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zp\Groups\IEP\03_Materialy_a_podklady\01_Analyzy\01 Tri výzvy\"/>
    </mc:Choice>
  </mc:AlternateContent>
  <bookViews>
    <workbookView xWindow="0" yWindow="0" windowWidth="19440" windowHeight="11988" tabRatio="917" activeTab="1"/>
  </bookViews>
  <sheets>
    <sheet name="Zoznam použitých indikátorov" sheetId="144" r:id="rId1"/>
    <sheet name="Hierarchia indikátorov" sheetId="62" r:id="rId2"/>
    <sheet name="001 EPI" sheetId="63" r:id="rId3"/>
    <sheet name="001 ENVIRO EXPENDITURES" sheetId="64" r:id="rId4"/>
    <sheet name="002 POLICY STRINGNESS" sheetId="68" r:id="rId5"/>
    <sheet name="0021 EPS Market" sheetId="85" r:id="rId6"/>
    <sheet name="00211 EPS Tax" sheetId="87" r:id="rId7"/>
    <sheet name="00212 EPS ETS" sheetId="88" r:id="rId8"/>
    <sheet name="00213 EPS FeedIn" sheetId="89" r:id="rId9"/>
    <sheet name="0022 EPS NonMarket" sheetId="86" r:id="rId10"/>
    <sheet name="00221 Standards" sheetId="90" r:id="rId11"/>
    <sheet name="00222 RD Subsidies" sheetId="91" r:id="rId12"/>
    <sheet name="003 REGULATORY QUALITY" sheetId="74" r:id="rId13"/>
    <sheet name="004 RULE OF LAW" sheetId="72" r:id="rId14"/>
    <sheet name="005 ENVIRO PATENTS" sheetId="77" r:id="rId15"/>
    <sheet name="006 ENVIRO CITATION" sheetId="79" r:id="rId16"/>
    <sheet name="007 FOOTPRINT" sheetId="67" r:id="rId17"/>
    <sheet name="0071 FOOTPRINTextra" sheetId="130" r:id="rId18"/>
    <sheet name="10 FRESHWATER ABS" sheetId="73" r:id="rId19"/>
    <sheet name="11 WATER PRODUCT" sheetId="143" r:id="rId20"/>
    <sheet name="12 FW ABST PER CAPITA EUROSTAT" sheetId="157" r:id="rId21"/>
    <sheet name="13 WASTEWATER" sheetId="75" r:id="rId22"/>
    <sheet name="14 POPULATION WASTEWATER" sheetId="127" r:id="rId23"/>
    <sheet name="15 GENERATION WASTEWATER" sheetId="128" r:id="rId24"/>
    <sheet name="16 WASTEWATERtoINLANDW" sheetId="129" r:id="rId25"/>
    <sheet name="20 NUE" sheetId="97" r:id="rId26"/>
    <sheet name="21 NBALANCE" sheetId="98" r:id="rId27"/>
    <sheet name="22 SOIL-P" sheetId="95" r:id="rId28"/>
    <sheet name="23 SOIL-N" sheetId="96" r:id="rId29"/>
    <sheet name="24 FERT N" sheetId="99" r:id="rId30"/>
    <sheet name="25 FERT P" sheetId="100" r:id="rId31"/>
    <sheet name="26 FERT K" sheetId="101" r:id="rId32"/>
    <sheet name="30 RECYC MUNI" sheetId="104" r:id="rId33"/>
    <sheet name="31 WASTE GENER" sheetId="107" r:id="rId34"/>
    <sheet name="32 LANDFIL" sheetId="108" r:id="rId35"/>
    <sheet name="33 RECOVERY" sheetId="105" r:id="rId36"/>
    <sheet name="34 REC PACK" sheetId="106" r:id="rId37"/>
    <sheet name="40 FORCH" sheetId="110" r:id="rId38"/>
    <sheet name="41 DEFOL" sheetId="133" r:id="rId39"/>
    <sheet name="42 CN INDEX" sheetId="115" r:id="rId40"/>
    <sheet name="43 FOREST RESOURCES" sheetId="116" r:id="rId41"/>
    <sheet name="50 OECD THREATENED" sheetId="158" r:id="rId42"/>
    <sheet name="51 BIOME N" sheetId="123" r:id="rId43"/>
    <sheet name="52 BIOME G" sheetId="124" r:id="rId44"/>
    <sheet name="53 SPIECES N" sheetId="125" r:id="rId45"/>
    <sheet name="54 SPIECES G" sheetId="126" r:id="rId46"/>
    <sheet name="55 HABITAT" sheetId="122" r:id="rId47"/>
    <sheet name="60 GREENHOUSE" sheetId="65" r:id="rId48"/>
    <sheet name="61 ENERGY PRODUCTIVITY" sheetId="66" r:id="rId49"/>
    <sheet name="62 CO2KWH" sheetId="118" r:id="rId50"/>
    <sheet name="63 INDUSTRYGDP" sheetId="92" r:id="rId51"/>
    <sheet name="64 GDPDMC" sheetId="71" r:id="rId52"/>
    <sheet name="65 SOLIDFUEL" sheetId="150" r:id="rId53"/>
    <sheet name="66 ENVIRTAX" sheetId="121" r:id="rId54"/>
    <sheet name="711 NOISE" sheetId="131" r:id="rId55"/>
    <sheet name="712 URBAN GREEN" sheetId="113" r:id="rId56"/>
    <sheet name="713 POLLUTION" sheetId="93" r:id="rId57"/>
    <sheet name="721 PM25" sheetId="81" r:id="rId58"/>
    <sheet name="722 PM25EXBL" sheetId="82" r:id="rId59"/>
    <sheet name="723 PM25Eurostat" sheetId="148" r:id="rId60"/>
    <sheet name="724 PM25OECD" sheetId="149" r:id="rId61"/>
    <sheet name="725 OZONE" sheetId="94" r:id="rId62"/>
    <sheet name="726 EEA PM25" sheetId="151" r:id="rId63"/>
    <sheet name="727 EEA PM0" sheetId="152" r:id="rId64"/>
    <sheet name="728 EEA 03" sheetId="156" r:id="rId65"/>
    <sheet name="729 EEA PM25 URBAN" sheetId="153" r:id="rId66"/>
    <sheet name="7291 EEA NO2" sheetId="154" r:id="rId67"/>
    <sheet name="7292 PM10" sheetId="138" r:id="rId68"/>
    <sheet name="731 BATHING" sheetId="132" r:id="rId69"/>
    <sheet name="732 WATSUP" sheetId="83" r:id="rId70"/>
    <sheet name="733 ACSAT" sheetId="84" r:id="rId71"/>
    <sheet name="741 FLOODS" sheetId="120" r:id="rId72"/>
    <sheet name="742 FIRE" sheetId="147" r:id="rId73"/>
  </sheets>
  <definedNames>
    <definedName name="_xlnm._FilterDatabase" localSheetId="2" hidden="1">'001 EPI'!$A$42:$B$69</definedName>
    <definedName name="_xlnm._FilterDatabase" localSheetId="14" hidden="1">'005 ENVIRO PATENTS'!$R$46:$S$81</definedName>
    <definedName name="_xlnm._FilterDatabase" localSheetId="16" hidden="1">'007 FOOTPRINT'!$A$43:$B$43</definedName>
    <definedName name="_xlnm._FilterDatabase" localSheetId="29" hidden="1">'24 FERT N'!$A$4:$AA$4</definedName>
    <definedName name="_xlnm._FilterDatabase" localSheetId="30" hidden="1">'25 FERT P'!$A$4:$X$4</definedName>
    <definedName name="_xlnm._FilterDatabase" localSheetId="31" hidden="1">'26 FERT K'!$A$4:$X$4</definedName>
    <definedName name="_xlnm._FilterDatabase" localSheetId="40" hidden="1">'43 FOREST RESOURCES'!$C$41:$D$64</definedName>
    <definedName name="_xlnm._FilterDatabase" localSheetId="47" hidden="1">'60 GREENHOUSE'!$A$47:$E$47</definedName>
    <definedName name="_xlnm._FilterDatabase" localSheetId="71" hidden="1">'741 FLOODS'!#REF!</definedName>
    <definedName name="_xlnm._FilterDatabase" localSheetId="1" hidden="1">'Hierarchia indikátorov'!#REF!</definedName>
  </definedNames>
  <calcPr calcId="152511"/>
</workbook>
</file>

<file path=xl/calcChain.xml><?xml version="1.0" encoding="utf-8"?>
<calcChain xmlns="http://schemas.openxmlformats.org/spreadsheetml/2006/main">
  <c r="Y17" i="147" l="1"/>
  <c r="AC17" i="147"/>
  <c r="AD17" i="147"/>
  <c r="AE17" i="147"/>
  <c r="D53" i="62" l="1"/>
  <c r="G62" i="62"/>
  <c r="G61" i="62"/>
  <c r="G60" i="62"/>
  <c r="G59" i="62"/>
  <c r="G58" i="62"/>
  <c r="G57" i="62"/>
  <c r="G56" i="62"/>
  <c r="G55" i="62"/>
  <c r="G54" i="62"/>
  <c r="W19" i="158"/>
  <c r="W21" i="158"/>
  <c r="Z21" i="158" s="1"/>
  <c r="W23" i="158"/>
  <c r="W26" i="158"/>
  <c r="Z26" i="158" s="1"/>
  <c r="W28" i="158"/>
  <c r="W29" i="158"/>
  <c r="Z29" i="158" s="1"/>
  <c r="W31" i="158"/>
  <c r="W33" i="158"/>
  <c r="Z33" i="158" s="1"/>
  <c r="W35" i="158"/>
  <c r="Z6" i="158"/>
  <c r="Z7" i="158"/>
  <c r="Z8" i="158"/>
  <c r="Z9" i="158"/>
  <c r="Z10" i="158"/>
  <c r="Z11" i="158"/>
  <c r="Z12" i="158"/>
  <c r="Z13" i="158"/>
  <c r="Z14" i="158"/>
  <c r="Z15" i="158"/>
  <c r="Z16" i="158"/>
  <c r="Z17" i="158"/>
  <c r="Z18" i="158"/>
  <c r="Z19" i="158"/>
  <c r="Z20" i="158"/>
  <c r="Z22" i="158"/>
  <c r="Z23" i="158"/>
  <c r="Z24" i="158"/>
  <c r="Z25" i="158"/>
  <c r="Z27" i="158"/>
  <c r="Z28" i="158"/>
  <c r="Z30" i="158"/>
  <c r="Z31" i="158"/>
  <c r="Z32" i="158"/>
  <c r="Z34" i="158"/>
  <c r="Z35" i="158"/>
  <c r="Z36" i="158"/>
  <c r="Z37" i="158"/>
  <c r="Z38" i="158"/>
  <c r="Z5" i="158"/>
  <c r="Q6" i="158"/>
  <c r="R6" i="158"/>
  <c r="S6" i="158"/>
  <c r="T6" i="158"/>
  <c r="U6" i="158"/>
  <c r="V6" i="158"/>
  <c r="Q7" i="158"/>
  <c r="R7" i="158"/>
  <c r="S7" i="158"/>
  <c r="T7" i="158"/>
  <c r="U7" i="158"/>
  <c r="V7" i="158"/>
  <c r="W7" i="158"/>
  <c r="X7" i="158"/>
  <c r="Y7" i="158"/>
  <c r="Q8" i="158"/>
  <c r="R8" i="158"/>
  <c r="S8" i="158"/>
  <c r="T8" i="158"/>
  <c r="U8" i="158"/>
  <c r="V8" i="158"/>
  <c r="W8" i="158"/>
  <c r="Q9" i="158"/>
  <c r="R9" i="158"/>
  <c r="S9" i="158"/>
  <c r="T9" i="158"/>
  <c r="Y9" i="158"/>
  <c r="Q10" i="158"/>
  <c r="R10" i="158"/>
  <c r="S10" i="158"/>
  <c r="T10" i="158"/>
  <c r="U10" i="158"/>
  <c r="V10" i="158"/>
  <c r="W10" i="158"/>
  <c r="X10" i="158"/>
  <c r="Y10" i="158"/>
  <c r="Q11" i="158"/>
  <c r="R11" i="158"/>
  <c r="T11" i="158"/>
  <c r="U11" i="158"/>
  <c r="V11" i="158"/>
  <c r="X11" i="158"/>
  <c r="Y11" i="158"/>
  <c r="Q12" i="158"/>
  <c r="R12" i="158"/>
  <c r="S12" i="158"/>
  <c r="T12" i="158"/>
  <c r="U12" i="158"/>
  <c r="V12" i="158"/>
  <c r="W12" i="158"/>
  <c r="X12" i="158"/>
  <c r="Y12" i="158"/>
  <c r="Q13" i="158"/>
  <c r="R13" i="158"/>
  <c r="S13" i="158"/>
  <c r="T13" i="158"/>
  <c r="U13" i="158"/>
  <c r="V13" i="158"/>
  <c r="W13" i="158"/>
  <c r="X13" i="158"/>
  <c r="Y13" i="158"/>
  <c r="Q14" i="158"/>
  <c r="R14" i="158"/>
  <c r="S14" i="158"/>
  <c r="T14" i="158"/>
  <c r="U14" i="158"/>
  <c r="Q15" i="158"/>
  <c r="R15" i="158"/>
  <c r="S15" i="158"/>
  <c r="T15" i="158"/>
  <c r="U15" i="158"/>
  <c r="V15" i="158"/>
  <c r="W15" i="158"/>
  <c r="X15" i="158"/>
  <c r="Y15" i="158"/>
  <c r="Q16" i="158"/>
  <c r="R16" i="158"/>
  <c r="S16" i="158"/>
  <c r="T16" i="158"/>
  <c r="U16" i="158"/>
  <c r="V16" i="158"/>
  <c r="Q17" i="158"/>
  <c r="R17" i="158"/>
  <c r="S17" i="158"/>
  <c r="T17" i="158"/>
  <c r="U17" i="158"/>
  <c r="V17" i="158"/>
  <c r="R18" i="158"/>
  <c r="V18" i="158"/>
  <c r="Q19" i="158"/>
  <c r="R19" i="158"/>
  <c r="S19" i="158"/>
  <c r="T19" i="158"/>
  <c r="U19" i="158"/>
  <c r="V19" i="158"/>
  <c r="Y19" i="158"/>
  <c r="Q20" i="158"/>
  <c r="R20" i="158"/>
  <c r="S20" i="158"/>
  <c r="T20" i="158"/>
  <c r="U20" i="158"/>
  <c r="V20" i="158"/>
  <c r="Y20" i="158"/>
  <c r="Q21" i="158"/>
  <c r="R21" i="158"/>
  <c r="S21" i="158"/>
  <c r="T21" i="158"/>
  <c r="U21" i="158"/>
  <c r="V21" i="158"/>
  <c r="X21" i="158"/>
  <c r="Y21" i="158"/>
  <c r="Q22" i="158"/>
  <c r="R22" i="158"/>
  <c r="S22" i="158"/>
  <c r="T22" i="158"/>
  <c r="U22" i="158"/>
  <c r="V22" i="158"/>
  <c r="Y22" i="158"/>
  <c r="Q23" i="158"/>
  <c r="R23" i="158"/>
  <c r="S23" i="158"/>
  <c r="T23" i="158"/>
  <c r="U23" i="158"/>
  <c r="V23" i="158"/>
  <c r="X23" i="158"/>
  <c r="Y23" i="158"/>
  <c r="R24" i="158"/>
  <c r="S24" i="158"/>
  <c r="T24" i="158"/>
  <c r="U24" i="158"/>
  <c r="V24" i="158"/>
  <c r="Y24" i="158"/>
  <c r="Q25" i="158"/>
  <c r="R25" i="158"/>
  <c r="S25" i="158"/>
  <c r="T25" i="158"/>
  <c r="V25" i="158"/>
  <c r="Q26" i="158"/>
  <c r="R26" i="158"/>
  <c r="S26" i="158"/>
  <c r="T26" i="158"/>
  <c r="U26" i="158"/>
  <c r="V26" i="158"/>
  <c r="X26" i="158"/>
  <c r="Y26" i="158"/>
  <c r="Y27" i="158"/>
  <c r="Q28" i="158"/>
  <c r="R28" i="158"/>
  <c r="T28" i="158"/>
  <c r="V28" i="158"/>
  <c r="X28" i="158"/>
  <c r="Y28" i="158"/>
  <c r="Q29" i="158"/>
  <c r="R29" i="158"/>
  <c r="S29" i="158"/>
  <c r="U29" i="158"/>
  <c r="V29" i="158"/>
  <c r="X29" i="158"/>
  <c r="Y29" i="158"/>
  <c r="Q30" i="158"/>
  <c r="R30" i="158"/>
  <c r="S30" i="158"/>
  <c r="T30" i="158"/>
  <c r="Q31" i="158"/>
  <c r="R31" i="158"/>
  <c r="S31" i="158"/>
  <c r="T31" i="158"/>
  <c r="U31" i="158"/>
  <c r="V31" i="158"/>
  <c r="X31" i="158"/>
  <c r="Y31" i="158"/>
  <c r="Q32" i="158"/>
  <c r="R32" i="158"/>
  <c r="S32" i="158"/>
  <c r="T32" i="158"/>
  <c r="U32" i="158"/>
  <c r="V32" i="158"/>
  <c r="Q33" i="158"/>
  <c r="R33" i="158"/>
  <c r="S33" i="158"/>
  <c r="T33" i="158"/>
  <c r="U33" i="158"/>
  <c r="V33" i="158"/>
  <c r="Q34" i="158"/>
  <c r="R34" i="158"/>
  <c r="S34" i="158"/>
  <c r="T34" i="158"/>
  <c r="U34" i="158"/>
  <c r="V34" i="158"/>
  <c r="Q35" i="158"/>
  <c r="R35" i="158"/>
  <c r="S35" i="158"/>
  <c r="T35" i="158"/>
  <c r="U35" i="158"/>
  <c r="V35" i="158"/>
  <c r="X35" i="158"/>
  <c r="Y35" i="158"/>
  <c r="Q36" i="158"/>
  <c r="R36" i="158"/>
  <c r="S36" i="158"/>
  <c r="T36" i="158"/>
  <c r="V36" i="158"/>
  <c r="U37" i="158"/>
  <c r="X37" i="158"/>
  <c r="Y37" i="158"/>
  <c r="Q38" i="158"/>
  <c r="R38" i="158"/>
  <c r="S38" i="158"/>
  <c r="T38" i="158"/>
  <c r="U38" i="158"/>
  <c r="V38" i="158"/>
  <c r="R5" i="158"/>
  <c r="S5" i="158"/>
  <c r="T5" i="158"/>
  <c r="V5" i="158"/>
  <c r="W5" i="158"/>
  <c r="Y5" i="158"/>
  <c r="Q5" i="158"/>
  <c r="E39" i="158"/>
  <c r="F39" i="158"/>
  <c r="G39" i="158"/>
  <c r="H39" i="158"/>
  <c r="I39" i="158"/>
  <c r="J39" i="158"/>
  <c r="K39" i="158"/>
  <c r="L39" i="158"/>
  <c r="E40" i="158"/>
  <c r="F40" i="158"/>
  <c r="G40" i="158"/>
  <c r="H40" i="158"/>
  <c r="I40" i="158"/>
  <c r="J40" i="158"/>
  <c r="K40" i="158"/>
  <c r="L40" i="158"/>
  <c r="D40" i="158"/>
  <c r="D39" i="158"/>
  <c r="G27" i="62"/>
  <c r="N6" i="157"/>
  <c r="C34" i="157"/>
  <c r="D34" i="157"/>
  <c r="E34" i="157"/>
  <c r="Q32" i="157" s="1"/>
  <c r="F34" i="157"/>
  <c r="G34" i="157"/>
  <c r="H34" i="157"/>
  <c r="I34" i="157"/>
  <c r="U32" i="157" s="1"/>
  <c r="J34" i="157"/>
  <c r="K34" i="157"/>
  <c r="W20" i="157" s="1"/>
  <c r="C35" i="157"/>
  <c r="D35" i="157"/>
  <c r="P31" i="157" s="1"/>
  <c r="E35" i="157"/>
  <c r="F35" i="157"/>
  <c r="R31" i="157" s="1"/>
  <c r="G35" i="157"/>
  <c r="H35" i="157"/>
  <c r="T31" i="157" s="1"/>
  <c r="I35" i="157"/>
  <c r="J35" i="157"/>
  <c r="V31" i="157" s="1"/>
  <c r="K35" i="157"/>
  <c r="B35" i="157"/>
  <c r="N28" i="157" s="1"/>
  <c r="B34" i="157"/>
  <c r="W33" i="157"/>
  <c r="P33" i="157"/>
  <c r="O33" i="157"/>
  <c r="U31" i="157"/>
  <c r="U30" i="157"/>
  <c r="Q30" i="157"/>
  <c r="T28" i="157"/>
  <c r="P28" i="157"/>
  <c r="T27" i="157"/>
  <c r="T26" i="157"/>
  <c r="P25" i="157"/>
  <c r="T24" i="157"/>
  <c r="P24" i="157"/>
  <c r="T23" i="157"/>
  <c r="O23" i="157"/>
  <c r="W22" i="157"/>
  <c r="R22" i="157"/>
  <c r="P21" i="157"/>
  <c r="O21" i="157"/>
  <c r="N21" i="157"/>
  <c r="T20" i="157"/>
  <c r="P20" i="157"/>
  <c r="T19" i="157"/>
  <c r="O19" i="157"/>
  <c r="W18" i="157"/>
  <c r="R18" i="157"/>
  <c r="N18" i="157"/>
  <c r="P17" i="157"/>
  <c r="O17" i="157"/>
  <c r="N17" i="157"/>
  <c r="T16" i="157"/>
  <c r="P16" i="157"/>
  <c r="T15" i="157"/>
  <c r="O15" i="157"/>
  <c r="W14" i="157"/>
  <c r="R14" i="157"/>
  <c r="N14" i="157"/>
  <c r="P13" i="157"/>
  <c r="O13" i="157"/>
  <c r="N13" i="157"/>
  <c r="T12" i="157"/>
  <c r="P12" i="157"/>
  <c r="T11" i="157"/>
  <c r="O11" i="157"/>
  <c r="W10" i="157"/>
  <c r="R10" i="157"/>
  <c r="N10" i="157"/>
  <c r="P9" i="157"/>
  <c r="O9" i="157"/>
  <c r="N9" i="157"/>
  <c r="T8" i="157"/>
  <c r="P8" i="157"/>
  <c r="T7" i="157"/>
  <c r="O7" i="157"/>
  <c r="W6" i="157"/>
  <c r="R6" i="157"/>
  <c r="N22" i="157" l="1"/>
  <c r="N26" i="157"/>
  <c r="N27" i="157"/>
  <c r="T29" i="157"/>
  <c r="T32" i="157"/>
  <c r="P6" i="157"/>
  <c r="N7" i="157"/>
  <c r="N8" i="157"/>
  <c r="W8" i="157"/>
  <c r="T9" i="157"/>
  <c r="T10" i="157"/>
  <c r="P11" i="157"/>
  <c r="R12" i="157"/>
  <c r="P14" i="157"/>
  <c r="N15" i="157"/>
  <c r="N16" i="157"/>
  <c r="W16" i="157"/>
  <c r="T17" i="157"/>
  <c r="T18" i="157"/>
  <c r="P19" i="157"/>
  <c r="R20" i="157"/>
  <c r="P22" i="157"/>
  <c r="N23" i="157"/>
  <c r="N24" i="157"/>
  <c r="N25" i="157"/>
  <c r="P26" i="157"/>
  <c r="P27" i="157"/>
  <c r="R28" i="157"/>
  <c r="P30" i="157"/>
  <c r="Q31" i="157"/>
  <c r="N33" i="157"/>
  <c r="U33" i="157"/>
  <c r="Q33" i="157"/>
  <c r="T6" i="157"/>
  <c r="P7" i="157"/>
  <c r="R8" i="157"/>
  <c r="P10" i="157"/>
  <c r="N11" i="157"/>
  <c r="N12" i="157"/>
  <c r="W12" i="157"/>
  <c r="T13" i="157"/>
  <c r="T14" i="157"/>
  <c r="P15" i="157"/>
  <c r="R16" i="157"/>
  <c r="P18" i="157"/>
  <c r="N19" i="157"/>
  <c r="N20" i="157"/>
  <c r="T21" i="157"/>
  <c r="T22" i="157"/>
  <c r="P23" i="157"/>
  <c r="R24" i="157"/>
  <c r="T25" i="157"/>
  <c r="V26" i="157"/>
  <c r="P29" i="157"/>
  <c r="T30" i="157"/>
  <c r="P32" i="157"/>
  <c r="T33" i="157"/>
  <c r="W30" i="157"/>
  <c r="W31" i="157"/>
  <c r="W32" i="157"/>
  <c r="W28" i="157"/>
  <c r="W27" i="157"/>
  <c r="W26" i="157"/>
  <c r="W25" i="157"/>
  <c r="W24" i="157"/>
  <c r="S30" i="157"/>
  <c r="S31" i="157"/>
  <c r="S32" i="157"/>
  <c r="S28" i="157"/>
  <c r="S27" i="157"/>
  <c r="S26" i="157"/>
  <c r="S25" i="157"/>
  <c r="S24" i="157"/>
  <c r="O30" i="157"/>
  <c r="O31" i="157"/>
  <c r="O32" i="157"/>
  <c r="O28" i="157"/>
  <c r="O27" i="157"/>
  <c r="O26" i="157"/>
  <c r="O25" i="157"/>
  <c r="S6" i="157"/>
  <c r="V7" i="157"/>
  <c r="S8" i="157"/>
  <c r="V9" i="157"/>
  <c r="S10" i="157"/>
  <c r="V11" i="157"/>
  <c r="S12" i="157"/>
  <c r="V13" i="157"/>
  <c r="S14" i="157"/>
  <c r="V15" i="157"/>
  <c r="S16" i="157"/>
  <c r="V17" i="157"/>
  <c r="S18" i="157"/>
  <c r="V19" i="157"/>
  <c r="S20" i="157"/>
  <c r="V21" i="157"/>
  <c r="S22" i="157"/>
  <c r="V23" i="157"/>
  <c r="V25" i="157"/>
  <c r="R27" i="157"/>
  <c r="O29" i="157"/>
  <c r="W29" i="157"/>
  <c r="V32" i="157"/>
  <c r="V33" i="157"/>
  <c r="R33" i="157"/>
  <c r="O6" i="157"/>
  <c r="R7" i="157"/>
  <c r="W7" i="157"/>
  <c r="O8" i="157"/>
  <c r="R9" i="157"/>
  <c r="W9" i="157"/>
  <c r="O10" i="157"/>
  <c r="R11" i="157"/>
  <c r="W11" i="157"/>
  <c r="O12" i="157"/>
  <c r="R13" i="157"/>
  <c r="W13" i="157"/>
  <c r="O14" i="157"/>
  <c r="R15" i="157"/>
  <c r="W15" i="157"/>
  <c r="O16" i="157"/>
  <c r="R17" i="157"/>
  <c r="W17" i="157"/>
  <c r="O18" i="157"/>
  <c r="R19" i="157"/>
  <c r="W19" i="157"/>
  <c r="O20" i="157"/>
  <c r="R21" i="157"/>
  <c r="W21" i="157"/>
  <c r="O22" i="157"/>
  <c r="R23" i="157"/>
  <c r="W23" i="157"/>
  <c r="O24" i="157"/>
  <c r="V24" i="157"/>
  <c r="R26" i="157"/>
  <c r="V28" i="157"/>
  <c r="S33" i="157"/>
  <c r="V6" i="157"/>
  <c r="S7" i="157"/>
  <c r="V8" i="157"/>
  <c r="S9" i="157"/>
  <c r="V10" i="157"/>
  <c r="S11" i="157"/>
  <c r="V12" i="157"/>
  <c r="S13" i="157"/>
  <c r="V14" i="157"/>
  <c r="S15" i="157"/>
  <c r="V16" i="157"/>
  <c r="S17" i="157"/>
  <c r="V18" i="157"/>
  <c r="S19" i="157"/>
  <c r="V20" i="157"/>
  <c r="S21" i="157"/>
  <c r="V22" i="157"/>
  <c r="S23" i="157"/>
  <c r="R25" i="157"/>
  <c r="V27" i="157"/>
  <c r="S29" i="157"/>
  <c r="R32" i="157"/>
  <c r="Q29" i="157"/>
  <c r="U29" i="157"/>
  <c r="R30" i="157"/>
  <c r="V30" i="157"/>
  <c r="Q6" i="157"/>
  <c r="U6" i="157"/>
  <c r="Q7" i="157"/>
  <c r="U7" i="157"/>
  <c r="Q8" i="157"/>
  <c r="U8" i="157"/>
  <c r="Q9" i="157"/>
  <c r="U9" i="157"/>
  <c r="Q10" i="157"/>
  <c r="U10" i="157"/>
  <c r="Q11" i="157"/>
  <c r="U11" i="157"/>
  <c r="Q12" i="157"/>
  <c r="U12" i="157"/>
  <c r="Q13" i="157"/>
  <c r="U13" i="157"/>
  <c r="Q14" i="157"/>
  <c r="U14" i="157"/>
  <c r="Q15" i="157"/>
  <c r="U15" i="157"/>
  <c r="Q16" i="157"/>
  <c r="U16" i="157"/>
  <c r="Q17" i="157"/>
  <c r="U17" i="157"/>
  <c r="Q18" i="157"/>
  <c r="U18" i="157"/>
  <c r="Q19" i="157"/>
  <c r="U19" i="157"/>
  <c r="Q20" i="157"/>
  <c r="U20" i="157"/>
  <c r="Q21" i="157"/>
  <c r="U21" i="157"/>
  <c r="Q22" i="157"/>
  <c r="U22" i="157"/>
  <c r="Q23" i="157"/>
  <c r="U23" i="157"/>
  <c r="Q24" i="157"/>
  <c r="U24" i="157"/>
  <c r="Q25" i="157"/>
  <c r="U25" i="157"/>
  <c r="Q26" i="157"/>
  <c r="U26" i="157"/>
  <c r="Q27" i="157"/>
  <c r="U27" i="157"/>
  <c r="Q28" i="157"/>
  <c r="U28" i="157"/>
  <c r="R29" i="157"/>
  <c r="V29" i="157"/>
  <c r="N29" i="157"/>
  <c r="N30" i="157"/>
  <c r="N31" i="157"/>
  <c r="N32" i="157"/>
  <c r="B31" i="154"/>
  <c r="G89" i="62"/>
  <c r="G88" i="62"/>
  <c r="G87" i="62"/>
  <c r="G86" i="62"/>
  <c r="L20" i="152"/>
  <c r="L5" i="151"/>
  <c r="L6" i="151"/>
  <c r="L7" i="151"/>
  <c r="L8" i="151"/>
  <c r="L9" i="151"/>
  <c r="L10" i="151"/>
  <c r="L11" i="151"/>
  <c r="L12" i="151"/>
  <c r="L13" i="151"/>
  <c r="L14" i="151"/>
  <c r="L15" i="151"/>
  <c r="L16" i="151"/>
  <c r="L17" i="151"/>
  <c r="L18" i="151"/>
  <c r="L19" i="151"/>
  <c r="L20" i="151"/>
  <c r="L21" i="151"/>
  <c r="L22" i="151"/>
  <c r="L23" i="151"/>
  <c r="L24" i="151"/>
  <c r="L25" i="151"/>
  <c r="L26" i="151"/>
  <c r="L27" i="151"/>
  <c r="L28" i="151"/>
  <c r="L29" i="151"/>
  <c r="L30" i="151"/>
  <c r="L31" i="151"/>
  <c r="L4" i="151"/>
  <c r="B32" i="151"/>
  <c r="B33" i="151"/>
  <c r="L30" i="154"/>
  <c r="L4" i="156"/>
  <c r="L5" i="156"/>
  <c r="L6" i="156"/>
  <c r="L7" i="156"/>
  <c r="L8" i="156"/>
  <c r="L9" i="156"/>
  <c r="L10" i="156"/>
  <c r="L11" i="156"/>
  <c r="L12" i="156"/>
  <c r="L13" i="156"/>
  <c r="L14" i="156"/>
  <c r="L15" i="156"/>
  <c r="L16" i="156"/>
  <c r="L17" i="156"/>
  <c r="L18" i="156"/>
  <c r="L19" i="156"/>
  <c r="L20" i="156"/>
  <c r="L21" i="156"/>
  <c r="L22" i="156"/>
  <c r="L23" i="156"/>
  <c r="L24" i="156"/>
  <c r="L25" i="156"/>
  <c r="L26" i="156"/>
  <c r="L27" i="156"/>
  <c r="L28" i="156"/>
  <c r="L29" i="156"/>
  <c r="L3" i="156"/>
  <c r="B32" i="156"/>
  <c r="B31" i="156"/>
  <c r="B32" i="154"/>
  <c r="L22" i="154" s="1"/>
  <c r="L25" i="154"/>
  <c r="L17" i="154"/>
  <c r="L9" i="154"/>
  <c r="B32" i="153"/>
  <c r="L28" i="153" s="1"/>
  <c r="B31" i="153"/>
  <c r="L29" i="153" s="1"/>
  <c r="L26" i="153"/>
  <c r="L24" i="153"/>
  <c r="L20" i="153"/>
  <c r="L19" i="153"/>
  <c r="L15" i="153"/>
  <c r="L14" i="153"/>
  <c r="L10" i="153"/>
  <c r="L8" i="153"/>
  <c r="L4" i="153"/>
  <c r="L3" i="153"/>
  <c r="L4" i="152"/>
  <c r="L5" i="152"/>
  <c r="L6" i="152"/>
  <c r="L7" i="152"/>
  <c r="L8" i="152"/>
  <c r="L9" i="152"/>
  <c r="L10" i="152"/>
  <c r="L11" i="152"/>
  <c r="L12" i="152"/>
  <c r="L13" i="152"/>
  <c r="L14" i="152"/>
  <c r="L15" i="152"/>
  <c r="L16" i="152"/>
  <c r="L17" i="152"/>
  <c r="L18" i="152"/>
  <c r="L19" i="152"/>
  <c r="L21" i="152"/>
  <c r="L22" i="152"/>
  <c r="L23" i="152"/>
  <c r="L24" i="152"/>
  <c r="L25" i="152"/>
  <c r="L26" i="152"/>
  <c r="L27" i="152"/>
  <c r="L28" i="152"/>
  <c r="L29" i="152"/>
  <c r="L30" i="152"/>
  <c r="B32" i="152"/>
  <c r="B31" i="152"/>
  <c r="T5" i="94"/>
  <c r="L26" i="154" l="1"/>
  <c r="L5" i="154"/>
  <c r="L13" i="154"/>
  <c r="L21" i="154"/>
  <c r="L29" i="154"/>
  <c r="L10" i="154"/>
  <c r="L18" i="154"/>
  <c r="L6" i="154"/>
  <c r="L14" i="154"/>
  <c r="L28" i="154"/>
  <c r="L3" i="154"/>
  <c r="L7" i="154"/>
  <c r="L11" i="154"/>
  <c r="L15" i="154"/>
  <c r="L19" i="154"/>
  <c r="L23" i="154"/>
  <c r="L27" i="154"/>
  <c r="L4" i="154"/>
  <c r="L8" i="154"/>
  <c r="L12" i="154"/>
  <c r="L16" i="154"/>
  <c r="L20" i="154"/>
  <c r="L24" i="154"/>
  <c r="L6" i="153"/>
  <c r="L11" i="153"/>
  <c r="L16" i="153"/>
  <c r="L22" i="153"/>
  <c r="L27" i="153"/>
  <c r="L7" i="153"/>
  <c r="L12" i="153"/>
  <c r="L18" i="153"/>
  <c r="L23" i="153"/>
  <c r="L5" i="153"/>
  <c r="L9" i="153"/>
  <c r="L13" i="153"/>
  <c r="L17" i="153"/>
  <c r="L21" i="153"/>
  <c r="L25" i="153"/>
  <c r="L3" i="152"/>
  <c r="G81" i="62"/>
  <c r="B116" i="93"/>
  <c r="C116" i="93"/>
  <c r="C144" i="93" s="1"/>
  <c r="D116" i="93"/>
  <c r="E116" i="93"/>
  <c r="E143" i="93" s="1"/>
  <c r="F116" i="93"/>
  <c r="G116" i="93"/>
  <c r="G144" i="93" s="1"/>
  <c r="H116" i="93"/>
  <c r="I116" i="93"/>
  <c r="I143" i="93" s="1"/>
  <c r="J116" i="93"/>
  <c r="K116" i="93"/>
  <c r="K144" i="93" s="1"/>
  <c r="B117" i="93"/>
  <c r="C117" i="93"/>
  <c r="D117" i="93"/>
  <c r="E117" i="93"/>
  <c r="F117" i="93"/>
  <c r="G117" i="93"/>
  <c r="H117" i="93"/>
  <c r="I117" i="93"/>
  <c r="J117" i="93"/>
  <c r="K117" i="93"/>
  <c r="B118" i="93"/>
  <c r="C118" i="93"/>
  <c r="D118" i="93"/>
  <c r="E118" i="93"/>
  <c r="F118" i="93"/>
  <c r="G118" i="93"/>
  <c r="H118" i="93"/>
  <c r="I118" i="93"/>
  <c r="J118" i="93"/>
  <c r="K118" i="93"/>
  <c r="B119" i="93"/>
  <c r="C119" i="93"/>
  <c r="D119" i="93"/>
  <c r="E119" i="93"/>
  <c r="F119" i="93"/>
  <c r="G119" i="93"/>
  <c r="H119" i="93"/>
  <c r="I119" i="93"/>
  <c r="J119" i="93"/>
  <c r="K119" i="93"/>
  <c r="B120" i="93"/>
  <c r="C120" i="93"/>
  <c r="D120" i="93"/>
  <c r="E120" i="93"/>
  <c r="F120" i="93"/>
  <c r="G120" i="93"/>
  <c r="H120" i="93"/>
  <c r="I120" i="93"/>
  <c r="J120" i="93"/>
  <c r="K120" i="93"/>
  <c r="B121" i="93"/>
  <c r="C121" i="93"/>
  <c r="D121" i="93"/>
  <c r="E121" i="93"/>
  <c r="F121" i="93"/>
  <c r="G121" i="93"/>
  <c r="H121" i="93"/>
  <c r="I121" i="93"/>
  <c r="J121" i="93"/>
  <c r="B122" i="93"/>
  <c r="C122" i="93"/>
  <c r="D122" i="93"/>
  <c r="E122" i="93"/>
  <c r="F122" i="93"/>
  <c r="G122" i="93"/>
  <c r="H122" i="93"/>
  <c r="I122" i="93"/>
  <c r="J122" i="93"/>
  <c r="K122" i="93"/>
  <c r="B123" i="93"/>
  <c r="C123" i="93"/>
  <c r="D123" i="93"/>
  <c r="E123" i="93"/>
  <c r="F123" i="93"/>
  <c r="G123" i="93"/>
  <c r="H123" i="93"/>
  <c r="I123" i="93"/>
  <c r="J123" i="93"/>
  <c r="K123" i="93"/>
  <c r="B124" i="93"/>
  <c r="C124" i="93"/>
  <c r="D124" i="93"/>
  <c r="E124" i="93"/>
  <c r="F124" i="93"/>
  <c r="G124" i="93"/>
  <c r="H124" i="93"/>
  <c r="I124" i="93"/>
  <c r="J124" i="93"/>
  <c r="K124" i="93"/>
  <c r="F125" i="93"/>
  <c r="G125" i="93"/>
  <c r="H125" i="93"/>
  <c r="I125" i="93"/>
  <c r="J125" i="93"/>
  <c r="K125" i="93"/>
  <c r="B126" i="93"/>
  <c r="C126" i="93"/>
  <c r="D126" i="93"/>
  <c r="E126" i="93"/>
  <c r="F126" i="93"/>
  <c r="G126" i="93"/>
  <c r="H126" i="93"/>
  <c r="I126" i="93"/>
  <c r="J126" i="93"/>
  <c r="K126" i="93"/>
  <c r="B127" i="93"/>
  <c r="C127" i="93"/>
  <c r="D127" i="93"/>
  <c r="E127" i="93"/>
  <c r="F127" i="93"/>
  <c r="G127" i="93"/>
  <c r="H127" i="93"/>
  <c r="I127" i="93"/>
  <c r="J127" i="93"/>
  <c r="K127" i="93"/>
  <c r="B128" i="93"/>
  <c r="C128" i="93"/>
  <c r="D128" i="93"/>
  <c r="E128" i="93"/>
  <c r="F128" i="93"/>
  <c r="G128" i="93"/>
  <c r="H128" i="93"/>
  <c r="I128" i="93"/>
  <c r="J128" i="93"/>
  <c r="K128" i="93"/>
  <c r="H129" i="93"/>
  <c r="I129" i="93"/>
  <c r="J129" i="93"/>
  <c r="K129" i="93"/>
  <c r="B130" i="93"/>
  <c r="C130" i="93"/>
  <c r="O130" i="93" s="1"/>
  <c r="D130" i="93"/>
  <c r="E130" i="93"/>
  <c r="F130" i="93"/>
  <c r="G130" i="93"/>
  <c r="S130" i="93" s="1"/>
  <c r="H130" i="93"/>
  <c r="I130" i="93"/>
  <c r="J130" i="93"/>
  <c r="K130" i="93"/>
  <c r="W130" i="93" s="1"/>
  <c r="B131" i="93"/>
  <c r="C131" i="93"/>
  <c r="D131" i="93"/>
  <c r="E131" i="93"/>
  <c r="Q131" i="93" s="1"/>
  <c r="F131" i="93"/>
  <c r="G131" i="93"/>
  <c r="H131" i="93"/>
  <c r="I131" i="93"/>
  <c r="U131" i="93" s="1"/>
  <c r="J131" i="93"/>
  <c r="K131" i="93"/>
  <c r="O132" i="93"/>
  <c r="S132" i="93"/>
  <c r="J132" i="93"/>
  <c r="K132" i="93"/>
  <c r="W132" i="93" s="1"/>
  <c r="B133" i="93"/>
  <c r="C133" i="93"/>
  <c r="D133" i="93"/>
  <c r="E133" i="93"/>
  <c r="Q133" i="93" s="1"/>
  <c r="F133" i="93"/>
  <c r="G133" i="93"/>
  <c r="H133" i="93"/>
  <c r="I133" i="93"/>
  <c r="U133" i="93" s="1"/>
  <c r="J133" i="93"/>
  <c r="K133" i="93"/>
  <c r="B134" i="93"/>
  <c r="C134" i="93"/>
  <c r="O134" i="93" s="1"/>
  <c r="D134" i="93"/>
  <c r="E134" i="93"/>
  <c r="F134" i="93"/>
  <c r="G134" i="93"/>
  <c r="S134" i="93" s="1"/>
  <c r="H134" i="93"/>
  <c r="I134" i="93"/>
  <c r="J134" i="93"/>
  <c r="K134" i="93"/>
  <c r="W134" i="93" s="1"/>
  <c r="B135" i="93"/>
  <c r="C135" i="93"/>
  <c r="D135" i="93"/>
  <c r="E135" i="93"/>
  <c r="Q135" i="93" s="1"/>
  <c r="F135" i="93"/>
  <c r="G135" i="93"/>
  <c r="H135" i="93"/>
  <c r="I135" i="93"/>
  <c r="U135" i="93" s="1"/>
  <c r="J135" i="93"/>
  <c r="K135" i="93"/>
  <c r="B136" i="93"/>
  <c r="C136" i="93"/>
  <c r="O136" i="93" s="1"/>
  <c r="D136" i="93"/>
  <c r="E136" i="93"/>
  <c r="F136" i="93"/>
  <c r="G136" i="93"/>
  <c r="S136" i="93" s="1"/>
  <c r="H136" i="93"/>
  <c r="I136" i="93"/>
  <c r="J136" i="93"/>
  <c r="K136" i="93"/>
  <c r="W136" i="93" s="1"/>
  <c r="C137" i="93"/>
  <c r="O137" i="93" s="1"/>
  <c r="D137" i="93"/>
  <c r="E137" i="93"/>
  <c r="Q137" i="93" s="1"/>
  <c r="F137" i="93"/>
  <c r="G137" i="93"/>
  <c r="S137" i="93" s="1"/>
  <c r="H137" i="93"/>
  <c r="I137" i="93"/>
  <c r="U137" i="93" s="1"/>
  <c r="J137" i="93"/>
  <c r="K137" i="93"/>
  <c r="W137" i="93" s="1"/>
  <c r="B138" i="93"/>
  <c r="C138" i="93"/>
  <c r="O138" i="93" s="1"/>
  <c r="D138" i="93"/>
  <c r="E138" i="93"/>
  <c r="Q138" i="93" s="1"/>
  <c r="F138" i="93"/>
  <c r="G138" i="93"/>
  <c r="S138" i="93" s="1"/>
  <c r="H138" i="93"/>
  <c r="I138" i="93"/>
  <c r="U138" i="93" s="1"/>
  <c r="J138" i="93"/>
  <c r="K138" i="93"/>
  <c r="W138" i="93" s="1"/>
  <c r="B139" i="93"/>
  <c r="C139" i="93"/>
  <c r="O139" i="93" s="1"/>
  <c r="D139" i="93"/>
  <c r="E139" i="93"/>
  <c r="Q139" i="93" s="1"/>
  <c r="F139" i="93"/>
  <c r="G139" i="93"/>
  <c r="S139" i="93" s="1"/>
  <c r="H139" i="93"/>
  <c r="I139" i="93"/>
  <c r="U139" i="93" s="1"/>
  <c r="J139" i="93"/>
  <c r="K139" i="93"/>
  <c r="W139" i="93" s="1"/>
  <c r="B140" i="93"/>
  <c r="C140" i="93"/>
  <c r="O140" i="93" s="1"/>
  <c r="D140" i="93"/>
  <c r="E140" i="93"/>
  <c r="Q140" i="93" s="1"/>
  <c r="F140" i="93"/>
  <c r="G140" i="93"/>
  <c r="S140" i="93" s="1"/>
  <c r="H140" i="93"/>
  <c r="I140" i="93"/>
  <c r="U140" i="93" s="1"/>
  <c r="J140" i="93"/>
  <c r="K140" i="93"/>
  <c r="W140" i="93" s="1"/>
  <c r="B141" i="93"/>
  <c r="C141" i="93"/>
  <c r="O141" i="93" s="1"/>
  <c r="D141" i="93"/>
  <c r="E141" i="93"/>
  <c r="Q141" i="93" s="1"/>
  <c r="F141" i="93"/>
  <c r="G141" i="93"/>
  <c r="S141" i="93" s="1"/>
  <c r="H141" i="93"/>
  <c r="I141" i="93"/>
  <c r="U141" i="93" s="1"/>
  <c r="J141" i="93"/>
  <c r="K141" i="93"/>
  <c r="W141" i="93" s="1"/>
  <c r="B142" i="93"/>
  <c r="C142" i="93"/>
  <c r="O142" i="93" s="1"/>
  <c r="D142" i="93"/>
  <c r="E142" i="93"/>
  <c r="Q142" i="93" s="1"/>
  <c r="F142" i="93"/>
  <c r="G142" i="93"/>
  <c r="S142" i="93" s="1"/>
  <c r="H142" i="93"/>
  <c r="I142" i="93"/>
  <c r="U142" i="93" s="1"/>
  <c r="J142" i="93"/>
  <c r="K142" i="93"/>
  <c r="W142" i="93" s="1"/>
  <c r="C115" i="93"/>
  <c r="D115" i="93"/>
  <c r="P115" i="93" s="1"/>
  <c r="E115" i="93"/>
  <c r="F115" i="93"/>
  <c r="R115" i="93" s="1"/>
  <c r="G115" i="93"/>
  <c r="H115" i="93"/>
  <c r="T115" i="93" s="1"/>
  <c r="I115" i="93"/>
  <c r="J115" i="93"/>
  <c r="V115" i="93" s="1"/>
  <c r="K115" i="93"/>
  <c r="B115" i="93"/>
  <c r="J144" i="93"/>
  <c r="H144" i="93"/>
  <c r="F144" i="93"/>
  <c r="D144" i="93"/>
  <c r="B144" i="93"/>
  <c r="J143" i="93"/>
  <c r="H143" i="93"/>
  <c r="F143" i="93"/>
  <c r="D143" i="93"/>
  <c r="B143" i="93"/>
  <c r="V142" i="93"/>
  <c r="T142" i="93"/>
  <c r="R142" i="93"/>
  <c r="P142" i="93"/>
  <c r="N142" i="93"/>
  <c r="V141" i="93"/>
  <c r="T141" i="93"/>
  <c r="R141" i="93"/>
  <c r="P141" i="93"/>
  <c r="N141" i="93"/>
  <c r="V140" i="93"/>
  <c r="T140" i="93"/>
  <c r="R140" i="93"/>
  <c r="P140" i="93"/>
  <c r="N140" i="93"/>
  <c r="V139" i="93"/>
  <c r="T139" i="93"/>
  <c r="R139" i="93"/>
  <c r="P139" i="93"/>
  <c r="N139" i="93"/>
  <c r="V138" i="93"/>
  <c r="T138" i="93"/>
  <c r="R138" i="93"/>
  <c r="P138" i="93"/>
  <c r="N138" i="93"/>
  <c r="V137" i="93"/>
  <c r="T137" i="93"/>
  <c r="R137" i="93"/>
  <c r="P137" i="93"/>
  <c r="V136" i="93"/>
  <c r="U136" i="93"/>
  <c r="T136" i="93"/>
  <c r="R136" i="93"/>
  <c r="Q136" i="93"/>
  <c r="P136" i="93"/>
  <c r="N136" i="93"/>
  <c r="W135" i="93"/>
  <c r="V135" i="93"/>
  <c r="T135" i="93"/>
  <c r="S135" i="93"/>
  <c r="R135" i="93"/>
  <c r="P135" i="93"/>
  <c r="O135" i="93"/>
  <c r="N135" i="93"/>
  <c r="V134" i="93"/>
  <c r="U134" i="93"/>
  <c r="T134" i="93"/>
  <c r="R134" i="93"/>
  <c r="Q134" i="93"/>
  <c r="P134" i="93"/>
  <c r="N134" i="93"/>
  <c r="W133" i="93"/>
  <c r="V133" i="93"/>
  <c r="T133" i="93"/>
  <c r="S133" i="93"/>
  <c r="R133" i="93"/>
  <c r="P133" i="93"/>
  <c r="O133" i="93"/>
  <c r="N133" i="93"/>
  <c r="V132" i="93"/>
  <c r="U132" i="93"/>
  <c r="T132" i="93"/>
  <c r="R132" i="93"/>
  <c r="Q132" i="93"/>
  <c r="P132" i="93"/>
  <c r="N132" i="93"/>
  <c r="W131" i="93"/>
  <c r="V131" i="93"/>
  <c r="T131" i="93"/>
  <c r="S131" i="93"/>
  <c r="R131" i="93"/>
  <c r="P131" i="93"/>
  <c r="O131" i="93"/>
  <c r="N131" i="93"/>
  <c r="V130" i="93"/>
  <c r="U130" i="93"/>
  <c r="T130" i="93"/>
  <c r="R130" i="93"/>
  <c r="Q130" i="93"/>
  <c r="P130" i="93"/>
  <c r="N130" i="93"/>
  <c r="W129" i="93"/>
  <c r="V129" i="93"/>
  <c r="U129" i="93"/>
  <c r="T129" i="93"/>
  <c r="S129" i="93"/>
  <c r="R129" i="93"/>
  <c r="Q129" i="93"/>
  <c r="P129" i="93"/>
  <c r="O129" i="93"/>
  <c r="N129" i="93"/>
  <c r="W128" i="93"/>
  <c r="V128" i="93"/>
  <c r="U128" i="93"/>
  <c r="T128" i="93"/>
  <c r="S128" i="93"/>
  <c r="R128" i="93"/>
  <c r="Q128" i="93"/>
  <c r="P128" i="93"/>
  <c r="O128" i="93"/>
  <c r="N128" i="93"/>
  <c r="W127" i="93"/>
  <c r="V127" i="93"/>
  <c r="U127" i="93"/>
  <c r="T127" i="93"/>
  <c r="S127" i="93"/>
  <c r="R127" i="93"/>
  <c r="Q127" i="93"/>
  <c r="P127" i="93"/>
  <c r="O127" i="93"/>
  <c r="N127" i="93"/>
  <c r="W126" i="93"/>
  <c r="V126" i="93"/>
  <c r="U126" i="93"/>
  <c r="T126" i="93"/>
  <c r="S126" i="93"/>
  <c r="R126" i="93"/>
  <c r="Q126" i="93"/>
  <c r="P126" i="93"/>
  <c r="O126" i="93"/>
  <c r="N126" i="93"/>
  <c r="W125" i="93"/>
  <c r="V125" i="93"/>
  <c r="U125" i="93"/>
  <c r="T125" i="93"/>
  <c r="S125" i="93"/>
  <c r="R125" i="93"/>
  <c r="W124" i="93"/>
  <c r="V124" i="93"/>
  <c r="U124" i="93"/>
  <c r="T124" i="93"/>
  <c r="S124" i="93"/>
  <c r="R124" i="93"/>
  <c r="Q124" i="93"/>
  <c r="P124" i="93"/>
  <c r="O124" i="93"/>
  <c r="N124" i="93"/>
  <c r="W123" i="93"/>
  <c r="V123" i="93"/>
  <c r="U123" i="93"/>
  <c r="T123" i="93"/>
  <c r="S123" i="93"/>
  <c r="R123" i="93"/>
  <c r="Q123" i="93"/>
  <c r="P123" i="93"/>
  <c r="O123" i="93"/>
  <c r="N123" i="93"/>
  <c r="W122" i="93"/>
  <c r="V122" i="93"/>
  <c r="U122" i="93"/>
  <c r="T122" i="93"/>
  <c r="S122" i="93"/>
  <c r="R122" i="93"/>
  <c r="Q122" i="93"/>
  <c r="P122" i="93"/>
  <c r="O122" i="93"/>
  <c r="N122" i="93"/>
  <c r="W121" i="93"/>
  <c r="V121" i="93"/>
  <c r="U121" i="93"/>
  <c r="T121" i="93"/>
  <c r="S121" i="93"/>
  <c r="R121" i="93"/>
  <c r="Q121" i="93"/>
  <c r="P121" i="93"/>
  <c r="O121" i="93"/>
  <c r="N121" i="93"/>
  <c r="W120" i="93"/>
  <c r="V120" i="93"/>
  <c r="U120" i="93"/>
  <c r="T120" i="93"/>
  <c r="S120" i="93"/>
  <c r="R120" i="93"/>
  <c r="Q120" i="93"/>
  <c r="P120" i="93"/>
  <c r="O120" i="93"/>
  <c r="N120" i="93"/>
  <c r="W119" i="93"/>
  <c r="V119" i="93"/>
  <c r="U119" i="93"/>
  <c r="T119" i="93"/>
  <c r="S119" i="93"/>
  <c r="R119" i="93"/>
  <c r="Q119" i="93"/>
  <c r="P119" i="93"/>
  <c r="O119" i="93"/>
  <c r="N119" i="93"/>
  <c r="W118" i="93"/>
  <c r="V118" i="93"/>
  <c r="U118" i="93"/>
  <c r="T118" i="93"/>
  <c r="S118" i="93"/>
  <c r="R118" i="93"/>
  <c r="Q118" i="93"/>
  <c r="P118" i="93"/>
  <c r="O118" i="93"/>
  <c r="N118" i="93"/>
  <c r="W117" i="93"/>
  <c r="V117" i="93"/>
  <c r="U117" i="93"/>
  <c r="T117" i="93"/>
  <c r="S117" i="93"/>
  <c r="R117" i="93"/>
  <c r="Q117" i="93"/>
  <c r="P117" i="93"/>
  <c r="O117" i="93"/>
  <c r="N117" i="93"/>
  <c r="W116" i="93"/>
  <c r="V116" i="93"/>
  <c r="U116" i="93"/>
  <c r="T116" i="93"/>
  <c r="S116" i="93"/>
  <c r="R116" i="93"/>
  <c r="Q116" i="93"/>
  <c r="P116" i="93"/>
  <c r="O116" i="93"/>
  <c r="N116" i="93"/>
  <c r="W115" i="93"/>
  <c r="U115" i="93"/>
  <c r="S115" i="93"/>
  <c r="Q115" i="93"/>
  <c r="O115" i="93"/>
  <c r="N115" i="93"/>
  <c r="K110" i="93"/>
  <c r="J110" i="93"/>
  <c r="I110" i="93"/>
  <c r="H110" i="93"/>
  <c r="G110" i="93"/>
  <c r="F110" i="93"/>
  <c r="E110" i="93"/>
  <c r="D110" i="93"/>
  <c r="C110" i="93"/>
  <c r="B110" i="93"/>
  <c r="K109" i="93"/>
  <c r="J109" i="93"/>
  <c r="I109" i="93"/>
  <c r="H109" i="93"/>
  <c r="G109" i="93"/>
  <c r="F109" i="93"/>
  <c r="E109" i="93"/>
  <c r="D109" i="93"/>
  <c r="C109" i="93"/>
  <c r="B109" i="93"/>
  <c r="W108" i="93"/>
  <c r="V108" i="93"/>
  <c r="U108" i="93"/>
  <c r="T108" i="93"/>
  <c r="S108" i="93"/>
  <c r="R108" i="93"/>
  <c r="Q108" i="93"/>
  <c r="P108" i="93"/>
  <c r="O108" i="93"/>
  <c r="N108" i="93"/>
  <c r="W107" i="93"/>
  <c r="V107" i="93"/>
  <c r="U107" i="93"/>
  <c r="T107" i="93"/>
  <c r="S107" i="93"/>
  <c r="R107" i="93"/>
  <c r="Q107" i="93"/>
  <c r="P107" i="93"/>
  <c r="O107" i="93"/>
  <c r="N107" i="93"/>
  <c r="W106" i="93"/>
  <c r="V106" i="93"/>
  <c r="U106" i="93"/>
  <c r="T106" i="93"/>
  <c r="S106" i="93"/>
  <c r="R106" i="93"/>
  <c r="Q106" i="93"/>
  <c r="P106" i="93"/>
  <c r="O106" i="93"/>
  <c r="N106" i="93"/>
  <c r="W105" i="93"/>
  <c r="V105" i="93"/>
  <c r="U105" i="93"/>
  <c r="T105" i="93"/>
  <c r="S105" i="93"/>
  <c r="R105" i="93"/>
  <c r="Q105" i="93"/>
  <c r="P105" i="93"/>
  <c r="O105" i="93"/>
  <c r="N105" i="93"/>
  <c r="W104" i="93"/>
  <c r="V104" i="93"/>
  <c r="U104" i="93"/>
  <c r="T104" i="93"/>
  <c r="S104" i="93"/>
  <c r="R104" i="93"/>
  <c r="Q104" i="93"/>
  <c r="P104" i="93"/>
  <c r="O104" i="93"/>
  <c r="N104" i="93"/>
  <c r="W103" i="93"/>
  <c r="V103" i="93"/>
  <c r="U103" i="93"/>
  <c r="T103" i="93"/>
  <c r="S103" i="93"/>
  <c r="R103" i="93"/>
  <c r="Q103" i="93"/>
  <c r="P103" i="93"/>
  <c r="O103" i="93"/>
  <c r="W102" i="93"/>
  <c r="V102" i="93"/>
  <c r="U102" i="93"/>
  <c r="T102" i="93"/>
  <c r="S102" i="93"/>
  <c r="R102" i="93"/>
  <c r="Q102" i="93"/>
  <c r="P102" i="93"/>
  <c r="O102" i="93"/>
  <c r="N102" i="93"/>
  <c r="W101" i="93"/>
  <c r="V101" i="93"/>
  <c r="U101" i="93"/>
  <c r="T101" i="93"/>
  <c r="S101" i="93"/>
  <c r="R101" i="93"/>
  <c r="Q101" i="93"/>
  <c r="P101" i="93"/>
  <c r="O101" i="93"/>
  <c r="N101" i="93"/>
  <c r="W100" i="93"/>
  <c r="V100" i="93"/>
  <c r="U100" i="93"/>
  <c r="T100" i="93"/>
  <c r="S100" i="93"/>
  <c r="R100" i="93"/>
  <c r="Q100" i="93"/>
  <c r="P100" i="93"/>
  <c r="O100" i="93"/>
  <c r="N100" i="93"/>
  <c r="W99" i="93"/>
  <c r="V99" i="93"/>
  <c r="U99" i="93"/>
  <c r="T99" i="93"/>
  <c r="S99" i="93"/>
  <c r="R99" i="93"/>
  <c r="Q99" i="93"/>
  <c r="P99" i="93"/>
  <c r="O99" i="93"/>
  <c r="N99" i="93"/>
  <c r="W98" i="93"/>
  <c r="V98" i="93"/>
  <c r="U98" i="93"/>
  <c r="T98" i="93"/>
  <c r="S98" i="93"/>
  <c r="R98" i="93"/>
  <c r="Q98" i="93"/>
  <c r="P98" i="93"/>
  <c r="O98" i="93"/>
  <c r="N98" i="93"/>
  <c r="W97" i="93"/>
  <c r="V97" i="93"/>
  <c r="U97" i="93"/>
  <c r="T97" i="93"/>
  <c r="S97" i="93"/>
  <c r="R97" i="93"/>
  <c r="Q97" i="93"/>
  <c r="P97" i="93"/>
  <c r="O97" i="93"/>
  <c r="N97" i="93"/>
  <c r="W96" i="93"/>
  <c r="V96" i="93"/>
  <c r="U96" i="93"/>
  <c r="T96" i="93"/>
  <c r="S96" i="93"/>
  <c r="R96" i="93"/>
  <c r="Q96" i="93"/>
  <c r="P96" i="93"/>
  <c r="O96" i="93"/>
  <c r="N96" i="93"/>
  <c r="W95" i="93"/>
  <c r="V95" i="93"/>
  <c r="U95" i="93"/>
  <c r="T95" i="93"/>
  <c r="S95" i="93"/>
  <c r="R95" i="93"/>
  <c r="Q95" i="93"/>
  <c r="P95" i="93"/>
  <c r="O95" i="93"/>
  <c r="N95" i="93"/>
  <c r="W94" i="93"/>
  <c r="V94" i="93"/>
  <c r="U94" i="93"/>
  <c r="T94" i="93"/>
  <c r="S94" i="93"/>
  <c r="R94" i="93"/>
  <c r="Q94" i="93"/>
  <c r="P94" i="93"/>
  <c r="O94" i="93"/>
  <c r="N94" i="93"/>
  <c r="W93" i="93"/>
  <c r="V93" i="93"/>
  <c r="U93" i="93"/>
  <c r="T93" i="93"/>
  <c r="S93" i="93"/>
  <c r="R93" i="93"/>
  <c r="Q93" i="93"/>
  <c r="P93" i="93"/>
  <c r="O93" i="93"/>
  <c r="N93" i="93"/>
  <c r="W92" i="93"/>
  <c r="V92" i="93"/>
  <c r="U92" i="93"/>
  <c r="T92" i="93"/>
  <c r="S92" i="93"/>
  <c r="R92" i="93"/>
  <c r="Q92" i="93"/>
  <c r="P92" i="93"/>
  <c r="O92" i="93"/>
  <c r="N92" i="93"/>
  <c r="W91" i="93"/>
  <c r="V91" i="93"/>
  <c r="U91" i="93"/>
  <c r="T91" i="93"/>
  <c r="S91" i="93"/>
  <c r="R91" i="93"/>
  <c r="W90" i="93"/>
  <c r="V90" i="93"/>
  <c r="U90" i="93"/>
  <c r="T90" i="93"/>
  <c r="S90" i="93"/>
  <c r="R90" i="93"/>
  <c r="Q90" i="93"/>
  <c r="P90" i="93"/>
  <c r="O90" i="93"/>
  <c r="N90" i="93"/>
  <c r="W89" i="93"/>
  <c r="V89" i="93"/>
  <c r="U89" i="93"/>
  <c r="T89" i="93"/>
  <c r="S89" i="93"/>
  <c r="R89" i="93"/>
  <c r="Q89" i="93"/>
  <c r="P89" i="93"/>
  <c r="O89" i="93"/>
  <c r="N89" i="93"/>
  <c r="W88" i="93"/>
  <c r="V88" i="93"/>
  <c r="U88" i="93"/>
  <c r="T88" i="93"/>
  <c r="S88" i="93"/>
  <c r="R88" i="93"/>
  <c r="Q88" i="93"/>
  <c r="P88" i="93"/>
  <c r="O88" i="93"/>
  <c r="N88" i="93"/>
  <c r="W87" i="93"/>
  <c r="V87" i="93"/>
  <c r="U87" i="93"/>
  <c r="T87" i="93"/>
  <c r="S87" i="93"/>
  <c r="R87" i="93"/>
  <c r="Q87" i="93"/>
  <c r="P87" i="93"/>
  <c r="O87" i="93"/>
  <c r="N87" i="93"/>
  <c r="W86" i="93"/>
  <c r="V86" i="93"/>
  <c r="U86" i="93"/>
  <c r="T86" i="93"/>
  <c r="S86" i="93"/>
  <c r="R86" i="93"/>
  <c r="Q86" i="93"/>
  <c r="P86" i="93"/>
  <c r="O86" i="93"/>
  <c r="N86" i="93"/>
  <c r="W85" i="93"/>
  <c r="V85" i="93"/>
  <c r="U85" i="93"/>
  <c r="T85" i="93"/>
  <c r="S85" i="93"/>
  <c r="R85" i="93"/>
  <c r="Q85" i="93"/>
  <c r="P85" i="93"/>
  <c r="O85" i="93"/>
  <c r="N85" i="93"/>
  <c r="W84" i="93"/>
  <c r="V84" i="93"/>
  <c r="U84" i="93"/>
  <c r="T84" i="93"/>
  <c r="S84" i="93"/>
  <c r="R84" i="93"/>
  <c r="Q84" i="93"/>
  <c r="P84" i="93"/>
  <c r="O84" i="93"/>
  <c r="N84" i="93"/>
  <c r="W83" i="93"/>
  <c r="V83" i="93"/>
  <c r="U83" i="93"/>
  <c r="T83" i="93"/>
  <c r="S83" i="93"/>
  <c r="R83" i="93"/>
  <c r="Q83" i="93"/>
  <c r="P83" i="93"/>
  <c r="O83" i="93"/>
  <c r="N83" i="93"/>
  <c r="W82" i="93"/>
  <c r="V82" i="93"/>
  <c r="U82" i="93"/>
  <c r="T82" i="93"/>
  <c r="S82" i="93"/>
  <c r="R82" i="93"/>
  <c r="Q82" i="93"/>
  <c r="P82" i="93"/>
  <c r="O82" i="93"/>
  <c r="N82" i="93"/>
  <c r="W81" i="93"/>
  <c r="V81" i="93"/>
  <c r="U81" i="93"/>
  <c r="T81" i="93"/>
  <c r="S81" i="93"/>
  <c r="R81" i="93"/>
  <c r="Q81" i="93"/>
  <c r="P81" i="93"/>
  <c r="O81" i="93"/>
  <c r="N81" i="93"/>
  <c r="K73" i="93"/>
  <c r="J73" i="93"/>
  <c r="I73" i="93"/>
  <c r="H73" i="93"/>
  <c r="G73" i="93"/>
  <c r="F73" i="93"/>
  <c r="E73" i="93"/>
  <c r="D73" i="93"/>
  <c r="C73" i="93"/>
  <c r="B73" i="93"/>
  <c r="K72" i="93"/>
  <c r="J72" i="93"/>
  <c r="I72" i="93"/>
  <c r="H72" i="93"/>
  <c r="G72" i="93"/>
  <c r="F72" i="93"/>
  <c r="E72" i="93"/>
  <c r="D72" i="93"/>
  <c r="C72" i="93"/>
  <c r="B72" i="93"/>
  <c r="W71" i="93"/>
  <c r="V71" i="93"/>
  <c r="U71" i="93"/>
  <c r="T71" i="93"/>
  <c r="S71" i="93"/>
  <c r="R71" i="93"/>
  <c r="Q71" i="93"/>
  <c r="P71" i="93"/>
  <c r="O71" i="93"/>
  <c r="N71" i="93"/>
  <c r="W70" i="93"/>
  <c r="V70" i="93"/>
  <c r="U70" i="93"/>
  <c r="T70" i="93"/>
  <c r="S70" i="93"/>
  <c r="R70" i="93"/>
  <c r="Q70" i="93"/>
  <c r="P70" i="93"/>
  <c r="O70" i="93"/>
  <c r="N70" i="93"/>
  <c r="W69" i="93"/>
  <c r="V69" i="93"/>
  <c r="U69" i="93"/>
  <c r="T69" i="93"/>
  <c r="S69" i="93"/>
  <c r="R69" i="93"/>
  <c r="Q69" i="93"/>
  <c r="P69" i="93"/>
  <c r="O69" i="93"/>
  <c r="N69" i="93"/>
  <c r="W68" i="93"/>
  <c r="V68" i="93"/>
  <c r="U68" i="93"/>
  <c r="T68" i="93"/>
  <c r="S68" i="93"/>
  <c r="R68" i="93"/>
  <c r="Q68" i="93"/>
  <c r="P68" i="93"/>
  <c r="O68" i="93"/>
  <c r="N68" i="93"/>
  <c r="W67" i="93"/>
  <c r="V67" i="93"/>
  <c r="U67" i="93"/>
  <c r="T67" i="93"/>
  <c r="S67" i="93"/>
  <c r="R67" i="93"/>
  <c r="Q67" i="93"/>
  <c r="P67" i="93"/>
  <c r="O67" i="93"/>
  <c r="N67" i="93"/>
  <c r="W66" i="93"/>
  <c r="V66" i="93"/>
  <c r="U66" i="93"/>
  <c r="T66" i="93"/>
  <c r="S66" i="93"/>
  <c r="R66" i="93"/>
  <c r="Q66" i="93"/>
  <c r="P66" i="93"/>
  <c r="O66" i="93"/>
  <c r="W65" i="93"/>
  <c r="V65" i="93"/>
  <c r="U65" i="93"/>
  <c r="T65" i="93"/>
  <c r="S65" i="93"/>
  <c r="R65" i="93"/>
  <c r="Q65" i="93"/>
  <c r="P65" i="93"/>
  <c r="O65" i="93"/>
  <c r="N65" i="93"/>
  <c r="W64" i="93"/>
  <c r="V64" i="93"/>
  <c r="U64" i="93"/>
  <c r="T64" i="93"/>
  <c r="S64" i="93"/>
  <c r="R64" i="93"/>
  <c r="Q64" i="93"/>
  <c r="P64" i="93"/>
  <c r="O64" i="93"/>
  <c r="N64" i="93"/>
  <c r="W63" i="93"/>
  <c r="V63" i="93"/>
  <c r="U63" i="93"/>
  <c r="T63" i="93"/>
  <c r="S63" i="93"/>
  <c r="R63" i="93"/>
  <c r="Q63" i="93"/>
  <c r="P63" i="93"/>
  <c r="O63" i="93"/>
  <c r="N63" i="93"/>
  <c r="W62" i="93"/>
  <c r="V62" i="93"/>
  <c r="U62" i="93"/>
  <c r="T62" i="93"/>
  <c r="S62" i="93"/>
  <c r="R62" i="93"/>
  <c r="Q62" i="93"/>
  <c r="P62" i="93"/>
  <c r="O62" i="93"/>
  <c r="N62" i="93"/>
  <c r="W61" i="93"/>
  <c r="V61" i="93"/>
  <c r="U61" i="93"/>
  <c r="T61" i="93"/>
  <c r="S61" i="93"/>
  <c r="R61" i="93"/>
  <c r="Q61" i="93"/>
  <c r="P61" i="93"/>
  <c r="O61" i="93"/>
  <c r="N61" i="93"/>
  <c r="W60" i="93"/>
  <c r="V60" i="93"/>
  <c r="U60" i="93"/>
  <c r="T60" i="93"/>
  <c r="S60" i="93"/>
  <c r="R60" i="93"/>
  <c r="Q60" i="93"/>
  <c r="P60" i="93"/>
  <c r="O60" i="93"/>
  <c r="N60" i="93"/>
  <c r="W59" i="93"/>
  <c r="V59" i="93"/>
  <c r="U59" i="93"/>
  <c r="T59" i="93"/>
  <c r="S59" i="93"/>
  <c r="R59" i="93"/>
  <c r="Q59" i="93"/>
  <c r="P59" i="93"/>
  <c r="O59" i="93"/>
  <c r="N59" i="93"/>
  <c r="W58" i="93"/>
  <c r="V58" i="93"/>
  <c r="U58" i="93"/>
  <c r="T58" i="93"/>
  <c r="S58" i="93"/>
  <c r="R58" i="93"/>
  <c r="Q58" i="93"/>
  <c r="P58" i="93"/>
  <c r="O58" i="93"/>
  <c r="N58" i="93"/>
  <c r="W57" i="93"/>
  <c r="V57" i="93"/>
  <c r="U57" i="93"/>
  <c r="T57" i="93"/>
  <c r="S57" i="93"/>
  <c r="R57" i="93"/>
  <c r="Q57" i="93"/>
  <c r="P57" i="93"/>
  <c r="O57" i="93"/>
  <c r="N57" i="93"/>
  <c r="W56" i="93"/>
  <c r="V56" i="93"/>
  <c r="U56" i="93"/>
  <c r="T56" i="93"/>
  <c r="S56" i="93"/>
  <c r="R56" i="93"/>
  <c r="Q56" i="93"/>
  <c r="P56" i="93"/>
  <c r="O56" i="93"/>
  <c r="N56" i="93"/>
  <c r="W55" i="93"/>
  <c r="V55" i="93"/>
  <c r="U55" i="93"/>
  <c r="T55" i="93"/>
  <c r="S55" i="93"/>
  <c r="R55" i="93"/>
  <c r="Q55" i="93"/>
  <c r="P55" i="93"/>
  <c r="O55" i="93"/>
  <c r="N55" i="93"/>
  <c r="W54" i="93"/>
  <c r="V54" i="93"/>
  <c r="U54" i="93"/>
  <c r="T54" i="93"/>
  <c r="S54" i="93"/>
  <c r="R54" i="93"/>
  <c r="W53" i="93"/>
  <c r="V53" i="93"/>
  <c r="U53" i="93"/>
  <c r="T53" i="93"/>
  <c r="S53" i="93"/>
  <c r="R53" i="93"/>
  <c r="Q53" i="93"/>
  <c r="P53" i="93"/>
  <c r="O53" i="93"/>
  <c r="N53" i="93"/>
  <c r="W52" i="93"/>
  <c r="V52" i="93"/>
  <c r="U52" i="93"/>
  <c r="T52" i="93"/>
  <c r="S52" i="93"/>
  <c r="R52" i="93"/>
  <c r="Q52" i="93"/>
  <c r="P52" i="93"/>
  <c r="O52" i="93"/>
  <c r="N52" i="93"/>
  <c r="W51" i="93"/>
  <c r="V51" i="93"/>
  <c r="U51" i="93"/>
  <c r="T51" i="93"/>
  <c r="S51" i="93"/>
  <c r="R51" i="93"/>
  <c r="Q51" i="93"/>
  <c r="P51" i="93"/>
  <c r="O51" i="93"/>
  <c r="N51" i="93"/>
  <c r="W50" i="93"/>
  <c r="V50" i="93"/>
  <c r="U50" i="93"/>
  <c r="T50" i="93"/>
  <c r="S50" i="93"/>
  <c r="R50" i="93"/>
  <c r="Q50" i="93"/>
  <c r="P50" i="93"/>
  <c r="O50" i="93"/>
  <c r="N50" i="93"/>
  <c r="W49" i="93"/>
  <c r="V49" i="93"/>
  <c r="U49" i="93"/>
  <c r="T49" i="93"/>
  <c r="S49" i="93"/>
  <c r="R49" i="93"/>
  <c r="Q49" i="93"/>
  <c r="P49" i="93"/>
  <c r="O49" i="93"/>
  <c r="N49" i="93"/>
  <c r="W48" i="93"/>
  <c r="V48" i="93"/>
  <c r="U48" i="93"/>
  <c r="T48" i="93"/>
  <c r="S48" i="93"/>
  <c r="R48" i="93"/>
  <c r="Q48" i="93"/>
  <c r="P48" i="93"/>
  <c r="O48" i="93"/>
  <c r="N48" i="93"/>
  <c r="W47" i="93"/>
  <c r="V47" i="93"/>
  <c r="U47" i="93"/>
  <c r="T47" i="93"/>
  <c r="S47" i="93"/>
  <c r="R47" i="93"/>
  <c r="Q47" i="93"/>
  <c r="P47" i="93"/>
  <c r="O47" i="93"/>
  <c r="N47" i="93"/>
  <c r="W46" i="93"/>
  <c r="V46" i="93"/>
  <c r="U46" i="93"/>
  <c r="T46" i="93"/>
  <c r="S46" i="93"/>
  <c r="R46" i="93"/>
  <c r="Q46" i="93"/>
  <c r="P46" i="93"/>
  <c r="O46" i="93"/>
  <c r="N46" i="93"/>
  <c r="W45" i="93"/>
  <c r="V45" i="93"/>
  <c r="U45" i="93"/>
  <c r="T45" i="93"/>
  <c r="S45" i="93"/>
  <c r="R45" i="93"/>
  <c r="Q45" i="93"/>
  <c r="P45" i="93"/>
  <c r="O45" i="93"/>
  <c r="N45" i="93"/>
  <c r="W44" i="93"/>
  <c r="V44" i="93"/>
  <c r="U44" i="93"/>
  <c r="T44" i="93"/>
  <c r="S44" i="93"/>
  <c r="R44" i="93"/>
  <c r="Q44" i="93"/>
  <c r="P44" i="93"/>
  <c r="O44" i="93"/>
  <c r="N44" i="93"/>
  <c r="W7" i="93"/>
  <c r="W8" i="93"/>
  <c r="W9" i="93"/>
  <c r="W10" i="93"/>
  <c r="W11" i="93"/>
  <c r="W12" i="93"/>
  <c r="W13" i="93"/>
  <c r="W14" i="93"/>
  <c r="W15" i="93"/>
  <c r="W16" i="93"/>
  <c r="W17" i="93"/>
  <c r="W18" i="93"/>
  <c r="W19" i="93"/>
  <c r="W20" i="93"/>
  <c r="W21" i="93"/>
  <c r="W22" i="93"/>
  <c r="W23" i="93"/>
  <c r="W24" i="93"/>
  <c r="W25" i="93"/>
  <c r="W26" i="93"/>
  <c r="W27" i="93"/>
  <c r="W28" i="93"/>
  <c r="W29" i="93"/>
  <c r="W30" i="93"/>
  <c r="W31" i="93"/>
  <c r="W32" i="93"/>
  <c r="W33" i="93"/>
  <c r="W34" i="93"/>
  <c r="G48" i="62"/>
  <c r="C27" i="133"/>
  <c r="G8" i="133" s="1"/>
  <c r="C28" i="133"/>
  <c r="C143" i="93" l="1"/>
  <c r="G143" i="93"/>
  <c r="K143" i="93"/>
  <c r="E144" i="93"/>
  <c r="I144" i="93"/>
  <c r="G26" i="133"/>
  <c r="G19" i="133"/>
  <c r="G15" i="133"/>
  <c r="G7" i="133"/>
  <c r="G23" i="133"/>
  <c r="G20" i="133"/>
  <c r="G12" i="133"/>
  <c r="G25" i="133"/>
  <c r="G11" i="133"/>
  <c r="G22" i="133"/>
  <c r="G14" i="133"/>
  <c r="G10" i="133"/>
  <c r="G6" i="133"/>
  <c r="G21" i="133"/>
  <c r="G17" i="133"/>
  <c r="G13" i="133"/>
  <c r="G9" i="133"/>
  <c r="G5" i="133"/>
  <c r="G4" i="133"/>
  <c r="AP29" i="116"/>
  <c r="G70" i="62" l="1"/>
  <c r="AS5" i="150"/>
  <c r="AT5" i="150"/>
  <c r="AU5" i="150"/>
  <c r="AV5" i="150"/>
  <c r="AW5" i="150"/>
  <c r="AX5" i="150"/>
  <c r="AY5" i="150"/>
  <c r="AZ5" i="150"/>
  <c r="BA5" i="150"/>
  <c r="BB5" i="150"/>
  <c r="BC5" i="150"/>
  <c r="AS6" i="150"/>
  <c r="AT6" i="150"/>
  <c r="AU6" i="150"/>
  <c r="AV6" i="150"/>
  <c r="AW6" i="150"/>
  <c r="AX6" i="150"/>
  <c r="AY6" i="150"/>
  <c r="AZ6" i="150"/>
  <c r="BA6" i="150"/>
  <c r="BB6" i="150"/>
  <c r="BC6" i="150"/>
  <c r="AS7" i="150"/>
  <c r="AT7" i="150"/>
  <c r="AU7" i="150"/>
  <c r="AV7" i="150"/>
  <c r="AW7" i="150"/>
  <c r="AX7" i="150"/>
  <c r="AY7" i="150"/>
  <c r="AZ7" i="150"/>
  <c r="BA7" i="150"/>
  <c r="BB7" i="150"/>
  <c r="BC7" i="150"/>
  <c r="AS8" i="150"/>
  <c r="AT8" i="150"/>
  <c r="AU8" i="150"/>
  <c r="AV8" i="150"/>
  <c r="AW8" i="150"/>
  <c r="AX8" i="150"/>
  <c r="AY8" i="150"/>
  <c r="AZ8" i="150"/>
  <c r="BA8" i="150"/>
  <c r="BB8" i="150"/>
  <c r="BC8" i="150"/>
  <c r="AS9" i="150"/>
  <c r="AT9" i="150"/>
  <c r="AU9" i="150"/>
  <c r="AV9" i="150"/>
  <c r="AW9" i="150"/>
  <c r="AX9" i="150"/>
  <c r="AY9" i="150"/>
  <c r="AZ9" i="150"/>
  <c r="BA9" i="150"/>
  <c r="BB9" i="150"/>
  <c r="BC9" i="150"/>
  <c r="AS10" i="150"/>
  <c r="AT10" i="150"/>
  <c r="AU10" i="150"/>
  <c r="AV10" i="150"/>
  <c r="AW10" i="150"/>
  <c r="AX10" i="150"/>
  <c r="AY10" i="150"/>
  <c r="AZ10" i="150"/>
  <c r="BA10" i="150"/>
  <c r="BB10" i="150"/>
  <c r="BC10" i="150"/>
  <c r="AS11" i="150"/>
  <c r="AT11" i="150"/>
  <c r="AU11" i="150"/>
  <c r="AV11" i="150"/>
  <c r="AW11" i="150"/>
  <c r="AX11" i="150"/>
  <c r="AY11" i="150"/>
  <c r="AZ11" i="150"/>
  <c r="BA11" i="150"/>
  <c r="BB11" i="150"/>
  <c r="BC11" i="150"/>
  <c r="AS12" i="150"/>
  <c r="AT12" i="150"/>
  <c r="AU12" i="150"/>
  <c r="AV12" i="150"/>
  <c r="AW12" i="150"/>
  <c r="AX12" i="150"/>
  <c r="AY12" i="150"/>
  <c r="AZ12" i="150"/>
  <c r="BA12" i="150"/>
  <c r="BB12" i="150"/>
  <c r="BC12" i="150"/>
  <c r="AS13" i="150"/>
  <c r="AT13" i="150"/>
  <c r="AU13" i="150"/>
  <c r="AV13" i="150"/>
  <c r="AW13" i="150"/>
  <c r="AX13" i="150"/>
  <c r="AY13" i="150"/>
  <c r="AZ13" i="150"/>
  <c r="BA13" i="150"/>
  <c r="BB13" i="150"/>
  <c r="BC13" i="150"/>
  <c r="AS14" i="150"/>
  <c r="AT14" i="150"/>
  <c r="AU14" i="150"/>
  <c r="AV14" i="150"/>
  <c r="AW14" i="150"/>
  <c r="AX14" i="150"/>
  <c r="AY14" i="150"/>
  <c r="AZ14" i="150"/>
  <c r="BA14" i="150"/>
  <c r="BB14" i="150"/>
  <c r="BC14" i="150"/>
  <c r="AS15" i="150"/>
  <c r="AT15" i="150"/>
  <c r="AU15" i="150"/>
  <c r="AV15" i="150"/>
  <c r="AW15" i="150"/>
  <c r="AX15" i="150"/>
  <c r="AY15" i="150"/>
  <c r="AZ15" i="150"/>
  <c r="BA15" i="150"/>
  <c r="BB15" i="150"/>
  <c r="BC15" i="150"/>
  <c r="AS16" i="150"/>
  <c r="AT16" i="150"/>
  <c r="AU16" i="150"/>
  <c r="AV16" i="150"/>
  <c r="AW16" i="150"/>
  <c r="AX16" i="150"/>
  <c r="AY16" i="150"/>
  <c r="AZ16" i="150"/>
  <c r="BA16" i="150"/>
  <c r="BB16" i="150"/>
  <c r="BC16" i="150"/>
  <c r="AS17" i="150"/>
  <c r="AT17" i="150"/>
  <c r="AU17" i="150"/>
  <c r="AV17" i="150"/>
  <c r="AW17" i="150"/>
  <c r="AX17" i="150"/>
  <c r="AY17" i="150"/>
  <c r="AZ17" i="150"/>
  <c r="BA17" i="150"/>
  <c r="BB17" i="150"/>
  <c r="BC17" i="150"/>
  <c r="AS18" i="150"/>
  <c r="AT18" i="150"/>
  <c r="AU18" i="150"/>
  <c r="AV18" i="150"/>
  <c r="AW18" i="150"/>
  <c r="AX18" i="150"/>
  <c r="AY18" i="150"/>
  <c r="AZ18" i="150"/>
  <c r="BA18" i="150"/>
  <c r="BB18" i="150"/>
  <c r="BC18" i="150"/>
  <c r="AS19" i="150"/>
  <c r="AT19" i="150"/>
  <c r="AU19" i="150"/>
  <c r="AV19" i="150"/>
  <c r="AW19" i="150"/>
  <c r="AX19" i="150"/>
  <c r="AY19" i="150"/>
  <c r="AZ19" i="150"/>
  <c r="BA19" i="150"/>
  <c r="BB19" i="150"/>
  <c r="BC19" i="150"/>
  <c r="AS20" i="150"/>
  <c r="AT20" i="150"/>
  <c r="AU20" i="150"/>
  <c r="AV20" i="150"/>
  <c r="AW20" i="150"/>
  <c r="AX20" i="150"/>
  <c r="AY20" i="150"/>
  <c r="AZ20" i="150"/>
  <c r="BA20" i="150"/>
  <c r="BB20" i="150"/>
  <c r="BC20" i="150"/>
  <c r="AS21" i="150"/>
  <c r="AT21" i="150"/>
  <c r="AU21" i="150"/>
  <c r="AV21" i="150"/>
  <c r="AW21" i="150"/>
  <c r="AX21" i="150"/>
  <c r="AY21" i="150"/>
  <c r="AZ21" i="150"/>
  <c r="BA21" i="150"/>
  <c r="BB21" i="150"/>
  <c r="BC21" i="150"/>
  <c r="AU22" i="150"/>
  <c r="AV22" i="150"/>
  <c r="AW22" i="150"/>
  <c r="AX22" i="150"/>
  <c r="AY22" i="150"/>
  <c r="AZ22" i="150"/>
  <c r="BA22" i="150"/>
  <c r="AS23" i="150"/>
  <c r="AT23" i="150"/>
  <c r="AU23" i="150"/>
  <c r="AV23" i="150"/>
  <c r="AW23" i="150"/>
  <c r="AX23" i="150"/>
  <c r="AY23" i="150"/>
  <c r="AZ23" i="150"/>
  <c r="BA23" i="150"/>
  <c r="BB23" i="150"/>
  <c r="BC23" i="150"/>
  <c r="AS24" i="150"/>
  <c r="AT24" i="150"/>
  <c r="AU24" i="150"/>
  <c r="AV24" i="150"/>
  <c r="AW24" i="150"/>
  <c r="AX24" i="150"/>
  <c r="AY24" i="150"/>
  <c r="AZ24" i="150"/>
  <c r="BA24" i="150"/>
  <c r="BB24" i="150"/>
  <c r="BC24" i="150"/>
  <c r="AS25" i="150"/>
  <c r="AT25" i="150"/>
  <c r="AU25" i="150"/>
  <c r="AV25" i="150"/>
  <c r="AW25" i="150"/>
  <c r="AX25" i="150"/>
  <c r="AY25" i="150"/>
  <c r="AZ25" i="150"/>
  <c r="BA25" i="150"/>
  <c r="BB25" i="150"/>
  <c r="BC25" i="150"/>
  <c r="AS26" i="150"/>
  <c r="AT26" i="150"/>
  <c r="AU26" i="150"/>
  <c r="AV26" i="150"/>
  <c r="AW26" i="150"/>
  <c r="AX26" i="150"/>
  <c r="AY26" i="150"/>
  <c r="AZ26" i="150"/>
  <c r="BA26" i="150"/>
  <c r="BB26" i="150"/>
  <c r="BC26" i="150"/>
  <c r="AS27" i="150"/>
  <c r="AT27" i="150"/>
  <c r="AU27" i="150"/>
  <c r="AV27" i="150"/>
  <c r="AW27" i="150"/>
  <c r="AX27" i="150"/>
  <c r="AY27" i="150"/>
  <c r="AZ27" i="150"/>
  <c r="BA27" i="150"/>
  <c r="BB27" i="150"/>
  <c r="BC27" i="150"/>
  <c r="AS28" i="150"/>
  <c r="AT28" i="150"/>
  <c r="AU28" i="150"/>
  <c r="AV28" i="150"/>
  <c r="AW28" i="150"/>
  <c r="AX28" i="150"/>
  <c r="AY28" i="150"/>
  <c r="AZ28" i="150"/>
  <c r="BA28" i="150"/>
  <c r="BB28" i="150"/>
  <c r="BC28" i="150"/>
  <c r="AS29" i="150"/>
  <c r="AT29" i="150"/>
  <c r="AU29" i="150"/>
  <c r="AV29" i="150"/>
  <c r="AW29" i="150"/>
  <c r="AX29" i="150"/>
  <c r="AY29" i="150"/>
  <c r="AZ29" i="150"/>
  <c r="BA29" i="150"/>
  <c r="BB29" i="150"/>
  <c r="BC29" i="150"/>
  <c r="AS30" i="150"/>
  <c r="AT30" i="150"/>
  <c r="AU30" i="150"/>
  <c r="AV30" i="150"/>
  <c r="AW30" i="150"/>
  <c r="AX30" i="150"/>
  <c r="AY30" i="150"/>
  <c r="AZ30" i="150"/>
  <c r="BA30" i="150"/>
  <c r="BB30" i="150"/>
  <c r="BC30" i="150"/>
  <c r="AS31" i="150"/>
  <c r="AT31" i="150"/>
  <c r="AU31" i="150"/>
  <c r="AV31" i="150"/>
  <c r="AW31" i="150"/>
  <c r="AX31" i="150"/>
  <c r="AY31" i="150"/>
  <c r="AZ31" i="150"/>
  <c r="BA31" i="150"/>
  <c r="BB31" i="150"/>
  <c r="BC31" i="150"/>
  <c r="AS32" i="150"/>
  <c r="AT32" i="150"/>
  <c r="AU32" i="150"/>
  <c r="AV32" i="150"/>
  <c r="AW32" i="150"/>
  <c r="AX32" i="150"/>
  <c r="AY32" i="150"/>
  <c r="AZ32" i="150"/>
  <c r="BA32" i="150"/>
  <c r="BB32" i="150"/>
  <c r="BC32" i="150"/>
  <c r="AR6" i="150"/>
  <c r="AR7" i="150"/>
  <c r="AR8" i="150"/>
  <c r="AR9" i="150"/>
  <c r="AR10" i="150"/>
  <c r="AR11" i="150"/>
  <c r="AR12" i="150"/>
  <c r="AR13" i="150"/>
  <c r="AR14" i="150"/>
  <c r="AR15" i="150"/>
  <c r="AR16" i="150"/>
  <c r="AR17" i="150"/>
  <c r="AR18" i="150"/>
  <c r="AR19" i="150"/>
  <c r="AR20" i="150"/>
  <c r="AR21" i="150"/>
  <c r="AR23" i="150"/>
  <c r="AR24" i="150"/>
  <c r="AR25" i="150"/>
  <c r="AR26" i="150"/>
  <c r="AR27" i="150"/>
  <c r="AR28" i="150"/>
  <c r="AR29" i="150"/>
  <c r="AR30" i="150"/>
  <c r="AR31" i="150"/>
  <c r="AR32" i="150"/>
  <c r="AR5" i="150"/>
  <c r="AE34" i="150"/>
  <c r="AF34" i="150"/>
  <c r="AG34" i="150"/>
  <c r="AH34" i="150"/>
  <c r="AI34" i="150"/>
  <c r="AJ34" i="150"/>
  <c r="AK34" i="150"/>
  <c r="AL34" i="150"/>
  <c r="AM34" i="150"/>
  <c r="AN34" i="150"/>
  <c r="AO34" i="150"/>
  <c r="AD34" i="150"/>
  <c r="AD33" i="150"/>
  <c r="AE33" i="150"/>
  <c r="AF33" i="150"/>
  <c r="AG33" i="150"/>
  <c r="AH33" i="150"/>
  <c r="AI33" i="150"/>
  <c r="AJ33" i="150"/>
  <c r="AK33" i="150"/>
  <c r="AL33" i="150"/>
  <c r="AM33" i="150"/>
  <c r="AN33" i="150"/>
  <c r="AO33" i="150"/>
  <c r="AE5" i="150"/>
  <c r="AF5" i="150"/>
  <c r="AG5" i="150"/>
  <c r="AH5" i="150"/>
  <c r="AI5" i="150"/>
  <c r="AJ5" i="150"/>
  <c r="AK5" i="150"/>
  <c r="AL5" i="150"/>
  <c r="AM5" i="150"/>
  <c r="AN5" i="150"/>
  <c r="AO5" i="150"/>
  <c r="AE6" i="150"/>
  <c r="AF6" i="150"/>
  <c r="AG6" i="150"/>
  <c r="AH6" i="150"/>
  <c r="AI6" i="150"/>
  <c r="AJ6" i="150"/>
  <c r="AK6" i="150"/>
  <c r="AL6" i="150"/>
  <c r="AM6" i="150"/>
  <c r="AN6" i="150"/>
  <c r="AO6" i="150"/>
  <c r="AE7" i="150"/>
  <c r="AF7" i="150"/>
  <c r="AG7" i="150"/>
  <c r="AH7" i="150"/>
  <c r="AI7" i="150"/>
  <c r="AJ7" i="150"/>
  <c r="AK7" i="150"/>
  <c r="AL7" i="150"/>
  <c r="AM7" i="150"/>
  <c r="AN7" i="150"/>
  <c r="AO7" i="150"/>
  <c r="AE8" i="150"/>
  <c r="AF8" i="150"/>
  <c r="AG8" i="150"/>
  <c r="AH8" i="150"/>
  <c r="AI8" i="150"/>
  <c r="AJ8" i="150"/>
  <c r="AK8" i="150"/>
  <c r="AL8" i="150"/>
  <c r="AM8" i="150"/>
  <c r="AN8" i="150"/>
  <c r="AO8" i="150"/>
  <c r="AE9" i="150"/>
  <c r="AF9" i="150"/>
  <c r="AG9" i="150"/>
  <c r="AH9" i="150"/>
  <c r="AI9" i="150"/>
  <c r="AJ9" i="150"/>
  <c r="AK9" i="150"/>
  <c r="AL9" i="150"/>
  <c r="AM9" i="150"/>
  <c r="AN9" i="150"/>
  <c r="AO9" i="150"/>
  <c r="AE10" i="150"/>
  <c r="AF10" i="150"/>
  <c r="AG10" i="150"/>
  <c r="AH10" i="150"/>
  <c r="AI10" i="150"/>
  <c r="AJ10" i="150"/>
  <c r="AK10" i="150"/>
  <c r="AL10" i="150"/>
  <c r="AM10" i="150"/>
  <c r="AN10" i="150"/>
  <c r="AO10" i="150"/>
  <c r="AE11" i="150"/>
  <c r="AF11" i="150"/>
  <c r="AG11" i="150"/>
  <c r="AH11" i="150"/>
  <c r="AI11" i="150"/>
  <c r="AJ11" i="150"/>
  <c r="AK11" i="150"/>
  <c r="AL11" i="150"/>
  <c r="AM11" i="150"/>
  <c r="AN11" i="150"/>
  <c r="AO11" i="150"/>
  <c r="AE12" i="150"/>
  <c r="AF12" i="150"/>
  <c r="AG12" i="150"/>
  <c r="AH12" i="150"/>
  <c r="AI12" i="150"/>
  <c r="AJ12" i="150"/>
  <c r="AK12" i="150"/>
  <c r="AL12" i="150"/>
  <c r="AM12" i="150"/>
  <c r="AN12" i="150"/>
  <c r="AO12" i="150"/>
  <c r="AE13" i="150"/>
  <c r="AF13" i="150"/>
  <c r="AG13" i="150"/>
  <c r="AH13" i="150"/>
  <c r="AI13" i="150"/>
  <c r="AJ13" i="150"/>
  <c r="AK13" i="150"/>
  <c r="AL13" i="150"/>
  <c r="AM13" i="150"/>
  <c r="AN13" i="150"/>
  <c r="AO13" i="150"/>
  <c r="AE14" i="150"/>
  <c r="AF14" i="150"/>
  <c r="AG14" i="150"/>
  <c r="AH14" i="150"/>
  <c r="AI14" i="150"/>
  <c r="AJ14" i="150"/>
  <c r="AK14" i="150"/>
  <c r="AL14" i="150"/>
  <c r="AM14" i="150"/>
  <c r="AN14" i="150"/>
  <c r="AO14" i="150"/>
  <c r="AE15" i="150"/>
  <c r="AF15" i="150"/>
  <c r="AG15" i="150"/>
  <c r="AH15" i="150"/>
  <c r="AI15" i="150"/>
  <c r="AJ15" i="150"/>
  <c r="AK15" i="150"/>
  <c r="AL15" i="150"/>
  <c r="AM15" i="150"/>
  <c r="AN15" i="150"/>
  <c r="AO15" i="150"/>
  <c r="AE16" i="150"/>
  <c r="AF16" i="150"/>
  <c r="AG16" i="150"/>
  <c r="AH16" i="150"/>
  <c r="AI16" i="150"/>
  <c r="AJ16" i="150"/>
  <c r="AK16" i="150"/>
  <c r="AL16" i="150"/>
  <c r="AM16" i="150"/>
  <c r="AN16" i="150"/>
  <c r="AO16" i="150"/>
  <c r="AE17" i="150"/>
  <c r="AF17" i="150"/>
  <c r="AG17" i="150"/>
  <c r="AH17" i="150"/>
  <c r="AI17" i="150"/>
  <c r="AJ17" i="150"/>
  <c r="AK17" i="150"/>
  <c r="AL17" i="150"/>
  <c r="AM17" i="150"/>
  <c r="AN17" i="150"/>
  <c r="AO17" i="150"/>
  <c r="AE18" i="150"/>
  <c r="AF18" i="150"/>
  <c r="AG18" i="150"/>
  <c r="AH18" i="150"/>
  <c r="AI18" i="150"/>
  <c r="AJ18" i="150"/>
  <c r="AK18" i="150"/>
  <c r="AL18" i="150"/>
  <c r="AM18" i="150"/>
  <c r="AN18" i="150"/>
  <c r="AO18" i="150"/>
  <c r="AE19" i="150"/>
  <c r="AF19" i="150"/>
  <c r="AG19" i="150"/>
  <c r="AH19" i="150"/>
  <c r="AI19" i="150"/>
  <c r="AJ19" i="150"/>
  <c r="AK19" i="150"/>
  <c r="AL19" i="150"/>
  <c r="AM19" i="150"/>
  <c r="AN19" i="150"/>
  <c r="AO19" i="150"/>
  <c r="AE20" i="150"/>
  <c r="AF20" i="150"/>
  <c r="AG20" i="150"/>
  <c r="AH20" i="150"/>
  <c r="AI20" i="150"/>
  <c r="AJ20" i="150"/>
  <c r="AK20" i="150"/>
  <c r="AL20" i="150"/>
  <c r="AM20" i="150"/>
  <c r="AN20" i="150"/>
  <c r="AO20" i="150"/>
  <c r="AE21" i="150"/>
  <c r="AF21" i="150"/>
  <c r="AG21" i="150"/>
  <c r="AH21" i="150"/>
  <c r="AI21" i="150"/>
  <c r="AJ21" i="150"/>
  <c r="AK21" i="150"/>
  <c r="AL21" i="150"/>
  <c r="AM21" i="150"/>
  <c r="AN21" i="150"/>
  <c r="AO21" i="150"/>
  <c r="AG22" i="150"/>
  <c r="AH22" i="150"/>
  <c r="AI22" i="150"/>
  <c r="AJ22" i="150"/>
  <c r="AK22" i="150"/>
  <c r="AL22" i="150"/>
  <c r="AM22" i="150"/>
  <c r="AE23" i="150"/>
  <c r="AF23" i="150"/>
  <c r="AG23" i="150"/>
  <c r="AH23" i="150"/>
  <c r="AI23" i="150"/>
  <c r="AJ23" i="150"/>
  <c r="AK23" i="150"/>
  <c r="AL23" i="150"/>
  <c r="AM23" i="150"/>
  <c r="AN23" i="150"/>
  <c r="AO23" i="150"/>
  <c r="AE24" i="150"/>
  <c r="AF24" i="150"/>
  <c r="AG24" i="150"/>
  <c r="AH24" i="150"/>
  <c r="AI24" i="150"/>
  <c r="AJ24" i="150"/>
  <c r="AK24" i="150"/>
  <c r="AL24" i="150"/>
  <c r="AM24" i="150"/>
  <c r="AN24" i="150"/>
  <c r="AO24" i="150"/>
  <c r="AE25" i="150"/>
  <c r="AF25" i="150"/>
  <c r="AG25" i="150"/>
  <c r="AH25" i="150"/>
  <c r="AI25" i="150"/>
  <c r="AJ25" i="150"/>
  <c r="AK25" i="150"/>
  <c r="AL25" i="150"/>
  <c r="AM25" i="150"/>
  <c r="AN25" i="150"/>
  <c r="AO25" i="150"/>
  <c r="AE26" i="150"/>
  <c r="AF26" i="150"/>
  <c r="AG26" i="150"/>
  <c r="AH26" i="150"/>
  <c r="AI26" i="150"/>
  <c r="AJ26" i="150"/>
  <c r="AK26" i="150"/>
  <c r="AL26" i="150"/>
  <c r="AM26" i="150"/>
  <c r="AN26" i="150"/>
  <c r="AO26" i="150"/>
  <c r="AE27" i="150"/>
  <c r="AF27" i="150"/>
  <c r="AG27" i="150"/>
  <c r="AH27" i="150"/>
  <c r="AI27" i="150"/>
  <c r="AJ27" i="150"/>
  <c r="AK27" i="150"/>
  <c r="AL27" i="150"/>
  <c r="AM27" i="150"/>
  <c r="AN27" i="150"/>
  <c r="AO27" i="150"/>
  <c r="AE28" i="150"/>
  <c r="AF28" i="150"/>
  <c r="AG28" i="150"/>
  <c r="AH28" i="150"/>
  <c r="AI28" i="150"/>
  <c r="AJ28" i="150"/>
  <c r="AK28" i="150"/>
  <c r="AL28" i="150"/>
  <c r="AM28" i="150"/>
  <c r="AN28" i="150"/>
  <c r="AO28" i="150"/>
  <c r="AE29" i="150"/>
  <c r="AF29" i="150"/>
  <c r="AG29" i="150"/>
  <c r="AH29" i="150"/>
  <c r="AI29" i="150"/>
  <c r="AJ29" i="150"/>
  <c r="AK29" i="150"/>
  <c r="AL29" i="150"/>
  <c r="AM29" i="150"/>
  <c r="AN29" i="150"/>
  <c r="AO29" i="150"/>
  <c r="AE30" i="150"/>
  <c r="AF30" i="150"/>
  <c r="AG30" i="150"/>
  <c r="AH30" i="150"/>
  <c r="AI30" i="150"/>
  <c r="AJ30" i="150"/>
  <c r="AK30" i="150"/>
  <c r="AL30" i="150"/>
  <c r="AM30" i="150"/>
  <c r="AN30" i="150"/>
  <c r="AO30" i="150"/>
  <c r="AE31" i="150"/>
  <c r="AF31" i="150"/>
  <c r="AG31" i="150"/>
  <c r="AH31" i="150"/>
  <c r="AI31" i="150"/>
  <c r="AJ31" i="150"/>
  <c r="AK31" i="150"/>
  <c r="AL31" i="150"/>
  <c r="AM31" i="150"/>
  <c r="AN31" i="150"/>
  <c r="AO31" i="150"/>
  <c r="AE32" i="150"/>
  <c r="AF32" i="150"/>
  <c r="AG32" i="150"/>
  <c r="AH32" i="150"/>
  <c r="AI32" i="150"/>
  <c r="AJ32" i="150"/>
  <c r="AK32" i="150"/>
  <c r="AL32" i="150"/>
  <c r="AM32" i="150"/>
  <c r="AN32" i="150"/>
  <c r="AO32" i="150"/>
  <c r="AD6" i="150"/>
  <c r="AD7" i="150"/>
  <c r="AD8" i="150"/>
  <c r="AD9" i="150"/>
  <c r="AD10" i="150"/>
  <c r="AD11" i="150"/>
  <c r="AD12" i="150"/>
  <c r="AD13" i="150"/>
  <c r="AD14" i="150"/>
  <c r="AD15" i="150"/>
  <c r="AD16" i="150"/>
  <c r="AD17" i="150"/>
  <c r="AD18" i="150"/>
  <c r="AD19" i="150"/>
  <c r="AD20" i="150"/>
  <c r="AD21" i="150"/>
  <c r="AD23" i="150"/>
  <c r="AD24" i="150"/>
  <c r="AD25" i="150"/>
  <c r="AD26" i="150"/>
  <c r="AD27" i="150"/>
  <c r="AD28" i="150"/>
  <c r="AD29" i="150"/>
  <c r="AD30" i="150"/>
  <c r="AD31" i="150"/>
  <c r="AD32" i="150"/>
  <c r="AD5" i="150"/>
  <c r="G85" i="62" l="1"/>
  <c r="G84" i="62"/>
  <c r="O7" i="149"/>
  <c r="P7" i="149"/>
  <c r="Q7" i="149"/>
  <c r="R7" i="149"/>
  <c r="S7" i="149"/>
  <c r="T7" i="149"/>
  <c r="U7" i="149"/>
  <c r="O8" i="149"/>
  <c r="P8" i="149"/>
  <c r="Q8" i="149"/>
  <c r="R8" i="149"/>
  <c r="S8" i="149"/>
  <c r="T8" i="149"/>
  <c r="U8" i="149"/>
  <c r="O9" i="149"/>
  <c r="P9" i="149"/>
  <c r="Q9" i="149"/>
  <c r="R9" i="149"/>
  <c r="S9" i="149"/>
  <c r="T9" i="149"/>
  <c r="U9" i="149"/>
  <c r="O10" i="149"/>
  <c r="P10" i="149"/>
  <c r="Q10" i="149"/>
  <c r="R10" i="149"/>
  <c r="S10" i="149"/>
  <c r="T10" i="149"/>
  <c r="U10" i="149"/>
  <c r="O11" i="149"/>
  <c r="P11" i="149"/>
  <c r="Q11" i="149"/>
  <c r="R11" i="149"/>
  <c r="S11" i="149"/>
  <c r="T11" i="149"/>
  <c r="U11" i="149"/>
  <c r="O12" i="149"/>
  <c r="P12" i="149"/>
  <c r="Q12" i="149"/>
  <c r="R12" i="149"/>
  <c r="S12" i="149"/>
  <c r="T12" i="149"/>
  <c r="U12" i="149"/>
  <c r="O13" i="149"/>
  <c r="P13" i="149"/>
  <c r="Q13" i="149"/>
  <c r="R13" i="149"/>
  <c r="S13" i="149"/>
  <c r="T13" i="149"/>
  <c r="U13" i="149"/>
  <c r="O14" i="149"/>
  <c r="P14" i="149"/>
  <c r="Q14" i="149"/>
  <c r="R14" i="149"/>
  <c r="S14" i="149"/>
  <c r="T14" i="149"/>
  <c r="U14" i="149"/>
  <c r="O15" i="149"/>
  <c r="P15" i="149"/>
  <c r="Q15" i="149"/>
  <c r="R15" i="149"/>
  <c r="S15" i="149"/>
  <c r="T15" i="149"/>
  <c r="U15" i="149"/>
  <c r="O16" i="149"/>
  <c r="P16" i="149"/>
  <c r="Q16" i="149"/>
  <c r="R16" i="149"/>
  <c r="S16" i="149"/>
  <c r="T16" i="149"/>
  <c r="U16" i="149"/>
  <c r="O17" i="149"/>
  <c r="P17" i="149"/>
  <c r="Q17" i="149"/>
  <c r="R17" i="149"/>
  <c r="S17" i="149"/>
  <c r="T17" i="149"/>
  <c r="U17" i="149"/>
  <c r="O18" i="149"/>
  <c r="P18" i="149"/>
  <c r="Q18" i="149"/>
  <c r="R18" i="149"/>
  <c r="S18" i="149"/>
  <c r="T18" i="149"/>
  <c r="U18" i="149"/>
  <c r="O19" i="149"/>
  <c r="P19" i="149"/>
  <c r="Q19" i="149"/>
  <c r="R19" i="149"/>
  <c r="S19" i="149"/>
  <c r="T19" i="149"/>
  <c r="U19" i="149"/>
  <c r="O20" i="149"/>
  <c r="P20" i="149"/>
  <c r="Q20" i="149"/>
  <c r="R20" i="149"/>
  <c r="S20" i="149"/>
  <c r="T20" i="149"/>
  <c r="U20" i="149"/>
  <c r="O21" i="149"/>
  <c r="P21" i="149"/>
  <c r="Q21" i="149"/>
  <c r="R21" i="149"/>
  <c r="S21" i="149"/>
  <c r="T21" i="149"/>
  <c r="U21" i="149"/>
  <c r="O22" i="149"/>
  <c r="P22" i="149"/>
  <c r="Q22" i="149"/>
  <c r="R22" i="149"/>
  <c r="S22" i="149"/>
  <c r="T22" i="149"/>
  <c r="U22" i="149"/>
  <c r="O23" i="149"/>
  <c r="P23" i="149"/>
  <c r="Q23" i="149"/>
  <c r="R23" i="149"/>
  <c r="S23" i="149"/>
  <c r="T23" i="149"/>
  <c r="U23" i="149"/>
  <c r="O24" i="149"/>
  <c r="P24" i="149"/>
  <c r="Q24" i="149"/>
  <c r="R24" i="149"/>
  <c r="S24" i="149"/>
  <c r="T24" i="149"/>
  <c r="U24" i="149"/>
  <c r="O25" i="149"/>
  <c r="P25" i="149"/>
  <c r="Q25" i="149"/>
  <c r="R25" i="149"/>
  <c r="S25" i="149"/>
  <c r="T25" i="149"/>
  <c r="U25" i="149"/>
  <c r="O26" i="149"/>
  <c r="P26" i="149"/>
  <c r="Q26" i="149"/>
  <c r="R26" i="149"/>
  <c r="S26" i="149"/>
  <c r="T26" i="149"/>
  <c r="U26" i="149"/>
  <c r="O27" i="149"/>
  <c r="P27" i="149"/>
  <c r="Q27" i="149"/>
  <c r="R27" i="149"/>
  <c r="S27" i="149"/>
  <c r="T27" i="149"/>
  <c r="U27" i="149"/>
  <c r="O28" i="149"/>
  <c r="P28" i="149"/>
  <c r="Q28" i="149"/>
  <c r="R28" i="149"/>
  <c r="S28" i="149"/>
  <c r="T28" i="149"/>
  <c r="U28" i="149"/>
  <c r="O29" i="149"/>
  <c r="P29" i="149"/>
  <c r="Q29" i="149"/>
  <c r="R29" i="149"/>
  <c r="S29" i="149"/>
  <c r="T29" i="149"/>
  <c r="U29" i="149"/>
  <c r="O30" i="149"/>
  <c r="P30" i="149"/>
  <c r="Q30" i="149"/>
  <c r="R30" i="149"/>
  <c r="S30" i="149"/>
  <c r="T30" i="149"/>
  <c r="U30" i="149"/>
  <c r="O31" i="149"/>
  <c r="P31" i="149"/>
  <c r="Q31" i="149"/>
  <c r="R31" i="149"/>
  <c r="S31" i="149"/>
  <c r="T31" i="149"/>
  <c r="U31" i="149"/>
  <c r="O32" i="149"/>
  <c r="P32" i="149"/>
  <c r="Q32" i="149"/>
  <c r="R32" i="149"/>
  <c r="S32" i="149"/>
  <c r="T32" i="149"/>
  <c r="U32" i="149"/>
  <c r="O33" i="149"/>
  <c r="P33" i="149"/>
  <c r="Q33" i="149"/>
  <c r="R33" i="149"/>
  <c r="S33" i="149"/>
  <c r="T33" i="149"/>
  <c r="U33" i="149"/>
  <c r="O34" i="149"/>
  <c r="P34" i="149"/>
  <c r="Q34" i="149"/>
  <c r="R34" i="149"/>
  <c r="S34" i="149"/>
  <c r="T34" i="149"/>
  <c r="U34" i="149"/>
  <c r="O35" i="149"/>
  <c r="P35" i="149"/>
  <c r="Q35" i="149"/>
  <c r="R35" i="149"/>
  <c r="S35" i="149"/>
  <c r="T35" i="149"/>
  <c r="U35" i="149"/>
  <c r="O36" i="149"/>
  <c r="P36" i="149"/>
  <c r="Q36" i="149"/>
  <c r="R36" i="149"/>
  <c r="S36" i="149"/>
  <c r="T36" i="149"/>
  <c r="U36" i="149"/>
  <c r="N8" i="149"/>
  <c r="N9" i="149"/>
  <c r="N10" i="149"/>
  <c r="N11" i="149"/>
  <c r="N12" i="149"/>
  <c r="N13" i="149"/>
  <c r="N14" i="149"/>
  <c r="N15" i="149"/>
  <c r="N16" i="149"/>
  <c r="N17" i="149"/>
  <c r="N18" i="149"/>
  <c r="N19" i="149"/>
  <c r="N20" i="149"/>
  <c r="N21" i="149"/>
  <c r="N22" i="149"/>
  <c r="N23" i="149"/>
  <c r="N24" i="149"/>
  <c r="N25" i="149"/>
  <c r="N26" i="149"/>
  <c r="N27" i="149"/>
  <c r="N28" i="149"/>
  <c r="N29" i="149"/>
  <c r="N30" i="149"/>
  <c r="N31" i="149"/>
  <c r="N32" i="149"/>
  <c r="N33" i="149"/>
  <c r="N34" i="149"/>
  <c r="N35" i="149"/>
  <c r="N36" i="149"/>
  <c r="D37" i="149"/>
  <c r="E37" i="149"/>
  <c r="F37" i="149"/>
  <c r="G37" i="149"/>
  <c r="H37" i="149"/>
  <c r="I37" i="149"/>
  <c r="J37" i="149"/>
  <c r="C37" i="149"/>
  <c r="N7" i="149"/>
  <c r="D38" i="149"/>
  <c r="E38" i="149"/>
  <c r="F38" i="149"/>
  <c r="G38" i="149"/>
  <c r="H38" i="149"/>
  <c r="I38" i="149"/>
  <c r="J38" i="149"/>
  <c r="C38" i="149"/>
  <c r="T5" i="148"/>
  <c r="U5" i="148"/>
  <c r="V5" i="148"/>
  <c r="W5" i="148"/>
  <c r="X5" i="148"/>
  <c r="Y5" i="148"/>
  <c r="Z5" i="148"/>
  <c r="AA5" i="148"/>
  <c r="AB5" i="148"/>
  <c r="AC5" i="148"/>
  <c r="AD5" i="148"/>
  <c r="AE5" i="148"/>
  <c r="AF5" i="148"/>
  <c r="AG5" i="148"/>
  <c r="T6" i="148"/>
  <c r="U6" i="148"/>
  <c r="V6" i="148"/>
  <c r="W6" i="148"/>
  <c r="X6" i="148"/>
  <c r="Y6" i="148"/>
  <c r="Z6" i="148"/>
  <c r="AA6" i="148"/>
  <c r="AB6" i="148"/>
  <c r="AC6" i="148"/>
  <c r="AD6" i="148"/>
  <c r="AE6" i="148"/>
  <c r="AF6" i="148"/>
  <c r="AG6" i="148"/>
  <c r="T7" i="148"/>
  <c r="U7" i="148"/>
  <c r="V7" i="148"/>
  <c r="W7" i="148"/>
  <c r="X7" i="148"/>
  <c r="Y7" i="148"/>
  <c r="Z7" i="148"/>
  <c r="AA7" i="148"/>
  <c r="AB7" i="148"/>
  <c r="AC7" i="148"/>
  <c r="AD7" i="148"/>
  <c r="AE7" i="148"/>
  <c r="AF7" i="148"/>
  <c r="AG7" i="148"/>
  <c r="T8" i="148"/>
  <c r="U8" i="148"/>
  <c r="V8" i="148"/>
  <c r="W8" i="148"/>
  <c r="X8" i="148"/>
  <c r="Y8" i="148"/>
  <c r="Z8" i="148"/>
  <c r="AA8" i="148"/>
  <c r="AB8" i="148"/>
  <c r="AC8" i="148"/>
  <c r="AD8" i="148"/>
  <c r="AE8" i="148"/>
  <c r="AF8" i="148"/>
  <c r="AG8" i="148"/>
  <c r="T9" i="148"/>
  <c r="U9" i="148"/>
  <c r="V9" i="148"/>
  <c r="W9" i="148"/>
  <c r="X9" i="148"/>
  <c r="Y9" i="148"/>
  <c r="Z9" i="148"/>
  <c r="AA9" i="148"/>
  <c r="AB9" i="148"/>
  <c r="AC9" i="148"/>
  <c r="AD9" i="148"/>
  <c r="AE9" i="148"/>
  <c r="AF9" i="148"/>
  <c r="AG9" i="148"/>
  <c r="T10" i="148"/>
  <c r="U10" i="148"/>
  <c r="V10" i="148"/>
  <c r="W10" i="148"/>
  <c r="X10" i="148"/>
  <c r="Y10" i="148"/>
  <c r="Z10" i="148"/>
  <c r="AA10" i="148"/>
  <c r="AB10" i="148"/>
  <c r="AC10" i="148"/>
  <c r="AD10" i="148"/>
  <c r="AE10" i="148"/>
  <c r="AF10" i="148"/>
  <c r="AG10" i="148"/>
  <c r="T11" i="148"/>
  <c r="U11" i="148"/>
  <c r="V11" i="148"/>
  <c r="W11" i="148"/>
  <c r="X11" i="148"/>
  <c r="Y11" i="148"/>
  <c r="Z11" i="148"/>
  <c r="AA11" i="148"/>
  <c r="AB11" i="148"/>
  <c r="AC11" i="148"/>
  <c r="AD11" i="148"/>
  <c r="AE11" i="148"/>
  <c r="AF11" i="148"/>
  <c r="AG11" i="148"/>
  <c r="T12" i="148"/>
  <c r="U12" i="148"/>
  <c r="V12" i="148"/>
  <c r="W12" i="148"/>
  <c r="X12" i="148"/>
  <c r="Y12" i="148"/>
  <c r="Z12" i="148"/>
  <c r="AA12" i="148"/>
  <c r="AB12" i="148"/>
  <c r="AC12" i="148"/>
  <c r="AD12" i="148"/>
  <c r="AE12" i="148"/>
  <c r="AF12" i="148"/>
  <c r="AG12" i="148"/>
  <c r="T13" i="148"/>
  <c r="U13" i="148"/>
  <c r="V13" i="148"/>
  <c r="W13" i="148"/>
  <c r="X13" i="148"/>
  <c r="Y13" i="148"/>
  <c r="Z13" i="148"/>
  <c r="AA13" i="148"/>
  <c r="AB13" i="148"/>
  <c r="AC13" i="148"/>
  <c r="AD13" i="148"/>
  <c r="AE13" i="148"/>
  <c r="AF13" i="148"/>
  <c r="AG13" i="148"/>
  <c r="T14" i="148"/>
  <c r="U14" i="148"/>
  <c r="V14" i="148"/>
  <c r="W14" i="148"/>
  <c r="X14" i="148"/>
  <c r="Y14" i="148"/>
  <c r="Z14" i="148"/>
  <c r="AA14" i="148"/>
  <c r="AB14" i="148"/>
  <c r="AC14" i="148"/>
  <c r="AD14" i="148"/>
  <c r="AE14" i="148"/>
  <c r="AF14" i="148"/>
  <c r="AG14" i="148"/>
  <c r="T15" i="148"/>
  <c r="U15" i="148"/>
  <c r="V15" i="148"/>
  <c r="W15" i="148"/>
  <c r="X15" i="148"/>
  <c r="Y15" i="148"/>
  <c r="Z15" i="148"/>
  <c r="AA15" i="148"/>
  <c r="AB15" i="148"/>
  <c r="AC15" i="148"/>
  <c r="AD15" i="148"/>
  <c r="AE15" i="148"/>
  <c r="AF15" i="148"/>
  <c r="AG15" i="148"/>
  <c r="T16" i="148"/>
  <c r="U16" i="148"/>
  <c r="V16" i="148"/>
  <c r="W16" i="148"/>
  <c r="X16" i="148"/>
  <c r="Y16" i="148"/>
  <c r="Z16" i="148"/>
  <c r="AA16" i="148"/>
  <c r="AB16" i="148"/>
  <c r="AC16" i="148"/>
  <c r="AD16" i="148"/>
  <c r="AE16" i="148"/>
  <c r="AF16" i="148"/>
  <c r="AG16" i="148"/>
  <c r="T17" i="148"/>
  <c r="U17" i="148"/>
  <c r="V17" i="148"/>
  <c r="W17" i="148"/>
  <c r="X17" i="148"/>
  <c r="Y17" i="148"/>
  <c r="Z17" i="148"/>
  <c r="AA17" i="148"/>
  <c r="AB17" i="148"/>
  <c r="AC17" i="148"/>
  <c r="AD17" i="148"/>
  <c r="AE17" i="148"/>
  <c r="AF17" i="148"/>
  <c r="AG17" i="148"/>
  <c r="T18" i="148"/>
  <c r="U18" i="148"/>
  <c r="V18" i="148"/>
  <c r="W18" i="148"/>
  <c r="X18" i="148"/>
  <c r="Y18" i="148"/>
  <c r="Z18" i="148"/>
  <c r="AA18" i="148"/>
  <c r="AB18" i="148"/>
  <c r="AC18" i="148"/>
  <c r="AD18" i="148"/>
  <c r="AE18" i="148"/>
  <c r="AF18" i="148"/>
  <c r="AG18" i="148"/>
  <c r="T19" i="148"/>
  <c r="U19" i="148"/>
  <c r="V19" i="148"/>
  <c r="W19" i="148"/>
  <c r="X19" i="148"/>
  <c r="Y19" i="148"/>
  <c r="Z19" i="148"/>
  <c r="AA19" i="148"/>
  <c r="AB19" i="148"/>
  <c r="AC19" i="148"/>
  <c r="AD19" i="148"/>
  <c r="AE19" i="148"/>
  <c r="AF19" i="148"/>
  <c r="AG19" i="148"/>
  <c r="T20" i="148"/>
  <c r="U20" i="148"/>
  <c r="V20" i="148"/>
  <c r="W20" i="148"/>
  <c r="X20" i="148"/>
  <c r="Y20" i="148"/>
  <c r="Z20" i="148"/>
  <c r="AA20" i="148"/>
  <c r="AB20" i="148"/>
  <c r="AC20" i="148"/>
  <c r="AD20" i="148"/>
  <c r="AE20" i="148"/>
  <c r="AF20" i="148"/>
  <c r="AG20" i="148"/>
  <c r="T21" i="148"/>
  <c r="U21" i="148"/>
  <c r="V21" i="148"/>
  <c r="W21" i="148"/>
  <c r="X21" i="148"/>
  <c r="Y21" i="148"/>
  <c r="Z21" i="148"/>
  <c r="AA21" i="148"/>
  <c r="AB21" i="148"/>
  <c r="AC21" i="148"/>
  <c r="AD21" i="148"/>
  <c r="AE21" i="148"/>
  <c r="AF21" i="148"/>
  <c r="AG21" i="148"/>
  <c r="T22" i="148"/>
  <c r="U22" i="148"/>
  <c r="V22" i="148"/>
  <c r="W22" i="148"/>
  <c r="X22" i="148"/>
  <c r="Y22" i="148"/>
  <c r="Z22" i="148"/>
  <c r="AA22" i="148"/>
  <c r="AB22" i="148"/>
  <c r="AC22" i="148"/>
  <c r="AD22" i="148"/>
  <c r="AE22" i="148"/>
  <c r="AF22" i="148"/>
  <c r="AG22" i="148"/>
  <c r="T23" i="148"/>
  <c r="U23" i="148"/>
  <c r="V23" i="148"/>
  <c r="W23" i="148"/>
  <c r="X23" i="148"/>
  <c r="Y23" i="148"/>
  <c r="Z23" i="148"/>
  <c r="AA23" i="148"/>
  <c r="AB23" i="148"/>
  <c r="AC23" i="148"/>
  <c r="AD23" i="148"/>
  <c r="AE23" i="148"/>
  <c r="AF23" i="148"/>
  <c r="AG23" i="148"/>
  <c r="T24" i="148"/>
  <c r="U24" i="148"/>
  <c r="V24" i="148"/>
  <c r="W24" i="148"/>
  <c r="X24" i="148"/>
  <c r="Y24" i="148"/>
  <c r="Z24" i="148"/>
  <c r="AA24" i="148"/>
  <c r="AB24" i="148"/>
  <c r="AC24" i="148"/>
  <c r="AD24" i="148"/>
  <c r="AE24" i="148"/>
  <c r="AF24" i="148"/>
  <c r="AG24" i="148"/>
  <c r="T25" i="148"/>
  <c r="U25" i="148"/>
  <c r="V25" i="148"/>
  <c r="W25" i="148"/>
  <c r="X25" i="148"/>
  <c r="Y25" i="148"/>
  <c r="Z25" i="148"/>
  <c r="AA25" i="148"/>
  <c r="AB25" i="148"/>
  <c r="AC25" i="148"/>
  <c r="AD25" i="148"/>
  <c r="AE25" i="148"/>
  <c r="AF25" i="148"/>
  <c r="AG25" i="148"/>
  <c r="T26" i="148"/>
  <c r="U26" i="148"/>
  <c r="V26" i="148"/>
  <c r="W26" i="148"/>
  <c r="X26" i="148"/>
  <c r="Y26" i="148"/>
  <c r="Z26" i="148"/>
  <c r="AA26" i="148"/>
  <c r="AB26" i="148"/>
  <c r="AC26" i="148"/>
  <c r="AD26" i="148"/>
  <c r="AE26" i="148"/>
  <c r="AF26" i="148"/>
  <c r="AG26" i="148"/>
  <c r="T27" i="148"/>
  <c r="U27" i="148"/>
  <c r="V27" i="148"/>
  <c r="W27" i="148"/>
  <c r="X27" i="148"/>
  <c r="Y27" i="148"/>
  <c r="Z27" i="148"/>
  <c r="AA27" i="148"/>
  <c r="AB27" i="148"/>
  <c r="AC27" i="148"/>
  <c r="AD27" i="148"/>
  <c r="AE27" i="148"/>
  <c r="AF27" i="148"/>
  <c r="AG27" i="148"/>
  <c r="T28" i="148"/>
  <c r="U28" i="148"/>
  <c r="V28" i="148"/>
  <c r="W28" i="148"/>
  <c r="X28" i="148"/>
  <c r="Y28" i="148"/>
  <c r="Z28" i="148"/>
  <c r="AA28" i="148"/>
  <c r="AB28" i="148"/>
  <c r="AC28" i="148"/>
  <c r="AD28" i="148"/>
  <c r="AE28" i="148"/>
  <c r="AF28" i="148"/>
  <c r="AG28" i="148"/>
  <c r="T29" i="148"/>
  <c r="U29" i="148"/>
  <c r="V29" i="148"/>
  <c r="W29" i="148"/>
  <c r="X29" i="148"/>
  <c r="Y29" i="148"/>
  <c r="Z29" i="148"/>
  <c r="AA29" i="148"/>
  <c r="AB29" i="148"/>
  <c r="AC29" i="148"/>
  <c r="AD29" i="148"/>
  <c r="AE29" i="148"/>
  <c r="AF29" i="148"/>
  <c r="AG29" i="148"/>
  <c r="T30" i="148"/>
  <c r="U30" i="148"/>
  <c r="V30" i="148"/>
  <c r="W30" i="148"/>
  <c r="X30" i="148"/>
  <c r="Y30" i="148"/>
  <c r="Z30" i="148"/>
  <c r="AA30" i="148"/>
  <c r="AB30" i="148"/>
  <c r="AC30" i="148"/>
  <c r="AD30" i="148"/>
  <c r="AE30" i="148"/>
  <c r="AF30" i="148"/>
  <c r="AG30" i="148"/>
  <c r="T31" i="148"/>
  <c r="U31" i="148"/>
  <c r="V31" i="148"/>
  <c r="W31" i="148"/>
  <c r="X31" i="148"/>
  <c r="Y31" i="148"/>
  <c r="Z31" i="148"/>
  <c r="AA31" i="148"/>
  <c r="AB31" i="148"/>
  <c r="AC31" i="148"/>
  <c r="AD31" i="148"/>
  <c r="AE31" i="148"/>
  <c r="AF31" i="148"/>
  <c r="AG31" i="148"/>
  <c r="T32" i="148"/>
  <c r="U32" i="148"/>
  <c r="V32" i="148"/>
  <c r="W32" i="148"/>
  <c r="X32" i="148"/>
  <c r="Y32" i="148"/>
  <c r="Z32" i="148"/>
  <c r="AA32" i="148"/>
  <c r="AB32" i="148"/>
  <c r="AC32" i="148"/>
  <c r="AD32" i="148"/>
  <c r="AE32" i="148"/>
  <c r="AF32" i="148"/>
  <c r="AG32" i="148"/>
  <c r="S6" i="148"/>
  <c r="S7" i="148"/>
  <c r="S8" i="148"/>
  <c r="S9" i="148"/>
  <c r="S10" i="148"/>
  <c r="S11" i="148"/>
  <c r="S12" i="148"/>
  <c r="S13" i="148"/>
  <c r="S14" i="148"/>
  <c r="S15" i="148"/>
  <c r="S16" i="148"/>
  <c r="S17" i="148"/>
  <c r="S18" i="148"/>
  <c r="S19" i="148"/>
  <c r="S20" i="148"/>
  <c r="S21" i="148"/>
  <c r="S22" i="148"/>
  <c r="S23" i="148"/>
  <c r="S24" i="148"/>
  <c r="S25" i="148"/>
  <c r="S26" i="148"/>
  <c r="S27" i="148"/>
  <c r="S28" i="148"/>
  <c r="S29" i="148"/>
  <c r="S30" i="148"/>
  <c r="S31" i="148"/>
  <c r="S32" i="148"/>
  <c r="S5" i="148"/>
  <c r="B33" i="148"/>
  <c r="C33" i="148"/>
  <c r="D33" i="148"/>
  <c r="E33" i="148"/>
  <c r="F33" i="148"/>
  <c r="G33" i="148"/>
  <c r="H33" i="148"/>
  <c r="I33" i="148"/>
  <c r="J33" i="148"/>
  <c r="K33" i="148"/>
  <c r="L33" i="148"/>
  <c r="M33" i="148"/>
  <c r="N33" i="148"/>
  <c r="O33" i="148"/>
  <c r="B34" i="148"/>
  <c r="C34" i="148"/>
  <c r="D34" i="148"/>
  <c r="E34" i="148"/>
  <c r="F34" i="148"/>
  <c r="G34" i="148"/>
  <c r="H34" i="148"/>
  <c r="I34" i="148"/>
  <c r="J34" i="148"/>
  <c r="K34" i="148"/>
  <c r="L34" i="148"/>
  <c r="M34" i="148"/>
  <c r="N34" i="148"/>
  <c r="O34" i="148"/>
  <c r="P34" i="148"/>
  <c r="P33" i="148"/>
  <c r="B33" i="64" l="1"/>
  <c r="C33" i="64"/>
  <c r="D33" i="64"/>
  <c r="E33" i="64"/>
  <c r="B34" i="64"/>
  <c r="C34" i="64"/>
  <c r="D34" i="64"/>
  <c r="E34" i="64"/>
  <c r="G33" i="64"/>
  <c r="H34" i="64"/>
  <c r="K33" i="64"/>
  <c r="F33" i="64"/>
  <c r="I34" i="64"/>
  <c r="J33" i="64"/>
  <c r="K34" i="64"/>
  <c r="I33" i="64"/>
  <c r="F34" i="64"/>
  <c r="H33" i="64" l="1"/>
  <c r="T8" i="64" s="1"/>
  <c r="G34" i="64"/>
  <c r="S27" i="64" s="1"/>
  <c r="J34" i="64"/>
  <c r="V27" i="64" s="1"/>
  <c r="R29" i="64"/>
  <c r="Z39" i="126"/>
  <c r="Y39" i="126"/>
  <c r="X39" i="126"/>
  <c r="W39" i="126"/>
  <c r="V39" i="126"/>
  <c r="U39" i="126"/>
  <c r="T39" i="126"/>
  <c r="S39" i="126"/>
  <c r="R39" i="126"/>
  <c r="Q39" i="126"/>
  <c r="P39" i="126"/>
  <c r="O39" i="126"/>
  <c r="N39" i="126"/>
  <c r="M39" i="126"/>
  <c r="L39" i="126"/>
  <c r="K39" i="126"/>
  <c r="J39" i="126"/>
  <c r="I39" i="126"/>
  <c r="H39" i="126"/>
  <c r="G39" i="126"/>
  <c r="F39" i="126"/>
  <c r="E39" i="126"/>
  <c r="D39" i="126"/>
  <c r="C39" i="126"/>
  <c r="B39" i="126"/>
  <c r="Z38" i="126"/>
  <c r="Y38" i="126"/>
  <c r="X38" i="126"/>
  <c r="W38" i="126"/>
  <c r="V38" i="126"/>
  <c r="U38" i="126"/>
  <c r="T38" i="126"/>
  <c r="S38" i="126"/>
  <c r="R38" i="126"/>
  <c r="Q38" i="126"/>
  <c r="P38" i="126"/>
  <c r="O38" i="126"/>
  <c r="N38" i="126"/>
  <c r="M38" i="126"/>
  <c r="L38" i="126"/>
  <c r="K38" i="126"/>
  <c r="J38" i="126"/>
  <c r="I38" i="126"/>
  <c r="H38" i="126"/>
  <c r="G38" i="126"/>
  <c r="F38" i="126"/>
  <c r="E38" i="126"/>
  <c r="D38" i="126"/>
  <c r="C38" i="126"/>
  <c r="B38" i="126"/>
  <c r="BB37" i="126"/>
  <c r="BA37" i="126"/>
  <c r="AZ37" i="126"/>
  <c r="AY37" i="126"/>
  <c r="AX37" i="126"/>
  <c r="AW37" i="126"/>
  <c r="AV37" i="126"/>
  <c r="AU37" i="126"/>
  <c r="AT37" i="126"/>
  <c r="AS37" i="126"/>
  <c r="AR37" i="126"/>
  <c r="AQ37" i="126"/>
  <c r="AP37" i="126"/>
  <c r="AO37" i="126"/>
  <c r="AN37" i="126"/>
  <c r="AM37" i="126"/>
  <c r="AL37" i="126"/>
  <c r="AK37" i="126"/>
  <c r="AJ37" i="126"/>
  <c r="AI37" i="126"/>
  <c r="AH37" i="126"/>
  <c r="AG37" i="126"/>
  <c r="AF37" i="126"/>
  <c r="AE37" i="126"/>
  <c r="AD37" i="126"/>
  <c r="BB36" i="126"/>
  <c r="BA36" i="126"/>
  <c r="AZ36" i="126"/>
  <c r="AY36" i="126"/>
  <c r="AX36" i="126"/>
  <c r="AW36" i="126"/>
  <c r="AV36" i="126"/>
  <c r="AU36" i="126"/>
  <c r="AT36" i="126"/>
  <c r="AS36" i="126"/>
  <c r="AR36" i="126"/>
  <c r="AQ36" i="126"/>
  <c r="AP36" i="126"/>
  <c r="AO36" i="126"/>
  <c r="AN36" i="126"/>
  <c r="AM36" i="126"/>
  <c r="AL36" i="126"/>
  <c r="AK36" i="126"/>
  <c r="AJ36" i="126"/>
  <c r="AI36" i="126"/>
  <c r="AH36" i="126"/>
  <c r="AG36" i="126"/>
  <c r="AF36" i="126"/>
  <c r="AE36" i="126"/>
  <c r="AD36" i="126"/>
  <c r="BB35" i="126"/>
  <c r="BA35" i="126"/>
  <c r="AZ35" i="126"/>
  <c r="AY35" i="126"/>
  <c r="AX35" i="126"/>
  <c r="AW35" i="126"/>
  <c r="AV35" i="126"/>
  <c r="AU35" i="126"/>
  <c r="AT35" i="126"/>
  <c r="AS35" i="126"/>
  <c r="AR35" i="126"/>
  <c r="AQ35" i="126"/>
  <c r="AP35" i="126"/>
  <c r="AO35" i="126"/>
  <c r="AN35" i="126"/>
  <c r="AM35" i="126"/>
  <c r="AL35" i="126"/>
  <c r="AK35" i="126"/>
  <c r="AJ35" i="126"/>
  <c r="AI35" i="126"/>
  <c r="AH35" i="126"/>
  <c r="AG35" i="126"/>
  <c r="AF35" i="126"/>
  <c r="AE35" i="126"/>
  <c r="AD35" i="126"/>
  <c r="BB34" i="126"/>
  <c r="BA34" i="126"/>
  <c r="AZ34" i="126"/>
  <c r="AY34" i="126"/>
  <c r="AX34" i="126"/>
  <c r="AW34" i="126"/>
  <c r="AV34" i="126"/>
  <c r="AU34" i="126"/>
  <c r="AT34" i="126"/>
  <c r="AS34" i="126"/>
  <c r="AR34" i="126"/>
  <c r="AQ34" i="126"/>
  <c r="AP34" i="126"/>
  <c r="AO34" i="126"/>
  <c r="AN34" i="126"/>
  <c r="AM34" i="126"/>
  <c r="AL34" i="126"/>
  <c r="AK34" i="126"/>
  <c r="AJ34" i="126"/>
  <c r="AI34" i="126"/>
  <c r="AH34" i="126"/>
  <c r="AG34" i="126"/>
  <c r="AF34" i="126"/>
  <c r="AE34" i="126"/>
  <c r="AD34" i="126"/>
  <c r="BB33" i="126"/>
  <c r="BA33" i="126"/>
  <c r="AZ33" i="126"/>
  <c r="AY33" i="126"/>
  <c r="AX33" i="126"/>
  <c r="AW33" i="126"/>
  <c r="AV33" i="126"/>
  <c r="AU33" i="126"/>
  <c r="AT33" i="126"/>
  <c r="AS33" i="126"/>
  <c r="AR33" i="126"/>
  <c r="AQ33" i="126"/>
  <c r="AP33" i="126"/>
  <c r="AO33" i="126"/>
  <c r="AN33" i="126"/>
  <c r="AM33" i="126"/>
  <c r="AL33" i="126"/>
  <c r="AK33" i="126"/>
  <c r="AJ33" i="126"/>
  <c r="AI33" i="126"/>
  <c r="AH33" i="126"/>
  <c r="AG33" i="126"/>
  <c r="AF33" i="126"/>
  <c r="AE33" i="126"/>
  <c r="AD33" i="126"/>
  <c r="BB32" i="126"/>
  <c r="BA32" i="126"/>
  <c r="AZ32" i="126"/>
  <c r="AY32" i="126"/>
  <c r="AX32" i="126"/>
  <c r="AW32" i="126"/>
  <c r="AV32" i="126"/>
  <c r="AU32" i="126"/>
  <c r="AT32" i="126"/>
  <c r="AS32" i="126"/>
  <c r="AR32" i="126"/>
  <c r="AQ32" i="126"/>
  <c r="AP32" i="126"/>
  <c r="AO32" i="126"/>
  <c r="AN32" i="126"/>
  <c r="AM32" i="126"/>
  <c r="AL32" i="126"/>
  <c r="AK32" i="126"/>
  <c r="AJ32" i="126"/>
  <c r="AI32" i="126"/>
  <c r="AH32" i="126"/>
  <c r="AG32" i="126"/>
  <c r="AF32" i="126"/>
  <c r="AE32" i="126"/>
  <c r="AD32" i="126"/>
  <c r="BB31" i="126"/>
  <c r="BA31" i="126"/>
  <c r="AZ31" i="126"/>
  <c r="AY31" i="126"/>
  <c r="AX31" i="126"/>
  <c r="AW31" i="126"/>
  <c r="AV31" i="126"/>
  <c r="AU31" i="126"/>
  <c r="AT31" i="126"/>
  <c r="AS31" i="126"/>
  <c r="AR31" i="126"/>
  <c r="AQ31" i="126"/>
  <c r="AP31" i="126"/>
  <c r="AO31" i="126"/>
  <c r="AN31" i="126"/>
  <c r="AM31" i="126"/>
  <c r="AL31" i="126"/>
  <c r="AK31" i="126"/>
  <c r="AJ31" i="126"/>
  <c r="AI31" i="126"/>
  <c r="AH31" i="126"/>
  <c r="AG31" i="126"/>
  <c r="AF31" i="126"/>
  <c r="AE31" i="126"/>
  <c r="AD31" i="126"/>
  <c r="BB30" i="126"/>
  <c r="BA30" i="126"/>
  <c r="AZ30" i="126"/>
  <c r="AY30" i="126"/>
  <c r="AX30" i="126"/>
  <c r="AW30" i="126"/>
  <c r="AV30" i="126"/>
  <c r="AU30" i="126"/>
  <c r="AT30" i="126"/>
  <c r="AS30" i="126"/>
  <c r="AR30" i="126"/>
  <c r="AQ30" i="126"/>
  <c r="AP30" i="126"/>
  <c r="AO30" i="126"/>
  <c r="AN30" i="126"/>
  <c r="AM30" i="126"/>
  <c r="AL30" i="126"/>
  <c r="AK30" i="126"/>
  <c r="AJ30" i="126"/>
  <c r="AI30" i="126"/>
  <c r="AH30" i="126"/>
  <c r="AG30" i="126"/>
  <c r="AF30" i="126"/>
  <c r="AE30" i="126"/>
  <c r="AD30" i="126"/>
  <c r="BB29" i="126"/>
  <c r="BA29" i="126"/>
  <c r="AZ29" i="126"/>
  <c r="AY29" i="126"/>
  <c r="AX29" i="126"/>
  <c r="AW29" i="126"/>
  <c r="AV29" i="126"/>
  <c r="AU29" i="126"/>
  <c r="AT29" i="126"/>
  <c r="AS29" i="126"/>
  <c r="AR29" i="126"/>
  <c r="AQ29" i="126"/>
  <c r="AP29" i="126"/>
  <c r="AO29" i="126"/>
  <c r="AN29" i="126"/>
  <c r="AM29" i="126"/>
  <c r="AL29" i="126"/>
  <c r="AK29" i="126"/>
  <c r="AJ29" i="126"/>
  <c r="AI29" i="126"/>
  <c r="AH29" i="126"/>
  <c r="AG29" i="126"/>
  <c r="AF29" i="126"/>
  <c r="AE29" i="126"/>
  <c r="AD29" i="126"/>
  <c r="BB28" i="126"/>
  <c r="BA28" i="126"/>
  <c r="AZ28" i="126"/>
  <c r="AY28" i="126"/>
  <c r="AX28" i="126"/>
  <c r="AW28" i="126"/>
  <c r="AV28" i="126"/>
  <c r="AU28" i="126"/>
  <c r="AT28" i="126"/>
  <c r="AS28" i="126"/>
  <c r="AR28" i="126"/>
  <c r="AQ28" i="126"/>
  <c r="AP28" i="126"/>
  <c r="AO28" i="126"/>
  <c r="AN28" i="126"/>
  <c r="AM28" i="126"/>
  <c r="AL28" i="126"/>
  <c r="AK28" i="126"/>
  <c r="AJ28" i="126"/>
  <c r="AI28" i="126"/>
  <c r="AH28" i="126"/>
  <c r="AG28" i="126"/>
  <c r="AF28" i="126"/>
  <c r="AE28" i="126"/>
  <c r="AD28" i="126"/>
  <c r="BB27" i="126"/>
  <c r="BA27" i="126"/>
  <c r="AZ27" i="126"/>
  <c r="AY27" i="126"/>
  <c r="AX27" i="126"/>
  <c r="AW27" i="126"/>
  <c r="AV27" i="126"/>
  <c r="AU27" i="126"/>
  <c r="AT27" i="126"/>
  <c r="AS27" i="126"/>
  <c r="AR27" i="126"/>
  <c r="AQ27" i="126"/>
  <c r="AP27" i="126"/>
  <c r="AO27" i="126"/>
  <c r="AN27" i="126"/>
  <c r="AM27" i="126"/>
  <c r="AL27" i="126"/>
  <c r="AK27" i="126"/>
  <c r="AJ27" i="126"/>
  <c r="AI27" i="126"/>
  <c r="AH27" i="126"/>
  <c r="AG27" i="126"/>
  <c r="AF27" i="126"/>
  <c r="AE27" i="126"/>
  <c r="AD27" i="126"/>
  <c r="BB26" i="126"/>
  <c r="BA26" i="126"/>
  <c r="AZ26" i="126"/>
  <c r="AY26" i="126"/>
  <c r="AX26" i="126"/>
  <c r="AW26" i="126"/>
  <c r="AV26" i="126"/>
  <c r="AU26" i="126"/>
  <c r="AT26" i="126"/>
  <c r="AS26" i="126"/>
  <c r="AR26" i="126"/>
  <c r="AQ26" i="126"/>
  <c r="AP26" i="126"/>
  <c r="AO26" i="126"/>
  <c r="AN26" i="126"/>
  <c r="AM26" i="126"/>
  <c r="AL26" i="126"/>
  <c r="AK26" i="126"/>
  <c r="AJ26" i="126"/>
  <c r="AI26" i="126"/>
  <c r="AH26" i="126"/>
  <c r="AG26" i="126"/>
  <c r="AF26" i="126"/>
  <c r="AE26" i="126"/>
  <c r="AD26" i="126"/>
  <c r="BB25" i="126"/>
  <c r="BA25" i="126"/>
  <c r="AZ25" i="126"/>
  <c r="AY25" i="126"/>
  <c r="AX25" i="126"/>
  <c r="AW25" i="126"/>
  <c r="AV25" i="126"/>
  <c r="AU25" i="126"/>
  <c r="AT25" i="126"/>
  <c r="AS25" i="126"/>
  <c r="AR25" i="126"/>
  <c r="AQ25" i="126"/>
  <c r="AP25" i="126"/>
  <c r="AO25" i="126"/>
  <c r="AN25" i="126"/>
  <c r="AM25" i="126"/>
  <c r="AL25" i="126"/>
  <c r="AK25" i="126"/>
  <c r="AJ25" i="126"/>
  <c r="AI25" i="126"/>
  <c r="AH25" i="126"/>
  <c r="AG25" i="126"/>
  <c r="AF25" i="126"/>
  <c r="AE25" i="126"/>
  <c r="AD25" i="126"/>
  <c r="BB24" i="126"/>
  <c r="BA24" i="126"/>
  <c r="AZ24" i="126"/>
  <c r="AY24" i="126"/>
  <c r="AX24" i="126"/>
  <c r="AW24" i="126"/>
  <c r="AV24" i="126"/>
  <c r="AU24" i="126"/>
  <c r="AT24" i="126"/>
  <c r="AS24" i="126"/>
  <c r="AR24" i="126"/>
  <c r="AQ24" i="126"/>
  <c r="AP24" i="126"/>
  <c r="AO24" i="126"/>
  <c r="AN24" i="126"/>
  <c r="AM24" i="126"/>
  <c r="AL24" i="126"/>
  <c r="AK24" i="126"/>
  <c r="AJ24" i="126"/>
  <c r="AI24" i="126"/>
  <c r="AH24" i="126"/>
  <c r="AG24" i="126"/>
  <c r="AF24" i="126"/>
  <c r="AE24" i="126"/>
  <c r="AD24" i="126"/>
  <c r="BB23" i="126"/>
  <c r="BA23" i="126"/>
  <c r="AZ23" i="126"/>
  <c r="AY23" i="126"/>
  <c r="AX23" i="126"/>
  <c r="AW23" i="126"/>
  <c r="AV23" i="126"/>
  <c r="AU23" i="126"/>
  <c r="AT23" i="126"/>
  <c r="AS23" i="126"/>
  <c r="AR23" i="126"/>
  <c r="AQ23" i="126"/>
  <c r="AP23" i="126"/>
  <c r="AO23" i="126"/>
  <c r="AN23" i="126"/>
  <c r="AM23" i="126"/>
  <c r="AL23" i="126"/>
  <c r="AK23" i="126"/>
  <c r="AJ23" i="126"/>
  <c r="AI23" i="126"/>
  <c r="AH23" i="126"/>
  <c r="AG23" i="126"/>
  <c r="AF23" i="126"/>
  <c r="AE23" i="126"/>
  <c r="AD23" i="126"/>
  <c r="BB22" i="126"/>
  <c r="BA22" i="126"/>
  <c r="AZ22" i="126"/>
  <c r="AY22" i="126"/>
  <c r="AX22" i="126"/>
  <c r="AW22" i="126"/>
  <c r="AV22" i="126"/>
  <c r="AU22" i="126"/>
  <c r="AT22" i="126"/>
  <c r="AS22" i="126"/>
  <c r="AR22" i="126"/>
  <c r="AQ22" i="126"/>
  <c r="AP22" i="126"/>
  <c r="AO22" i="126"/>
  <c r="AN22" i="126"/>
  <c r="AM22" i="126"/>
  <c r="AL22" i="126"/>
  <c r="AK22" i="126"/>
  <c r="AJ22" i="126"/>
  <c r="AI22" i="126"/>
  <c r="AH22" i="126"/>
  <c r="AG22" i="126"/>
  <c r="AF22" i="126"/>
  <c r="AE22" i="126"/>
  <c r="AD22" i="126"/>
  <c r="BB21" i="126"/>
  <c r="BA21" i="126"/>
  <c r="AZ21" i="126"/>
  <c r="AY21" i="126"/>
  <c r="AX21" i="126"/>
  <c r="AW21" i="126"/>
  <c r="AV21" i="126"/>
  <c r="AU21" i="126"/>
  <c r="AT21" i="126"/>
  <c r="AS21" i="126"/>
  <c r="AR21" i="126"/>
  <c r="AQ21" i="126"/>
  <c r="AP21" i="126"/>
  <c r="AO21" i="126"/>
  <c r="AN21" i="126"/>
  <c r="AM21" i="126"/>
  <c r="AL21" i="126"/>
  <c r="AK21" i="126"/>
  <c r="AJ21" i="126"/>
  <c r="AI21" i="126"/>
  <c r="AH21" i="126"/>
  <c r="AG21" i="126"/>
  <c r="AF21" i="126"/>
  <c r="AE21" i="126"/>
  <c r="AD21" i="126"/>
  <c r="BB20" i="126"/>
  <c r="BA20" i="126"/>
  <c r="AZ20" i="126"/>
  <c r="AY20" i="126"/>
  <c r="AX20" i="126"/>
  <c r="AW20" i="126"/>
  <c r="AV20" i="126"/>
  <c r="AU20" i="126"/>
  <c r="AT20" i="126"/>
  <c r="AS20" i="126"/>
  <c r="AR20" i="126"/>
  <c r="AQ20" i="126"/>
  <c r="AP20" i="126"/>
  <c r="AO20" i="126"/>
  <c r="AN20" i="126"/>
  <c r="AM20" i="126"/>
  <c r="AL20" i="126"/>
  <c r="AK20" i="126"/>
  <c r="AJ20" i="126"/>
  <c r="AI20" i="126"/>
  <c r="AH20" i="126"/>
  <c r="AG20" i="126"/>
  <c r="AF20" i="126"/>
  <c r="AE20" i="126"/>
  <c r="AD20" i="126"/>
  <c r="BB19" i="126"/>
  <c r="BA19" i="126"/>
  <c r="AZ19" i="126"/>
  <c r="AY19" i="126"/>
  <c r="AX19" i="126"/>
  <c r="AW19" i="126"/>
  <c r="AV19" i="126"/>
  <c r="AU19" i="126"/>
  <c r="AT19" i="126"/>
  <c r="AS19" i="126"/>
  <c r="AR19" i="126"/>
  <c r="AQ19" i="126"/>
  <c r="AP19" i="126"/>
  <c r="AO19" i="126"/>
  <c r="AN19" i="126"/>
  <c r="AM19" i="126"/>
  <c r="AL19" i="126"/>
  <c r="AK19" i="126"/>
  <c r="AJ19" i="126"/>
  <c r="AI19" i="126"/>
  <c r="AH19" i="126"/>
  <c r="AG19" i="126"/>
  <c r="AF19" i="126"/>
  <c r="AE19" i="126"/>
  <c r="AD19" i="126"/>
  <c r="BB18" i="126"/>
  <c r="BA18" i="126"/>
  <c r="AZ18" i="126"/>
  <c r="AY18" i="126"/>
  <c r="AX18" i="126"/>
  <c r="AW18" i="126"/>
  <c r="AV18" i="126"/>
  <c r="AU18" i="126"/>
  <c r="AT18" i="126"/>
  <c r="AS18" i="126"/>
  <c r="AR18" i="126"/>
  <c r="AQ18" i="126"/>
  <c r="AP18" i="126"/>
  <c r="AO18" i="126"/>
  <c r="AN18" i="126"/>
  <c r="AM18" i="126"/>
  <c r="AL18" i="126"/>
  <c r="AK18" i="126"/>
  <c r="AJ18" i="126"/>
  <c r="AI18" i="126"/>
  <c r="AH18" i="126"/>
  <c r="AG18" i="126"/>
  <c r="AF18" i="126"/>
  <c r="AE18" i="126"/>
  <c r="AD18" i="126"/>
  <c r="BB17" i="126"/>
  <c r="BA17" i="126"/>
  <c r="AZ17" i="126"/>
  <c r="AY17" i="126"/>
  <c r="AX17" i="126"/>
  <c r="AW17" i="126"/>
  <c r="AV17" i="126"/>
  <c r="AU17" i="126"/>
  <c r="AT17" i="126"/>
  <c r="AS17" i="126"/>
  <c r="AR17" i="126"/>
  <c r="AQ17" i="126"/>
  <c r="AP17" i="126"/>
  <c r="AO17" i="126"/>
  <c r="AN17" i="126"/>
  <c r="AM17" i="126"/>
  <c r="AL17" i="126"/>
  <c r="AK17" i="126"/>
  <c r="AJ17" i="126"/>
  <c r="AI17" i="126"/>
  <c r="AH17" i="126"/>
  <c r="AG17" i="126"/>
  <c r="AF17" i="126"/>
  <c r="AE17" i="126"/>
  <c r="AD17" i="126"/>
  <c r="BB16" i="126"/>
  <c r="BA16" i="126"/>
  <c r="AZ16" i="126"/>
  <c r="AY16" i="126"/>
  <c r="AX16" i="126"/>
  <c r="AW16" i="126"/>
  <c r="AV16" i="126"/>
  <c r="AU16" i="126"/>
  <c r="AT16" i="126"/>
  <c r="AS16" i="126"/>
  <c r="AR16" i="126"/>
  <c r="AQ16" i="126"/>
  <c r="AP16" i="126"/>
  <c r="AO16" i="126"/>
  <c r="AN16" i="126"/>
  <c r="AM16" i="126"/>
  <c r="AL16" i="126"/>
  <c r="AK16" i="126"/>
  <c r="AJ16" i="126"/>
  <c r="AI16" i="126"/>
  <c r="AH16" i="126"/>
  <c r="AG16" i="126"/>
  <c r="AF16" i="126"/>
  <c r="AE16" i="126"/>
  <c r="AD16" i="126"/>
  <c r="BB15" i="126"/>
  <c r="BA15" i="126"/>
  <c r="AZ15" i="126"/>
  <c r="AY15" i="126"/>
  <c r="AX15" i="126"/>
  <c r="AW15" i="126"/>
  <c r="AV15" i="126"/>
  <c r="AU15" i="126"/>
  <c r="AT15" i="126"/>
  <c r="AS15" i="126"/>
  <c r="AR15" i="126"/>
  <c r="AQ15" i="126"/>
  <c r="AP15" i="126"/>
  <c r="AO15" i="126"/>
  <c r="AN15" i="126"/>
  <c r="AM15" i="126"/>
  <c r="AL15" i="126"/>
  <c r="AK15" i="126"/>
  <c r="AJ15" i="126"/>
  <c r="AI15" i="126"/>
  <c r="AH15" i="126"/>
  <c r="AG15" i="126"/>
  <c r="AF15" i="126"/>
  <c r="AE15" i="126"/>
  <c r="AD15" i="126"/>
  <c r="BB14" i="126"/>
  <c r="BA14" i="126"/>
  <c r="AZ14" i="126"/>
  <c r="AY14" i="126"/>
  <c r="AX14" i="126"/>
  <c r="AW14" i="126"/>
  <c r="AV14" i="126"/>
  <c r="AU14" i="126"/>
  <c r="AT14" i="126"/>
  <c r="AS14" i="126"/>
  <c r="AR14" i="126"/>
  <c r="AQ14" i="126"/>
  <c r="AP14" i="126"/>
  <c r="AO14" i="126"/>
  <c r="AN14" i="126"/>
  <c r="AM14" i="126"/>
  <c r="AL14" i="126"/>
  <c r="AK14" i="126"/>
  <c r="AJ14" i="126"/>
  <c r="AI14" i="126"/>
  <c r="AH14" i="126"/>
  <c r="AG14" i="126"/>
  <c r="AF14" i="126"/>
  <c r="AE14" i="126"/>
  <c r="AD14" i="126"/>
  <c r="BB13" i="126"/>
  <c r="BA13" i="126"/>
  <c r="AZ13" i="126"/>
  <c r="AY13" i="126"/>
  <c r="AX13" i="126"/>
  <c r="AW13" i="126"/>
  <c r="AV13" i="126"/>
  <c r="AU13" i="126"/>
  <c r="AT13" i="126"/>
  <c r="AS13" i="126"/>
  <c r="AR13" i="126"/>
  <c r="AQ13" i="126"/>
  <c r="AP13" i="126"/>
  <c r="AO13" i="126"/>
  <c r="AN13" i="126"/>
  <c r="AM13" i="126"/>
  <c r="AL13" i="126"/>
  <c r="AK13" i="126"/>
  <c r="AJ13" i="126"/>
  <c r="AI13" i="126"/>
  <c r="AH13" i="126"/>
  <c r="AG13" i="126"/>
  <c r="AF13" i="126"/>
  <c r="AE13" i="126"/>
  <c r="AD13" i="126"/>
  <c r="BB12" i="126"/>
  <c r="BA12" i="126"/>
  <c r="AZ12" i="126"/>
  <c r="AY12" i="126"/>
  <c r="AX12" i="126"/>
  <c r="AW12" i="126"/>
  <c r="AV12" i="126"/>
  <c r="AU12" i="126"/>
  <c r="AT12" i="126"/>
  <c r="AS12" i="126"/>
  <c r="AR12" i="126"/>
  <c r="AQ12" i="126"/>
  <c r="AP12" i="126"/>
  <c r="AO12" i="126"/>
  <c r="AN12" i="126"/>
  <c r="AM12" i="126"/>
  <c r="AL12" i="126"/>
  <c r="AK12" i="126"/>
  <c r="AJ12" i="126"/>
  <c r="AI12" i="126"/>
  <c r="AH12" i="126"/>
  <c r="AG12" i="126"/>
  <c r="AF12" i="126"/>
  <c r="AE12" i="126"/>
  <c r="AD12" i="126"/>
  <c r="BB11" i="126"/>
  <c r="BA11" i="126"/>
  <c r="AZ11" i="126"/>
  <c r="AY11" i="126"/>
  <c r="AX11" i="126"/>
  <c r="AW11" i="126"/>
  <c r="AV11" i="126"/>
  <c r="AU11" i="126"/>
  <c r="AT11" i="126"/>
  <c r="AS11" i="126"/>
  <c r="AR11" i="126"/>
  <c r="AQ11" i="126"/>
  <c r="AP11" i="126"/>
  <c r="AO11" i="126"/>
  <c r="AN11" i="126"/>
  <c r="AM11" i="126"/>
  <c r="AL11" i="126"/>
  <c r="AK11" i="126"/>
  <c r="AJ11" i="126"/>
  <c r="AI11" i="126"/>
  <c r="AH11" i="126"/>
  <c r="AG11" i="126"/>
  <c r="AF11" i="126"/>
  <c r="AE11" i="126"/>
  <c r="AD11" i="126"/>
  <c r="BB10" i="126"/>
  <c r="BA10" i="126"/>
  <c r="AZ10" i="126"/>
  <c r="AY10" i="126"/>
  <c r="AX10" i="126"/>
  <c r="AW10" i="126"/>
  <c r="AV10" i="126"/>
  <c r="AU10" i="126"/>
  <c r="AT10" i="126"/>
  <c r="AS10" i="126"/>
  <c r="AR10" i="126"/>
  <c r="AQ10" i="126"/>
  <c r="AP10" i="126"/>
  <c r="AO10" i="126"/>
  <c r="AN10" i="126"/>
  <c r="AM10" i="126"/>
  <c r="AL10" i="126"/>
  <c r="AK10" i="126"/>
  <c r="AJ10" i="126"/>
  <c r="AI10" i="126"/>
  <c r="AH10" i="126"/>
  <c r="AG10" i="126"/>
  <c r="AF10" i="126"/>
  <c r="AE10" i="126"/>
  <c r="AD10" i="126"/>
  <c r="BB9" i="126"/>
  <c r="BA9" i="126"/>
  <c r="AZ9" i="126"/>
  <c r="AY9" i="126"/>
  <c r="AX9" i="126"/>
  <c r="AW9" i="126"/>
  <c r="AV9" i="126"/>
  <c r="AU9" i="126"/>
  <c r="AT9" i="126"/>
  <c r="AS9" i="126"/>
  <c r="AR9" i="126"/>
  <c r="AQ9" i="126"/>
  <c r="AP9" i="126"/>
  <c r="AO9" i="126"/>
  <c r="AN9" i="126"/>
  <c r="AM9" i="126"/>
  <c r="AL9" i="126"/>
  <c r="AK9" i="126"/>
  <c r="AJ9" i="126"/>
  <c r="AI9" i="126"/>
  <c r="AH9" i="126"/>
  <c r="AG9" i="126"/>
  <c r="AF9" i="126"/>
  <c r="AE9" i="126"/>
  <c r="AD9" i="126"/>
  <c r="BB8" i="126"/>
  <c r="BA8" i="126"/>
  <c r="AZ8" i="126"/>
  <c r="AY8" i="126"/>
  <c r="AX8" i="126"/>
  <c r="AW8" i="126"/>
  <c r="AV8" i="126"/>
  <c r="AU8" i="126"/>
  <c r="AT8" i="126"/>
  <c r="AS8" i="126"/>
  <c r="AR8" i="126"/>
  <c r="AQ8" i="126"/>
  <c r="AP8" i="126"/>
  <c r="AO8" i="126"/>
  <c r="AN8" i="126"/>
  <c r="AM8" i="126"/>
  <c r="AL8" i="126"/>
  <c r="AK8" i="126"/>
  <c r="AJ8" i="126"/>
  <c r="AI8" i="126"/>
  <c r="AH8" i="126"/>
  <c r="AG8" i="126"/>
  <c r="AF8" i="126"/>
  <c r="AE8" i="126"/>
  <c r="AD8" i="126"/>
  <c r="BB7" i="126"/>
  <c r="BA7" i="126"/>
  <c r="AZ7" i="126"/>
  <c r="AY7" i="126"/>
  <c r="AX7" i="126"/>
  <c r="AW7" i="126"/>
  <c r="AV7" i="126"/>
  <c r="AU7" i="126"/>
  <c r="AT7" i="126"/>
  <c r="AS7" i="126"/>
  <c r="AR7" i="126"/>
  <c r="AQ7" i="126"/>
  <c r="AP7" i="126"/>
  <c r="AO7" i="126"/>
  <c r="AN7" i="126"/>
  <c r="AM7" i="126"/>
  <c r="AL7" i="126"/>
  <c r="AK7" i="126"/>
  <c r="AJ7" i="126"/>
  <c r="AI7" i="126"/>
  <c r="AH7" i="126"/>
  <c r="AG7" i="126"/>
  <c r="AF7" i="126"/>
  <c r="AE7" i="126"/>
  <c r="AD7" i="126"/>
  <c r="BB6" i="126"/>
  <c r="BA6" i="126"/>
  <c r="AZ6" i="126"/>
  <c r="AY6" i="126"/>
  <c r="AX6" i="126"/>
  <c r="AW6" i="126"/>
  <c r="AV6" i="126"/>
  <c r="AU6" i="126"/>
  <c r="AT6" i="126"/>
  <c r="AS6" i="126"/>
  <c r="AR6" i="126"/>
  <c r="AQ6" i="126"/>
  <c r="AP6" i="126"/>
  <c r="AO6" i="126"/>
  <c r="AN6" i="126"/>
  <c r="AM6" i="126"/>
  <c r="AL6" i="126"/>
  <c r="AK6" i="126"/>
  <c r="AJ6" i="126"/>
  <c r="AI6" i="126"/>
  <c r="AH6" i="126"/>
  <c r="AG6" i="126"/>
  <c r="AF6" i="126"/>
  <c r="AE6" i="126"/>
  <c r="AD6" i="126"/>
  <c r="BB5" i="126"/>
  <c r="BA5" i="126"/>
  <c r="AZ5" i="126"/>
  <c r="AY5" i="126"/>
  <c r="AX5" i="126"/>
  <c r="AW5" i="126"/>
  <c r="AV5" i="126"/>
  <c r="AU5" i="126"/>
  <c r="AT5" i="126"/>
  <c r="AS5" i="126"/>
  <c r="AR5" i="126"/>
  <c r="AQ5" i="126"/>
  <c r="AP5" i="126"/>
  <c r="AO5" i="126"/>
  <c r="AN5" i="126"/>
  <c r="AM5" i="126"/>
  <c r="AL5" i="126"/>
  <c r="AK5" i="126"/>
  <c r="AJ5" i="126"/>
  <c r="AI5" i="126"/>
  <c r="AH5" i="126"/>
  <c r="AG5" i="126"/>
  <c r="AF5" i="126"/>
  <c r="AE5" i="126"/>
  <c r="AD5" i="126"/>
  <c r="BB4" i="126"/>
  <c r="BA4" i="126"/>
  <c r="AZ4" i="126"/>
  <c r="AY4" i="126"/>
  <c r="AX4" i="126"/>
  <c r="AW4" i="126"/>
  <c r="AV4" i="126"/>
  <c r="AU4" i="126"/>
  <c r="AT4" i="126"/>
  <c r="AS4" i="126"/>
  <c r="AR4" i="126"/>
  <c r="AQ4" i="126"/>
  <c r="AP4" i="126"/>
  <c r="AO4" i="126"/>
  <c r="AN4" i="126"/>
  <c r="AM4" i="126"/>
  <c r="AL4" i="126"/>
  <c r="AK4" i="126"/>
  <c r="AJ4" i="126"/>
  <c r="AI4" i="126"/>
  <c r="AH4" i="126"/>
  <c r="AG4" i="126"/>
  <c r="AF4" i="126"/>
  <c r="AE4" i="126"/>
  <c r="AD4" i="126"/>
  <c r="BB3" i="126"/>
  <c r="BA3" i="126"/>
  <c r="AZ3" i="126"/>
  <c r="AY3" i="126"/>
  <c r="AX3" i="126"/>
  <c r="AW3" i="126"/>
  <c r="AV3" i="126"/>
  <c r="AU3" i="126"/>
  <c r="AT3" i="126"/>
  <c r="AS3" i="126"/>
  <c r="AR3" i="126"/>
  <c r="AQ3" i="126"/>
  <c r="AP3" i="126"/>
  <c r="AO3" i="126"/>
  <c r="AN3" i="126"/>
  <c r="AM3" i="126"/>
  <c r="AL3" i="126"/>
  <c r="AK3" i="126"/>
  <c r="AJ3" i="126"/>
  <c r="AI3" i="126"/>
  <c r="AH3" i="126"/>
  <c r="AG3" i="126"/>
  <c r="AF3" i="126"/>
  <c r="AE3" i="126"/>
  <c r="AD3" i="126"/>
  <c r="Z39" i="125"/>
  <c r="Y39" i="125"/>
  <c r="X39" i="125"/>
  <c r="W39" i="125"/>
  <c r="V39" i="125"/>
  <c r="U39" i="125"/>
  <c r="T39" i="125"/>
  <c r="S39" i="125"/>
  <c r="R39" i="125"/>
  <c r="Q39" i="125"/>
  <c r="P39" i="125"/>
  <c r="O39" i="125"/>
  <c r="N39" i="125"/>
  <c r="M39" i="125"/>
  <c r="L39" i="125"/>
  <c r="K39" i="125"/>
  <c r="J39" i="125"/>
  <c r="I39" i="125"/>
  <c r="H39" i="125"/>
  <c r="G39" i="125"/>
  <c r="F39" i="125"/>
  <c r="E39" i="125"/>
  <c r="D39" i="125"/>
  <c r="C39" i="125"/>
  <c r="B39" i="125"/>
  <c r="Z38" i="125"/>
  <c r="Y38" i="125"/>
  <c r="X38" i="125"/>
  <c r="W38" i="125"/>
  <c r="V38" i="125"/>
  <c r="U38" i="125"/>
  <c r="T38" i="125"/>
  <c r="S38" i="125"/>
  <c r="R38" i="125"/>
  <c r="Q38" i="125"/>
  <c r="P38" i="125"/>
  <c r="O38" i="125"/>
  <c r="N38" i="125"/>
  <c r="M38" i="125"/>
  <c r="L38" i="125"/>
  <c r="K38" i="125"/>
  <c r="J38" i="125"/>
  <c r="I38" i="125"/>
  <c r="H38" i="125"/>
  <c r="G38" i="125"/>
  <c r="F38" i="125"/>
  <c r="E38" i="125"/>
  <c r="D38" i="125"/>
  <c r="C38" i="125"/>
  <c r="B38" i="125"/>
  <c r="BB37" i="125"/>
  <c r="BA37" i="125"/>
  <c r="AZ37" i="125"/>
  <c r="AY37" i="125"/>
  <c r="AX37" i="125"/>
  <c r="AW37" i="125"/>
  <c r="AV37" i="125"/>
  <c r="AU37" i="125"/>
  <c r="AT37" i="125"/>
  <c r="AS37" i="125"/>
  <c r="AR37" i="125"/>
  <c r="AQ37" i="125"/>
  <c r="AP37" i="125"/>
  <c r="AO37" i="125"/>
  <c r="AN37" i="125"/>
  <c r="AM37" i="125"/>
  <c r="AL37" i="125"/>
  <c r="AK37" i="125"/>
  <c r="AJ37" i="125"/>
  <c r="AI37" i="125"/>
  <c r="AH37" i="125"/>
  <c r="AG37" i="125"/>
  <c r="AF37" i="125"/>
  <c r="AE37" i="125"/>
  <c r="AD37" i="125"/>
  <c r="BB36" i="125"/>
  <c r="BA36" i="125"/>
  <c r="AZ36" i="125"/>
  <c r="AY36" i="125"/>
  <c r="AX36" i="125"/>
  <c r="AW36" i="125"/>
  <c r="AV36" i="125"/>
  <c r="AU36" i="125"/>
  <c r="AT36" i="125"/>
  <c r="AS36" i="125"/>
  <c r="AR36" i="125"/>
  <c r="AQ36" i="125"/>
  <c r="AP36" i="125"/>
  <c r="AO36" i="125"/>
  <c r="AN36" i="125"/>
  <c r="AM36" i="125"/>
  <c r="AL36" i="125"/>
  <c r="AK36" i="125"/>
  <c r="AJ36" i="125"/>
  <c r="AI36" i="125"/>
  <c r="AH36" i="125"/>
  <c r="AG36" i="125"/>
  <c r="AF36" i="125"/>
  <c r="AE36" i="125"/>
  <c r="AD36" i="125"/>
  <c r="BB35" i="125"/>
  <c r="BA35" i="125"/>
  <c r="AZ35" i="125"/>
  <c r="AY35" i="125"/>
  <c r="AX35" i="125"/>
  <c r="AW35" i="125"/>
  <c r="AV35" i="125"/>
  <c r="AU35" i="125"/>
  <c r="AT35" i="125"/>
  <c r="AS35" i="125"/>
  <c r="AR35" i="125"/>
  <c r="AQ35" i="125"/>
  <c r="AP35" i="125"/>
  <c r="AO35" i="125"/>
  <c r="AN35" i="125"/>
  <c r="AM35" i="125"/>
  <c r="AL35" i="125"/>
  <c r="AK35" i="125"/>
  <c r="AJ35" i="125"/>
  <c r="AI35" i="125"/>
  <c r="AH35" i="125"/>
  <c r="AG35" i="125"/>
  <c r="AF35" i="125"/>
  <c r="AE35" i="125"/>
  <c r="AD35" i="125"/>
  <c r="BB34" i="125"/>
  <c r="BA34" i="125"/>
  <c r="AZ34" i="125"/>
  <c r="AY34" i="125"/>
  <c r="AX34" i="125"/>
  <c r="AW34" i="125"/>
  <c r="AV34" i="125"/>
  <c r="AU34" i="125"/>
  <c r="AT34" i="125"/>
  <c r="AS34" i="125"/>
  <c r="AR34" i="125"/>
  <c r="AQ34" i="125"/>
  <c r="AP34" i="125"/>
  <c r="AO34" i="125"/>
  <c r="AN34" i="125"/>
  <c r="AM34" i="125"/>
  <c r="AL34" i="125"/>
  <c r="AK34" i="125"/>
  <c r="AJ34" i="125"/>
  <c r="AI34" i="125"/>
  <c r="AH34" i="125"/>
  <c r="AG34" i="125"/>
  <c r="AF34" i="125"/>
  <c r="AE34" i="125"/>
  <c r="AD34" i="125"/>
  <c r="BB33" i="125"/>
  <c r="BA33" i="125"/>
  <c r="AZ33" i="125"/>
  <c r="AY33" i="125"/>
  <c r="AX33" i="125"/>
  <c r="AW33" i="125"/>
  <c r="AV33" i="125"/>
  <c r="AU33" i="125"/>
  <c r="AT33" i="125"/>
  <c r="AS33" i="125"/>
  <c r="AR33" i="125"/>
  <c r="AQ33" i="125"/>
  <c r="AP33" i="125"/>
  <c r="AO33" i="125"/>
  <c r="AN33" i="125"/>
  <c r="AM33" i="125"/>
  <c r="AL33" i="125"/>
  <c r="AK33" i="125"/>
  <c r="AJ33" i="125"/>
  <c r="AI33" i="125"/>
  <c r="AH33" i="125"/>
  <c r="AG33" i="125"/>
  <c r="AF33" i="125"/>
  <c r="AE33" i="125"/>
  <c r="AD33" i="125"/>
  <c r="BB32" i="125"/>
  <c r="BA32" i="125"/>
  <c r="AZ32" i="125"/>
  <c r="AY32" i="125"/>
  <c r="AX32" i="125"/>
  <c r="AW32" i="125"/>
  <c r="AV32" i="125"/>
  <c r="AU32" i="125"/>
  <c r="AT32" i="125"/>
  <c r="AS32" i="125"/>
  <c r="AR32" i="125"/>
  <c r="AQ32" i="125"/>
  <c r="AP32" i="125"/>
  <c r="AO32" i="125"/>
  <c r="AN32" i="125"/>
  <c r="AM32" i="125"/>
  <c r="AL32" i="125"/>
  <c r="AK32" i="125"/>
  <c r="AJ32" i="125"/>
  <c r="AI32" i="125"/>
  <c r="AH32" i="125"/>
  <c r="AG32" i="125"/>
  <c r="AF32" i="125"/>
  <c r="AE32" i="125"/>
  <c r="AD32" i="125"/>
  <c r="BB31" i="125"/>
  <c r="BA31" i="125"/>
  <c r="AZ31" i="125"/>
  <c r="AY31" i="125"/>
  <c r="AX31" i="125"/>
  <c r="AW31" i="125"/>
  <c r="AV31" i="125"/>
  <c r="AU31" i="125"/>
  <c r="AT31" i="125"/>
  <c r="AS31" i="125"/>
  <c r="AR31" i="125"/>
  <c r="AQ31" i="125"/>
  <c r="AP31" i="125"/>
  <c r="AO31" i="125"/>
  <c r="AN31" i="125"/>
  <c r="AM31" i="125"/>
  <c r="AL31" i="125"/>
  <c r="AK31" i="125"/>
  <c r="AJ31" i="125"/>
  <c r="AI31" i="125"/>
  <c r="AH31" i="125"/>
  <c r="AG31" i="125"/>
  <c r="AF31" i="125"/>
  <c r="AE31" i="125"/>
  <c r="AD31" i="125"/>
  <c r="BB30" i="125"/>
  <c r="BA30" i="125"/>
  <c r="AZ30" i="125"/>
  <c r="AY30" i="125"/>
  <c r="AX30" i="125"/>
  <c r="AW30" i="125"/>
  <c r="AV30" i="125"/>
  <c r="AU30" i="125"/>
  <c r="AT30" i="125"/>
  <c r="AS30" i="125"/>
  <c r="AR30" i="125"/>
  <c r="AQ30" i="125"/>
  <c r="AP30" i="125"/>
  <c r="AO30" i="125"/>
  <c r="AN30" i="125"/>
  <c r="AM30" i="125"/>
  <c r="AL30" i="125"/>
  <c r="AK30" i="125"/>
  <c r="AJ30" i="125"/>
  <c r="AI30" i="125"/>
  <c r="AH30" i="125"/>
  <c r="AG30" i="125"/>
  <c r="AF30" i="125"/>
  <c r="AE30" i="125"/>
  <c r="AD30" i="125"/>
  <c r="BB29" i="125"/>
  <c r="BA29" i="125"/>
  <c r="AZ29" i="125"/>
  <c r="AY29" i="125"/>
  <c r="AX29" i="125"/>
  <c r="AW29" i="125"/>
  <c r="AV29" i="125"/>
  <c r="AU29" i="125"/>
  <c r="AT29" i="125"/>
  <c r="AS29" i="125"/>
  <c r="AR29" i="125"/>
  <c r="AQ29" i="125"/>
  <c r="AP29" i="125"/>
  <c r="AO29" i="125"/>
  <c r="AN29" i="125"/>
  <c r="AM29" i="125"/>
  <c r="AL29" i="125"/>
  <c r="AK29" i="125"/>
  <c r="AJ29" i="125"/>
  <c r="AI29" i="125"/>
  <c r="AH29" i="125"/>
  <c r="AG29" i="125"/>
  <c r="AF29" i="125"/>
  <c r="AE29" i="125"/>
  <c r="AD29" i="125"/>
  <c r="BB28" i="125"/>
  <c r="BA28" i="125"/>
  <c r="AZ28" i="125"/>
  <c r="AY28" i="125"/>
  <c r="AX28" i="125"/>
  <c r="AW28" i="125"/>
  <c r="AV28" i="125"/>
  <c r="AU28" i="125"/>
  <c r="AT28" i="125"/>
  <c r="AS28" i="125"/>
  <c r="AR28" i="125"/>
  <c r="AQ28" i="125"/>
  <c r="AP28" i="125"/>
  <c r="AO28" i="125"/>
  <c r="AN28" i="125"/>
  <c r="AM28" i="125"/>
  <c r="AL28" i="125"/>
  <c r="AK28" i="125"/>
  <c r="AJ28" i="125"/>
  <c r="AI28" i="125"/>
  <c r="AH28" i="125"/>
  <c r="AG28" i="125"/>
  <c r="AF28" i="125"/>
  <c r="AE28" i="125"/>
  <c r="AD28" i="125"/>
  <c r="BB27" i="125"/>
  <c r="BA27" i="125"/>
  <c r="AZ27" i="125"/>
  <c r="AY27" i="125"/>
  <c r="AX27" i="125"/>
  <c r="AW27" i="125"/>
  <c r="AV27" i="125"/>
  <c r="AU27" i="125"/>
  <c r="AT27" i="125"/>
  <c r="AS27" i="125"/>
  <c r="AR27" i="125"/>
  <c r="AQ27" i="125"/>
  <c r="AP27" i="125"/>
  <c r="AO27" i="125"/>
  <c r="AN27" i="125"/>
  <c r="AM27" i="125"/>
  <c r="AL27" i="125"/>
  <c r="AK27" i="125"/>
  <c r="AJ27" i="125"/>
  <c r="AI27" i="125"/>
  <c r="AH27" i="125"/>
  <c r="AG27" i="125"/>
  <c r="AF27" i="125"/>
  <c r="AE27" i="125"/>
  <c r="AD27" i="125"/>
  <c r="BB26" i="125"/>
  <c r="BA26" i="125"/>
  <c r="AZ26" i="125"/>
  <c r="AY26" i="125"/>
  <c r="AX26" i="125"/>
  <c r="AW26" i="125"/>
  <c r="AV26" i="125"/>
  <c r="AU26" i="125"/>
  <c r="AT26" i="125"/>
  <c r="AS26" i="125"/>
  <c r="AR26" i="125"/>
  <c r="AQ26" i="125"/>
  <c r="AP26" i="125"/>
  <c r="AO26" i="125"/>
  <c r="AN26" i="125"/>
  <c r="AM26" i="125"/>
  <c r="AL26" i="125"/>
  <c r="AK26" i="125"/>
  <c r="AJ26" i="125"/>
  <c r="AI26" i="125"/>
  <c r="AH26" i="125"/>
  <c r="AG26" i="125"/>
  <c r="AF26" i="125"/>
  <c r="AE26" i="125"/>
  <c r="AD26" i="125"/>
  <c r="BB25" i="125"/>
  <c r="BA25" i="125"/>
  <c r="AZ25" i="125"/>
  <c r="AY25" i="125"/>
  <c r="AX25" i="125"/>
  <c r="AW25" i="125"/>
  <c r="AV25" i="125"/>
  <c r="AU25" i="125"/>
  <c r="AT25" i="125"/>
  <c r="AS25" i="125"/>
  <c r="AR25" i="125"/>
  <c r="AQ25" i="125"/>
  <c r="AP25" i="125"/>
  <c r="AO25" i="125"/>
  <c r="AN25" i="125"/>
  <c r="AM25" i="125"/>
  <c r="AL25" i="125"/>
  <c r="AK25" i="125"/>
  <c r="AJ25" i="125"/>
  <c r="AI25" i="125"/>
  <c r="AH25" i="125"/>
  <c r="AG25" i="125"/>
  <c r="AF25" i="125"/>
  <c r="AE25" i="125"/>
  <c r="AD25" i="125"/>
  <c r="BB24" i="125"/>
  <c r="BA24" i="125"/>
  <c r="AZ24" i="125"/>
  <c r="AY24" i="125"/>
  <c r="AX24" i="125"/>
  <c r="AW24" i="125"/>
  <c r="AV24" i="125"/>
  <c r="AU24" i="125"/>
  <c r="AT24" i="125"/>
  <c r="AS24" i="125"/>
  <c r="AR24" i="125"/>
  <c r="AQ24" i="125"/>
  <c r="AP24" i="125"/>
  <c r="AO24" i="125"/>
  <c r="AN24" i="125"/>
  <c r="AM24" i="125"/>
  <c r="AL24" i="125"/>
  <c r="AK24" i="125"/>
  <c r="AJ24" i="125"/>
  <c r="AI24" i="125"/>
  <c r="AH24" i="125"/>
  <c r="AG24" i="125"/>
  <c r="AF24" i="125"/>
  <c r="AE24" i="125"/>
  <c r="AD24" i="125"/>
  <c r="BB23" i="125"/>
  <c r="BA23" i="125"/>
  <c r="AZ23" i="125"/>
  <c r="AY23" i="125"/>
  <c r="AX23" i="125"/>
  <c r="AW23" i="125"/>
  <c r="AV23" i="125"/>
  <c r="AU23" i="125"/>
  <c r="AT23" i="125"/>
  <c r="AS23" i="125"/>
  <c r="AR23" i="125"/>
  <c r="AQ23" i="125"/>
  <c r="AP23" i="125"/>
  <c r="AO23" i="125"/>
  <c r="AN23" i="125"/>
  <c r="AM23" i="125"/>
  <c r="AL23" i="125"/>
  <c r="AK23" i="125"/>
  <c r="AJ23" i="125"/>
  <c r="AI23" i="125"/>
  <c r="AH23" i="125"/>
  <c r="AG23" i="125"/>
  <c r="AF23" i="125"/>
  <c r="AE23" i="125"/>
  <c r="AD23" i="125"/>
  <c r="BB22" i="125"/>
  <c r="BA22" i="125"/>
  <c r="AZ22" i="125"/>
  <c r="AY22" i="125"/>
  <c r="AX22" i="125"/>
  <c r="AW22" i="125"/>
  <c r="AV22" i="125"/>
  <c r="AU22" i="125"/>
  <c r="AT22" i="125"/>
  <c r="AS22" i="125"/>
  <c r="AR22" i="125"/>
  <c r="AQ22" i="125"/>
  <c r="AP22" i="125"/>
  <c r="AO22" i="125"/>
  <c r="AN22" i="125"/>
  <c r="AM22" i="125"/>
  <c r="AL22" i="125"/>
  <c r="AK22" i="125"/>
  <c r="AJ22" i="125"/>
  <c r="AI22" i="125"/>
  <c r="AH22" i="125"/>
  <c r="AG22" i="125"/>
  <c r="AF22" i="125"/>
  <c r="AE22" i="125"/>
  <c r="AD22" i="125"/>
  <c r="BB21" i="125"/>
  <c r="BA21" i="125"/>
  <c r="AZ21" i="125"/>
  <c r="AY21" i="125"/>
  <c r="AX21" i="125"/>
  <c r="AW21" i="125"/>
  <c r="AV21" i="125"/>
  <c r="AU21" i="125"/>
  <c r="AT21" i="125"/>
  <c r="AS21" i="125"/>
  <c r="AR21" i="125"/>
  <c r="AQ21" i="125"/>
  <c r="AP21" i="125"/>
  <c r="AO21" i="125"/>
  <c r="AN21" i="125"/>
  <c r="AM21" i="125"/>
  <c r="AL21" i="125"/>
  <c r="AK21" i="125"/>
  <c r="AJ21" i="125"/>
  <c r="AI21" i="125"/>
  <c r="AH21" i="125"/>
  <c r="AG21" i="125"/>
  <c r="AF21" i="125"/>
  <c r="AE21" i="125"/>
  <c r="AD21" i="125"/>
  <c r="BB20" i="125"/>
  <c r="BA20" i="125"/>
  <c r="AZ20" i="125"/>
  <c r="AY20" i="125"/>
  <c r="AX20" i="125"/>
  <c r="AW20" i="125"/>
  <c r="AV20" i="125"/>
  <c r="AU20" i="125"/>
  <c r="AT20" i="125"/>
  <c r="AS20" i="125"/>
  <c r="AR20" i="125"/>
  <c r="AQ20" i="125"/>
  <c r="AP20" i="125"/>
  <c r="AO20" i="125"/>
  <c r="AN20" i="125"/>
  <c r="AM20" i="125"/>
  <c r="AL20" i="125"/>
  <c r="AK20" i="125"/>
  <c r="AJ20" i="125"/>
  <c r="AI20" i="125"/>
  <c r="AH20" i="125"/>
  <c r="AG20" i="125"/>
  <c r="AF20" i="125"/>
  <c r="AE20" i="125"/>
  <c r="AD20" i="125"/>
  <c r="BB19" i="125"/>
  <c r="BA19" i="125"/>
  <c r="AZ19" i="125"/>
  <c r="AY19" i="125"/>
  <c r="AX19" i="125"/>
  <c r="AW19" i="125"/>
  <c r="AV19" i="125"/>
  <c r="AU19" i="125"/>
  <c r="AT19" i="125"/>
  <c r="AS19" i="125"/>
  <c r="AR19" i="125"/>
  <c r="AQ19" i="125"/>
  <c r="AP19" i="125"/>
  <c r="AO19" i="125"/>
  <c r="AN19" i="125"/>
  <c r="AM19" i="125"/>
  <c r="AL19" i="125"/>
  <c r="AK19" i="125"/>
  <c r="AJ19" i="125"/>
  <c r="AI19" i="125"/>
  <c r="AH19" i="125"/>
  <c r="AG19" i="125"/>
  <c r="AF19" i="125"/>
  <c r="AE19" i="125"/>
  <c r="AD19" i="125"/>
  <c r="BB18" i="125"/>
  <c r="BA18" i="125"/>
  <c r="AZ18" i="125"/>
  <c r="AY18" i="125"/>
  <c r="AX18" i="125"/>
  <c r="AW18" i="125"/>
  <c r="AV18" i="125"/>
  <c r="AU18" i="125"/>
  <c r="AT18" i="125"/>
  <c r="AS18" i="125"/>
  <c r="AR18" i="125"/>
  <c r="AQ18" i="125"/>
  <c r="AP18" i="125"/>
  <c r="AO18" i="125"/>
  <c r="AN18" i="125"/>
  <c r="AM18" i="125"/>
  <c r="AL18" i="125"/>
  <c r="AK18" i="125"/>
  <c r="AJ18" i="125"/>
  <c r="AI18" i="125"/>
  <c r="AH18" i="125"/>
  <c r="AG18" i="125"/>
  <c r="AF18" i="125"/>
  <c r="AE18" i="125"/>
  <c r="AD18" i="125"/>
  <c r="BB17" i="125"/>
  <c r="BA17" i="125"/>
  <c r="AZ17" i="125"/>
  <c r="AY17" i="125"/>
  <c r="AX17" i="125"/>
  <c r="AW17" i="125"/>
  <c r="AV17" i="125"/>
  <c r="AU17" i="125"/>
  <c r="AT17" i="125"/>
  <c r="AS17" i="125"/>
  <c r="AR17" i="125"/>
  <c r="AQ17" i="125"/>
  <c r="AP17" i="125"/>
  <c r="AO17" i="125"/>
  <c r="AN17" i="125"/>
  <c r="AM17" i="125"/>
  <c r="AL17" i="125"/>
  <c r="AK17" i="125"/>
  <c r="AJ17" i="125"/>
  <c r="AI17" i="125"/>
  <c r="AH17" i="125"/>
  <c r="AG17" i="125"/>
  <c r="AF17" i="125"/>
  <c r="AE17" i="125"/>
  <c r="AD17" i="125"/>
  <c r="BB16" i="125"/>
  <c r="BA16" i="125"/>
  <c r="AZ16" i="125"/>
  <c r="AY16" i="125"/>
  <c r="AX16" i="125"/>
  <c r="AW16" i="125"/>
  <c r="AV16" i="125"/>
  <c r="AU16" i="125"/>
  <c r="AT16" i="125"/>
  <c r="AS16" i="125"/>
  <c r="AR16" i="125"/>
  <c r="AQ16" i="125"/>
  <c r="AP16" i="125"/>
  <c r="AO16" i="125"/>
  <c r="AN16" i="125"/>
  <c r="AM16" i="125"/>
  <c r="AL16" i="125"/>
  <c r="AK16" i="125"/>
  <c r="AJ16" i="125"/>
  <c r="AI16" i="125"/>
  <c r="AH16" i="125"/>
  <c r="AG16" i="125"/>
  <c r="AF16" i="125"/>
  <c r="AE16" i="125"/>
  <c r="AD16" i="125"/>
  <c r="BB15" i="125"/>
  <c r="BA15" i="125"/>
  <c r="AZ15" i="125"/>
  <c r="AY15" i="125"/>
  <c r="AX15" i="125"/>
  <c r="AW15" i="125"/>
  <c r="AV15" i="125"/>
  <c r="AU15" i="125"/>
  <c r="AT15" i="125"/>
  <c r="AS15" i="125"/>
  <c r="AR15" i="125"/>
  <c r="AQ15" i="125"/>
  <c r="AP15" i="125"/>
  <c r="AO15" i="125"/>
  <c r="AN15" i="125"/>
  <c r="AM15" i="125"/>
  <c r="AL15" i="125"/>
  <c r="AK15" i="125"/>
  <c r="AJ15" i="125"/>
  <c r="AI15" i="125"/>
  <c r="AH15" i="125"/>
  <c r="AG15" i="125"/>
  <c r="AF15" i="125"/>
  <c r="AE15" i="125"/>
  <c r="AD15" i="125"/>
  <c r="BB14" i="125"/>
  <c r="BA14" i="125"/>
  <c r="AZ14" i="125"/>
  <c r="AY14" i="125"/>
  <c r="AX14" i="125"/>
  <c r="AW14" i="125"/>
  <c r="AV14" i="125"/>
  <c r="AU14" i="125"/>
  <c r="AT14" i="125"/>
  <c r="AS14" i="125"/>
  <c r="AR14" i="125"/>
  <c r="AQ14" i="125"/>
  <c r="AP14" i="125"/>
  <c r="AO14" i="125"/>
  <c r="AN14" i="125"/>
  <c r="AM14" i="125"/>
  <c r="AL14" i="125"/>
  <c r="AK14" i="125"/>
  <c r="AJ14" i="125"/>
  <c r="AI14" i="125"/>
  <c r="AH14" i="125"/>
  <c r="AG14" i="125"/>
  <c r="AF14" i="125"/>
  <c r="AE14" i="125"/>
  <c r="AD14" i="125"/>
  <c r="BB13" i="125"/>
  <c r="BA13" i="125"/>
  <c r="AZ13" i="125"/>
  <c r="AY13" i="125"/>
  <c r="AX13" i="125"/>
  <c r="AW13" i="125"/>
  <c r="AV13" i="125"/>
  <c r="AU13" i="125"/>
  <c r="AT13" i="125"/>
  <c r="AS13" i="125"/>
  <c r="AR13" i="125"/>
  <c r="AQ13" i="125"/>
  <c r="AP13" i="125"/>
  <c r="AO13" i="125"/>
  <c r="AN13" i="125"/>
  <c r="AM13" i="125"/>
  <c r="AL13" i="125"/>
  <c r="AK13" i="125"/>
  <c r="AJ13" i="125"/>
  <c r="AI13" i="125"/>
  <c r="AH13" i="125"/>
  <c r="AG13" i="125"/>
  <c r="AF13" i="125"/>
  <c r="AE13" i="125"/>
  <c r="AD13" i="125"/>
  <c r="BB12" i="125"/>
  <c r="BA12" i="125"/>
  <c r="AZ12" i="125"/>
  <c r="AY12" i="125"/>
  <c r="AX12" i="125"/>
  <c r="AW12" i="125"/>
  <c r="AV12" i="125"/>
  <c r="AU12" i="125"/>
  <c r="AT12" i="125"/>
  <c r="AS12" i="125"/>
  <c r="AR12" i="125"/>
  <c r="AQ12" i="125"/>
  <c r="AP12" i="125"/>
  <c r="AO12" i="125"/>
  <c r="AN12" i="125"/>
  <c r="AM12" i="125"/>
  <c r="AL12" i="125"/>
  <c r="AK12" i="125"/>
  <c r="AJ12" i="125"/>
  <c r="AI12" i="125"/>
  <c r="AH12" i="125"/>
  <c r="AG12" i="125"/>
  <c r="AF12" i="125"/>
  <c r="AE12" i="125"/>
  <c r="AD12" i="125"/>
  <c r="BB11" i="125"/>
  <c r="BA11" i="125"/>
  <c r="AZ11" i="125"/>
  <c r="AY11" i="125"/>
  <c r="AX11" i="125"/>
  <c r="AW11" i="125"/>
  <c r="AV11" i="125"/>
  <c r="AU11" i="125"/>
  <c r="AT11" i="125"/>
  <c r="AS11" i="125"/>
  <c r="AR11" i="125"/>
  <c r="AQ11" i="125"/>
  <c r="AP11" i="125"/>
  <c r="AO11" i="125"/>
  <c r="AN11" i="125"/>
  <c r="AM11" i="125"/>
  <c r="AL11" i="125"/>
  <c r="AK11" i="125"/>
  <c r="AJ11" i="125"/>
  <c r="AI11" i="125"/>
  <c r="AH11" i="125"/>
  <c r="AG11" i="125"/>
  <c r="AF11" i="125"/>
  <c r="AE11" i="125"/>
  <c r="AD11" i="125"/>
  <c r="BB10" i="125"/>
  <c r="BA10" i="125"/>
  <c r="AZ10" i="125"/>
  <c r="AY10" i="125"/>
  <c r="AX10" i="125"/>
  <c r="AW10" i="125"/>
  <c r="AV10" i="125"/>
  <c r="AU10" i="125"/>
  <c r="AT10" i="125"/>
  <c r="AS10" i="125"/>
  <c r="AR10" i="125"/>
  <c r="AQ10" i="125"/>
  <c r="AP10" i="125"/>
  <c r="AO10" i="125"/>
  <c r="AN10" i="125"/>
  <c r="AM10" i="125"/>
  <c r="AL10" i="125"/>
  <c r="AK10" i="125"/>
  <c r="AJ10" i="125"/>
  <c r="AI10" i="125"/>
  <c r="AH10" i="125"/>
  <c r="AG10" i="125"/>
  <c r="AF10" i="125"/>
  <c r="AE10" i="125"/>
  <c r="AD10" i="125"/>
  <c r="BB9" i="125"/>
  <c r="BA9" i="125"/>
  <c r="AZ9" i="125"/>
  <c r="AY9" i="125"/>
  <c r="AX9" i="125"/>
  <c r="AW9" i="125"/>
  <c r="AV9" i="125"/>
  <c r="AU9" i="125"/>
  <c r="AT9" i="125"/>
  <c r="AS9" i="125"/>
  <c r="AR9" i="125"/>
  <c r="AQ9" i="125"/>
  <c r="AP9" i="125"/>
  <c r="AO9" i="125"/>
  <c r="AN9" i="125"/>
  <c r="AM9" i="125"/>
  <c r="AL9" i="125"/>
  <c r="AK9" i="125"/>
  <c r="AJ9" i="125"/>
  <c r="AI9" i="125"/>
  <c r="AH9" i="125"/>
  <c r="AG9" i="125"/>
  <c r="AF9" i="125"/>
  <c r="AE9" i="125"/>
  <c r="AD9" i="125"/>
  <c r="BB8" i="125"/>
  <c r="BA8" i="125"/>
  <c r="AZ8" i="125"/>
  <c r="AY8" i="125"/>
  <c r="AX8" i="125"/>
  <c r="AW8" i="125"/>
  <c r="AV8" i="125"/>
  <c r="AU8" i="125"/>
  <c r="AT8" i="125"/>
  <c r="AS8" i="125"/>
  <c r="AR8" i="125"/>
  <c r="AQ8" i="125"/>
  <c r="AP8" i="125"/>
  <c r="AO8" i="125"/>
  <c r="AN8" i="125"/>
  <c r="AM8" i="125"/>
  <c r="AL8" i="125"/>
  <c r="AK8" i="125"/>
  <c r="AJ8" i="125"/>
  <c r="AI8" i="125"/>
  <c r="AH8" i="125"/>
  <c r="AG8" i="125"/>
  <c r="AF8" i="125"/>
  <c r="AE8" i="125"/>
  <c r="AD8" i="125"/>
  <c r="BB7" i="125"/>
  <c r="BA7" i="125"/>
  <c r="AZ7" i="125"/>
  <c r="AY7" i="125"/>
  <c r="AX7" i="125"/>
  <c r="AW7" i="125"/>
  <c r="AV7" i="125"/>
  <c r="AU7" i="125"/>
  <c r="AT7" i="125"/>
  <c r="AS7" i="125"/>
  <c r="AR7" i="125"/>
  <c r="AQ7" i="125"/>
  <c r="AP7" i="125"/>
  <c r="AO7" i="125"/>
  <c r="AN7" i="125"/>
  <c r="AM7" i="125"/>
  <c r="AL7" i="125"/>
  <c r="AK7" i="125"/>
  <c r="AJ7" i="125"/>
  <c r="AI7" i="125"/>
  <c r="AH7" i="125"/>
  <c r="AG7" i="125"/>
  <c r="AF7" i="125"/>
  <c r="AE7" i="125"/>
  <c r="AD7" i="125"/>
  <c r="BB6" i="125"/>
  <c r="BA6" i="125"/>
  <c r="AZ6" i="125"/>
  <c r="AY6" i="125"/>
  <c r="AX6" i="125"/>
  <c r="AW6" i="125"/>
  <c r="AV6" i="125"/>
  <c r="AU6" i="125"/>
  <c r="AT6" i="125"/>
  <c r="AS6" i="125"/>
  <c r="AR6" i="125"/>
  <c r="AQ6" i="125"/>
  <c r="AP6" i="125"/>
  <c r="AO6" i="125"/>
  <c r="AN6" i="125"/>
  <c r="AM6" i="125"/>
  <c r="AL6" i="125"/>
  <c r="AK6" i="125"/>
  <c r="AJ6" i="125"/>
  <c r="AI6" i="125"/>
  <c r="AH6" i="125"/>
  <c r="AG6" i="125"/>
  <c r="AF6" i="125"/>
  <c r="AE6" i="125"/>
  <c r="AD6" i="125"/>
  <c r="BB5" i="125"/>
  <c r="BA5" i="125"/>
  <c r="AZ5" i="125"/>
  <c r="AY5" i="125"/>
  <c r="AX5" i="125"/>
  <c r="AW5" i="125"/>
  <c r="AV5" i="125"/>
  <c r="AU5" i="125"/>
  <c r="AT5" i="125"/>
  <c r="AS5" i="125"/>
  <c r="AR5" i="125"/>
  <c r="AQ5" i="125"/>
  <c r="AP5" i="125"/>
  <c r="AO5" i="125"/>
  <c r="AN5" i="125"/>
  <c r="AM5" i="125"/>
  <c r="AL5" i="125"/>
  <c r="AK5" i="125"/>
  <c r="AJ5" i="125"/>
  <c r="AI5" i="125"/>
  <c r="AH5" i="125"/>
  <c r="AG5" i="125"/>
  <c r="AF5" i="125"/>
  <c r="AE5" i="125"/>
  <c r="AD5" i="125"/>
  <c r="BB4" i="125"/>
  <c r="BA4" i="125"/>
  <c r="AZ4" i="125"/>
  <c r="AY4" i="125"/>
  <c r="AX4" i="125"/>
  <c r="AW4" i="125"/>
  <c r="AV4" i="125"/>
  <c r="AU4" i="125"/>
  <c r="AT4" i="125"/>
  <c r="AS4" i="125"/>
  <c r="AR4" i="125"/>
  <c r="AQ4" i="125"/>
  <c r="AP4" i="125"/>
  <c r="AO4" i="125"/>
  <c r="AN4" i="125"/>
  <c r="AM4" i="125"/>
  <c r="AL4" i="125"/>
  <c r="AK4" i="125"/>
  <c r="AJ4" i="125"/>
  <c r="AI4" i="125"/>
  <c r="AH4" i="125"/>
  <c r="AG4" i="125"/>
  <c r="AF4" i="125"/>
  <c r="AE4" i="125"/>
  <c r="AD4" i="125"/>
  <c r="BB3" i="125"/>
  <c r="BA3" i="125"/>
  <c r="AZ3" i="125"/>
  <c r="AY3" i="125"/>
  <c r="AX3" i="125"/>
  <c r="AW3" i="125"/>
  <c r="AV3" i="125"/>
  <c r="AU3" i="125"/>
  <c r="AT3" i="125"/>
  <c r="AS3" i="125"/>
  <c r="AR3" i="125"/>
  <c r="AQ3" i="125"/>
  <c r="AP3" i="125"/>
  <c r="AO3" i="125"/>
  <c r="AN3" i="125"/>
  <c r="AM3" i="125"/>
  <c r="AL3" i="125"/>
  <c r="AK3" i="125"/>
  <c r="AJ3" i="125"/>
  <c r="AI3" i="125"/>
  <c r="AH3" i="125"/>
  <c r="AG3" i="125"/>
  <c r="AF3" i="125"/>
  <c r="AE3" i="125"/>
  <c r="AD3" i="125"/>
  <c r="AA39" i="124"/>
  <c r="Z39" i="124"/>
  <c r="Y39" i="124"/>
  <c r="X39" i="124"/>
  <c r="W39" i="124"/>
  <c r="V39" i="124"/>
  <c r="U39" i="124"/>
  <c r="T39" i="124"/>
  <c r="S39" i="124"/>
  <c r="R39" i="124"/>
  <c r="Q39" i="124"/>
  <c r="P39" i="124"/>
  <c r="O39" i="124"/>
  <c r="N39" i="124"/>
  <c r="M39" i="124"/>
  <c r="L39" i="124"/>
  <c r="K39" i="124"/>
  <c r="J39" i="124"/>
  <c r="I39" i="124"/>
  <c r="H39" i="124"/>
  <c r="G39" i="124"/>
  <c r="F39" i="124"/>
  <c r="E39" i="124"/>
  <c r="D39" i="124"/>
  <c r="C39" i="124"/>
  <c r="B39" i="124"/>
  <c r="AA38" i="124"/>
  <c r="Z38" i="124"/>
  <c r="Y38" i="124"/>
  <c r="X38" i="124"/>
  <c r="W38" i="124"/>
  <c r="V38" i="124"/>
  <c r="U38" i="124"/>
  <c r="T38" i="124"/>
  <c r="S38" i="124"/>
  <c r="R38" i="124"/>
  <c r="Q38" i="124"/>
  <c r="P38" i="124"/>
  <c r="O38" i="124"/>
  <c r="N38" i="124"/>
  <c r="M38" i="124"/>
  <c r="L38" i="124"/>
  <c r="K38" i="124"/>
  <c r="J38" i="124"/>
  <c r="I38" i="124"/>
  <c r="H38" i="124"/>
  <c r="G38" i="124"/>
  <c r="F38" i="124"/>
  <c r="E38" i="124"/>
  <c r="D38" i="124"/>
  <c r="C38" i="124"/>
  <c r="B38" i="124"/>
  <c r="BC37" i="124"/>
  <c r="BB37" i="124"/>
  <c r="BA37" i="124"/>
  <c r="AZ37" i="124"/>
  <c r="AY37" i="124"/>
  <c r="AX37" i="124"/>
  <c r="AW37" i="124"/>
  <c r="AV37" i="124"/>
  <c r="AU37" i="124"/>
  <c r="AT37" i="124"/>
  <c r="AS37" i="124"/>
  <c r="AR37" i="124"/>
  <c r="AQ37" i="124"/>
  <c r="AP37" i="124"/>
  <c r="AO37" i="124"/>
  <c r="AN37" i="124"/>
  <c r="AM37" i="124"/>
  <c r="AL37" i="124"/>
  <c r="AK37" i="124"/>
  <c r="AJ37" i="124"/>
  <c r="AI37" i="124"/>
  <c r="AH37" i="124"/>
  <c r="AG37" i="124"/>
  <c r="AF37" i="124"/>
  <c r="AE37" i="124"/>
  <c r="AD37" i="124"/>
  <c r="BC36" i="124"/>
  <c r="BB36" i="124"/>
  <c r="BA36" i="124"/>
  <c r="AZ36" i="124"/>
  <c r="AY36" i="124"/>
  <c r="AX36" i="124"/>
  <c r="AW36" i="124"/>
  <c r="AV36" i="124"/>
  <c r="AU36" i="124"/>
  <c r="AT36" i="124"/>
  <c r="AS36" i="124"/>
  <c r="AR36" i="124"/>
  <c r="AQ36" i="124"/>
  <c r="AP36" i="124"/>
  <c r="AO36" i="124"/>
  <c r="AN36" i="124"/>
  <c r="AM36" i="124"/>
  <c r="AL36" i="124"/>
  <c r="AK36" i="124"/>
  <c r="AJ36" i="124"/>
  <c r="AI36" i="124"/>
  <c r="AH36" i="124"/>
  <c r="AG36" i="124"/>
  <c r="AF36" i="124"/>
  <c r="AE36" i="124"/>
  <c r="AD36" i="124"/>
  <c r="BC35" i="124"/>
  <c r="BB35" i="124"/>
  <c r="BA35" i="124"/>
  <c r="AZ35" i="124"/>
  <c r="AY35" i="124"/>
  <c r="AX35" i="124"/>
  <c r="AW35" i="124"/>
  <c r="AV35" i="124"/>
  <c r="AU35" i="124"/>
  <c r="AT35" i="124"/>
  <c r="AS35" i="124"/>
  <c r="AR35" i="124"/>
  <c r="AQ35" i="124"/>
  <c r="AP35" i="124"/>
  <c r="AO35" i="124"/>
  <c r="AN35" i="124"/>
  <c r="AM35" i="124"/>
  <c r="AL35" i="124"/>
  <c r="AK35" i="124"/>
  <c r="AJ35" i="124"/>
  <c r="AI35" i="124"/>
  <c r="AH35" i="124"/>
  <c r="AG35" i="124"/>
  <c r="AF35" i="124"/>
  <c r="AE35" i="124"/>
  <c r="AD35" i="124"/>
  <c r="BC34" i="124"/>
  <c r="BB34" i="124"/>
  <c r="BA34" i="124"/>
  <c r="AZ34" i="124"/>
  <c r="AY34" i="124"/>
  <c r="AX34" i="124"/>
  <c r="AW34" i="124"/>
  <c r="AV34" i="124"/>
  <c r="AU34" i="124"/>
  <c r="AT34" i="124"/>
  <c r="AS34" i="124"/>
  <c r="AR34" i="124"/>
  <c r="AQ34" i="124"/>
  <c r="AP34" i="124"/>
  <c r="AO34" i="124"/>
  <c r="AN34" i="124"/>
  <c r="AM34" i="124"/>
  <c r="AL34" i="124"/>
  <c r="AK34" i="124"/>
  <c r="AJ34" i="124"/>
  <c r="AI34" i="124"/>
  <c r="AH34" i="124"/>
  <c r="AG34" i="124"/>
  <c r="AF34" i="124"/>
  <c r="AE34" i="124"/>
  <c r="AD34" i="124"/>
  <c r="BC33" i="124"/>
  <c r="BB33" i="124"/>
  <c r="BA33" i="124"/>
  <c r="AZ33" i="124"/>
  <c r="AY33" i="124"/>
  <c r="AX33" i="124"/>
  <c r="AW33" i="124"/>
  <c r="AV33" i="124"/>
  <c r="AU33" i="124"/>
  <c r="AT33" i="124"/>
  <c r="AS33" i="124"/>
  <c r="AR33" i="124"/>
  <c r="AQ33" i="124"/>
  <c r="AP33" i="124"/>
  <c r="AO33" i="124"/>
  <c r="AN33" i="124"/>
  <c r="AM33" i="124"/>
  <c r="AL33" i="124"/>
  <c r="AK33" i="124"/>
  <c r="AJ33" i="124"/>
  <c r="AI33" i="124"/>
  <c r="AH33" i="124"/>
  <c r="AG33" i="124"/>
  <c r="AF33" i="124"/>
  <c r="AE33" i="124"/>
  <c r="AD33" i="124"/>
  <c r="BC32" i="124"/>
  <c r="BB32" i="124"/>
  <c r="BA32" i="124"/>
  <c r="AZ32" i="124"/>
  <c r="AY32" i="124"/>
  <c r="AX32" i="124"/>
  <c r="AW32" i="124"/>
  <c r="AV32" i="124"/>
  <c r="AU32" i="124"/>
  <c r="AT32" i="124"/>
  <c r="AS32" i="124"/>
  <c r="AR32" i="124"/>
  <c r="AQ32" i="124"/>
  <c r="AP32" i="124"/>
  <c r="AO32" i="124"/>
  <c r="AN32" i="124"/>
  <c r="AM32" i="124"/>
  <c r="AL32" i="124"/>
  <c r="AK32" i="124"/>
  <c r="AJ32" i="124"/>
  <c r="AI32" i="124"/>
  <c r="AH32" i="124"/>
  <c r="AG32" i="124"/>
  <c r="AF32" i="124"/>
  <c r="AE32" i="124"/>
  <c r="AD32" i="124"/>
  <c r="BC31" i="124"/>
  <c r="BB31" i="124"/>
  <c r="BA31" i="124"/>
  <c r="AZ31" i="124"/>
  <c r="AY31" i="124"/>
  <c r="AX31" i="124"/>
  <c r="AW31" i="124"/>
  <c r="AV31" i="124"/>
  <c r="AU31" i="124"/>
  <c r="AT31" i="124"/>
  <c r="AS31" i="124"/>
  <c r="AR31" i="124"/>
  <c r="AQ31" i="124"/>
  <c r="AP31" i="124"/>
  <c r="AO31" i="124"/>
  <c r="AN31" i="124"/>
  <c r="AM31" i="124"/>
  <c r="AL31" i="124"/>
  <c r="AK31" i="124"/>
  <c r="AJ31" i="124"/>
  <c r="AI31" i="124"/>
  <c r="AH31" i="124"/>
  <c r="AG31" i="124"/>
  <c r="AF31" i="124"/>
  <c r="AE31" i="124"/>
  <c r="AD31" i="124"/>
  <c r="BC30" i="124"/>
  <c r="BB30" i="124"/>
  <c r="BA30" i="124"/>
  <c r="AZ30" i="124"/>
  <c r="AY30" i="124"/>
  <c r="AX30" i="124"/>
  <c r="AW30" i="124"/>
  <c r="AV30" i="124"/>
  <c r="AU30" i="124"/>
  <c r="AT30" i="124"/>
  <c r="AS30" i="124"/>
  <c r="AR30" i="124"/>
  <c r="AQ30" i="124"/>
  <c r="AP30" i="124"/>
  <c r="AO30" i="124"/>
  <c r="AN30" i="124"/>
  <c r="AM30" i="124"/>
  <c r="AL30" i="124"/>
  <c r="AK30" i="124"/>
  <c r="AJ30" i="124"/>
  <c r="AI30" i="124"/>
  <c r="AH30" i="124"/>
  <c r="AG30" i="124"/>
  <c r="AF30" i="124"/>
  <c r="AE30" i="124"/>
  <c r="AD30" i="124"/>
  <c r="BC29" i="124"/>
  <c r="BB29" i="124"/>
  <c r="BA29" i="124"/>
  <c r="AZ29" i="124"/>
  <c r="AY29" i="124"/>
  <c r="AX29" i="124"/>
  <c r="AW29" i="124"/>
  <c r="AV29" i="124"/>
  <c r="AU29" i="124"/>
  <c r="AT29" i="124"/>
  <c r="AS29" i="124"/>
  <c r="AR29" i="124"/>
  <c r="AQ29" i="124"/>
  <c r="AP29" i="124"/>
  <c r="AO29" i="124"/>
  <c r="AN29" i="124"/>
  <c r="AM29" i="124"/>
  <c r="AL29" i="124"/>
  <c r="AK29" i="124"/>
  <c r="AJ29" i="124"/>
  <c r="AI29" i="124"/>
  <c r="AH29" i="124"/>
  <c r="AG29" i="124"/>
  <c r="AF29" i="124"/>
  <c r="AE29" i="124"/>
  <c r="AD29" i="124"/>
  <c r="BC28" i="124"/>
  <c r="BB28" i="124"/>
  <c r="BA28" i="124"/>
  <c r="AZ28" i="124"/>
  <c r="AY28" i="124"/>
  <c r="AX28" i="124"/>
  <c r="AW28" i="124"/>
  <c r="AV28" i="124"/>
  <c r="AU28" i="124"/>
  <c r="AT28" i="124"/>
  <c r="AS28" i="124"/>
  <c r="AR28" i="124"/>
  <c r="AQ28" i="124"/>
  <c r="AP28" i="124"/>
  <c r="AO28" i="124"/>
  <c r="AN28" i="124"/>
  <c r="AM28" i="124"/>
  <c r="AL28" i="124"/>
  <c r="AK28" i="124"/>
  <c r="AJ28" i="124"/>
  <c r="AI28" i="124"/>
  <c r="AH28" i="124"/>
  <c r="AG28" i="124"/>
  <c r="AF28" i="124"/>
  <c r="AE28" i="124"/>
  <c r="AD28" i="124"/>
  <c r="BC27" i="124"/>
  <c r="BB27" i="124"/>
  <c r="BA27" i="124"/>
  <c r="AZ27" i="124"/>
  <c r="AY27" i="124"/>
  <c r="AX27" i="124"/>
  <c r="AW27" i="124"/>
  <c r="AV27" i="124"/>
  <c r="AU27" i="124"/>
  <c r="AT27" i="124"/>
  <c r="AS27" i="124"/>
  <c r="AR27" i="124"/>
  <c r="AQ27" i="124"/>
  <c r="AP27" i="124"/>
  <c r="AO27" i="124"/>
  <c r="AN27" i="124"/>
  <c r="AM27" i="124"/>
  <c r="AL27" i="124"/>
  <c r="AK27" i="124"/>
  <c r="AJ27" i="124"/>
  <c r="AI27" i="124"/>
  <c r="AH27" i="124"/>
  <c r="AG27" i="124"/>
  <c r="AF27" i="124"/>
  <c r="AE27" i="124"/>
  <c r="AD27" i="124"/>
  <c r="BC26" i="124"/>
  <c r="BB26" i="124"/>
  <c r="BA26" i="124"/>
  <c r="AZ26" i="124"/>
  <c r="AY26" i="124"/>
  <c r="AX26" i="124"/>
  <c r="AW26" i="124"/>
  <c r="AV26" i="124"/>
  <c r="AU26" i="124"/>
  <c r="AT26" i="124"/>
  <c r="AS26" i="124"/>
  <c r="AR26" i="124"/>
  <c r="AQ26" i="124"/>
  <c r="AP26" i="124"/>
  <c r="AO26" i="124"/>
  <c r="AN26" i="124"/>
  <c r="AM26" i="124"/>
  <c r="AL26" i="124"/>
  <c r="AK26" i="124"/>
  <c r="AJ26" i="124"/>
  <c r="AI26" i="124"/>
  <c r="AH26" i="124"/>
  <c r="AG26" i="124"/>
  <c r="AF26" i="124"/>
  <c r="AE26" i="124"/>
  <c r="AD26" i="124"/>
  <c r="BC25" i="124"/>
  <c r="BB25" i="124"/>
  <c r="BA25" i="124"/>
  <c r="AZ25" i="124"/>
  <c r="AY25" i="124"/>
  <c r="AX25" i="124"/>
  <c r="AW25" i="124"/>
  <c r="AV25" i="124"/>
  <c r="AU25" i="124"/>
  <c r="AT25" i="124"/>
  <c r="AS25" i="124"/>
  <c r="AR25" i="124"/>
  <c r="AQ25" i="124"/>
  <c r="AP25" i="124"/>
  <c r="AO25" i="124"/>
  <c r="AN25" i="124"/>
  <c r="AM25" i="124"/>
  <c r="AL25" i="124"/>
  <c r="AK25" i="124"/>
  <c r="AJ25" i="124"/>
  <c r="AI25" i="124"/>
  <c r="AH25" i="124"/>
  <c r="AG25" i="124"/>
  <c r="AF25" i="124"/>
  <c r="AE25" i="124"/>
  <c r="AD25" i="124"/>
  <c r="BC24" i="124"/>
  <c r="BB24" i="124"/>
  <c r="BA24" i="124"/>
  <c r="AZ24" i="124"/>
  <c r="AY24" i="124"/>
  <c r="AX24" i="124"/>
  <c r="AW24" i="124"/>
  <c r="AV24" i="124"/>
  <c r="AU24" i="124"/>
  <c r="AT24" i="124"/>
  <c r="AS24" i="124"/>
  <c r="AR24" i="124"/>
  <c r="AQ24" i="124"/>
  <c r="AP24" i="124"/>
  <c r="AO24" i="124"/>
  <c r="AN24" i="124"/>
  <c r="AM24" i="124"/>
  <c r="AL24" i="124"/>
  <c r="AK24" i="124"/>
  <c r="AJ24" i="124"/>
  <c r="AI24" i="124"/>
  <c r="AH24" i="124"/>
  <c r="AG24" i="124"/>
  <c r="AF24" i="124"/>
  <c r="AE24" i="124"/>
  <c r="AD24" i="124"/>
  <c r="BC23" i="124"/>
  <c r="BB23" i="124"/>
  <c r="BA23" i="124"/>
  <c r="AZ23" i="124"/>
  <c r="AY23" i="124"/>
  <c r="AX23" i="124"/>
  <c r="AW23" i="124"/>
  <c r="AV23" i="124"/>
  <c r="AU23" i="124"/>
  <c r="AT23" i="124"/>
  <c r="AS23" i="124"/>
  <c r="AR23" i="124"/>
  <c r="AQ23" i="124"/>
  <c r="AP23" i="124"/>
  <c r="AO23" i="124"/>
  <c r="AN23" i="124"/>
  <c r="AM23" i="124"/>
  <c r="AL23" i="124"/>
  <c r="AK23" i="124"/>
  <c r="AJ23" i="124"/>
  <c r="AI23" i="124"/>
  <c r="AH23" i="124"/>
  <c r="AG23" i="124"/>
  <c r="AF23" i="124"/>
  <c r="AE23" i="124"/>
  <c r="AD23" i="124"/>
  <c r="BC22" i="124"/>
  <c r="BB22" i="124"/>
  <c r="BA22" i="124"/>
  <c r="AZ22" i="124"/>
  <c r="AY22" i="124"/>
  <c r="AX22" i="124"/>
  <c r="AW22" i="124"/>
  <c r="AV22" i="124"/>
  <c r="AU22" i="124"/>
  <c r="AT22" i="124"/>
  <c r="AS22" i="124"/>
  <c r="AR22" i="124"/>
  <c r="AQ22" i="124"/>
  <c r="AP22" i="124"/>
  <c r="AO22" i="124"/>
  <c r="AN22" i="124"/>
  <c r="AM22" i="124"/>
  <c r="AL22" i="124"/>
  <c r="AK22" i="124"/>
  <c r="AJ22" i="124"/>
  <c r="AI22" i="124"/>
  <c r="AH22" i="124"/>
  <c r="AG22" i="124"/>
  <c r="AF22" i="124"/>
  <c r="AE22" i="124"/>
  <c r="AD22" i="124"/>
  <c r="BC21" i="124"/>
  <c r="BB21" i="124"/>
  <c r="BA21" i="124"/>
  <c r="AZ21" i="124"/>
  <c r="AY21" i="124"/>
  <c r="AX21" i="124"/>
  <c r="AW21" i="124"/>
  <c r="AV21" i="124"/>
  <c r="AU21" i="124"/>
  <c r="AT21" i="124"/>
  <c r="AS21" i="124"/>
  <c r="AR21" i="124"/>
  <c r="AQ21" i="124"/>
  <c r="AP21" i="124"/>
  <c r="AO21" i="124"/>
  <c r="AN21" i="124"/>
  <c r="AM21" i="124"/>
  <c r="AL21" i="124"/>
  <c r="AK21" i="124"/>
  <c r="AJ21" i="124"/>
  <c r="AI21" i="124"/>
  <c r="AH21" i="124"/>
  <c r="AG21" i="124"/>
  <c r="AF21" i="124"/>
  <c r="AE21" i="124"/>
  <c r="AD21" i="124"/>
  <c r="BC20" i="124"/>
  <c r="BB20" i="124"/>
  <c r="BA20" i="124"/>
  <c r="AZ20" i="124"/>
  <c r="AY20" i="124"/>
  <c r="AX20" i="124"/>
  <c r="AW20" i="124"/>
  <c r="AV20" i="124"/>
  <c r="AU20" i="124"/>
  <c r="AT20" i="124"/>
  <c r="AS20" i="124"/>
  <c r="AR20" i="124"/>
  <c r="AQ20" i="124"/>
  <c r="AP20" i="124"/>
  <c r="AO20" i="124"/>
  <c r="AN20" i="124"/>
  <c r="AM20" i="124"/>
  <c r="AL20" i="124"/>
  <c r="AK20" i="124"/>
  <c r="AJ20" i="124"/>
  <c r="AI20" i="124"/>
  <c r="AH20" i="124"/>
  <c r="AG20" i="124"/>
  <c r="AF20" i="124"/>
  <c r="AE20" i="124"/>
  <c r="AD20" i="124"/>
  <c r="BC19" i="124"/>
  <c r="BB19" i="124"/>
  <c r="BA19" i="124"/>
  <c r="AZ19" i="124"/>
  <c r="AY19" i="124"/>
  <c r="AX19" i="124"/>
  <c r="AW19" i="124"/>
  <c r="AV19" i="124"/>
  <c r="AU19" i="124"/>
  <c r="AT19" i="124"/>
  <c r="AS19" i="124"/>
  <c r="AR19" i="124"/>
  <c r="AQ19" i="124"/>
  <c r="AP19" i="124"/>
  <c r="AO19" i="124"/>
  <c r="AN19" i="124"/>
  <c r="AM19" i="124"/>
  <c r="AL19" i="124"/>
  <c r="AK19" i="124"/>
  <c r="AJ19" i="124"/>
  <c r="AI19" i="124"/>
  <c r="AH19" i="124"/>
  <c r="AG19" i="124"/>
  <c r="AF19" i="124"/>
  <c r="AE19" i="124"/>
  <c r="AD19" i="124"/>
  <c r="BC18" i="124"/>
  <c r="BB18" i="124"/>
  <c r="BA18" i="124"/>
  <c r="AZ18" i="124"/>
  <c r="AY18" i="124"/>
  <c r="AX18" i="124"/>
  <c r="AW18" i="124"/>
  <c r="AV18" i="124"/>
  <c r="AU18" i="124"/>
  <c r="AT18" i="124"/>
  <c r="AS18" i="124"/>
  <c r="AR18" i="124"/>
  <c r="AQ18" i="124"/>
  <c r="AP18" i="124"/>
  <c r="AO18" i="124"/>
  <c r="AN18" i="124"/>
  <c r="AM18" i="124"/>
  <c r="AL18" i="124"/>
  <c r="AK18" i="124"/>
  <c r="AJ18" i="124"/>
  <c r="AI18" i="124"/>
  <c r="AH18" i="124"/>
  <c r="AG18" i="124"/>
  <c r="AF18" i="124"/>
  <c r="AE18" i="124"/>
  <c r="AD18" i="124"/>
  <c r="BC17" i="124"/>
  <c r="BB17" i="124"/>
  <c r="BA17" i="124"/>
  <c r="AZ17" i="124"/>
  <c r="AY17" i="124"/>
  <c r="AX17" i="124"/>
  <c r="AW17" i="124"/>
  <c r="AV17" i="124"/>
  <c r="AU17" i="124"/>
  <c r="AT17" i="124"/>
  <c r="AS17" i="124"/>
  <c r="AR17" i="124"/>
  <c r="AQ17" i="124"/>
  <c r="AP17" i="124"/>
  <c r="AO17" i="124"/>
  <c r="AN17" i="124"/>
  <c r="AM17" i="124"/>
  <c r="AL17" i="124"/>
  <c r="AK17" i="124"/>
  <c r="AJ17" i="124"/>
  <c r="AI17" i="124"/>
  <c r="AH17" i="124"/>
  <c r="AG17" i="124"/>
  <c r="AF17" i="124"/>
  <c r="AE17" i="124"/>
  <c r="AD17" i="124"/>
  <c r="BC16" i="124"/>
  <c r="BB16" i="124"/>
  <c r="BA16" i="124"/>
  <c r="AZ16" i="124"/>
  <c r="AY16" i="124"/>
  <c r="AX16" i="124"/>
  <c r="AW16" i="124"/>
  <c r="AV16" i="124"/>
  <c r="AU16" i="124"/>
  <c r="AT16" i="124"/>
  <c r="AS16" i="124"/>
  <c r="AR16" i="124"/>
  <c r="AQ16" i="124"/>
  <c r="AP16" i="124"/>
  <c r="AO16" i="124"/>
  <c r="AN16" i="124"/>
  <c r="AM16" i="124"/>
  <c r="AL16" i="124"/>
  <c r="AK16" i="124"/>
  <c r="AJ16" i="124"/>
  <c r="AI16" i="124"/>
  <c r="AH16" i="124"/>
  <c r="AG16" i="124"/>
  <c r="AF16" i="124"/>
  <c r="AE16" i="124"/>
  <c r="AD16" i="124"/>
  <c r="BC15" i="124"/>
  <c r="BB15" i="124"/>
  <c r="BA15" i="124"/>
  <c r="AZ15" i="124"/>
  <c r="AY15" i="124"/>
  <c r="AX15" i="124"/>
  <c r="AW15" i="124"/>
  <c r="AV15" i="124"/>
  <c r="AU15" i="124"/>
  <c r="AT15" i="124"/>
  <c r="AS15" i="124"/>
  <c r="AR15" i="124"/>
  <c r="AQ15" i="124"/>
  <c r="AP15" i="124"/>
  <c r="AO15" i="124"/>
  <c r="AN15" i="124"/>
  <c r="AM15" i="124"/>
  <c r="AL15" i="124"/>
  <c r="AK15" i="124"/>
  <c r="AJ15" i="124"/>
  <c r="AI15" i="124"/>
  <c r="AH15" i="124"/>
  <c r="AG15" i="124"/>
  <c r="AF15" i="124"/>
  <c r="AE15" i="124"/>
  <c r="AD15" i="124"/>
  <c r="BC14" i="124"/>
  <c r="BB14" i="124"/>
  <c r="BA14" i="124"/>
  <c r="AZ14" i="124"/>
  <c r="AY14" i="124"/>
  <c r="AX14" i="124"/>
  <c r="AW14" i="124"/>
  <c r="AV14" i="124"/>
  <c r="AU14" i="124"/>
  <c r="AT14" i="124"/>
  <c r="AS14" i="124"/>
  <c r="AR14" i="124"/>
  <c r="AQ14" i="124"/>
  <c r="AP14" i="124"/>
  <c r="AO14" i="124"/>
  <c r="AN14" i="124"/>
  <c r="AM14" i="124"/>
  <c r="AL14" i="124"/>
  <c r="AK14" i="124"/>
  <c r="AJ14" i="124"/>
  <c r="AI14" i="124"/>
  <c r="AH14" i="124"/>
  <c r="AG14" i="124"/>
  <c r="AF14" i="124"/>
  <c r="AE14" i="124"/>
  <c r="AD14" i="124"/>
  <c r="BC13" i="124"/>
  <c r="BB13" i="124"/>
  <c r="BA13" i="124"/>
  <c r="AZ13" i="124"/>
  <c r="AY13" i="124"/>
  <c r="AX13" i="124"/>
  <c r="AW13" i="124"/>
  <c r="AV13" i="124"/>
  <c r="AU13" i="124"/>
  <c r="AT13" i="124"/>
  <c r="AS13" i="124"/>
  <c r="AR13" i="124"/>
  <c r="AQ13" i="124"/>
  <c r="AP13" i="124"/>
  <c r="AO13" i="124"/>
  <c r="AN13" i="124"/>
  <c r="AM13" i="124"/>
  <c r="AL13" i="124"/>
  <c r="AK13" i="124"/>
  <c r="AJ13" i="124"/>
  <c r="AI13" i="124"/>
  <c r="AH13" i="124"/>
  <c r="AG13" i="124"/>
  <c r="AF13" i="124"/>
  <c r="AE13" i="124"/>
  <c r="AD13" i="124"/>
  <c r="BC12" i="124"/>
  <c r="BB12" i="124"/>
  <c r="BA12" i="124"/>
  <c r="AZ12" i="124"/>
  <c r="AY12" i="124"/>
  <c r="AX12" i="124"/>
  <c r="AW12" i="124"/>
  <c r="AV12" i="124"/>
  <c r="AU12" i="124"/>
  <c r="AT12" i="124"/>
  <c r="AS12" i="124"/>
  <c r="AR12" i="124"/>
  <c r="AQ12" i="124"/>
  <c r="AP12" i="124"/>
  <c r="AO12" i="124"/>
  <c r="AN12" i="124"/>
  <c r="AM12" i="124"/>
  <c r="AL12" i="124"/>
  <c r="AK12" i="124"/>
  <c r="AJ12" i="124"/>
  <c r="AI12" i="124"/>
  <c r="AH12" i="124"/>
  <c r="AG12" i="124"/>
  <c r="AF12" i="124"/>
  <c r="AE12" i="124"/>
  <c r="AD12" i="124"/>
  <c r="BC11" i="124"/>
  <c r="BB11" i="124"/>
  <c r="BA11" i="124"/>
  <c r="AZ11" i="124"/>
  <c r="AY11" i="124"/>
  <c r="AX11" i="124"/>
  <c r="AW11" i="124"/>
  <c r="AV11" i="124"/>
  <c r="AU11" i="124"/>
  <c r="AT11" i="124"/>
  <c r="AS11" i="124"/>
  <c r="AR11" i="124"/>
  <c r="AQ11" i="124"/>
  <c r="AP11" i="124"/>
  <c r="AO11" i="124"/>
  <c r="AN11" i="124"/>
  <c r="AM11" i="124"/>
  <c r="AL11" i="124"/>
  <c r="AK11" i="124"/>
  <c r="AJ11" i="124"/>
  <c r="AI11" i="124"/>
  <c r="AH11" i="124"/>
  <c r="AG11" i="124"/>
  <c r="AF11" i="124"/>
  <c r="AE11" i="124"/>
  <c r="AD11" i="124"/>
  <c r="BC10" i="124"/>
  <c r="BB10" i="124"/>
  <c r="BA10" i="124"/>
  <c r="AZ10" i="124"/>
  <c r="AY10" i="124"/>
  <c r="AX10" i="124"/>
  <c r="AW10" i="124"/>
  <c r="AV10" i="124"/>
  <c r="AU10" i="124"/>
  <c r="AT10" i="124"/>
  <c r="AS10" i="124"/>
  <c r="AR10" i="124"/>
  <c r="AQ10" i="124"/>
  <c r="AP10" i="124"/>
  <c r="AO10" i="124"/>
  <c r="AN10" i="124"/>
  <c r="AM10" i="124"/>
  <c r="AL10" i="124"/>
  <c r="AK10" i="124"/>
  <c r="AJ10" i="124"/>
  <c r="AI10" i="124"/>
  <c r="AH10" i="124"/>
  <c r="AG10" i="124"/>
  <c r="AF10" i="124"/>
  <c r="AE10" i="124"/>
  <c r="AD10" i="124"/>
  <c r="BC9" i="124"/>
  <c r="BB9" i="124"/>
  <c r="BA9" i="124"/>
  <c r="AZ9" i="124"/>
  <c r="AY9" i="124"/>
  <c r="AX9" i="124"/>
  <c r="AW9" i="124"/>
  <c r="AV9" i="124"/>
  <c r="AU9" i="124"/>
  <c r="AT9" i="124"/>
  <c r="AS9" i="124"/>
  <c r="AR9" i="124"/>
  <c r="AQ9" i="124"/>
  <c r="AP9" i="124"/>
  <c r="AO9" i="124"/>
  <c r="AN9" i="124"/>
  <c r="AM9" i="124"/>
  <c r="AL9" i="124"/>
  <c r="AK9" i="124"/>
  <c r="AJ9" i="124"/>
  <c r="AI9" i="124"/>
  <c r="AH9" i="124"/>
  <c r="AG9" i="124"/>
  <c r="AF9" i="124"/>
  <c r="AE9" i="124"/>
  <c r="AD9" i="124"/>
  <c r="BC8" i="124"/>
  <c r="BB8" i="124"/>
  <c r="BA8" i="124"/>
  <c r="AZ8" i="124"/>
  <c r="AY8" i="124"/>
  <c r="AX8" i="124"/>
  <c r="AW8" i="124"/>
  <c r="AV8" i="124"/>
  <c r="AU8" i="124"/>
  <c r="AT8" i="124"/>
  <c r="AS8" i="124"/>
  <c r="AR8" i="124"/>
  <c r="AQ8" i="124"/>
  <c r="AP8" i="124"/>
  <c r="AO8" i="124"/>
  <c r="AN8" i="124"/>
  <c r="AM8" i="124"/>
  <c r="AL8" i="124"/>
  <c r="AK8" i="124"/>
  <c r="AJ8" i="124"/>
  <c r="AI8" i="124"/>
  <c r="AH8" i="124"/>
  <c r="AG8" i="124"/>
  <c r="AF8" i="124"/>
  <c r="AE8" i="124"/>
  <c r="AD8" i="124"/>
  <c r="BC7" i="124"/>
  <c r="BB7" i="124"/>
  <c r="BA7" i="124"/>
  <c r="AZ7" i="124"/>
  <c r="AY7" i="124"/>
  <c r="AX7" i="124"/>
  <c r="AW7" i="124"/>
  <c r="AV7" i="124"/>
  <c r="AU7" i="124"/>
  <c r="AT7" i="124"/>
  <c r="AS7" i="124"/>
  <c r="AR7" i="124"/>
  <c r="AQ7" i="124"/>
  <c r="AP7" i="124"/>
  <c r="AO7" i="124"/>
  <c r="AN7" i="124"/>
  <c r="AM7" i="124"/>
  <c r="AL7" i="124"/>
  <c r="AK7" i="124"/>
  <c r="AJ7" i="124"/>
  <c r="AI7" i="124"/>
  <c r="AH7" i="124"/>
  <c r="AG7" i="124"/>
  <c r="AF7" i="124"/>
  <c r="AE7" i="124"/>
  <c r="AD7" i="124"/>
  <c r="BC6" i="124"/>
  <c r="BB6" i="124"/>
  <c r="BA6" i="124"/>
  <c r="AZ6" i="124"/>
  <c r="AY6" i="124"/>
  <c r="AX6" i="124"/>
  <c r="AW6" i="124"/>
  <c r="AV6" i="124"/>
  <c r="AU6" i="124"/>
  <c r="AT6" i="124"/>
  <c r="AS6" i="124"/>
  <c r="AR6" i="124"/>
  <c r="AQ6" i="124"/>
  <c r="AP6" i="124"/>
  <c r="AO6" i="124"/>
  <c r="AN6" i="124"/>
  <c r="AM6" i="124"/>
  <c r="AL6" i="124"/>
  <c r="AK6" i="124"/>
  <c r="AJ6" i="124"/>
  <c r="AI6" i="124"/>
  <c r="AH6" i="124"/>
  <c r="AG6" i="124"/>
  <c r="AF6" i="124"/>
  <c r="AE6" i="124"/>
  <c r="AD6" i="124"/>
  <c r="BC5" i="124"/>
  <c r="BB5" i="124"/>
  <c r="BA5" i="124"/>
  <c r="AZ5" i="124"/>
  <c r="AY5" i="124"/>
  <c r="AX5" i="124"/>
  <c r="AW5" i="124"/>
  <c r="AV5" i="124"/>
  <c r="AU5" i="124"/>
  <c r="AT5" i="124"/>
  <c r="AS5" i="124"/>
  <c r="AR5" i="124"/>
  <c r="AQ5" i="124"/>
  <c r="AP5" i="124"/>
  <c r="AO5" i="124"/>
  <c r="AN5" i="124"/>
  <c r="AM5" i="124"/>
  <c r="AL5" i="124"/>
  <c r="AK5" i="124"/>
  <c r="AJ5" i="124"/>
  <c r="AI5" i="124"/>
  <c r="AH5" i="124"/>
  <c r="AG5" i="124"/>
  <c r="AF5" i="124"/>
  <c r="AE5" i="124"/>
  <c r="AD5" i="124"/>
  <c r="BC4" i="124"/>
  <c r="BB4" i="124"/>
  <c r="BA4" i="124"/>
  <c r="AZ4" i="124"/>
  <c r="AY4" i="124"/>
  <c r="AX4" i="124"/>
  <c r="AW4" i="124"/>
  <c r="AV4" i="124"/>
  <c r="AU4" i="124"/>
  <c r="AT4" i="124"/>
  <c r="AS4" i="124"/>
  <c r="AR4" i="124"/>
  <c r="AQ4" i="124"/>
  <c r="AP4" i="124"/>
  <c r="AO4" i="124"/>
  <c r="AN4" i="124"/>
  <c r="AM4" i="124"/>
  <c r="AL4" i="124"/>
  <c r="AK4" i="124"/>
  <c r="AJ4" i="124"/>
  <c r="AI4" i="124"/>
  <c r="AH4" i="124"/>
  <c r="AG4" i="124"/>
  <c r="AF4" i="124"/>
  <c r="AE4" i="124"/>
  <c r="AD4" i="124"/>
  <c r="BC3" i="124"/>
  <c r="BB3" i="124"/>
  <c r="BA3" i="124"/>
  <c r="AZ3" i="124"/>
  <c r="AY3" i="124"/>
  <c r="AX3" i="124"/>
  <c r="AW3" i="124"/>
  <c r="AV3" i="124"/>
  <c r="AU3" i="124"/>
  <c r="AT3" i="124"/>
  <c r="AS3" i="124"/>
  <c r="AR3" i="124"/>
  <c r="AQ3" i="124"/>
  <c r="AP3" i="124"/>
  <c r="AO3" i="124"/>
  <c r="AN3" i="124"/>
  <c r="AM3" i="124"/>
  <c r="AL3" i="124"/>
  <c r="AK3" i="124"/>
  <c r="AJ3" i="124"/>
  <c r="AI3" i="124"/>
  <c r="AH3" i="124"/>
  <c r="AG3" i="124"/>
  <c r="AF3" i="124"/>
  <c r="AE3" i="124"/>
  <c r="AD3" i="124"/>
  <c r="AA39" i="123"/>
  <c r="Z39" i="123"/>
  <c r="Y39" i="123"/>
  <c r="X39" i="123"/>
  <c r="W39" i="123"/>
  <c r="V39" i="123"/>
  <c r="U39" i="123"/>
  <c r="T39" i="123"/>
  <c r="S39" i="123"/>
  <c r="R39" i="123"/>
  <c r="Q39" i="123"/>
  <c r="P39" i="123"/>
  <c r="O39" i="123"/>
  <c r="N39" i="123"/>
  <c r="M39" i="123"/>
  <c r="L39" i="123"/>
  <c r="K39" i="123"/>
  <c r="J39" i="123"/>
  <c r="I39" i="123"/>
  <c r="H39" i="123"/>
  <c r="G39" i="123"/>
  <c r="F39" i="123"/>
  <c r="E39" i="123"/>
  <c r="D39" i="123"/>
  <c r="C39" i="123"/>
  <c r="B39" i="123"/>
  <c r="AA38" i="123"/>
  <c r="Z38" i="123"/>
  <c r="Y38" i="123"/>
  <c r="X38" i="123"/>
  <c r="W38" i="123"/>
  <c r="V38" i="123"/>
  <c r="U38" i="123"/>
  <c r="T38" i="123"/>
  <c r="S38" i="123"/>
  <c r="R38" i="123"/>
  <c r="Q38" i="123"/>
  <c r="P38" i="123"/>
  <c r="O38" i="123"/>
  <c r="N38" i="123"/>
  <c r="M38" i="123"/>
  <c r="L38" i="123"/>
  <c r="K38" i="123"/>
  <c r="J38" i="123"/>
  <c r="I38" i="123"/>
  <c r="H38" i="123"/>
  <c r="G38" i="123"/>
  <c r="F38" i="123"/>
  <c r="E38" i="123"/>
  <c r="D38" i="123"/>
  <c r="C38" i="123"/>
  <c r="B38" i="123"/>
  <c r="BC37" i="123"/>
  <c r="BB37" i="123"/>
  <c r="BA37" i="123"/>
  <c r="AZ37" i="123"/>
  <c r="AY37" i="123"/>
  <c r="AX37" i="123"/>
  <c r="AW37" i="123"/>
  <c r="AV37" i="123"/>
  <c r="AU37" i="123"/>
  <c r="AT37" i="123"/>
  <c r="AS37" i="123"/>
  <c r="AR37" i="123"/>
  <c r="AQ37" i="123"/>
  <c r="AP37" i="123"/>
  <c r="AO37" i="123"/>
  <c r="AN37" i="123"/>
  <c r="AM37" i="123"/>
  <c r="AL37" i="123"/>
  <c r="AK37" i="123"/>
  <c r="AJ37" i="123"/>
  <c r="AI37" i="123"/>
  <c r="AH37" i="123"/>
  <c r="AG37" i="123"/>
  <c r="AF37" i="123"/>
  <c r="AE37" i="123"/>
  <c r="AD37" i="123"/>
  <c r="BC36" i="123"/>
  <c r="BB36" i="123"/>
  <c r="BA36" i="123"/>
  <c r="AZ36" i="123"/>
  <c r="AY36" i="123"/>
  <c r="AX36" i="123"/>
  <c r="AW36" i="123"/>
  <c r="AV36" i="123"/>
  <c r="AU36" i="123"/>
  <c r="AT36" i="123"/>
  <c r="AS36" i="123"/>
  <c r="AR36" i="123"/>
  <c r="AQ36" i="123"/>
  <c r="AP36" i="123"/>
  <c r="AO36" i="123"/>
  <c r="AN36" i="123"/>
  <c r="AM36" i="123"/>
  <c r="AL36" i="123"/>
  <c r="AK36" i="123"/>
  <c r="AJ36" i="123"/>
  <c r="AI36" i="123"/>
  <c r="AH36" i="123"/>
  <c r="AG36" i="123"/>
  <c r="AF36" i="123"/>
  <c r="AE36" i="123"/>
  <c r="AD36" i="123"/>
  <c r="BC35" i="123"/>
  <c r="BB35" i="123"/>
  <c r="BA35" i="123"/>
  <c r="AZ35" i="123"/>
  <c r="AY35" i="123"/>
  <c r="AX35" i="123"/>
  <c r="AW35" i="123"/>
  <c r="AV35" i="123"/>
  <c r="AU35" i="123"/>
  <c r="AT35" i="123"/>
  <c r="AS35" i="123"/>
  <c r="AR35" i="123"/>
  <c r="AQ35" i="123"/>
  <c r="AP35" i="123"/>
  <c r="AO35" i="123"/>
  <c r="AN35" i="123"/>
  <c r="AM35" i="123"/>
  <c r="AL35" i="123"/>
  <c r="AK35" i="123"/>
  <c r="AJ35" i="123"/>
  <c r="AI35" i="123"/>
  <c r="AH35" i="123"/>
  <c r="AG35" i="123"/>
  <c r="AF35" i="123"/>
  <c r="AE35" i="123"/>
  <c r="AD35" i="123"/>
  <c r="BC34" i="123"/>
  <c r="BB34" i="123"/>
  <c r="BA34" i="123"/>
  <c r="AZ34" i="123"/>
  <c r="AY34" i="123"/>
  <c r="AX34" i="123"/>
  <c r="AW34" i="123"/>
  <c r="AV34" i="123"/>
  <c r="AU34" i="123"/>
  <c r="AT34" i="123"/>
  <c r="AS34" i="123"/>
  <c r="AR34" i="123"/>
  <c r="AQ34" i="123"/>
  <c r="AP34" i="123"/>
  <c r="AO34" i="123"/>
  <c r="AN34" i="123"/>
  <c r="AM34" i="123"/>
  <c r="AL34" i="123"/>
  <c r="AK34" i="123"/>
  <c r="AJ34" i="123"/>
  <c r="AI34" i="123"/>
  <c r="AH34" i="123"/>
  <c r="AG34" i="123"/>
  <c r="AF34" i="123"/>
  <c r="AE34" i="123"/>
  <c r="AD34" i="123"/>
  <c r="BC33" i="123"/>
  <c r="BB33" i="123"/>
  <c r="BA33" i="123"/>
  <c r="AZ33" i="123"/>
  <c r="AY33" i="123"/>
  <c r="AX33" i="123"/>
  <c r="AW33" i="123"/>
  <c r="AV33" i="123"/>
  <c r="AU33" i="123"/>
  <c r="AT33" i="123"/>
  <c r="AS33" i="123"/>
  <c r="AR33" i="123"/>
  <c r="AQ33" i="123"/>
  <c r="AP33" i="123"/>
  <c r="AO33" i="123"/>
  <c r="AN33" i="123"/>
  <c r="AM33" i="123"/>
  <c r="AL33" i="123"/>
  <c r="AK33" i="123"/>
  <c r="AJ33" i="123"/>
  <c r="AI33" i="123"/>
  <c r="AH33" i="123"/>
  <c r="AG33" i="123"/>
  <c r="AF33" i="123"/>
  <c r="AE33" i="123"/>
  <c r="AD33" i="123"/>
  <c r="BC32" i="123"/>
  <c r="BB32" i="123"/>
  <c r="BA32" i="123"/>
  <c r="AZ32" i="123"/>
  <c r="AY32" i="123"/>
  <c r="AX32" i="123"/>
  <c r="AW32" i="123"/>
  <c r="AV32" i="123"/>
  <c r="AU32" i="123"/>
  <c r="AT32" i="123"/>
  <c r="AS32" i="123"/>
  <c r="AR32" i="123"/>
  <c r="AQ32" i="123"/>
  <c r="AP32" i="123"/>
  <c r="AO32" i="123"/>
  <c r="AN32" i="123"/>
  <c r="AM32" i="123"/>
  <c r="AL32" i="123"/>
  <c r="AK32" i="123"/>
  <c r="AJ32" i="123"/>
  <c r="AI32" i="123"/>
  <c r="AH32" i="123"/>
  <c r="AG32" i="123"/>
  <c r="AF32" i="123"/>
  <c r="AE32" i="123"/>
  <c r="AD32" i="123"/>
  <c r="BC31" i="123"/>
  <c r="BB31" i="123"/>
  <c r="BA31" i="123"/>
  <c r="AZ31" i="123"/>
  <c r="AY31" i="123"/>
  <c r="AX31" i="123"/>
  <c r="AW31" i="123"/>
  <c r="AV31" i="123"/>
  <c r="AU31" i="123"/>
  <c r="AT31" i="123"/>
  <c r="AS31" i="123"/>
  <c r="AR31" i="123"/>
  <c r="AQ31" i="123"/>
  <c r="AP31" i="123"/>
  <c r="AO31" i="123"/>
  <c r="AN31" i="123"/>
  <c r="AM31" i="123"/>
  <c r="AL31" i="123"/>
  <c r="AK31" i="123"/>
  <c r="AJ31" i="123"/>
  <c r="AI31" i="123"/>
  <c r="AH31" i="123"/>
  <c r="AG31" i="123"/>
  <c r="AF31" i="123"/>
  <c r="AE31" i="123"/>
  <c r="AD31" i="123"/>
  <c r="BC30" i="123"/>
  <c r="BB30" i="123"/>
  <c r="BA30" i="123"/>
  <c r="AZ30" i="123"/>
  <c r="AY30" i="123"/>
  <c r="AX30" i="123"/>
  <c r="AW30" i="123"/>
  <c r="AV30" i="123"/>
  <c r="AU30" i="123"/>
  <c r="AT30" i="123"/>
  <c r="AS30" i="123"/>
  <c r="AR30" i="123"/>
  <c r="AQ30" i="123"/>
  <c r="AP30" i="123"/>
  <c r="AO30" i="123"/>
  <c r="AN30" i="123"/>
  <c r="AM30" i="123"/>
  <c r="AL30" i="123"/>
  <c r="AK30" i="123"/>
  <c r="AJ30" i="123"/>
  <c r="AI30" i="123"/>
  <c r="AH30" i="123"/>
  <c r="AG30" i="123"/>
  <c r="AF30" i="123"/>
  <c r="AE30" i="123"/>
  <c r="AD30" i="123"/>
  <c r="BC29" i="123"/>
  <c r="BB29" i="123"/>
  <c r="BA29" i="123"/>
  <c r="AZ29" i="123"/>
  <c r="AY29" i="123"/>
  <c r="AX29" i="123"/>
  <c r="AW29" i="123"/>
  <c r="AV29" i="123"/>
  <c r="AU29" i="123"/>
  <c r="AT29" i="123"/>
  <c r="AS29" i="123"/>
  <c r="AR29" i="123"/>
  <c r="AQ29" i="123"/>
  <c r="AP29" i="123"/>
  <c r="AO29" i="123"/>
  <c r="AN29" i="123"/>
  <c r="AM29" i="123"/>
  <c r="AL29" i="123"/>
  <c r="AK29" i="123"/>
  <c r="AJ29" i="123"/>
  <c r="AI29" i="123"/>
  <c r="AH29" i="123"/>
  <c r="AG29" i="123"/>
  <c r="AF29" i="123"/>
  <c r="AE29" i="123"/>
  <c r="AD29" i="123"/>
  <c r="BC28" i="123"/>
  <c r="BB28" i="123"/>
  <c r="BA28" i="123"/>
  <c r="AZ28" i="123"/>
  <c r="AY28" i="123"/>
  <c r="AX28" i="123"/>
  <c r="AW28" i="123"/>
  <c r="AV28" i="123"/>
  <c r="AU28" i="123"/>
  <c r="AT28" i="123"/>
  <c r="AS28" i="123"/>
  <c r="AR28" i="123"/>
  <c r="AQ28" i="123"/>
  <c r="AP28" i="123"/>
  <c r="AO28" i="123"/>
  <c r="AN28" i="123"/>
  <c r="AM28" i="123"/>
  <c r="AL28" i="123"/>
  <c r="AK28" i="123"/>
  <c r="AJ28" i="123"/>
  <c r="AI28" i="123"/>
  <c r="AH28" i="123"/>
  <c r="AG28" i="123"/>
  <c r="AF28" i="123"/>
  <c r="AE28" i="123"/>
  <c r="AD28" i="123"/>
  <c r="BC27" i="123"/>
  <c r="BB27" i="123"/>
  <c r="BA27" i="123"/>
  <c r="AZ27" i="123"/>
  <c r="AY27" i="123"/>
  <c r="AX27" i="123"/>
  <c r="AW27" i="123"/>
  <c r="AV27" i="123"/>
  <c r="AU27" i="123"/>
  <c r="AT27" i="123"/>
  <c r="AS27" i="123"/>
  <c r="AR27" i="123"/>
  <c r="AQ27" i="123"/>
  <c r="AP27" i="123"/>
  <c r="AO27" i="123"/>
  <c r="AN27" i="123"/>
  <c r="AM27" i="123"/>
  <c r="AL27" i="123"/>
  <c r="AK27" i="123"/>
  <c r="AJ27" i="123"/>
  <c r="AI27" i="123"/>
  <c r="AH27" i="123"/>
  <c r="AG27" i="123"/>
  <c r="AF27" i="123"/>
  <c r="AE27" i="123"/>
  <c r="AD27" i="123"/>
  <c r="BC26" i="123"/>
  <c r="BB26" i="123"/>
  <c r="BA26" i="123"/>
  <c r="AZ26" i="123"/>
  <c r="AY26" i="123"/>
  <c r="AX26" i="123"/>
  <c r="AW26" i="123"/>
  <c r="AV26" i="123"/>
  <c r="AU26" i="123"/>
  <c r="AT26" i="123"/>
  <c r="AS26" i="123"/>
  <c r="AR26" i="123"/>
  <c r="AQ26" i="123"/>
  <c r="AP26" i="123"/>
  <c r="AO26" i="123"/>
  <c r="AN26" i="123"/>
  <c r="AM26" i="123"/>
  <c r="AL26" i="123"/>
  <c r="AK26" i="123"/>
  <c r="AJ26" i="123"/>
  <c r="AI26" i="123"/>
  <c r="AH26" i="123"/>
  <c r="AG26" i="123"/>
  <c r="AF26" i="123"/>
  <c r="AE26" i="123"/>
  <c r="AD26" i="123"/>
  <c r="BC25" i="123"/>
  <c r="BB25" i="123"/>
  <c r="BA25" i="123"/>
  <c r="AZ25" i="123"/>
  <c r="AY25" i="123"/>
  <c r="AX25" i="123"/>
  <c r="AW25" i="123"/>
  <c r="AV25" i="123"/>
  <c r="AU25" i="123"/>
  <c r="AT25" i="123"/>
  <c r="AS25" i="123"/>
  <c r="AR25" i="123"/>
  <c r="AQ25" i="123"/>
  <c r="AP25" i="123"/>
  <c r="AO25" i="123"/>
  <c r="AN25" i="123"/>
  <c r="AM25" i="123"/>
  <c r="AL25" i="123"/>
  <c r="AK25" i="123"/>
  <c r="AJ25" i="123"/>
  <c r="AI25" i="123"/>
  <c r="AH25" i="123"/>
  <c r="AG25" i="123"/>
  <c r="AF25" i="123"/>
  <c r="AE25" i="123"/>
  <c r="AD25" i="123"/>
  <c r="BC24" i="123"/>
  <c r="BB24" i="123"/>
  <c r="BA24" i="123"/>
  <c r="AZ24" i="123"/>
  <c r="AY24" i="123"/>
  <c r="AX24" i="123"/>
  <c r="AW24" i="123"/>
  <c r="AV24" i="123"/>
  <c r="AU24" i="123"/>
  <c r="AT24" i="123"/>
  <c r="AS24" i="123"/>
  <c r="AR24" i="123"/>
  <c r="AQ24" i="123"/>
  <c r="AP24" i="123"/>
  <c r="AO24" i="123"/>
  <c r="AN24" i="123"/>
  <c r="AM24" i="123"/>
  <c r="AL24" i="123"/>
  <c r="AK24" i="123"/>
  <c r="AJ24" i="123"/>
  <c r="AI24" i="123"/>
  <c r="AH24" i="123"/>
  <c r="AG24" i="123"/>
  <c r="AF24" i="123"/>
  <c r="AE24" i="123"/>
  <c r="AD24" i="123"/>
  <c r="BC23" i="123"/>
  <c r="BB23" i="123"/>
  <c r="BA23" i="123"/>
  <c r="AZ23" i="123"/>
  <c r="AY23" i="123"/>
  <c r="AX23" i="123"/>
  <c r="AW23" i="123"/>
  <c r="AV23" i="123"/>
  <c r="AU23" i="123"/>
  <c r="AT23" i="123"/>
  <c r="AS23" i="123"/>
  <c r="AR23" i="123"/>
  <c r="AQ23" i="123"/>
  <c r="AP23" i="123"/>
  <c r="AO23" i="123"/>
  <c r="AN23" i="123"/>
  <c r="AM23" i="123"/>
  <c r="AL23" i="123"/>
  <c r="AK23" i="123"/>
  <c r="AJ23" i="123"/>
  <c r="AI23" i="123"/>
  <c r="AH23" i="123"/>
  <c r="AG23" i="123"/>
  <c r="AF23" i="123"/>
  <c r="AE23" i="123"/>
  <c r="AD23" i="123"/>
  <c r="BC22" i="123"/>
  <c r="BB22" i="123"/>
  <c r="BA22" i="123"/>
  <c r="AZ22" i="123"/>
  <c r="AY22" i="123"/>
  <c r="AX22" i="123"/>
  <c r="AW22" i="123"/>
  <c r="AV22" i="123"/>
  <c r="AU22" i="123"/>
  <c r="AT22" i="123"/>
  <c r="AS22" i="123"/>
  <c r="AR22" i="123"/>
  <c r="AQ22" i="123"/>
  <c r="AP22" i="123"/>
  <c r="AO22" i="123"/>
  <c r="AN22" i="123"/>
  <c r="AM22" i="123"/>
  <c r="AL22" i="123"/>
  <c r="AK22" i="123"/>
  <c r="AJ22" i="123"/>
  <c r="AI22" i="123"/>
  <c r="AH22" i="123"/>
  <c r="AG22" i="123"/>
  <c r="AF22" i="123"/>
  <c r="AE22" i="123"/>
  <c r="AD22" i="123"/>
  <c r="BC21" i="123"/>
  <c r="BB21" i="123"/>
  <c r="BA21" i="123"/>
  <c r="AZ21" i="123"/>
  <c r="AY21" i="123"/>
  <c r="AX21" i="123"/>
  <c r="AW21" i="123"/>
  <c r="AV21" i="123"/>
  <c r="AU21" i="123"/>
  <c r="AT21" i="123"/>
  <c r="AS21" i="123"/>
  <c r="AR21" i="123"/>
  <c r="AQ21" i="123"/>
  <c r="AP21" i="123"/>
  <c r="AO21" i="123"/>
  <c r="AN21" i="123"/>
  <c r="AM21" i="123"/>
  <c r="AL21" i="123"/>
  <c r="AK21" i="123"/>
  <c r="AJ21" i="123"/>
  <c r="AI21" i="123"/>
  <c r="AH21" i="123"/>
  <c r="AG21" i="123"/>
  <c r="AF21" i="123"/>
  <c r="AE21" i="123"/>
  <c r="AD21" i="123"/>
  <c r="BC20" i="123"/>
  <c r="BB20" i="123"/>
  <c r="BA20" i="123"/>
  <c r="AZ20" i="123"/>
  <c r="AY20" i="123"/>
  <c r="AX20" i="123"/>
  <c r="AW20" i="123"/>
  <c r="AV20" i="123"/>
  <c r="AU20" i="123"/>
  <c r="AT20" i="123"/>
  <c r="AS20" i="123"/>
  <c r="AR20" i="123"/>
  <c r="AQ20" i="123"/>
  <c r="AP20" i="123"/>
  <c r="AO20" i="123"/>
  <c r="AN20" i="123"/>
  <c r="AM20" i="123"/>
  <c r="AL20" i="123"/>
  <c r="AK20" i="123"/>
  <c r="AJ20" i="123"/>
  <c r="AI20" i="123"/>
  <c r="AH20" i="123"/>
  <c r="AG20" i="123"/>
  <c r="AF20" i="123"/>
  <c r="AE20" i="123"/>
  <c r="AD20" i="123"/>
  <c r="BC19" i="123"/>
  <c r="BB19" i="123"/>
  <c r="BA19" i="123"/>
  <c r="AZ19" i="123"/>
  <c r="AY19" i="123"/>
  <c r="AX19" i="123"/>
  <c r="AW19" i="123"/>
  <c r="AV19" i="123"/>
  <c r="AU19" i="123"/>
  <c r="AT19" i="123"/>
  <c r="AS19" i="123"/>
  <c r="AR19" i="123"/>
  <c r="AQ19" i="123"/>
  <c r="AP19" i="123"/>
  <c r="AO19" i="123"/>
  <c r="AN19" i="123"/>
  <c r="AM19" i="123"/>
  <c r="AL19" i="123"/>
  <c r="AK19" i="123"/>
  <c r="AJ19" i="123"/>
  <c r="AI19" i="123"/>
  <c r="AH19" i="123"/>
  <c r="AG19" i="123"/>
  <c r="AF19" i="123"/>
  <c r="AE19" i="123"/>
  <c r="AD19" i="123"/>
  <c r="BC18" i="123"/>
  <c r="BB18" i="123"/>
  <c r="BA18" i="123"/>
  <c r="AZ18" i="123"/>
  <c r="AY18" i="123"/>
  <c r="AX18" i="123"/>
  <c r="AW18" i="123"/>
  <c r="AV18" i="123"/>
  <c r="AU18" i="123"/>
  <c r="AT18" i="123"/>
  <c r="AS18" i="123"/>
  <c r="AR18" i="123"/>
  <c r="AQ18" i="123"/>
  <c r="AP18" i="123"/>
  <c r="AO18" i="123"/>
  <c r="AN18" i="123"/>
  <c r="AM18" i="123"/>
  <c r="AL18" i="123"/>
  <c r="AK18" i="123"/>
  <c r="AJ18" i="123"/>
  <c r="AI18" i="123"/>
  <c r="AH18" i="123"/>
  <c r="AG18" i="123"/>
  <c r="AF18" i="123"/>
  <c r="AE18" i="123"/>
  <c r="AD18" i="123"/>
  <c r="BC17" i="123"/>
  <c r="BB17" i="123"/>
  <c r="BA17" i="123"/>
  <c r="AZ17" i="123"/>
  <c r="AY17" i="123"/>
  <c r="AX17" i="123"/>
  <c r="AW17" i="123"/>
  <c r="AV17" i="123"/>
  <c r="AU17" i="123"/>
  <c r="AT17" i="123"/>
  <c r="AS17" i="123"/>
  <c r="AR17" i="123"/>
  <c r="AQ17" i="123"/>
  <c r="AP17" i="123"/>
  <c r="AO17" i="123"/>
  <c r="AN17" i="123"/>
  <c r="AM17" i="123"/>
  <c r="AL17" i="123"/>
  <c r="AK17" i="123"/>
  <c r="AJ17" i="123"/>
  <c r="AI17" i="123"/>
  <c r="AH17" i="123"/>
  <c r="AG17" i="123"/>
  <c r="AF17" i="123"/>
  <c r="AE17" i="123"/>
  <c r="AD17" i="123"/>
  <c r="BC16" i="123"/>
  <c r="BB16" i="123"/>
  <c r="BA16" i="123"/>
  <c r="AZ16" i="123"/>
  <c r="AY16" i="123"/>
  <c r="AX16" i="123"/>
  <c r="AW16" i="123"/>
  <c r="AV16" i="123"/>
  <c r="AU16" i="123"/>
  <c r="AT16" i="123"/>
  <c r="AS16" i="123"/>
  <c r="AR16" i="123"/>
  <c r="AQ16" i="123"/>
  <c r="AP16" i="123"/>
  <c r="AO16" i="123"/>
  <c r="AN16" i="123"/>
  <c r="AM16" i="123"/>
  <c r="AL16" i="123"/>
  <c r="AK16" i="123"/>
  <c r="AJ16" i="123"/>
  <c r="AI16" i="123"/>
  <c r="AH16" i="123"/>
  <c r="AG16" i="123"/>
  <c r="AF16" i="123"/>
  <c r="AE16" i="123"/>
  <c r="AD16" i="123"/>
  <c r="BC15" i="123"/>
  <c r="BB15" i="123"/>
  <c r="BA15" i="123"/>
  <c r="AZ15" i="123"/>
  <c r="AY15" i="123"/>
  <c r="AX15" i="123"/>
  <c r="AW15" i="123"/>
  <c r="AV15" i="123"/>
  <c r="AU15" i="123"/>
  <c r="AT15" i="123"/>
  <c r="AS15" i="123"/>
  <c r="AR15" i="123"/>
  <c r="AQ15" i="123"/>
  <c r="AP15" i="123"/>
  <c r="AO15" i="123"/>
  <c r="AN15" i="123"/>
  <c r="AM15" i="123"/>
  <c r="AL15" i="123"/>
  <c r="AK15" i="123"/>
  <c r="AJ15" i="123"/>
  <c r="AI15" i="123"/>
  <c r="AH15" i="123"/>
  <c r="AG15" i="123"/>
  <c r="AF15" i="123"/>
  <c r="AE15" i="123"/>
  <c r="AD15" i="123"/>
  <c r="BC14" i="123"/>
  <c r="BB14" i="123"/>
  <c r="BA14" i="123"/>
  <c r="AZ14" i="123"/>
  <c r="AY14" i="123"/>
  <c r="AX14" i="123"/>
  <c r="AW14" i="123"/>
  <c r="AV14" i="123"/>
  <c r="AU14" i="123"/>
  <c r="AT14" i="123"/>
  <c r="AS14" i="123"/>
  <c r="AR14" i="123"/>
  <c r="AQ14" i="123"/>
  <c r="AP14" i="123"/>
  <c r="AO14" i="123"/>
  <c r="AN14" i="123"/>
  <c r="AM14" i="123"/>
  <c r="AL14" i="123"/>
  <c r="AK14" i="123"/>
  <c r="AJ14" i="123"/>
  <c r="AI14" i="123"/>
  <c r="AH14" i="123"/>
  <c r="AG14" i="123"/>
  <c r="AF14" i="123"/>
  <c r="AE14" i="123"/>
  <c r="AD14" i="123"/>
  <c r="BC13" i="123"/>
  <c r="BB13" i="123"/>
  <c r="BA13" i="123"/>
  <c r="AZ13" i="123"/>
  <c r="AY13" i="123"/>
  <c r="AX13" i="123"/>
  <c r="AW13" i="123"/>
  <c r="AV13" i="123"/>
  <c r="AU13" i="123"/>
  <c r="AT13" i="123"/>
  <c r="AS13" i="123"/>
  <c r="AR13" i="123"/>
  <c r="AQ13" i="123"/>
  <c r="AP13" i="123"/>
  <c r="AO13" i="123"/>
  <c r="AN13" i="123"/>
  <c r="AM13" i="123"/>
  <c r="AL13" i="123"/>
  <c r="AK13" i="123"/>
  <c r="AJ13" i="123"/>
  <c r="AI13" i="123"/>
  <c r="AH13" i="123"/>
  <c r="AG13" i="123"/>
  <c r="AF13" i="123"/>
  <c r="AE13" i="123"/>
  <c r="AD13" i="123"/>
  <c r="BC12" i="123"/>
  <c r="BB12" i="123"/>
  <c r="BA12" i="123"/>
  <c r="AZ12" i="123"/>
  <c r="AY12" i="123"/>
  <c r="AX12" i="123"/>
  <c r="AW12" i="123"/>
  <c r="AV12" i="123"/>
  <c r="AU12" i="123"/>
  <c r="AT12" i="123"/>
  <c r="AS12" i="123"/>
  <c r="AR12" i="123"/>
  <c r="AQ12" i="123"/>
  <c r="AP12" i="123"/>
  <c r="AO12" i="123"/>
  <c r="AN12" i="123"/>
  <c r="AM12" i="123"/>
  <c r="AL12" i="123"/>
  <c r="AK12" i="123"/>
  <c r="AJ12" i="123"/>
  <c r="AI12" i="123"/>
  <c r="AH12" i="123"/>
  <c r="AG12" i="123"/>
  <c r="AF12" i="123"/>
  <c r="AE12" i="123"/>
  <c r="AD12" i="123"/>
  <c r="BC11" i="123"/>
  <c r="BB11" i="123"/>
  <c r="BA11" i="123"/>
  <c r="AZ11" i="123"/>
  <c r="AY11" i="123"/>
  <c r="AX11" i="123"/>
  <c r="AW11" i="123"/>
  <c r="AV11" i="123"/>
  <c r="AU11" i="123"/>
  <c r="AT11" i="123"/>
  <c r="AS11" i="123"/>
  <c r="AR11" i="123"/>
  <c r="AQ11" i="123"/>
  <c r="AP11" i="123"/>
  <c r="AO11" i="123"/>
  <c r="AN11" i="123"/>
  <c r="AM11" i="123"/>
  <c r="AL11" i="123"/>
  <c r="AK11" i="123"/>
  <c r="AJ11" i="123"/>
  <c r="AI11" i="123"/>
  <c r="AH11" i="123"/>
  <c r="AG11" i="123"/>
  <c r="AF11" i="123"/>
  <c r="AE11" i="123"/>
  <c r="AD11" i="123"/>
  <c r="BC10" i="123"/>
  <c r="BB10" i="123"/>
  <c r="BA10" i="123"/>
  <c r="AZ10" i="123"/>
  <c r="AY10" i="123"/>
  <c r="AX10" i="123"/>
  <c r="AW10" i="123"/>
  <c r="AV10" i="123"/>
  <c r="AU10" i="123"/>
  <c r="AT10" i="123"/>
  <c r="AS10" i="123"/>
  <c r="AR10" i="123"/>
  <c r="AQ10" i="123"/>
  <c r="AP10" i="123"/>
  <c r="AO10" i="123"/>
  <c r="AN10" i="123"/>
  <c r="AM10" i="123"/>
  <c r="AL10" i="123"/>
  <c r="AK10" i="123"/>
  <c r="AJ10" i="123"/>
  <c r="AI10" i="123"/>
  <c r="AH10" i="123"/>
  <c r="AG10" i="123"/>
  <c r="AF10" i="123"/>
  <c r="AE10" i="123"/>
  <c r="AD10" i="123"/>
  <c r="BC9" i="123"/>
  <c r="BB9" i="123"/>
  <c r="BA9" i="123"/>
  <c r="AZ9" i="123"/>
  <c r="AY9" i="123"/>
  <c r="AX9" i="123"/>
  <c r="AW9" i="123"/>
  <c r="AV9" i="123"/>
  <c r="AU9" i="123"/>
  <c r="AT9" i="123"/>
  <c r="AS9" i="123"/>
  <c r="AR9" i="123"/>
  <c r="AQ9" i="123"/>
  <c r="AP9" i="123"/>
  <c r="AO9" i="123"/>
  <c r="AN9" i="123"/>
  <c r="AM9" i="123"/>
  <c r="AL9" i="123"/>
  <c r="AK9" i="123"/>
  <c r="AJ9" i="123"/>
  <c r="AI9" i="123"/>
  <c r="AH9" i="123"/>
  <c r="AG9" i="123"/>
  <c r="AF9" i="123"/>
  <c r="AE9" i="123"/>
  <c r="AD9" i="123"/>
  <c r="BC8" i="123"/>
  <c r="BB8" i="123"/>
  <c r="BA8" i="123"/>
  <c r="AZ8" i="123"/>
  <c r="AY8" i="123"/>
  <c r="AX8" i="123"/>
  <c r="AW8" i="123"/>
  <c r="AV8" i="123"/>
  <c r="AU8" i="123"/>
  <c r="AT8" i="123"/>
  <c r="AS8" i="123"/>
  <c r="AR8" i="123"/>
  <c r="AQ8" i="123"/>
  <c r="AP8" i="123"/>
  <c r="AO8" i="123"/>
  <c r="AN8" i="123"/>
  <c r="AM8" i="123"/>
  <c r="AL8" i="123"/>
  <c r="AK8" i="123"/>
  <c r="AJ8" i="123"/>
  <c r="AI8" i="123"/>
  <c r="AH8" i="123"/>
  <c r="AG8" i="123"/>
  <c r="AF8" i="123"/>
  <c r="AE8" i="123"/>
  <c r="AD8" i="123"/>
  <c r="BC7" i="123"/>
  <c r="BB7" i="123"/>
  <c r="BA7" i="123"/>
  <c r="AZ7" i="123"/>
  <c r="AY7" i="123"/>
  <c r="AX7" i="123"/>
  <c r="AW7" i="123"/>
  <c r="AV7" i="123"/>
  <c r="AU7" i="123"/>
  <c r="AT7" i="123"/>
  <c r="AS7" i="123"/>
  <c r="AR7" i="123"/>
  <c r="AQ7" i="123"/>
  <c r="AP7" i="123"/>
  <c r="AO7" i="123"/>
  <c r="AN7" i="123"/>
  <c r="AM7" i="123"/>
  <c r="AL7" i="123"/>
  <c r="AK7" i="123"/>
  <c r="AJ7" i="123"/>
  <c r="AI7" i="123"/>
  <c r="AH7" i="123"/>
  <c r="AG7" i="123"/>
  <c r="AF7" i="123"/>
  <c r="AE7" i="123"/>
  <c r="AD7" i="123"/>
  <c r="BC6" i="123"/>
  <c r="BB6" i="123"/>
  <c r="BA6" i="123"/>
  <c r="AZ6" i="123"/>
  <c r="AY6" i="123"/>
  <c r="AX6" i="123"/>
  <c r="AW6" i="123"/>
  <c r="AV6" i="123"/>
  <c r="AU6" i="123"/>
  <c r="AT6" i="123"/>
  <c r="AS6" i="123"/>
  <c r="AR6" i="123"/>
  <c r="AQ6" i="123"/>
  <c r="AP6" i="123"/>
  <c r="AO6" i="123"/>
  <c r="AN6" i="123"/>
  <c r="AM6" i="123"/>
  <c r="AL6" i="123"/>
  <c r="AK6" i="123"/>
  <c r="AJ6" i="123"/>
  <c r="AI6" i="123"/>
  <c r="AH6" i="123"/>
  <c r="AG6" i="123"/>
  <c r="AF6" i="123"/>
  <c r="AE6" i="123"/>
  <c r="AD6" i="123"/>
  <c r="BC5" i="123"/>
  <c r="BB5" i="123"/>
  <c r="BA5" i="123"/>
  <c r="AZ5" i="123"/>
  <c r="AY5" i="123"/>
  <c r="AX5" i="123"/>
  <c r="AW5" i="123"/>
  <c r="AV5" i="123"/>
  <c r="AU5" i="123"/>
  <c r="AT5" i="123"/>
  <c r="AS5" i="123"/>
  <c r="AR5" i="123"/>
  <c r="AQ5" i="123"/>
  <c r="AP5" i="123"/>
  <c r="AO5" i="123"/>
  <c r="AN5" i="123"/>
  <c r="AM5" i="123"/>
  <c r="AL5" i="123"/>
  <c r="AK5" i="123"/>
  <c r="AJ5" i="123"/>
  <c r="AI5" i="123"/>
  <c r="AH5" i="123"/>
  <c r="AG5" i="123"/>
  <c r="AF5" i="123"/>
  <c r="AE5" i="123"/>
  <c r="AD5" i="123"/>
  <c r="BC4" i="123"/>
  <c r="BB4" i="123"/>
  <c r="BA4" i="123"/>
  <c r="AZ4" i="123"/>
  <c r="AY4" i="123"/>
  <c r="AX4" i="123"/>
  <c r="AW4" i="123"/>
  <c r="AV4" i="123"/>
  <c r="AU4" i="123"/>
  <c r="AT4" i="123"/>
  <c r="AS4" i="123"/>
  <c r="AR4" i="123"/>
  <c r="AQ4" i="123"/>
  <c r="AP4" i="123"/>
  <c r="AO4" i="123"/>
  <c r="AN4" i="123"/>
  <c r="AM4" i="123"/>
  <c r="AL4" i="123"/>
  <c r="AK4" i="123"/>
  <c r="AJ4" i="123"/>
  <c r="AI4" i="123"/>
  <c r="AH4" i="123"/>
  <c r="AG4" i="123"/>
  <c r="AF4" i="123"/>
  <c r="AE4" i="123"/>
  <c r="AD4" i="123"/>
  <c r="BC3" i="123"/>
  <c r="BB3" i="123"/>
  <c r="BA3" i="123"/>
  <c r="AZ3" i="123"/>
  <c r="AY3" i="123"/>
  <c r="AX3" i="123"/>
  <c r="AW3" i="123"/>
  <c r="AV3" i="123"/>
  <c r="AU3" i="123"/>
  <c r="AT3" i="123"/>
  <c r="AS3" i="123"/>
  <c r="AR3" i="123"/>
  <c r="AQ3" i="123"/>
  <c r="AP3" i="123"/>
  <c r="AO3" i="123"/>
  <c r="AN3" i="123"/>
  <c r="AM3" i="123"/>
  <c r="AL3" i="123"/>
  <c r="AK3" i="123"/>
  <c r="AJ3" i="123"/>
  <c r="AI3" i="123"/>
  <c r="AH3" i="123"/>
  <c r="AG3" i="123"/>
  <c r="AF3" i="123"/>
  <c r="AE3" i="123"/>
  <c r="AD3" i="123"/>
  <c r="I34" i="122"/>
  <c r="H34" i="122"/>
  <c r="G34" i="122"/>
  <c r="F34" i="122"/>
  <c r="E34" i="122"/>
  <c r="D34" i="122"/>
  <c r="C34" i="122"/>
  <c r="B34" i="122"/>
  <c r="I33" i="122"/>
  <c r="H33" i="122"/>
  <c r="R26" i="122" s="1"/>
  <c r="G33" i="122"/>
  <c r="Q28" i="122" s="1"/>
  <c r="F33" i="122"/>
  <c r="E33" i="122"/>
  <c r="D33" i="122"/>
  <c r="N26" i="122" s="1"/>
  <c r="C33" i="122"/>
  <c r="M20" i="122" s="1"/>
  <c r="B33" i="122"/>
  <c r="S32" i="122"/>
  <c r="R32" i="122"/>
  <c r="Q32" i="122"/>
  <c r="P32" i="122"/>
  <c r="O32" i="122"/>
  <c r="N32" i="122"/>
  <c r="L32" i="122"/>
  <c r="S31" i="122"/>
  <c r="R31" i="122"/>
  <c r="Q31" i="122"/>
  <c r="P31" i="122"/>
  <c r="O31" i="122"/>
  <c r="N31" i="122"/>
  <c r="M31" i="122"/>
  <c r="L31" i="122"/>
  <c r="S30" i="122"/>
  <c r="R30" i="122"/>
  <c r="Q30" i="122"/>
  <c r="P30" i="122"/>
  <c r="O30" i="122"/>
  <c r="N30" i="122"/>
  <c r="M30" i="122"/>
  <c r="L30" i="122"/>
  <c r="S29" i="122"/>
  <c r="R29" i="122"/>
  <c r="Q29" i="122"/>
  <c r="P29" i="122"/>
  <c r="O29" i="122"/>
  <c r="N29" i="122"/>
  <c r="S28" i="122"/>
  <c r="P28" i="122"/>
  <c r="O28" i="122"/>
  <c r="S27" i="122"/>
  <c r="R27" i="122"/>
  <c r="S26" i="122"/>
  <c r="P26" i="122"/>
  <c r="O26" i="122"/>
  <c r="L26" i="122"/>
  <c r="S25" i="122"/>
  <c r="P25" i="122"/>
  <c r="O25" i="122"/>
  <c r="S24" i="122"/>
  <c r="P24" i="122"/>
  <c r="O24" i="122"/>
  <c r="L24" i="122"/>
  <c r="S23" i="122"/>
  <c r="P23" i="122"/>
  <c r="O23" i="122"/>
  <c r="L23" i="122"/>
  <c r="S22" i="122"/>
  <c r="P22" i="122"/>
  <c r="O22" i="122"/>
  <c r="S21" i="122"/>
  <c r="P21" i="122"/>
  <c r="O21" i="122"/>
  <c r="S20" i="122"/>
  <c r="P20" i="122"/>
  <c r="O20" i="122"/>
  <c r="L20" i="122"/>
  <c r="S19" i="122"/>
  <c r="P19" i="122"/>
  <c r="O19" i="122"/>
  <c r="S18" i="122"/>
  <c r="Q18" i="122"/>
  <c r="P18" i="122"/>
  <c r="O18" i="122"/>
  <c r="S17" i="122"/>
  <c r="P17" i="122"/>
  <c r="O17" i="122"/>
  <c r="S16" i="122"/>
  <c r="P16" i="122"/>
  <c r="O16" i="122"/>
  <c r="L16" i="122"/>
  <c r="S14" i="122"/>
  <c r="P14" i="122"/>
  <c r="O14" i="122"/>
  <c r="L14" i="122"/>
  <c r="S13" i="122"/>
  <c r="P13" i="122"/>
  <c r="O13" i="122"/>
  <c r="L13" i="122"/>
  <c r="S12" i="122"/>
  <c r="P12" i="122"/>
  <c r="O12" i="122"/>
  <c r="L12" i="122"/>
  <c r="S11" i="122"/>
  <c r="P11" i="122"/>
  <c r="O11" i="122"/>
  <c r="L11" i="122"/>
  <c r="S10" i="122"/>
  <c r="P10" i="122"/>
  <c r="O10" i="122"/>
  <c r="S9" i="122"/>
  <c r="P9" i="122"/>
  <c r="O9" i="122"/>
  <c r="L9" i="122"/>
  <c r="S8" i="122"/>
  <c r="Q8" i="122"/>
  <c r="P8" i="122"/>
  <c r="O8" i="122"/>
  <c r="L8" i="122"/>
  <c r="S7" i="122"/>
  <c r="P7" i="122"/>
  <c r="O7" i="122"/>
  <c r="S6" i="122"/>
  <c r="S5" i="122"/>
  <c r="P5" i="122"/>
  <c r="O5" i="122"/>
  <c r="M5" i="122"/>
  <c r="L5" i="122"/>
  <c r="K36" i="121"/>
  <c r="J36" i="121"/>
  <c r="I36" i="121"/>
  <c r="H36" i="121"/>
  <c r="G36" i="121"/>
  <c r="F36" i="121"/>
  <c r="E36" i="121"/>
  <c r="D36" i="121"/>
  <c r="C36" i="121"/>
  <c r="B36" i="121"/>
  <c r="K35" i="121"/>
  <c r="J35" i="121"/>
  <c r="I35" i="121"/>
  <c r="H35" i="121"/>
  <c r="G35" i="121"/>
  <c r="F35" i="121"/>
  <c r="E35" i="121"/>
  <c r="D35" i="121"/>
  <c r="C35" i="121"/>
  <c r="B35" i="121"/>
  <c r="W34" i="121"/>
  <c r="V34" i="121"/>
  <c r="U34" i="121"/>
  <c r="T34" i="121"/>
  <c r="S34" i="121"/>
  <c r="R34" i="121"/>
  <c r="Q34" i="121"/>
  <c r="P34" i="121"/>
  <c r="O34" i="121"/>
  <c r="N34" i="121"/>
  <c r="W33" i="121"/>
  <c r="V33" i="121"/>
  <c r="U33" i="121"/>
  <c r="T33" i="121"/>
  <c r="S33" i="121"/>
  <c r="R33" i="121"/>
  <c r="Q33" i="121"/>
  <c r="P33" i="121"/>
  <c r="O33" i="121"/>
  <c r="N33" i="121"/>
  <c r="W32" i="121"/>
  <c r="V32" i="121"/>
  <c r="U32" i="121"/>
  <c r="T32" i="121"/>
  <c r="S32" i="121"/>
  <c r="R32" i="121"/>
  <c r="Q32" i="121"/>
  <c r="P32" i="121"/>
  <c r="O32" i="121"/>
  <c r="N32" i="121"/>
  <c r="W31" i="121"/>
  <c r="V31" i="121"/>
  <c r="U31" i="121"/>
  <c r="T31" i="121"/>
  <c r="S31" i="121"/>
  <c r="R31" i="121"/>
  <c r="Q31" i="121"/>
  <c r="P31" i="121"/>
  <c r="O31" i="121"/>
  <c r="N31" i="121"/>
  <c r="W30" i="121"/>
  <c r="V30" i="121"/>
  <c r="U30" i="121"/>
  <c r="T30" i="121"/>
  <c r="S30" i="121"/>
  <c r="R30" i="121"/>
  <c r="Q30" i="121"/>
  <c r="P30" i="121"/>
  <c r="O30" i="121"/>
  <c r="N30" i="121"/>
  <c r="W29" i="121"/>
  <c r="V29" i="121"/>
  <c r="U29" i="121"/>
  <c r="T29" i="121"/>
  <c r="S29" i="121"/>
  <c r="R29" i="121"/>
  <c r="Q29" i="121"/>
  <c r="P29" i="121"/>
  <c r="O29" i="121"/>
  <c r="N29" i="121"/>
  <c r="W28" i="121"/>
  <c r="V28" i="121"/>
  <c r="U28" i="121"/>
  <c r="T28" i="121"/>
  <c r="S28" i="121"/>
  <c r="R28" i="121"/>
  <c r="Q28" i="121"/>
  <c r="P28" i="121"/>
  <c r="O28" i="121"/>
  <c r="N28" i="121"/>
  <c r="W27" i="121"/>
  <c r="V27" i="121"/>
  <c r="U27" i="121"/>
  <c r="T27" i="121"/>
  <c r="S27" i="121"/>
  <c r="R27" i="121"/>
  <c r="Q27" i="121"/>
  <c r="P27" i="121"/>
  <c r="O27" i="121"/>
  <c r="N27" i="121"/>
  <c r="W26" i="121"/>
  <c r="V26" i="121"/>
  <c r="U26" i="121"/>
  <c r="T26" i="121"/>
  <c r="S26" i="121"/>
  <c r="R26" i="121"/>
  <c r="Q26" i="121"/>
  <c r="P26" i="121"/>
  <c r="O26" i="121"/>
  <c r="N26" i="121"/>
  <c r="W25" i="121"/>
  <c r="V25" i="121"/>
  <c r="U25" i="121"/>
  <c r="T25" i="121"/>
  <c r="S25" i="121"/>
  <c r="R25" i="121"/>
  <c r="Q25" i="121"/>
  <c r="P25" i="121"/>
  <c r="O25" i="121"/>
  <c r="N25" i="121"/>
  <c r="W24" i="121"/>
  <c r="V24" i="121"/>
  <c r="U24" i="121"/>
  <c r="T24" i="121"/>
  <c r="S24" i="121"/>
  <c r="R24" i="121"/>
  <c r="Q24" i="121"/>
  <c r="P24" i="121"/>
  <c r="O24" i="121"/>
  <c r="N24" i="121"/>
  <c r="W23" i="121"/>
  <c r="V23" i="121"/>
  <c r="U23" i="121"/>
  <c r="T23" i="121"/>
  <c r="S23" i="121"/>
  <c r="R23" i="121"/>
  <c r="Q23" i="121"/>
  <c r="P23" i="121"/>
  <c r="O23" i="121"/>
  <c r="N23" i="121"/>
  <c r="W22" i="121"/>
  <c r="V22" i="121"/>
  <c r="U22" i="121"/>
  <c r="T22" i="121"/>
  <c r="S22" i="121"/>
  <c r="R22" i="121"/>
  <c r="Q22" i="121"/>
  <c r="P22" i="121"/>
  <c r="O22" i="121"/>
  <c r="N22" i="121"/>
  <c r="W21" i="121"/>
  <c r="V21" i="121"/>
  <c r="U21" i="121"/>
  <c r="T21" i="121"/>
  <c r="S21" i="121"/>
  <c r="R21" i="121"/>
  <c r="Q21" i="121"/>
  <c r="P21" i="121"/>
  <c r="O21" i="121"/>
  <c r="N21" i="121"/>
  <c r="W20" i="121"/>
  <c r="V20" i="121"/>
  <c r="U20" i="121"/>
  <c r="T20" i="121"/>
  <c r="S20" i="121"/>
  <c r="R20" i="121"/>
  <c r="Q20" i="121"/>
  <c r="P20" i="121"/>
  <c r="O20" i="121"/>
  <c r="N20" i="121"/>
  <c r="W19" i="121"/>
  <c r="V19" i="121"/>
  <c r="U19" i="121"/>
  <c r="T19" i="121"/>
  <c r="S19" i="121"/>
  <c r="R19" i="121"/>
  <c r="Q19" i="121"/>
  <c r="P19" i="121"/>
  <c r="O19" i="121"/>
  <c r="N19" i="121"/>
  <c r="W18" i="121"/>
  <c r="V18" i="121"/>
  <c r="U18" i="121"/>
  <c r="T18" i="121"/>
  <c r="S18" i="121"/>
  <c r="R18" i="121"/>
  <c r="Q18" i="121"/>
  <c r="P18" i="121"/>
  <c r="O18" i="121"/>
  <c r="N18" i="121"/>
  <c r="W17" i="121"/>
  <c r="V17" i="121"/>
  <c r="U17" i="121"/>
  <c r="T17" i="121"/>
  <c r="S17" i="121"/>
  <c r="R17" i="121"/>
  <c r="Q17" i="121"/>
  <c r="P17" i="121"/>
  <c r="O17" i="121"/>
  <c r="N17" i="121"/>
  <c r="W16" i="121"/>
  <c r="V16" i="121"/>
  <c r="U16" i="121"/>
  <c r="T16" i="121"/>
  <c r="S16" i="121"/>
  <c r="R16" i="121"/>
  <c r="Q16" i="121"/>
  <c r="P16" i="121"/>
  <c r="O16" i="121"/>
  <c r="N16" i="121"/>
  <c r="W15" i="121"/>
  <c r="V15" i="121"/>
  <c r="U15" i="121"/>
  <c r="T15" i="121"/>
  <c r="S15" i="121"/>
  <c r="R15" i="121"/>
  <c r="Q15" i="121"/>
  <c r="P15" i="121"/>
  <c r="O15" i="121"/>
  <c r="N15" i="121"/>
  <c r="W14" i="121"/>
  <c r="V14" i="121"/>
  <c r="U14" i="121"/>
  <c r="T14" i="121"/>
  <c r="S14" i="121"/>
  <c r="R14" i="121"/>
  <c r="Q14" i="121"/>
  <c r="P14" i="121"/>
  <c r="O14" i="121"/>
  <c r="N14" i="121"/>
  <c r="W13" i="121"/>
  <c r="V13" i="121"/>
  <c r="U13" i="121"/>
  <c r="T13" i="121"/>
  <c r="S13" i="121"/>
  <c r="R13" i="121"/>
  <c r="Q13" i="121"/>
  <c r="P13" i="121"/>
  <c r="O13" i="121"/>
  <c r="N13" i="121"/>
  <c r="W12" i="121"/>
  <c r="V12" i="121"/>
  <c r="U12" i="121"/>
  <c r="T12" i="121"/>
  <c r="S12" i="121"/>
  <c r="R12" i="121"/>
  <c r="Q12" i="121"/>
  <c r="P12" i="121"/>
  <c r="O12" i="121"/>
  <c r="N12" i="121"/>
  <c r="W11" i="121"/>
  <c r="V11" i="121"/>
  <c r="U11" i="121"/>
  <c r="T11" i="121"/>
  <c r="S11" i="121"/>
  <c r="R11" i="121"/>
  <c r="Q11" i="121"/>
  <c r="P11" i="121"/>
  <c r="O11" i="121"/>
  <c r="N11" i="121"/>
  <c r="W10" i="121"/>
  <c r="V10" i="121"/>
  <c r="U10" i="121"/>
  <c r="T10" i="121"/>
  <c r="S10" i="121"/>
  <c r="R10" i="121"/>
  <c r="Q10" i="121"/>
  <c r="P10" i="121"/>
  <c r="O10" i="121"/>
  <c r="N10" i="121"/>
  <c r="W9" i="121"/>
  <c r="V9" i="121"/>
  <c r="U9" i="121"/>
  <c r="T9" i="121"/>
  <c r="S9" i="121"/>
  <c r="R9" i="121"/>
  <c r="Q9" i="121"/>
  <c r="P9" i="121"/>
  <c r="O9" i="121"/>
  <c r="N9" i="121"/>
  <c r="W8" i="121"/>
  <c r="V8" i="121"/>
  <c r="U8" i="121"/>
  <c r="T8" i="121"/>
  <c r="S8" i="121"/>
  <c r="R8" i="121"/>
  <c r="Q8" i="121"/>
  <c r="P8" i="121"/>
  <c r="O8" i="121"/>
  <c r="N8" i="121"/>
  <c r="W7" i="121"/>
  <c r="V7" i="121"/>
  <c r="U7" i="121"/>
  <c r="T7" i="121"/>
  <c r="S7" i="121"/>
  <c r="R7" i="121"/>
  <c r="Q7" i="121"/>
  <c r="P7" i="121"/>
  <c r="O7" i="121"/>
  <c r="N7" i="121"/>
  <c r="K35" i="131"/>
  <c r="J35" i="131"/>
  <c r="I35" i="131"/>
  <c r="H35" i="131"/>
  <c r="G35" i="131"/>
  <c r="F35" i="131"/>
  <c r="E35" i="131"/>
  <c r="D35" i="131"/>
  <c r="C35" i="131"/>
  <c r="B35" i="131"/>
  <c r="K34" i="131"/>
  <c r="J34" i="131"/>
  <c r="I34" i="131"/>
  <c r="H34" i="131"/>
  <c r="G34" i="131"/>
  <c r="F34" i="131"/>
  <c r="E34" i="131"/>
  <c r="D34" i="131"/>
  <c r="C34" i="131"/>
  <c r="B34" i="131"/>
  <c r="R33" i="131"/>
  <c r="T32" i="131"/>
  <c r="V31" i="131"/>
  <c r="N31" i="131"/>
  <c r="P30" i="131"/>
  <c r="R29" i="131"/>
  <c r="T28" i="131"/>
  <c r="W27" i="131"/>
  <c r="R27" i="131"/>
  <c r="N27" i="131"/>
  <c r="W26" i="131"/>
  <c r="Q26" i="131"/>
  <c r="V25" i="131"/>
  <c r="R25" i="131"/>
  <c r="Q25" i="131"/>
  <c r="U24" i="131"/>
  <c r="P24" i="131"/>
  <c r="V23" i="131"/>
  <c r="U23" i="131"/>
  <c r="O23" i="131"/>
  <c r="T22" i="131"/>
  <c r="P22" i="131"/>
  <c r="O22" i="131"/>
  <c r="S21" i="131"/>
  <c r="N21" i="131"/>
  <c r="T20" i="131"/>
  <c r="S20" i="131"/>
  <c r="W19" i="131"/>
  <c r="R19" i="131"/>
  <c r="N19" i="131"/>
  <c r="W18" i="131"/>
  <c r="Q18" i="131"/>
  <c r="V17" i="131"/>
  <c r="R17" i="131"/>
  <c r="Q17" i="131"/>
  <c r="U16" i="131"/>
  <c r="P16" i="131"/>
  <c r="V15" i="131"/>
  <c r="U15" i="131"/>
  <c r="O15" i="131"/>
  <c r="T14" i="131"/>
  <c r="P14" i="131"/>
  <c r="O14" i="131"/>
  <c r="S13" i="131"/>
  <c r="N13" i="131"/>
  <c r="T12" i="131"/>
  <c r="S12" i="131"/>
  <c r="W11" i="131"/>
  <c r="R11" i="131"/>
  <c r="N11" i="131"/>
  <c r="W10" i="131"/>
  <c r="Q10" i="131"/>
  <c r="V9" i="131"/>
  <c r="R9" i="131"/>
  <c r="Q9" i="131"/>
  <c r="U8" i="131"/>
  <c r="P8" i="131"/>
  <c r="V7" i="131"/>
  <c r="U7" i="131"/>
  <c r="O7" i="131"/>
  <c r="T6" i="131"/>
  <c r="P6" i="131"/>
  <c r="O6" i="131"/>
  <c r="AD25" i="147"/>
  <c r="AD24" i="147"/>
  <c r="AE23" i="147"/>
  <c r="AD23" i="147"/>
  <c r="AC23" i="147"/>
  <c r="Y23" i="147"/>
  <c r="AE22" i="147"/>
  <c r="AD22" i="147"/>
  <c r="AC22" i="147"/>
  <c r="Y22" i="147"/>
  <c r="AE21" i="147"/>
  <c r="AD21" i="147"/>
  <c r="AC21" i="147"/>
  <c r="Y21" i="147"/>
  <c r="AE20" i="147"/>
  <c r="AD20" i="147"/>
  <c r="AC20" i="147"/>
  <c r="Y20" i="147"/>
  <c r="AE19" i="147"/>
  <c r="AD19" i="147"/>
  <c r="AC19" i="147"/>
  <c r="Y19" i="147"/>
  <c r="AE18" i="147"/>
  <c r="AD18" i="147"/>
  <c r="AC18" i="147"/>
  <c r="Y18" i="147"/>
  <c r="AE16" i="147"/>
  <c r="AD16" i="147"/>
  <c r="AC16" i="147"/>
  <c r="Y16" i="147"/>
  <c r="AE15" i="147"/>
  <c r="AD15" i="147"/>
  <c r="AC15" i="147"/>
  <c r="Y15" i="147"/>
  <c r="AE14" i="147"/>
  <c r="AD14" i="147"/>
  <c r="AC14" i="147"/>
  <c r="Y14" i="147"/>
  <c r="AE13" i="147"/>
  <c r="AD13" i="147"/>
  <c r="AC13" i="147"/>
  <c r="Y13" i="147"/>
  <c r="AE12" i="147"/>
  <c r="AD12" i="147"/>
  <c r="AC12" i="147"/>
  <c r="Y12" i="147"/>
  <c r="AE11" i="147"/>
  <c r="AD11" i="147"/>
  <c r="AC11" i="147"/>
  <c r="Y11" i="147"/>
  <c r="AE10" i="147"/>
  <c r="AD10" i="147"/>
  <c r="AC10" i="147"/>
  <c r="Y10" i="147"/>
  <c r="AE9" i="147"/>
  <c r="AD9" i="147"/>
  <c r="AC9" i="147"/>
  <c r="Y9" i="147"/>
  <c r="AE8" i="147"/>
  <c r="AD8" i="147"/>
  <c r="AC8" i="147"/>
  <c r="Y8" i="147"/>
  <c r="AE7" i="147"/>
  <c r="AD7" i="147"/>
  <c r="AC7" i="147"/>
  <c r="Y7" i="147"/>
  <c r="AE6" i="147"/>
  <c r="AD6" i="147"/>
  <c r="AC6" i="147"/>
  <c r="Y6" i="147"/>
  <c r="AC5" i="147"/>
  <c r="Y5" i="147"/>
  <c r="AE4" i="147"/>
  <c r="AD4" i="147"/>
  <c r="AC4" i="147"/>
  <c r="Y4" i="147"/>
  <c r="AE3" i="147"/>
  <c r="AD3" i="147"/>
  <c r="AC3" i="147"/>
  <c r="Y3" i="147"/>
  <c r="H38" i="120"/>
  <c r="O38" i="120" s="1"/>
  <c r="H37" i="120"/>
  <c r="O37" i="120" s="1"/>
  <c r="H36" i="120"/>
  <c r="H35" i="120"/>
  <c r="O35" i="120" s="1"/>
  <c r="H34" i="120"/>
  <c r="O34" i="120" s="1"/>
  <c r="H33" i="120"/>
  <c r="O33" i="120" s="1"/>
  <c r="H32" i="120"/>
  <c r="H31" i="120"/>
  <c r="O31" i="120" s="1"/>
  <c r="O30" i="120"/>
  <c r="H30" i="120"/>
  <c r="H29" i="120"/>
  <c r="O29" i="120" s="1"/>
  <c r="H28" i="120"/>
  <c r="O27" i="120"/>
  <c r="H27" i="120"/>
  <c r="H26" i="120"/>
  <c r="O26" i="120" s="1"/>
  <c r="H25" i="120"/>
  <c r="O25" i="120" s="1"/>
  <c r="H24" i="120"/>
  <c r="H23" i="120"/>
  <c r="O23" i="120" s="1"/>
  <c r="O22" i="120"/>
  <c r="H22" i="120"/>
  <c r="H21" i="120"/>
  <c r="O21" i="120" s="1"/>
  <c r="H20" i="120"/>
  <c r="O19" i="120"/>
  <c r="H19" i="120"/>
  <c r="H18" i="120"/>
  <c r="O18" i="120" s="1"/>
  <c r="H17" i="120"/>
  <c r="O17" i="120" s="1"/>
  <c r="H16" i="120"/>
  <c r="H15" i="120"/>
  <c r="O15" i="120" s="1"/>
  <c r="O14" i="120"/>
  <c r="H14" i="120"/>
  <c r="H13" i="120"/>
  <c r="O13" i="120" s="1"/>
  <c r="H12" i="120"/>
  <c r="O11" i="120"/>
  <c r="H11" i="120"/>
  <c r="H10" i="120"/>
  <c r="O10" i="120" s="1"/>
  <c r="H9" i="120"/>
  <c r="O9" i="120" s="1"/>
  <c r="H8" i="120"/>
  <c r="H7" i="120"/>
  <c r="O7" i="120" s="1"/>
  <c r="O6" i="120"/>
  <c r="H6" i="120"/>
  <c r="H5" i="120"/>
  <c r="B38" i="118"/>
  <c r="B37" i="118"/>
  <c r="E36" i="118"/>
  <c r="E35" i="118"/>
  <c r="E34" i="118"/>
  <c r="E33" i="118"/>
  <c r="E32" i="118"/>
  <c r="E31" i="118"/>
  <c r="E30" i="118"/>
  <c r="E29" i="118"/>
  <c r="E28" i="118"/>
  <c r="E27" i="118"/>
  <c r="E26" i="118"/>
  <c r="E25" i="118"/>
  <c r="E24" i="118"/>
  <c r="E23" i="118"/>
  <c r="E22" i="118"/>
  <c r="E21" i="118"/>
  <c r="E20" i="118"/>
  <c r="E19" i="118"/>
  <c r="E18" i="118"/>
  <c r="E17" i="118"/>
  <c r="E16" i="118"/>
  <c r="E15" i="118"/>
  <c r="E14" i="118"/>
  <c r="E13" i="118"/>
  <c r="E12" i="118"/>
  <c r="E11" i="118"/>
  <c r="E10" i="118"/>
  <c r="E9" i="118"/>
  <c r="E8" i="118"/>
  <c r="E7" i="118"/>
  <c r="E6" i="118"/>
  <c r="E5" i="118"/>
  <c r="E4" i="118"/>
  <c r="E3" i="118"/>
  <c r="E2" i="118"/>
  <c r="B28" i="133"/>
  <c r="B27" i="133"/>
  <c r="F24" i="133" s="1"/>
  <c r="F23" i="133"/>
  <c r="F15" i="133"/>
  <c r="F7" i="133"/>
  <c r="AO38" i="116"/>
  <c r="AN38" i="116"/>
  <c r="AM38" i="116"/>
  <c r="AL38" i="116"/>
  <c r="AK38" i="116"/>
  <c r="AJ38" i="116"/>
  <c r="AI38" i="116"/>
  <c r="AH38" i="116"/>
  <c r="AG38" i="116"/>
  <c r="AF38" i="116"/>
  <c r="AE38" i="116"/>
  <c r="AD38" i="116"/>
  <c r="AC38" i="116"/>
  <c r="AB38" i="116"/>
  <c r="AA38" i="116"/>
  <c r="Z38" i="116"/>
  <c r="Y38" i="116"/>
  <c r="X38" i="116"/>
  <c r="W38" i="116"/>
  <c r="V38" i="116"/>
  <c r="U38" i="116"/>
  <c r="T38" i="116"/>
  <c r="S38" i="116"/>
  <c r="R38" i="116"/>
  <c r="Q38" i="116"/>
  <c r="P38" i="116"/>
  <c r="O38" i="116"/>
  <c r="N38" i="116"/>
  <c r="M38" i="116"/>
  <c r="L38" i="116"/>
  <c r="K38" i="116"/>
  <c r="J38" i="116"/>
  <c r="I38" i="116"/>
  <c r="H38" i="116"/>
  <c r="G38" i="116"/>
  <c r="F38" i="116"/>
  <c r="E38" i="116"/>
  <c r="D38" i="116"/>
  <c r="AP37" i="116"/>
  <c r="AO37" i="116"/>
  <c r="AN37" i="116"/>
  <c r="AM37" i="116"/>
  <c r="AL37" i="116"/>
  <c r="AK37" i="116"/>
  <c r="AJ37" i="116"/>
  <c r="AI37" i="116"/>
  <c r="AH37" i="116"/>
  <c r="AG37" i="116"/>
  <c r="AF37" i="116"/>
  <c r="AE37" i="116"/>
  <c r="AD37" i="116"/>
  <c r="AC37" i="116"/>
  <c r="AB37" i="116"/>
  <c r="AA37" i="116"/>
  <c r="Z37" i="116"/>
  <c r="Y37" i="116"/>
  <c r="X37" i="116"/>
  <c r="W37" i="116"/>
  <c r="V37" i="116"/>
  <c r="U37" i="116"/>
  <c r="T37" i="116"/>
  <c r="S37" i="116"/>
  <c r="R37" i="116"/>
  <c r="Q37" i="116"/>
  <c r="P37" i="116"/>
  <c r="O37" i="116"/>
  <c r="N37" i="116"/>
  <c r="M37" i="116"/>
  <c r="L37" i="116"/>
  <c r="K37" i="116"/>
  <c r="J37" i="116"/>
  <c r="I37" i="116"/>
  <c r="H37" i="116"/>
  <c r="G37" i="116"/>
  <c r="F37" i="116"/>
  <c r="E37" i="116"/>
  <c r="D37" i="116"/>
  <c r="CE36" i="116"/>
  <c r="CD36" i="116"/>
  <c r="CC36" i="116"/>
  <c r="CB36" i="116"/>
  <c r="CA36" i="116"/>
  <c r="BZ36" i="116"/>
  <c r="BY36" i="116"/>
  <c r="BX36" i="116"/>
  <c r="BW36" i="116"/>
  <c r="BV36" i="116"/>
  <c r="BU36" i="116"/>
  <c r="BT36" i="116"/>
  <c r="BS36" i="116"/>
  <c r="BR36" i="116"/>
  <c r="BQ36" i="116"/>
  <c r="BP36" i="116"/>
  <c r="BO36" i="116"/>
  <c r="BN36" i="116"/>
  <c r="BM36" i="116"/>
  <c r="BL36" i="116"/>
  <c r="BK36" i="116"/>
  <c r="BJ36" i="116"/>
  <c r="BI36" i="116"/>
  <c r="BH36" i="116"/>
  <c r="BG36" i="116"/>
  <c r="BF36" i="116"/>
  <c r="BE36" i="116"/>
  <c r="BD36" i="116"/>
  <c r="BC36" i="116"/>
  <c r="BB36" i="116"/>
  <c r="BA36" i="116"/>
  <c r="AZ36" i="116"/>
  <c r="AY36" i="116"/>
  <c r="AX36" i="116"/>
  <c r="AW36" i="116"/>
  <c r="AV36" i="116"/>
  <c r="AU36" i="116"/>
  <c r="AT36" i="116"/>
  <c r="AP36" i="116"/>
  <c r="CE35" i="116"/>
  <c r="CD35" i="116"/>
  <c r="CC35" i="116"/>
  <c r="CB35" i="116"/>
  <c r="CA35" i="116"/>
  <c r="BZ35" i="116"/>
  <c r="BY35" i="116"/>
  <c r="BX35" i="116"/>
  <c r="BW35" i="116"/>
  <c r="BV35" i="116"/>
  <c r="BU35" i="116"/>
  <c r="BT35" i="116"/>
  <c r="BS35" i="116"/>
  <c r="BR35" i="116"/>
  <c r="BQ35" i="116"/>
  <c r="BP35" i="116"/>
  <c r="BO35" i="116"/>
  <c r="BN35" i="116"/>
  <c r="BM35" i="116"/>
  <c r="BL35" i="116"/>
  <c r="BK35" i="116"/>
  <c r="BJ35" i="116"/>
  <c r="BI35" i="116"/>
  <c r="BH35" i="116"/>
  <c r="BG35" i="116"/>
  <c r="BF35" i="116"/>
  <c r="BE35" i="116"/>
  <c r="BD35" i="116"/>
  <c r="BC35" i="116"/>
  <c r="BB35" i="116"/>
  <c r="BA35" i="116"/>
  <c r="AZ35" i="116"/>
  <c r="AY35" i="116"/>
  <c r="AX35" i="116"/>
  <c r="AW35" i="116"/>
  <c r="AV35" i="116"/>
  <c r="AU35" i="116"/>
  <c r="AT35" i="116"/>
  <c r="CE34" i="116"/>
  <c r="CD34" i="116"/>
  <c r="CC34" i="116"/>
  <c r="CB34" i="116"/>
  <c r="CA34" i="116"/>
  <c r="BZ34" i="116"/>
  <c r="BY34" i="116"/>
  <c r="BX34" i="116"/>
  <c r="BW34" i="116"/>
  <c r="BV34" i="116"/>
  <c r="BU34" i="116"/>
  <c r="BT34" i="116"/>
  <c r="BS34" i="116"/>
  <c r="BR34" i="116"/>
  <c r="BQ34" i="116"/>
  <c r="BP34" i="116"/>
  <c r="BO34" i="116"/>
  <c r="BN34" i="116"/>
  <c r="BM34" i="116"/>
  <c r="BL34" i="116"/>
  <c r="BK34" i="116"/>
  <c r="BJ34" i="116"/>
  <c r="BI34" i="116"/>
  <c r="BH34" i="116"/>
  <c r="BG34" i="116"/>
  <c r="BF34" i="116"/>
  <c r="BE34" i="116"/>
  <c r="BD34" i="116"/>
  <c r="BC34" i="116"/>
  <c r="BB34" i="116"/>
  <c r="BA34" i="116"/>
  <c r="AZ34" i="116"/>
  <c r="AY34" i="116"/>
  <c r="AX34" i="116"/>
  <c r="AW34" i="116"/>
  <c r="AV34" i="116"/>
  <c r="AU34" i="116"/>
  <c r="AT34" i="116"/>
  <c r="AP34" i="116"/>
  <c r="CE33" i="116"/>
  <c r="CD33" i="116"/>
  <c r="CC33" i="116"/>
  <c r="CB33" i="116"/>
  <c r="CA33" i="116"/>
  <c r="BZ33" i="116"/>
  <c r="BY33" i="116"/>
  <c r="BX33" i="116"/>
  <c r="BW33" i="116"/>
  <c r="BV33" i="116"/>
  <c r="BU33" i="116"/>
  <c r="BT33" i="116"/>
  <c r="BS33" i="116"/>
  <c r="BR33" i="116"/>
  <c r="BQ33" i="116"/>
  <c r="BP33" i="116"/>
  <c r="BO33" i="116"/>
  <c r="BN33" i="116"/>
  <c r="BM33" i="116"/>
  <c r="BL33" i="116"/>
  <c r="BK33" i="116"/>
  <c r="BJ33" i="116"/>
  <c r="BI33" i="116"/>
  <c r="BH33" i="116"/>
  <c r="BG33" i="116"/>
  <c r="BF33" i="116"/>
  <c r="BE33" i="116"/>
  <c r="BD33" i="116"/>
  <c r="BC33" i="116"/>
  <c r="BB33" i="116"/>
  <c r="BA33" i="116"/>
  <c r="AZ33" i="116"/>
  <c r="AY33" i="116"/>
  <c r="AX33" i="116"/>
  <c r="AW33" i="116"/>
  <c r="AV33" i="116"/>
  <c r="AU33" i="116"/>
  <c r="AT33" i="116"/>
  <c r="CE32" i="116"/>
  <c r="CD32" i="116"/>
  <c r="CC32" i="116"/>
  <c r="CB32" i="116"/>
  <c r="CA32" i="116"/>
  <c r="BZ32" i="116"/>
  <c r="BY32" i="116"/>
  <c r="BX32" i="116"/>
  <c r="BW32" i="116"/>
  <c r="BV32" i="116"/>
  <c r="BU32" i="116"/>
  <c r="BT32" i="116"/>
  <c r="BS32" i="116"/>
  <c r="BR32" i="116"/>
  <c r="BQ32" i="116"/>
  <c r="BP32" i="116"/>
  <c r="BO32" i="116"/>
  <c r="BN32" i="116"/>
  <c r="BM32" i="116"/>
  <c r="BL32" i="116"/>
  <c r="BK32" i="116"/>
  <c r="BJ32" i="116"/>
  <c r="BI32" i="116"/>
  <c r="BH32" i="116"/>
  <c r="BG32" i="116"/>
  <c r="BF32" i="116"/>
  <c r="BE32" i="116"/>
  <c r="BD32" i="116"/>
  <c r="BC32" i="116"/>
  <c r="BB32" i="116"/>
  <c r="BA32" i="116"/>
  <c r="AZ32" i="116"/>
  <c r="AY32" i="116"/>
  <c r="AX32" i="116"/>
  <c r="AW32" i="116"/>
  <c r="AV32" i="116"/>
  <c r="AU32" i="116"/>
  <c r="AT32" i="116"/>
  <c r="CE31" i="116"/>
  <c r="CD31" i="116"/>
  <c r="CC31" i="116"/>
  <c r="CB31" i="116"/>
  <c r="CA31" i="116"/>
  <c r="BZ31" i="116"/>
  <c r="BY31" i="116"/>
  <c r="BX31" i="116"/>
  <c r="BW31" i="116"/>
  <c r="BV31" i="116"/>
  <c r="BU31" i="116"/>
  <c r="BT31" i="116"/>
  <c r="BS31" i="116"/>
  <c r="BR31" i="116"/>
  <c r="BQ31" i="116"/>
  <c r="BP31" i="116"/>
  <c r="BO31" i="116"/>
  <c r="BN31" i="116"/>
  <c r="BM31" i="116"/>
  <c r="BL31" i="116"/>
  <c r="BK31" i="116"/>
  <c r="BJ31" i="116"/>
  <c r="BI31" i="116"/>
  <c r="BH31" i="116"/>
  <c r="BG31" i="116"/>
  <c r="BF31" i="116"/>
  <c r="BE31" i="116"/>
  <c r="BD31" i="116"/>
  <c r="BC31" i="116"/>
  <c r="BB31" i="116"/>
  <c r="BA31" i="116"/>
  <c r="AZ31" i="116"/>
  <c r="AY31" i="116"/>
  <c r="AX31" i="116"/>
  <c r="AW31" i="116"/>
  <c r="AV31" i="116"/>
  <c r="AU31" i="116"/>
  <c r="AT31" i="116"/>
  <c r="CE30" i="116"/>
  <c r="CD30" i="116"/>
  <c r="CC30" i="116"/>
  <c r="CB30" i="116"/>
  <c r="CA30" i="116"/>
  <c r="BZ30" i="116"/>
  <c r="BY30" i="116"/>
  <c r="BX30" i="116"/>
  <c r="BW30" i="116"/>
  <c r="BV30" i="116"/>
  <c r="BU30" i="116"/>
  <c r="BT30" i="116"/>
  <c r="BS30" i="116"/>
  <c r="BR30" i="116"/>
  <c r="BQ30" i="116"/>
  <c r="BP30" i="116"/>
  <c r="BO30" i="116"/>
  <c r="BN30" i="116"/>
  <c r="BM30" i="116"/>
  <c r="BL30" i="116"/>
  <c r="BK30" i="116"/>
  <c r="BJ30" i="116"/>
  <c r="BI30" i="116"/>
  <c r="BH30" i="116"/>
  <c r="BG30" i="116"/>
  <c r="BF30" i="116"/>
  <c r="BE30" i="116"/>
  <c r="BD30" i="116"/>
  <c r="BC30" i="116"/>
  <c r="BB30" i="116"/>
  <c r="BA30" i="116"/>
  <c r="AZ30" i="116"/>
  <c r="AY30" i="116"/>
  <c r="AX30" i="116"/>
  <c r="AW30" i="116"/>
  <c r="AV30" i="116"/>
  <c r="AU30" i="116"/>
  <c r="AT30" i="116"/>
  <c r="CE29" i="116"/>
  <c r="CD29" i="116"/>
  <c r="CC29" i="116"/>
  <c r="CB29" i="116"/>
  <c r="CA29" i="116"/>
  <c r="BZ29" i="116"/>
  <c r="BY29" i="116"/>
  <c r="BX29" i="116"/>
  <c r="BW29" i="116"/>
  <c r="BV29" i="116"/>
  <c r="BU29" i="116"/>
  <c r="BT29" i="116"/>
  <c r="BS29" i="116"/>
  <c r="BR29" i="116"/>
  <c r="BQ29" i="116"/>
  <c r="BP29" i="116"/>
  <c r="BO29" i="116"/>
  <c r="BN29" i="116"/>
  <c r="BM29" i="116"/>
  <c r="BL29" i="116"/>
  <c r="BK29" i="116"/>
  <c r="BJ29" i="116"/>
  <c r="BI29" i="116"/>
  <c r="BH29" i="116"/>
  <c r="BG29" i="116"/>
  <c r="BF29" i="116"/>
  <c r="BE29" i="116"/>
  <c r="BD29" i="116"/>
  <c r="BC29" i="116"/>
  <c r="BB29" i="116"/>
  <c r="BA29" i="116"/>
  <c r="AZ29" i="116"/>
  <c r="AY29" i="116"/>
  <c r="AX29" i="116"/>
  <c r="AW29" i="116"/>
  <c r="AV29" i="116"/>
  <c r="AU29" i="116"/>
  <c r="AT29" i="116"/>
  <c r="CE28" i="116"/>
  <c r="CD28" i="116"/>
  <c r="CC28" i="116"/>
  <c r="CB28" i="116"/>
  <c r="CA28" i="116"/>
  <c r="BZ28" i="116"/>
  <c r="BY28" i="116"/>
  <c r="BX28" i="116"/>
  <c r="BW28" i="116"/>
  <c r="BV28" i="116"/>
  <c r="BU28" i="116"/>
  <c r="BT28" i="116"/>
  <c r="BS28" i="116"/>
  <c r="BR28" i="116"/>
  <c r="BQ28" i="116"/>
  <c r="BP28" i="116"/>
  <c r="BO28" i="116"/>
  <c r="BN28" i="116"/>
  <c r="BM28" i="116"/>
  <c r="BL28" i="116"/>
  <c r="BK28" i="116"/>
  <c r="BJ28" i="116"/>
  <c r="BI28" i="116"/>
  <c r="BH28" i="116"/>
  <c r="BG28" i="116"/>
  <c r="BF28" i="116"/>
  <c r="BE28" i="116"/>
  <c r="BD28" i="116"/>
  <c r="BC28" i="116"/>
  <c r="BB28" i="116"/>
  <c r="BA28" i="116"/>
  <c r="AZ28" i="116"/>
  <c r="AY28" i="116"/>
  <c r="AX28" i="116"/>
  <c r="AW28" i="116"/>
  <c r="AV28" i="116"/>
  <c r="AU28" i="116"/>
  <c r="AT28" i="116"/>
  <c r="CE27" i="116"/>
  <c r="CD27" i="116"/>
  <c r="CC27" i="116"/>
  <c r="CB27" i="116"/>
  <c r="CA27" i="116"/>
  <c r="BZ27" i="116"/>
  <c r="BY27" i="116"/>
  <c r="BX27" i="116"/>
  <c r="BW27" i="116"/>
  <c r="BV27" i="116"/>
  <c r="BU27" i="116"/>
  <c r="BT27" i="116"/>
  <c r="BS27" i="116"/>
  <c r="BR27" i="116"/>
  <c r="BQ27" i="116"/>
  <c r="BP27" i="116"/>
  <c r="BO27" i="116"/>
  <c r="BN27" i="116"/>
  <c r="BM27" i="116"/>
  <c r="BL27" i="116"/>
  <c r="BK27" i="116"/>
  <c r="BJ27" i="116"/>
  <c r="BI27" i="116"/>
  <c r="BH27" i="116"/>
  <c r="BG27" i="116"/>
  <c r="BF27" i="116"/>
  <c r="BE27" i="116"/>
  <c r="BD27" i="116"/>
  <c r="BC27" i="116"/>
  <c r="BB27" i="116"/>
  <c r="BA27" i="116"/>
  <c r="AZ27" i="116"/>
  <c r="AY27" i="116"/>
  <c r="AX27" i="116"/>
  <c r="AW27" i="116"/>
  <c r="AV27" i="116"/>
  <c r="AU27" i="116"/>
  <c r="AT27" i="116"/>
  <c r="CE26" i="116"/>
  <c r="CD26" i="116"/>
  <c r="CC26" i="116"/>
  <c r="CB26" i="116"/>
  <c r="CA26" i="116"/>
  <c r="BZ26" i="116"/>
  <c r="BY26" i="116"/>
  <c r="BX26" i="116"/>
  <c r="BW26" i="116"/>
  <c r="BV26" i="116"/>
  <c r="BU26" i="116"/>
  <c r="BT26" i="116"/>
  <c r="BS26" i="116"/>
  <c r="BR26" i="116"/>
  <c r="BQ26" i="116"/>
  <c r="BP26" i="116"/>
  <c r="BO26" i="116"/>
  <c r="BN26" i="116"/>
  <c r="BM26" i="116"/>
  <c r="BL26" i="116"/>
  <c r="BK26" i="116"/>
  <c r="BJ26" i="116"/>
  <c r="BI26" i="116"/>
  <c r="BH26" i="116"/>
  <c r="BG26" i="116"/>
  <c r="BF26" i="116"/>
  <c r="BE26" i="116"/>
  <c r="BD26" i="116"/>
  <c r="BC26" i="116"/>
  <c r="BB26" i="116"/>
  <c r="BA26" i="116"/>
  <c r="AZ26" i="116"/>
  <c r="AY26" i="116"/>
  <c r="AX26" i="116"/>
  <c r="AW26" i="116"/>
  <c r="AV26" i="116"/>
  <c r="AU26" i="116"/>
  <c r="AT26" i="116"/>
  <c r="AP26" i="116"/>
  <c r="CE25" i="116"/>
  <c r="CD25" i="116"/>
  <c r="CC25" i="116"/>
  <c r="CB25" i="116"/>
  <c r="CA25" i="116"/>
  <c r="BZ25" i="116"/>
  <c r="BY25" i="116"/>
  <c r="BX25" i="116"/>
  <c r="BW25" i="116"/>
  <c r="BV25" i="116"/>
  <c r="BU25" i="116"/>
  <c r="BT25" i="116"/>
  <c r="BS25" i="116"/>
  <c r="BR25" i="116"/>
  <c r="BQ25" i="116"/>
  <c r="BP25" i="116"/>
  <c r="BO25" i="116"/>
  <c r="BN25" i="116"/>
  <c r="BM25" i="116"/>
  <c r="BL25" i="116"/>
  <c r="BK25" i="116"/>
  <c r="BJ25" i="116"/>
  <c r="BI25" i="116"/>
  <c r="BH25" i="116"/>
  <c r="BG25" i="116"/>
  <c r="BF25" i="116"/>
  <c r="BE25" i="116"/>
  <c r="BD25" i="116"/>
  <c r="BC25" i="116"/>
  <c r="BB25" i="116"/>
  <c r="BA25" i="116"/>
  <c r="AZ25" i="116"/>
  <c r="AY25" i="116"/>
  <c r="AX25" i="116"/>
  <c r="AW25" i="116"/>
  <c r="AV25" i="116"/>
  <c r="AU25" i="116"/>
  <c r="AT25" i="116"/>
  <c r="AP25" i="116"/>
  <c r="CE24" i="116"/>
  <c r="CD24" i="116"/>
  <c r="CC24" i="116"/>
  <c r="CB24" i="116"/>
  <c r="CA24" i="116"/>
  <c r="BZ24" i="116"/>
  <c r="BY24" i="116"/>
  <c r="BX24" i="116"/>
  <c r="BW24" i="116"/>
  <c r="BV24" i="116"/>
  <c r="BU24" i="116"/>
  <c r="BT24" i="116"/>
  <c r="BS24" i="116"/>
  <c r="BR24" i="116"/>
  <c r="BQ24" i="116"/>
  <c r="BP24" i="116"/>
  <c r="BO24" i="116"/>
  <c r="BN24" i="116"/>
  <c r="BM24" i="116"/>
  <c r="BL24" i="116"/>
  <c r="BK24" i="116"/>
  <c r="BJ24" i="116"/>
  <c r="BI24" i="116"/>
  <c r="BH24" i="116"/>
  <c r="BG24" i="116"/>
  <c r="BF24" i="116"/>
  <c r="BE24" i="116"/>
  <c r="BD24" i="116"/>
  <c r="BC24" i="116"/>
  <c r="BB24" i="116"/>
  <c r="BA24" i="116"/>
  <c r="AZ24" i="116"/>
  <c r="AY24" i="116"/>
  <c r="AX24" i="116"/>
  <c r="AW24" i="116"/>
  <c r="AV24" i="116"/>
  <c r="AU24" i="116"/>
  <c r="AT24" i="116"/>
  <c r="CE23" i="116"/>
  <c r="CD23" i="116"/>
  <c r="CC23" i="116"/>
  <c r="CB23" i="116"/>
  <c r="CA23" i="116"/>
  <c r="BZ23" i="116"/>
  <c r="BY23" i="116"/>
  <c r="BX23" i="116"/>
  <c r="BW23" i="116"/>
  <c r="BV23" i="116"/>
  <c r="BU23" i="116"/>
  <c r="BT23" i="116"/>
  <c r="BS23" i="116"/>
  <c r="BR23" i="116"/>
  <c r="BQ23" i="116"/>
  <c r="BP23" i="116"/>
  <c r="BO23" i="116"/>
  <c r="BN23" i="116"/>
  <c r="BM23" i="116"/>
  <c r="BL23" i="116"/>
  <c r="BK23" i="116"/>
  <c r="BJ23" i="116"/>
  <c r="BI23" i="116"/>
  <c r="BH23" i="116"/>
  <c r="BG23" i="116"/>
  <c r="BF23" i="116"/>
  <c r="BE23" i="116"/>
  <c r="BD23" i="116"/>
  <c r="BC23" i="116"/>
  <c r="BB23" i="116"/>
  <c r="BA23" i="116"/>
  <c r="AZ23" i="116"/>
  <c r="AY23" i="116"/>
  <c r="AX23" i="116"/>
  <c r="AW23" i="116"/>
  <c r="AV23" i="116"/>
  <c r="AU23" i="116"/>
  <c r="AT23" i="116"/>
  <c r="CE22" i="116"/>
  <c r="CD22" i="116"/>
  <c r="CC22" i="116"/>
  <c r="CB22" i="116"/>
  <c r="CA22" i="116"/>
  <c r="BZ22" i="116"/>
  <c r="BY22" i="116"/>
  <c r="BX22" i="116"/>
  <c r="BW22" i="116"/>
  <c r="BV22" i="116"/>
  <c r="BU22" i="116"/>
  <c r="BT22" i="116"/>
  <c r="BS22" i="116"/>
  <c r="BR22" i="116"/>
  <c r="BQ22" i="116"/>
  <c r="BP22" i="116"/>
  <c r="BO22" i="116"/>
  <c r="BN22" i="116"/>
  <c r="BM22" i="116"/>
  <c r="BL22" i="116"/>
  <c r="BK22" i="116"/>
  <c r="BJ22" i="116"/>
  <c r="BI22" i="116"/>
  <c r="BH22" i="116"/>
  <c r="BG22" i="116"/>
  <c r="BF22" i="116"/>
  <c r="BE22" i="116"/>
  <c r="BD22" i="116"/>
  <c r="BC22" i="116"/>
  <c r="BB22" i="116"/>
  <c r="BA22" i="116"/>
  <c r="AZ22" i="116"/>
  <c r="AY22" i="116"/>
  <c r="AX22" i="116"/>
  <c r="AW22" i="116"/>
  <c r="AV22" i="116"/>
  <c r="AU22" i="116"/>
  <c r="AT22" i="116"/>
  <c r="CE21" i="116"/>
  <c r="CD21" i="116"/>
  <c r="CC21" i="116"/>
  <c r="CB21" i="116"/>
  <c r="CA21" i="116"/>
  <c r="BZ21" i="116"/>
  <c r="BY21" i="116"/>
  <c r="BX21" i="116"/>
  <c r="BW21" i="116"/>
  <c r="BV21" i="116"/>
  <c r="BU21" i="116"/>
  <c r="BT21" i="116"/>
  <c r="BS21" i="116"/>
  <c r="BR21" i="116"/>
  <c r="BQ21" i="116"/>
  <c r="BP21" i="116"/>
  <c r="BO21" i="116"/>
  <c r="BN21" i="116"/>
  <c r="BM21" i="116"/>
  <c r="BL21" i="116"/>
  <c r="BK21" i="116"/>
  <c r="BJ21" i="116"/>
  <c r="BI21" i="116"/>
  <c r="BH21" i="116"/>
  <c r="BG21" i="116"/>
  <c r="BF21" i="116"/>
  <c r="BE21" i="116"/>
  <c r="BD21" i="116"/>
  <c r="BC21" i="116"/>
  <c r="BB21" i="116"/>
  <c r="BA21" i="116"/>
  <c r="AZ21" i="116"/>
  <c r="AY21" i="116"/>
  <c r="AX21" i="116"/>
  <c r="AW21" i="116"/>
  <c r="AV21" i="116"/>
  <c r="AU21" i="116"/>
  <c r="AT21" i="116"/>
  <c r="AP21" i="116"/>
  <c r="CE20" i="116"/>
  <c r="CD20" i="116"/>
  <c r="CC20" i="116"/>
  <c r="CB20" i="116"/>
  <c r="CA20" i="116"/>
  <c r="BZ20" i="116"/>
  <c r="BY20" i="116"/>
  <c r="BX20" i="116"/>
  <c r="BW20" i="116"/>
  <c r="BV20" i="116"/>
  <c r="BU20" i="116"/>
  <c r="BT20" i="116"/>
  <c r="BS20" i="116"/>
  <c r="BR20" i="116"/>
  <c r="BQ20" i="116"/>
  <c r="BP20" i="116"/>
  <c r="BO20" i="116"/>
  <c r="BN20" i="116"/>
  <c r="BM20" i="116"/>
  <c r="BL20" i="116"/>
  <c r="BK20" i="116"/>
  <c r="BJ20" i="116"/>
  <c r="BI20" i="116"/>
  <c r="BH20" i="116"/>
  <c r="BG20" i="116"/>
  <c r="BF20" i="116"/>
  <c r="BE20" i="116"/>
  <c r="BD20" i="116"/>
  <c r="BC20" i="116"/>
  <c r="BB20" i="116"/>
  <c r="BA20" i="116"/>
  <c r="AZ20" i="116"/>
  <c r="AY20" i="116"/>
  <c r="AX20" i="116"/>
  <c r="AW20" i="116"/>
  <c r="AV20" i="116"/>
  <c r="AU20" i="116"/>
  <c r="AT20" i="116"/>
  <c r="CE19" i="116"/>
  <c r="CD19" i="116"/>
  <c r="CC19" i="116"/>
  <c r="CB19" i="116"/>
  <c r="CA19" i="116"/>
  <c r="BZ19" i="116"/>
  <c r="BY19" i="116"/>
  <c r="BX19" i="116"/>
  <c r="BW19" i="116"/>
  <c r="BV19" i="116"/>
  <c r="BU19" i="116"/>
  <c r="BT19" i="116"/>
  <c r="BS19" i="116"/>
  <c r="BR19" i="116"/>
  <c r="BQ19" i="116"/>
  <c r="BP19" i="116"/>
  <c r="BO19" i="116"/>
  <c r="BN19" i="116"/>
  <c r="BM19" i="116"/>
  <c r="BL19" i="116"/>
  <c r="BK19" i="116"/>
  <c r="BJ19" i="116"/>
  <c r="BI19" i="116"/>
  <c r="BH19" i="116"/>
  <c r="BG19" i="116"/>
  <c r="BF19" i="116"/>
  <c r="BE19" i="116"/>
  <c r="BD19" i="116"/>
  <c r="BC19" i="116"/>
  <c r="BB19" i="116"/>
  <c r="BA19" i="116"/>
  <c r="AZ19" i="116"/>
  <c r="AY19" i="116"/>
  <c r="AX19" i="116"/>
  <c r="AW19" i="116"/>
  <c r="AV19" i="116"/>
  <c r="AU19" i="116"/>
  <c r="AT19" i="116"/>
  <c r="CE18" i="116"/>
  <c r="CD18" i="116"/>
  <c r="CC18" i="116"/>
  <c r="CB18" i="116"/>
  <c r="CA18" i="116"/>
  <c r="BZ18" i="116"/>
  <c r="BY18" i="116"/>
  <c r="BX18" i="116"/>
  <c r="BW18" i="116"/>
  <c r="BV18" i="116"/>
  <c r="BU18" i="116"/>
  <c r="BT18" i="116"/>
  <c r="BS18" i="116"/>
  <c r="BR18" i="116"/>
  <c r="BQ18" i="116"/>
  <c r="BP18" i="116"/>
  <c r="BO18" i="116"/>
  <c r="BN18" i="116"/>
  <c r="BM18" i="116"/>
  <c r="BL18" i="116"/>
  <c r="BK18" i="116"/>
  <c r="BJ18" i="116"/>
  <c r="BI18" i="116"/>
  <c r="BH18" i="116"/>
  <c r="BG18" i="116"/>
  <c r="BF18" i="116"/>
  <c r="BE18" i="116"/>
  <c r="BD18" i="116"/>
  <c r="BC18" i="116"/>
  <c r="BB18" i="116"/>
  <c r="BA18" i="116"/>
  <c r="AZ18" i="116"/>
  <c r="AY18" i="116"/>
  <c r="AX18" i="116"/>
  <c r="AW18" i="116"/>
  <c r="AV18" i="116"/>
  <c r="AU18" i="116"/>
  <c r="AT18" i="116"/>
  <c r="CE17" i="116"/>
  <c r="CD17" i="116"/>
  <c r="CC17" i="116"/>
  <c r="CB17" i="116"/>
  <c r="CA17" i="116"/>
  <c r="BZ17" i="116"/>
  <c r="BY17" i="116"/>
  <c r="BX17" i="116"/>
  <c r="BW17" i="116"/>
  <c r="BV17" i="116"/>
  <c r="BU17" i="116"/>
  <c r="BT17" i="116"/>
  <c r="BS17" i="116"/>
  <c r="BR17" i="116"/>
  <c r="BQ17" i="116"/>
  <c r="BP17" i="116"/>
  <c r="BO17" i="116"/>
  <c r="BN17" i="116"/>
  <c r="BM17" i="116"/>
  <c r="BL17" i="116"/>
  <c r="BK17" i="116"/>
  <c r="BJ17" i="116"/>
  <c r="BI17" i="116"/>
  <c r="BH17" i="116"/>
  <c r="BG17" i="116"/>
  <c r="BF17" i="116"/>
  <c r="BE17" i="116"/>
  <c r="BD17" i="116"/>
  <c r="BC17" i="116"/>
  <c r="BB17" i="116"/>
  <c r="BA17" i="116"/>
  <c r="AZ17" i="116"/>
  <c r="AY17" i="116"/>
  <c r="AX17" i="116"/>
  <c r="AW17" i="116"/>
  <c r="AV17" i="116"/>
  <c r="AU17" i="116"/>
  <c r="AT17" i="116"/>
  <c r="CE16" i="116"/>
  <c r="CD16" i="116"/>
  <c r="CC16" i="116"/>
  <c r="CB16" i="116"/>
  <c r="CA16" i="116"/>
  <c r="BZ16" i="116"/>
  <c r="BY16" i="116"/>
  <c r="BX16" i="116"/>
  <c r="BW16" i="116"/>
  <c r="BV16" i="116"/>
  <c r="BU16" i="116"/>
  <c r="BT16" i="116"/>
  <c r="BS16" i="116"/>
  <c r="BR16" i="116"/>
  <c r="BQ16" i="116"/>
  <c r="BP16" i="116"/>
  <c r="BO16" i="116"/>
  <c r="BN16" i="116"/>
  <c r="BM16" i="116"/>
  <c r="BL16" i="116"/>
  <c r="BK16" i="116"/>
  <c r="BJ16" i="116"/>
  <c r="BI16" i="116"/>
  <c r="BH16" i="116"/>
  <c r="BG16" i="116"/>
  <c r="BF16" i="116"/>
  <c r="BE16" i="116"/>
  <c r="BD16" i="116"/>
  <c r="BC16" i="116"/>
  <c r="BB16" i="116"/>
  <c r="BA16" i="116"/>
  <c r="AZ16" i="116"/>
  <c r="AY16" i="116"/>
  <c r="AX16" i="116"/>
  <c r="AW16" i="116"/>
  <c r="AV16" i="116"/>
  <c r="AU16" i="116"/>
  <c r="AT16" i="116"/>
  <c r="AP16" i="116"/>
  <c r="CE15" i="116"/>
  <c r="CD15" i="116"/>
  <c r="CC15" i="116"/>
  <c r="CB15" i="116"/>
  <c r="CA15" i="116"/>
  <c r="BZ15" i="116"/>
  <c r="BY15" i="116"/>
  <c r="BX15" i="116"/>
  <c r="BW15" i="116"/>
  <c r="BV15" i="116"/>
  <c r="BU15" i="116"/>
  <c r="BT15" i="116"/>
  <c r="BS15" i="116"/>
  <c r="BR15" i="116"/>
  <c r="BQ15" i="116"/>
  <c r="BP15" i="116"/>
  <c r="BO15" i="116"/>
  <c r="BN15" i="116"/>
  <c r="BM15" i="116"/>
  <c r="BL15" i="116"/>
  <c r="BK15" i="116"/>
  <c r="BJ15" i="116"/>
  <c r="BI15" i="116"/>
  <c r="BH15" i="116"/>
  <c r="BG15" i="116"/>
  <c r="BF15" i="116"/>
  <c r="BE15" i="116"/>
  <c r="BD15" i="116"/>
  <c r="BC15" i="116"/>
  <c r="BB15" i="116"/>
  <c r="BA15" i="116"/>
  <c r="AZ15" i="116"/>
  <c r="AY15" i="116"/>
  <c r="AX15" i="116"/>
  <c r="AW15" i="116"/>
  <c r="AV15" i="116"/>
  <c r="AU15" i="116"/>
  <c r="AT15" i="116"/>
  <c r="CE14" i="116"/>
  <c r="CD14" i="116"/>
  <c r="CC14" i="116"/>
  <c r="CB14" i="116"/>
  <c r="CA14" i="116"/>
  <c r="BZ14" i="116"/>
  <c r="BY14" i="116"/>
  <c r="BX14" i="116"/>
  <c r="BW14" i="116"/>
  <c r="BV14" i="116"/>
  <c r="BU14" i="116"/>
  <c r="BT14" i="116"/>
  <c r="BS14" i="116"/>
  <c r="BR14" i="116"/>
  <c r="BQ14" i="116"/>
  <c r="BP14" i="116"/>
  <c r="BO14" i="116"/>
  <c r="BN14" i="116"/>
  <c r="BM14" i="116"/>
  <c r="BL14" i="116"/>
  <c r="BK14" i="116"/>
  <c r="BJ14" i="116"/>
  <c r="BI14" i="116"/>
  <c r="BH14" i="116"/>
  <c r="BG14" i="116"/>
  <c r="BF14" i="116"/>
  <c r="BE14" i="116"/>
  <c r="BD14" i="116"/>
  <c r="BC14" i="116"/>
  <c r="BB14" i="116"/>
  <c r="BA14" i="116"/>
  <c r="AZ14" i="116"/>
  <c r="AY14" i="116"/>
  <c r="AX14" i="116"/>
  <c r="AW14" i="116"/>
  <c r="AV14" i="116"/>
  <c r="AU14" i="116"/>
  <c r="AT14" i="116"/>
  <c r="AP14" i="116"/>
  <c r="CE13" i="116"/>
  <c r="CD13" i="116"/>
  <c r="CC13" i="116"/>
  <c r="CB13" i="116"/>
  <c r="CA13" i="116"/>
  <c r="BZ13" i="116"/>
  <c r="BY13" i="116"/>
  <c r="BX13" i="116"/>
  <c r="BW13" i="116"/>
  <c r="BV13" i="116"/>
  <c r="BU13" i="116"/>
  <c r="BT13" i="116"/>
  <c r="BS13" i="116"/>
  <c r="BR13" i="116"/>
  <c r="BQ13" i="116"/>
  <c r="BP13" i="116"/>
  <c r="BO13" i="116"/>
  <c r="BN13" i="116"/>
  <c r="BM13" i="116"/>
  <c r="BL13" i="116"/>
  <c r="BK13" i="116"/>
  <c r="BJ13" i="116"/>
  <c r="BI13" i="116"/>
  <c r="BH13" i="116"/>
  <c r="BG13" i="116"/>
  <c r="BF13" i="116"/>
  <c r="BE13" i="116"/>
  <c r="BD13" i="116"/>
  <c r="BC13" i="116"/>
  <c r="BB13" i="116"/>
  <c r="BA13" i="116"/>
  <c r="AZ13" i="116"/>
  <c r="AY13" i="116"/>
  <c r="AX13" i="116"/>
  <c r="AW13" i="116"/>
  <c r="AV13" i="116"/>
  <c r="AU13" i="116"/>
  <c r="AT13" i="116"/>
  <c r="CE12" i="116"/>
  <c r="CD12" i="116"/>
  <c r="CC12" i="116"/>
  <c r="CB12" i="116"/>
  <c r="CA12" i="116"/>
  <c r="BZ12" i="116"/>
  <c r="BY12" i="116"/>
  <c r="BX12" i="116"/>
  <c r="BW12" i="116"/>
  <c r="BV12" i="116"/>
  <c r="BU12" i="116"/>
  <c r="BT12" i="116"/>
  <c r="BS12" i="116"/>
  <c r="BR12" i="116"/>
  <c r="BQ12" i="116"/>
  <c r="BP12" i="116"/>
  <c r="BO12" i="116"/>
  <c r="BN12" i="116"/>
  <c r="BM12" i="116"/>
  <c r="BL12" i="116"/>
  <c r="BK12" i="116"/>
  <c r="BJ12" i="116"/>
  <c r="BI12" i="116"/>
  <c r="BH12" i="116"/>
  <c r="BG12" i="116"/>
  <c r="BF12" i="116"/>
  <c r="BE12" i="116"/>
  <c r="BD12" i="116"/>
  <c r="BC12" i="116"/>
  <c r="BB12" i="116"/>
  <c r="BA12" i="116"/>
  <c r="AZ12" i="116"/>
  <c r="AY12" i="116"/>
  <c r="AX12" i="116"/>
  <c r="AW12" i="116"/>
  <c r="AV12" i="116"/>
  <c r="AU12" i="116"/>
  <c r="AT12" i="116"/>
  <c r="CE11" i="116"/>
  <c r="CD11" i="116"/>
  <c r="CC11" i="116"/>
  <c r="CB11" i="116"/>
  <c r="CA11" i="116"/>
  <c r="BZ11" i="116"/>
  <c r="BY11" i="116"/>
  <c r="BX11" i="116"/>
  <c r="BW11" i="116"/>
  <c r="BV11" i="116"/>
  <c r="BU11" i="116"/>
  <c r="BT11" i="116"/>
  <c r="BS11" i="116"/>
  <c r="BR11" i="116"/>
  <c r="BQ11" i="116"/>
  <c r="BP11" i="116"/>
  <c r="BO11" i="116"/>
  <c r="BN11" i="116"/>
  <c r="BM11" i="116"/>
  <c r="BL11" i="116"/>
  <c r="BK11" i="116"/>
  <c r="BJ11" i="116"/>
  <c r="BI11" i="116"/>
  <c r="BH11" i="116"/>
  <c r="BG11" i="116"/>
  <c r="BF11" i="116"/>
  <c r="BE11" i="116"/>
  <c r="BD11" i="116"/>
  <c r="BC11" i="116"/>
  <c r="BB11" i="116"/>
  <c r="BA11" i="116"/>
  <c r="AZ11" i="116"/>
  <c r="AY11" i="116"/>
  <c r="AX11" i="116"/>
  <c r="AW11" i="116"/>
  <c r="AV11" i="116"/>
  <c r="AU11" i="116"/>
  <c r="AT11" i="116"/>
  <c r="AP11" i="116"/>
  <c r="CE10" i="116"/>
  <c r="CD10" i="116"/>
  <c r="CC10" i="116"/>
  <c r="CB10" i="116"/>
  <c r="CA10" i="116"/>
  <c r="BZ10" i="116"/>
  <c r="BY10" i="116"/>
  <c r="BX10" i="116"/>
  <c r="BW10" i="116"/>
  <c r="BV10" i="116"/>
  <c r="BU10" i="116"/>
  <c r="BT10" i="116"/>
  <c r="BS10" i="116"/>
  <c r="BR10" i="116"/>
  <c r="BQ10" i="116"/>
  <c r="BP10" i="116"/>
  <c r="BO10" i="116"/>
  <c r="BN10" i="116"/>
  <c r="BM10" i="116"/>
  <c r="BL10" i="116"/>
  <c r="BK10" i="116"/>
  <c r="BJ10" i="116"/>
  <c r="BI10" i="116"/>
  <c r="BH10" i="116"/>
  <c r="BG10" i="116"/>
  <c r="BF10" i="116"/>
  <c r="BE10" i="116"/>
  <c r="BD10" i="116"/>
  <c r="BC10" i="116"/>
  <c r="BB10" i="116"/>
  <c r="BA10" i="116"/>
  <c r="AZ10" i="116"/>
  <c r="AY10" i="116"/>
  <c r="AX10" i="116"/>
  <c r="AW10" i="116"/>
  <c r="AV10" i="116"/>
  <c r="AU10" i="116"/>
  <c r="AT10" i="116"/>
  <c r="CE9" i="116"/>
  <c r="CD9" i="116"/>
  <c r="CC9" i="116"/>
  <c r="CB9" i="116"/>
  <c r="CA9" i="116"/>
  <c r="BZ9" i="116"/>
  <c r="BY9" i="116"/>
  <c r="BX9" i="116"/>
  <c r="BW9" i="116"/>
  <c r="BV9" i="116"/>
  <c r="BU9" i="116"/>
  <c r="BT9" i="116"/>
  <c r="BS9" i="116"/>
  <c r="BR9" i="116"/>
  <c r="BQ9" i="116"/>
  <c r="BP9" i="116"/>
  <c r="BO9" i="116"/>
  <c r="BN9" i="116"/>
  <c r="BM9" i="116"/>
  <c r="BL9" i="116"/>
  <c r="BK9" i="116"/>
  <c r="BJ9" i="116"/>
  <c r="BI9" i="116"/>
  <c r="BH9" i="116"/>
  <c r="BG9" i="116"/>
  <c r="BF9" i="116"/>
  <c r="BE9" i="116"/>
  <c r="BD9" i="116"/>
  <c r="BC9" i="116"/>
  <c r="BB9" i="116"/>
  <c r="BA9" i="116"/>
  <c r="AZ9" i="116"/>
  <c r="AY9" i="116"/>
  <c r="AX9" i="116"/>
  <c r="AW9" i="116"/>
  <c r="AV9" i="116"/>
  <c r="AU9" i="116"/>
  <c r="AT9" i="116"/>
  <c r="AP9" i="116"/>
  <c r="CE8" i="116"/>
  <c r="CD8" i="116"/>
  <c r="CC8" i="116"/>
  <c r="CB8" i="116"/>
  <c r="CA8" i="116"/>
  <c r="BZ8" i="116"/>
  <c r="BY8" i="116"/>
  <c r="BX8" i="116"/>
  <c r="BW8" i="116"/>
  <c r="BV8" i="116"/>
  <c r="BU8" i="116"/>
  <c r="BT8" i="116"/>
  <c r="BS8" i="116"/>
  <c r="BR8" i="116"/>
  <c r="BQ8" i="116"/>
  <c r="BP8" i="116"/>
  <c r="BO8" i="116"/>
  <c r="BN8" i="116"/>
  <c r="BM8" i="116"/>
  <c r="BL8" i="116"/>
  <c r="BK8" i="116"/>
  <c r="BJ8" i="116"/>
  <c r="BI8" i="116"/>
  <c r="BH8" i="116"/>
  <c r="BG8" i="116"/>
  <c r="BF8" i="116"/>
  <c r="BE8" i="116"/>
  <c r="BD8" i="116"/>
  <c r="BC8" i="116"/>
  <c r="BB8" i="116"/>
  <c r="BA8" i="116"/>
  <c r="AZ8" i="116"/>
  <c r="AY8" i="116"/>
  <c r="AX8" i="116"/>
  <c r="AW8" i="116"/>
  <c r="AV8" i="116"/>
  <c r="AU8" i="116"/>
  <c r="AT8" i="116"/>
  <c r="CE7" i="116"/>
  <c r="CD7" i="116"/>
  <c r="CC7" i="116"/>
  <c r="CB7" i="116"/>
  <c r="CA7" i="116"/>
  <c r="BZ7" i="116"/>
  <c r="BY7" i="116"/>
  <c r="BX7" i="116"/>
  <c r="BW7" i="116"/>
  <c r="BV7" i="116"/>
  <c r="BU7" i="116"/>
  <c r="BT7" i="116"/>
  <c r="BS7" i="116"/>
  <c r="BR7" i="116"/>
  <c r="BQ7" i="116"/>
  <c r="BP7" i="116"/>
  <c r="BO7" i="116"/>
  <c r="BN7" i="116"/>
  <c r="BM7" i="116"/>
  <c r="BL7" i="116"/>
  <c r="BK7" i="116"/>
  <c r="BJ7" i="116"/>
  <c r="BI7" i="116"/>
  <c r="BH7" i="116"/>
  <c r="BG7" i="116"/>
  <c r="BF7" i="116"/>
  <c r="BE7" i="116"/>
  <c r="BD7" i="116"/>
  <c r="BC7" i="116"/>
  <c r="BB7" i="116"/>
  <c r="BA7" i="116"/>
  <c r="AZ7" i="116"/>
  <c r="AY7" i="116"/>
  <c r="AX7" i="116"/>
  <c r="AW7" i="116"/>
  <c r="AV7" i="116"/>
  <c r="AU7" i="116"/>
  <c r="AT7" i="116"/>
  <c r="CE6" i="116"/>
  <c r="CD6" i="116"/>
  <c r="CC6" i="116"/>
  <c r="CB6" i="116"/>
  <c r="CA6" i="116"/>
  <c r="BZ6" i="116"/>
  <c r="BY6" i="116"/>
  <c r="BX6" i="116"/>
  <c r="BW6" i="116"/>
  <c r="BV6" i="116"/>
  <c r="BU6" i="116"/>
  <c r="BT6" i="116"/>
  <c r="BS6" i="116"/>
  <c r="BR6" i="116"/>
  <c r="BQ6" i="116"/>
  <c r="BP6" i="116"/>
  <c r="BO6" i="116"/>
  <c r="BN6" i="116"/>
  <c r="BM6" i="116"/>
  <c r="BL6" i="116"/>
  <c r="BK6" i="116"/>
  <c r="BJ6" i="116"/>
  <c r="BI6" i="116"/>
  <c r="BH6" i="116"/>
  <c r="BG6" i="116"/>
  <c r="BF6" i="116"/>
  <c r="BE6" i="116"/>
  <c r="BD6" i="116"/>
  <c r="BC6" i="116"/>
  <c r="BB6" i="116"/>
  <c r="BA6" i="116"/>
  <c r="AZ6" i="116"/>
  <c r="AY6" i="116"/>
  <c r="AX6" i="116"/>
  <c r="AW6" i="116"/>
  <c r="AV6" i="116"/>
  <c r="AU6" i="116"/>
  <c r="AT6" i="116"/>
  <c r="B25" i="115"/>
  <c r="B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E6" i="115"/>
  <c r="E5" i="115"/>
  <c r="E4" i="115"/>
  <c r="E3" i="115"/>
  <c r="L458" i="113"/>
  <c r="D458" i="113"/>
  <c r="Q457" i="113"/>
  <c r="P457" i="113"/>
  <c r="O457" i="113"/>
  <c r="N457" i="113"/>
  <c r="M457" i="113"/>
  <c r="I457" i="113"/>
  <c r="Q456" i="113"/>
  <c r="P456" i="113"/>
  <c r="O456" i="113"/>
  <c r="N456" i="113"/>
  <c r="M456" i="113"/>
  <c r="I456" i="113"/>
  <c r="Q455" i="113"/>
  <c r="P455" i="113"/>
  <c r="O455" i="113"/>
  <c r="N455" i="113"/>
  <c r="M455" i="113"/>
  <c r="I455" i="113"/>
  <c r="Q454" i="113"/>
  <c r="P454" i="113"/>
  <c r="O454" i="113"/>
  <c r="N454" i="113"/>
  <c r="M454" i="113"/>
  <c r="I454" i="113"/>
  <c r="Q453" i="113"/>
  <c r="P453" i="113"/>
  <c r="O453" i="113"/>
  <c r="N453" i="113"/>
  <c r="M453" i="113"/>
  <c r="I453" i="113"/>
  <c r="Q452" i="113"/>
  <c r="P452" i="113"/>
  <c r="O452" i="113"/>
  <c r="N452" i="113"/>
  <c r="M452" i="113"/>
  <c r="I452" i="113"/>
  <c r="Q451" i="113"/>
  <c r="P451" i="113"/>
  <c r="O451" i="113"/>
  <c r="N451" i="113"/>
  <c r="M451" i="113"/>
  <c r="I451" i="113"/>
  <c r="Q450" i="113"/>
  <c r="P450" i="113"/>
  <c r="O450" i="113"/>
  <c r="N450" i="113"/>
  <c r="M450" i="113"/>
  <c r="I450" i="113"/>
  <c r="Q449" i="113"/>
  <c r="P449" i="113"/>
  <c r="O449" i="113"/>
  <c r="N449" i="113"/>
  <c r="M449" i="113"/>
  <c r="I449" i="113"/>
  <c r="Q448" i="113"/>
  <c r="P448" i="113"/>
  <c r="O448" i="113"/>
  <c r="N448" i="113"/>
  <c r="M448" i="113"/>
  <c r="I448" i="113"/>
  <c r="Q447" i="113"/>
  <c r="P447" i="113"/>
  <c r="O447" i="113"/>
  <c r="N447" i="113"/>
  <c r="M447" i="113"/>
  <c r="I447" i="113"/>
  <c r="Q446" i="113"/>
  <c r="P446" i="113"/>
  <c r="O446" i="113"/>
  <c r="N446" i="113"/>
  <c r="M446" i="113"/>
  <c r="I446" i="113"/>
  <c r="Q445" i="113"/>
  <c r="P445" i="113"/>
  <c r="O445" i="113"/>
  <c r="N445" i="113"/>
  <c r="M445" i="113"/>
  <c r="I445" i="113"/>
  <c r="Q444" i="113"/>
  <c r="P444" i="113"/>
  <c r="O444" i="113"/>
  <c r="N444" i="113"/>
  <c r="M444" i="113"/>
  <c r="I444" i="113"/>
  <c r="Q443" i="113"/>
  <c r="P443" i="113"/>
  <c r="O443" i="113"/>
  <c r="N443" i="113"/>
  <c r="M443" i="113"/>
  <c r="I443" i="113"/>
  <c r="Q442" i="113"/>
  <c r="P442" i="113"/>
  <c r="O442" i="113"/>
  <c r="N442" i="113"/>
  <c r="M442" i="113"/>
  <c r="I442" i="113"/>
  <c r="Q441" i="113"/>
  <c r="P441" i="113"/>
  <c r="O441" i="113"/>
  <c r="N441" i="113"/>
  <c r="M441" i="113"/>
  <c r="I441" i="113"/>
  <c r="Q440" i="113"/>
  <c r="P440" i="113"/>
  <c r="O440" i="113"/>
  <c r="N440" i="113"/>
  <c r="M440" i="113"/>
  <c r="I440" i="113"/>
  <c r="Q439" i="113"/>
  <c r="P439" i="113"/>
  <c r="O439" i="113"/>
  <c r="N439" i="113"/>
  <c r="M439" i="113"/>
  <c r="I439" i="113"/>
  <c r="Q438" i="113"/>
  <c r="P438" i="113"/>
  <c r="O438" i="113"/>
  <c r="N438" i="113"/>
  <c r="M438" i="113"/>
  <c r="I438" i="113"/>
  <c r="Q437" i="113"/>
  <c r="P437" i="113"/>
  <c r="O437" i="113"/>
  <c r="N437" i="113"/>
  <c r="M437" i="113"/>
  <c r="I437" i="113"/>
  <c r="Q436" i="113"/>
  <c r="P436" i="113"/>
  <c r="O436" i="113"/>
  <c r="N436" i="113"/>
  <c r="M436" i="113"/>
  <c r="I436" i="113"/>
  <c r="Q435" i="113"/>
  <c r="P435" i="113"/>
  <c r="O435" i="113"/>
  <c r="N435" i="113"/>
  <c r="M435" i="113"/>
  <c r="I435" i="113"/>
  <c r="Q434" i="113"/>
  <c r="P434" i="113"/>
  <c r="O434" i="113"/>
  <c r="N434" i="113"/>
  <c r="M434" i="113"/>
  <c r="I434" i="113"/>
  <c r="Q433" i="113"/>
  <c r="P433" i="113"/>
  <c r="O433" i="113"/>
  <c r="N433" i="113"/>
  <c r="M433" i="113"/>
  <c r="I433" i="113"/>
  <c r="Q432" i="113"/>
  <c r="P432" i="113"/>
  <c r="O432" i="113"/>
  <c r="N432" i="113"/>
  <c r="M432" i="113"/>
  <c r="I432" i="113"/>
  <c r="Q431" i="113"/>
  <c r="P431" i="113"/>
  <c r="O431" i="113"/>
  <c r="N431" i="113"/>
  <c r="M431" i="113"/>
  <c r="I431" i="113"/>
  <c r="Q430" i="113"/>
  <c r="P430" i="113"/>
  <c r="O430" i="113"/>
  <c r="N430" i="113"/>
  <c r="M430" i="113"/>
  <c r="I430" i="113"/>
  <c r="Q429" i="113"/>
  <c r="P429" i="113"/>
  <c r="O429" i="113"/>
  <c r="N429" i="113"/>
  <c r="M429" i="113"/>
  <c r="I429" i="113"/>
  <c r="Q428" i="113"/>
  <c r="P428" i="113"/>
  <c r="O428" i="113"/>
  <c r="N428" i="113"/>
  <c r="M428" i="113"/>
  <c r="I428" i="113"/>
  <c r="Q427" i="113"/>
  <c r="P427" i="113"/>
  <c r="O427" i="113"/>
  <c r="N427" i="113"/>
  <c r="M427" i="113"/>
  <c r="I427" i="113"/>
  <c r="Q426" i="113"/>
  <c r="P426" i="113"/>
  <c r="O426" i="113"/>
  <c r="N426" i="113"/>
  <c r="M426" i="113"/>
  <c r="I426" i="113"/>
  <c r="Q425" i="113"/>
  <c r="P425" i="113"/>
  <c r="O425" i="113"/>
  <c r="N425" i="113"/>
  <c r="M425" i="113"/>
  <c r="I425" i="113"/>
  <c r="Q424" i="113"/>
  <c r="P424" i="113"/>
  <c r="O424" i="113"/>
  <c r="N424" i="113"/>
  <c r="M424" i="113"/>
  <c r="I424" i="113"/>
  <c r="Q423" i="113"/>
  <c r="P423" i="113"/>
  <c r="O423" i="113"/>
  <c r="N423" i="113"/>
  <c r="M423" i="113"/>
  <c r="I423" i="113"/>
  <c r="Q422" i="113"/>
  <c r="P422" i="113"/>
  <c r="O422" i="113"/>
  <c r="N422" i="113"/>
  <c r="M422" i="113"/>
  <c r="I422" i="113"/>
  <c r="Q421" i="113"/>
  <c r="P421" i="113"/>
  <c r="O421" i="113"/>
  <c r="N421" i="113"/>
  <c r="M421" i="113"/>
  <c r="I421" i="113"/>
  <c r="Q420" i="113"/>
  <c r="P420" i="113"/>
  <c r="O420" i="113"/>
  <c r="N420" i="113"/>
  <c r="M420" i="113"/>
  <c r="I420" i="113"/>
  <c r="Q419" i="113"/>
  <c r="P419" i="113"/>
  <c r="O419" i="113"/>
  <c r="N419" i="113"/>
  <c r="M419" i="113"/>
  <c r="I419" i="113"/>
  <c r="Q418" i="113"/>
  <c r="P418" i="113"/>
  <c r="O418" i="113"/>
  <c r="N418" i="113"/>
  <c r="M418" i="113"/>
  <c r="I418" i="113"/>
  <c r="Q417" i="113"/>
  <c r="P417" i="113"/>
  <c r="O417" i="113"/>
  <c r="N417" i="113"/>
  <c r="M417" i="113"/>
  <c r="I417" i="113"/>
  <c r="Q416" i="113"/>
  <c r="P416" i="113"/>
  <c r="O416" i="113"/>
  <c r="N416" i="113"/>
  <c r="M416" i="113"/>
  <c r="I416" i="113"/>
  <c r="Q415" i="113"/>
  <c r="P415" i="113"/>
  <c r="O415" i="113"/>
  <c r="N415" i="113"/>
  <c r="M415" i="113"/>
  <c r="I415" i="113"/>
  <c r="Q414" i="113"/>
  <c r="P414" i="113"/>
  <c r="O414" i="113"/>
  <c r="N414" i="113"/>
  <c r="M414" i="113"/>
  <c r="I414" i="113"/>
  <c r="Q413" i="113"/>
  <c r="P413" i="113"/>
  <c r="O413" i="113"/>
  <c r="N413" i="113"/>
  <c r="M413" i="113"/>
  <c r="I413" i="113"/>
  <c r="Q412" i="113"/>
  <c r="P412" i="113"/>
  <c r="O412" i="113"/>
  <c r="N412" i="113"/>
  <c r="M412" i="113"/>
  <c r="I412" i="113"/>
  <c r="Q411" i="113"/>
  <c r="P411" i="113"/>
  <c r="O411" i="113"/>
  <c r="N411" i="113"/>
  <c r="M411" i="113"/>
  <c r="I411" i="113"/>
  <c r="Q410" i="113"/>
  <c r="P410" i="113"/>
  <c r="O410" i="113"/>
  <c r="N410" i="113"/>
  <c r="M410" i="113"/>
  <c r="I410" i="113"/>
  <c r="Q409" i="113"/>
  <c r="P409" i="113"/>
  <c r="O409" i="113"/>
  <c r="N409" i="113"/>
  <c r="M409" i="113"/>
  <c r="I409" i="113"/>
  <c r="Q408" i="113"/>
  <c r="P408" i="113"/>
  <c r="O408" i="113"/>
  <c r="N408" i="113"/>
  <c r="M408" i="113"/>
  <c r="I408" i="113"/>
  <c r="Q407" i="113"/>
  <c r="P407" i="113"/>
  <c r="O407" i="113"/>
  <c r="N407" i="113"/>
  <c r="M407" i="113"/>
  <c r="I407" i="113"/>
  <c r="Q406" i="113"/>
  <c r="P406" i="113"/>
  <c r="O406" i="113"/>
  <c r="N406" i="113"/>
  <c r="M406" i="113"/>
  <c r="I406" i="113"/>
  <c r="Q405" i="113"/>
  <c r="P405" i="113"/>
  <c r="O405" i="113"/>
  <c r="N405" i="113"/>
  <c r="M405" i="113"/>
  <c r="I405" i="113"/>
  <c r="Q404" i="113"/>
  <c r="P404" i="113"/>
  <c r="O404" i="113"/>
  <c r="N404" i="113"/>
  <c r="M404" i="113"/>
  <c r="I404" i="113"/>
  <c r="Q403" i="113"/>
  <c r="P403" i="113"/>
  <c r="O403" i="113"/>
  <c r="N403" i="113"/>
  <c r="M403" i="113"/>
  <c r="I403" i="113"/>
  <c r="Q402" i="113"/>
  <c r="P402" i="113"/>
  <c r="O402" i="113"/>
  <c r="N402" i="113"/>
  <c r="M402" i="113"/>
  <c r="I402" i="113"/>
  <c r="Q401" i="113"/>
  <c r="P401" i="113"/>
  <c r="O401" i="113"/>
  <c r="N401" i="113"/>
  <c r="M401" i="113"/>
  <c r="I401" i="113"/>
  <c r="Q400" i="113"/>
  <c r="P400" i="113"/>
  <c r="O400" i="113"/>
  <c r="N400" i="113"/>
  <c r="M400" i="113"/>
  <c r="I400" i="113"/>
  <c r="Q399" i="113"/>
  <c r="P399" i="113"/>
  <c r="O399" i="113"/>
  <c r="N399" i="113"/>
  <c r="M399" i="113"/>
  <c r="I399" i="113"/>
  <c r="Q398" i="113"/>
  <c r="P398" i="113"/>
  <c r="O398" i="113"/>
  <c r="N398" i="113"/>
  <c r="M398" i="113"/>
  <c r="I398" i="113"/>
  <c r="Q397" i="113"/>
  <c r="P397" i="113"/>
  <c r="O397" i="113"/>
  <c r="N397" i="113"/>
  <c r="M397" i="113"/>
  <c r="I397" i="113"/>
  <c r="Q396" i="113"/>
  <c r="P396" i="113"/>
  <c r="O396" i="113"/>
  <c r="N396" i="113"/>
  <c r="M396" i="113"/>
  <c r="I396" i="113"/>
  <c r="Q395" i="113"/>
  <c r="P395" i="113"/>
  <c r="O395" i="113"/>
  <c r="N395" i="113"/>
  <c r="M395" i="113"/>
  <c r="I395" i="113"/>
  <c r="Q394" i="113"/>
  <c r="P394" i="113"/>
  <c r="O394" i="113"/>
  <c r="N394" i="113"/>
  <c r="M394" i="113"/>
  <c r="I394" i="113"/>
  <c r="Q393" i="113"/>
  <c r="P393" i="113"/>
  <c r="O393" i="113"/>
  <c r="N393" i="113"/>
  <c r="M393" i="113"/>
  <c r="I393" i="113"/>
  <c r="Q392" i="113"/>
  <c r="P392" i="113"/>
  <c r="O392" i="113"/>
  <c r="N392" i="113"/>
  <c r="M392" i="113"/>
  <c r="I392" i="113"/>
  <c r="Q391" i="113"/>
  <c r="P391" i="113"/>
  <c r="O391" i="113"/>
  <c r="N391" i="113"/>
  <c r="M391" i="113"/>
  <c r="I391" i="113"/>
  <c r="Q390" i="113"/>
  <c r="P390" i="113"/>
  <c r="O390" i="113"/>
  <c r="N390" i="113"/>
  <c r="M390" i="113"/>
  <c r="I390" i="113"/>
  <c r="Q389" i="113"/>
  <c r="P389" i="113"/>
  <c r="O389" i="113"/>
  <c r="N389" i="113"/>
  <c r="M389" i="113"/>
  <c r="I389" i="113"/>
  <c r="Q388" i="113"/>
  <c r="P388" i="113"/>
  <c r="O388" i="113"/>
  <c r="N388" i="113"/>
  <c r="M388" i="113"/>
  <c r="I388" i="113"/>
  <c r="Q387" i="113"/>
  <c r="P387" i="113"/>
  <c r="O387" i="113"/>
  <c r="N387" i="113"/>
  <c r="M387" i="113"/>
  <c r="I387" i="113"/>
  <c r="Q386" i="113"/>
  <c r="P386" i="113"/>
  <c r="O386" i="113"/>
  <c r="N386" i="113"/>
  <c r="M386" i="113"/>
  <c r="I386" i="113"/>
  <c r="Q385" i="113"/>
  <c r="P385" i="113"/>
  <c r="O385" i="113"/>
  <c r="N385" i="113"/>
  <c r="M385" i="113"/>
  <c r="I385" i="113"/>
  <c r="Q384" i="113"/>
  <c r="P384" i="113"/>
  <c r="O384" i="113"/>
  <c r="N384" i="113"/>
  <c r="M384" i="113"/>
  <c r="I384" i="113"/>
  <c r="Q383" i="113"/>
  <c r="P383" i="113"/>
  <c r="O383" i="113"/>
  <c r="N383" i="113"/>
  <c r="M383" i="113"/>
  <c r="I383" i="113"/>
  <c r="Q382" i="113"/>
  <c r="P382" i="113"/>
  <c r="O382" i="113"/>
  <c r="N382" i="113"/>
  <c r="M382" i="113"/>
  <c r="I382" i="113"/>
  <c r="Q381" i="113"/>
  <c r="P381" i="113"/>
  <c r="O381" i="113"/>
  <c r="N381" i="113"/>
  <c r="M381" i="113"/>
  <c r="I381" i="113"/>
  <c r="Q380" i="113"/>
  <c r="P380" i="113"/>
  <c r="O380" i="113"/>
  <c r="N380" i="113"/>
  <c r="M380" i="113"/>
  <c r="I380" i="113"/>
  <c r="Q379" i="113"/>
  <c r="P379" i="113"/>
  <c r="O379" i="113"/>
  <c r="N379" i="113"/>
  <c r="M379" i="113"/>
  <c r="I379" i="113"/>
  <c r="Q378" i="113"/>
  <c r="P378" i="113"/>
  <c r="O378" i="113"/>
  <c r="N378" i="113"/>
  <c r="M378" i="113"/>
  <c r="I378" i="113"/>
  <c r="Q377" i="113"/>
  <c r="P377" i="113"/>
  <c r="O377" i="113"/>
  <c r="N377" i="113"/>
  <c r="M377" i="113"/>
  <c r="I377" i="113"/>
  <c r="Q376" i="113"/>
  <c r="P376" i="113"/>
  <c r="O376" i="113"/>
  <c r="N376" i="113"/>
  <c r="M376" i="113"/>
  <c r="I376" i="113"/>
  <c r="Q375" i="113"/>
  <c r="P375" i="113"/>
  <c r="O375" i="113"/>
  <c r="N375" i="113"/>
  <c r="M375" i="113"/>
  <c r="I375" i="113"/>
  <c r="Q374" i="113"/>
  <c r="P374" i="113"/>
  <c r="O374" i="113"/>
  <c r="N374" i="113"/>
  <c r="M374" i="113"/>
  <c r="I374" i="113"/>
  <c r="Q373" i="113"/>
  <c r="P373" i="113"/>
  <c r="O373" i="113"/>
  <c r="N373" i="113"/>
  <c r="M373" i="113"/>
  <c r="I373" i="113"/>
  <c r="Q372" i="113"/>
  <c r="P372" i="113"/>
  <c r="O372" i="113"/>
  <c r="N372" i="113"/>
  <c r="M372" i="113"/>
  <c r="I372" i="113"/>
  <c r="Q371" i="113"/>
  <c r="P371" i="113"/>
  <c r="O371" i="113"/>
  <c r="N371" i="113"/>
  <c r="M371" i="113"/>
  <c r="I371" i="113"/>
  <c r="Q370" i="113"/>
  <c r="P370" i="113"/>
  <c r="O370" i="113"/>
  <c r="N370" i="113"/>
  <c r="M370" i="113"/>
  <c r="I370" i="113"/>
  <c r="Q369" i="113"/>
  <c r="P369" i="113"/>
  <c r="O369" i="113"/>
  <c r="N369" i="113"/>
  <c r="M369" i="113"/>
  <c r="I369" i="113"/>
  <c r="Q368" i="113"/>
  <c r="P368" i="113"/>
  <c r="O368" i="113"/>
  <c r="N368" i="113"/>
  <c r="M368" i="113"/>
  <c r="I368" i="113"/>
  <c r="Q367" i="113"/>
  <c r="P367" i="113"/>
  <c r="O367" i="113"/>
  <c r="N367" i="113"/>
  <c r="M367" i="113"/>
  <c r="I367" i="113"/>
  <c r="Q366" i="113"/>
  <c r="P366" i="113"/>
  <c r="O366" i="113"/>
  <c r="N366" i="113"/>
  <c r="M366" i="113"/>
  <c r="I366" i="113"/>
  <c r="Q365" i="113"/>
  <c r="P365" i="113"/>
  <c r="O365" i="113"/>
  <c r="N365" i="113"/>
  <c r="M365" i="113"/>
  <c r="I365" i="113"/>
  <c r="Q364" i="113"/>
  <c r="P364" i="113"/>
  <c r="O364" i="113"/>
  <c r="N364" i="113"/>
  <c r="M364" i="113"/>
  <c r="I364" i="113"/>
  <c r="Q363" i="113"/>
  <c r="P363" i="113"/>
  <c r="O363" i="113"/>
  <c r="N363" i="113"/>
  <c r="M363" i="113"/>
  <c r="I363" i="113"/>
  <c r="Q362" i="113"/>
  <c r="P362" i="113"/>
  <c r="O362" i="113"/>
  <c r="N362" i="113"/>
  <c r="M362" i="113"/>
  <c r="I362" i="113"/>
  <c r="Q361" i="113"/>
  <c r="P361" i="113"/>
  <c r="O361" i="113"/>
  <c r="N361" i="113"/>
  <c r="M361" i="113"/>
  <c r="I361" i="113"/>
  <c r="Q360" i="113"/>
  <c r="P360" i="113"/>
  <c r="O360" i="113"/>
  <c r="N360" i="113"/>
  <c r="M360" i="113"/>
  <c r="I360" i="113"/>
  <c r="Q359" i="113"/>
  <c r="P359" i="113"/>
  <c r="O359" i="113"/>
  <c r="N359" i="113"/>
  <c r="M359" i="113"/>
  <c r="I359" i="113"/>
  <c r="Q358" i="113"/>
  <c r="P358" i="113"/>
  <c r="O358" i="113"/>
  <c r="N358" i="113"/>
  <c r="M358" i="113"/>
  <c r="I358" i="113"/>
  <c r="Q357" i="113"/>
  <c r="P357" i="113"/>
  <c r="O357" i="113"/>
  <c r="N357" i="113"/>
  <c r="M357" i="113"/>
  <c r="I357" i="113"/>
  <c r="Q356" i="113"/>
  <c r="P356" i="113"/>
  <c r="O356" i="113"/>
  <c r="N356" i="113"/>
  <c r="M356" i="113"/>
  <c r="I356" i="113"/>
  <c r="Q355" i="113"/>
  <c r="P355" i="113"/>
  <c r="O355" i="113"/>
  <c r="N355" i="113"/>
  <c r="M355" i="113"/>
  <c r="I355" i="113"/>
  <c r="Q354" i="113"/>
  <c r="P354" i="113"/>
  <c r="O354" i="113"/>
  <c r="N354" i="113"/>
  <c r="M354" i="113"/>
  <c r="I354" i="113"/>
  <c r="Q353" i="113"/>
  <c r="P353" i="113"/>
  <c r="O353" i="113"/>
  <c r="N353" i="113"/>
  <c r="M353" i="113"/>
  <c r="I353" i="113"/>
  <c r="Q352" i="113"/>
  <c r="P352" i="113"/>
  <c r="O352" i="113"/>
  <c r="N352" i="113"/>
  <c r="M352" i="113"/>
  <c r="I352" i="113"/>
  <c r="Q351" i="113"/>
  <c r="P351" i="113"/>
  <c r="O351" i="113"/>
  <c r="N351" i="113"/>
  <c r="M351" i="113"/>
  <c r="I351" i="113"/>
  <c r="Q350" i="113"/>
  <c r="P350" i="113"/>
  <c r="O350" i="113"/>
  <c r="N350" i="113"/>
  <c r="M350" i="113"/>
  <c r="I350" i="113"/>
  <c r="Q349" i="113"/>
  <c r="P349" i="113"/>
  <c r="O349" i="113"/>
  <c r="N349" i="113"/>
  <c r="M349" i="113"/>
  <c r="I349" i="113"/>
  <c r="Q348" i="113"/>
  <c r="P348" i="113"/>
  <c r="O348" i="113"/>
  <c r="N348" i="113"/>
  <c r="M348" i="113"/>
  <c r="I348" i="113"/>
  <c r="Q347" i="113"/>
  <c r="P347" i="113"/>
  <c r="O347" i="113"/>
  <c r="N347" i="113"/>
  <c r="M347" i="113"/>
  <c r="I347" i="113"/>
  <c r="Q346" i="113"/>
  <c r="P346" i="113"/>
  <c r="O346" i="113"/>
  <c r="N346" i="113"/>
  <c r="M346" i="113"/>
  <c r="I346" i="113"/>
  <c r="Q345" i="113"/>
  <c r="P345" i="113"/>
  <c r="O345" i="113"/>
  <c r="N345" i="113"/>
  <c r="M345" i="113"/>
  <c r="I345" i="113"/>
  <c r="Q344" i="113"/>
  <c r="P344" i="113"/>
  <c r="O344" i="113"/>
  <c r="N344" i="113"/>
  <c r="M344" i="113"/>
  <c r="I344" i="113"/>
  <c r="Q343" i="113"/>
  <c r="P343" i="113"/>
  <c r="O343" i="113"/>
  <c r="N343" i="113"/>
  <c r="M343" i="113"/>
  <c r="I343" i="113"/>
  <c r="Q342" i="113"/>
  <c r="P342" i="113"/>
  <c r="O342" i="113"/>
  <c r="N342" i="113"/>
  <c r="M342" i="113"/>
  <c r="I342" i="113"/>
  <c r="Q341" i="113"/>
  <c r="P341" i="113"/>
  <c r="O341" i="113"/>
  <c r="N341" i="113"/>
  <c r="M341" i="113"/>
  <c r="I341" i="113"/>
  <c r="Q340" i="113"/>
  <c r="P340" i="113"/>
  <c r="O340" i="113"/>
  <c r="N340" i="113"/>
  <c r="M340" i="113"/>
  <c r="I340" i="113"/>
  <c r="Q339" i="113"/>
  <c r="P339" i="113"/>
  <c r="O339" i="113"/>
  <c r="N339" i="113"/>
  <c r="M339" i="113"/>
  <c r="I339" i="113"/>
  <c r="Q338" i="113"/>
  <c r="P338" i="113"/>
  <c r="O338" i="113"/>
  <c r="N338" i="113"/>
  <c r="M338" i="113"/>
  <c r="I338" i="113"/>
  <c r="Q337" i="113"/>
  <c r="P337" i="113"/>
  <c r="O337" i="113"/>
  <c r="N337" i="113"/>
  <c r="M337" i="113"/>
  <c r="I337" i="113"/>
  <c r="Q336" i="113"/>
  <c r="P336" i="113"/>
  <c r="O336" i="113"/>
  <c r="N336" i="113"/>
  <c r="M336" i="113"/>
  <c r="I336" i="113"/>
  <c r="Q335" i="113"/>
  <c r="P335" i="113"/>
  <c r="O335" i="113"/>
  <c r="N335" i="113"/>
  <c r="M335" i="113"/>
  <c r="I335" i="113"/>
  <c r="Q334" i="113"/>
  <c r="P334" i="113"/>
  <c r="O334" i="113"/>
  <c r="N334" i="113"/>
  <c r="M334" i="113"/>
  <c r="I334" i="113"/>
  <c r="Q333" i="113"/>
  <c r="P333" i="113"/>
  <c r="O333" i="113"/>
  <c r="N333" i="113"/>
  <c r="M333" i="113"/>
  <c r="I333" i="113"/>
  <c r="Q332" i="113"/>
  <c r="P332" i="113"/>
  <c r="O332" i="113"/>
  <c r="N332" i="113"/>
  <c r="M332" i="113"/>
  <c r="I332" i="113"/>
  <c r="Q331" i="113"/>
  <c r="P331" i="113"/>
  <c r="O331" i="113"/>
  <c r="N331" i="113"/>
  <c r="M331" i="113"/>
  <c r="I331" i="113"/>
  <c r="Q330" i="113"/>
  <c r="P330" i="113"/>
  <c r="O330" i="113"/>
  <c r="N330" i="113"/>
  <c r="M330" i="113"/>
  <c r="I330" i="113"/>
  <c r="Q329" i="113"/>
  <c r="P329" i="113"/>
  <c r="O329" i="113"/>
  <c r="N329" i="113"/>
  <c r="M329" i="113"/>
  <c r="I329" i="113"/>
  <c r="Q328" i="113"/>
  <c r="P328" i="113"/>
  <c r="O328" i="113"/>
  <c r="N328" i="113"/>
  <c r="M328" i="113"/>
  <c r="I328" i="113"/>
  <c r="Q327" i="113"/>
  <c r="P327" i="113"/>
  <c r="O327" i="113"/>
  <c r="N327" i="113"/>
  <c r="M327" i="113"/>
  <c r="I327" i="113"/>
  <c r="Q326" i="113"/>
  <c r="P326" i="113"/>
  <c r="O326" i="113"/>
  <c r="N326" i="113"/>
  <c r="M326" i="113"/>
  <c r="I326" i="113"/>
  <c r="Q325" i="113"/>
  <c r="P325" i="113"/>
  <c r="O325" i="113"/>
  <c r="N325" i="113"/>
  <c r="M325" i="113"/>
  <c r="I325" i="113"/>
  <c r="Q324" i="113"/>
  <c r="P324" i="113"/>
  <c r="O324" i="113"/>
  <c r="N324" i="113"/>
  <c r="M324" i="113"/>
  <c r="I324" i="113"/>
  <c r="Q323" i="113"/>
  <c r="P323" i="113"/>
  <c r="O323" i="113"/>
  <c r="N323" i="113"/>
  <c r="M323" i="113"/>
  <c r="I323" i="113"/>
  <c r="Q322" i="113"/>
  <c r="P322" i="113"/>
  <c r="O322" i="113"/>
  <c r="N322" i="113"/>
  <c r="M322" i="113"/>
  <c r="I322" i="113"/>
  <c r="Q321" i="113"/>
  <c r="P321" i="113"/>
  <c r="O321" i="113"/>
  <c r="N321" i="113"/>
  <c r="M321" i="113"/>
  <c r="I321" i="113"/>
  <c r="Q320" i="113"/>
  <c r="P320" i="113"/>
  <c r="O320" i="113"/>
  <c r="N320" i="113"/>
  <c r="M320" i="113"/>
  <c r="I320" i="113"/>
  <c r="Q319" i="113"/>
  <c r="P319" i="113"/>
  <c r="O319" i="113"/>
  <c r="N319" i="113"/>
  <c r="M319" i="113"/>
  <c r="I319" i="113"/>
  <c r="Q318" i="113"/>
  <c r="P318" i="113"/>
  <c r="O318" i="113"/>
  <c r="N318" i="113"/>
  <c r="M318" i="113"/>
  <c r="I318" i="113"/>
  <c r="Q317" i="113"/>
  <c r="P317" i="113"/>
  <c r="O317" i="113"/>
  <c r="N317" i="113"/>
  <c r="M317" i="113"/>
  <c r="I317" i="113"/>
  <c r="Q316" i="113"/>
  <c r="P316" i="113"/>
  <c r="O316" i="113"/>
  <c r="N316" i="113"/>
  <c r="M316" i="113"/>
  <c r="I316" i="113"/>
  <c r="Q315" i="113"/>
  <c r="P315" i="113"/>
  <c r="O315" i="113"/>
  <c r="N315" i="113"/>
  <c r="M315" i="113"/>
  <c r="I315" i="113"/>
  <c r="Q314" i="113"/>
  <c r="P314" i="113"/>
  <c r="O314" i="113"/>
  <c r="N314" i="113"/>
  <c r="M314" i="113"/>
  <c r="I314" i="113"/>
  <c r="Q313" i="113"/>
  <c r="P313" i="113"/>
  <c r="O313" i="113"/>
  <c r="N313" i="113"/>
  <c r="M313" i="113"/>
  <c r="I313" i="113"/>
  <c r="Q312" i="113"/>
  <c r="P312" i="113"/>
  <c r="O312" i="113"/>
  <c r="N312" i="113"/>
  <c r="M312" i="113"/>
  <c r="I312" i="113"/>
  <c r="Q311" i="113"/>
  <c r="P311" i="113"/>
  <c r="O311" i="113"/>
  <c r="N311" i="113"/>
  <c r="M311" i="113"/>
  <c r="I311" i="113"/>
  <c r="Q310" i="113"/>
  <c r="P310" i="113"/>
  <c r="O310" i="113"/>
  <c r="N310" i="113"/>
  <c r="M310" i="113"/>
  <c r="I310" i="113"/>
  <c r="Q309" i="113"/>
  <c r="P309" i="113"/>
  <c r="O309" i="113"/>
  <c r="N309" i="113"/>
  <c r="M309" i="113"/>
  <c r="I309" i="113"/>
  <c r="Q308" i="113"/>
  <c r="P308" i="113"/>
  <c r="O308" i="113"/>
  <c r="N308" i="113"/>
  <c r="M308" i="113"/>
  <c r="I308" i="113"/>
  <c r="Q307" i="113"/>
  <c r="P307" i="113"/>
  <c r="O307" i="113"/>
  <c r="N307" i="113"/>
  <c r="M307" i="113"/>
  <c r="I307" i="113"/>
  <c r="Q306" i="113"/>
  <c r="P306" i="113"/>
  <c r="O306" i="113"/>
  <c r="N306" i="113"/>
  <c r="M306" i="113"/>
  <c r="I306" i="113"/>
  <c r="Q305" i="113"/>
  <c r="P305" i="113"/>
  <c r="O305" i="113"/>
  <c r="N305" i="113"/>
  <c r="M305" i="113"/>
  <c r="I305" i="113"/>
  <c r="Q304" i="113"/>
  <c r="P304" i="113"/>
  <c r="O304" i="113"/>
  <c r="N304" i="113"/>
  <c r="M304" i="113"/>
  <c r="I304" i="113"/>
  <c r="Q303" i="113"/>
  <c r="P303" i="113"/>
  <c r="O303" i="113"/>
  <c r="N303" i="113"/>
  <c r="M303" i="113"/>
  <c r="I303" i="113"/>
  <c r="Q302" i="113"/>
  <c r="P302" i="113"/>
  <c r="O302" i="113"/>
  <c r="N302" i="113"/>
  <c r="M302" i="113"/>
  <c r="I302" i="113"/>
  <c r="Q301" i="113"/>
  <c r="P301" i="113"/>
  <c r="O301" i="113"/>
  <c r="N301" i="113"/>
  <c r="M301" i="113"/>
  <c r="I301" i="113"/>
  <c r="Q300" i="113"/>
  <c r="P300" i="113"/>
  <c r="O300" i="113"/>
  <c r="N300" i="113"/>
  <c r="M300" i="113"/>
  <c r="I300" i="113"/>
  <c r="Q299" i="113"/>
  <c r="P299" i="113"/>
  <c r="O299" i="113"/>
  <c r="N299" i="113"/>
  <c r="M299" i="113"/>
  <c r="I299" i="113"/>
  <c r="Q298" i="113"/>
  <c r="P298" i="113"/>
  <c r="O298" i="113"/>
  <c r="N298" i="113"/>
  <c r="M298" i="113"/>
  <c r="I298" i="113"/>
  <c r="Q297" i="113"/>
  <c r="P297" i="113"/>
  <c r="O297" i="113"/>
  <c r="N297" i="113"/>
  <c r="M297" i="113"/>
  <c r="I297" i="113"/>
  <c r="Q296" i="113"/>
  <c r="P296" i="113"/>
  <c r="O296" i="113"/>
  <c r="N296" i="113"/>
  <c r="M296" i="113"/>
  <c r="I296" i="113"/>
  <c r="Q295" i="113"/>
  <c r="P295" i="113"/>
  <c r="O295" i="113"/>
  <c r="N295" i="113"/>
  <c r="M295" i="113"/>
  <c r="I295" i="113"/>
  <c r="Q294" i="113"/>
  <c r="P294" i="113"/>
  <c r="O294" i="113"/>
  <c r="N294" i="113"/>
  <c r="M294" i="113"/>
  <c r="I294" i="113"/>
  <c r="Q293" i="113"/>
  <c r="P293" i="113"/>
  <c r="O293" i="113"/>
  <c r="N293" i="113"/>
  <c r="M293" i="113"/>
  <c r="I293" i="113"/>
  <c r="Q292" i="113"/>
  <c r="P292" i="113"/>
  <c r="O292" i="113"/>
  <c r="N292" i="113"/>
  <c r="M292" i="113"/>
  <c r="I292" i="113"/>
  <c r="Q291" i="113"/>
  <c r="P291" i="113"/>
  <c r="O291" i="113"/>
  <c r="N291" i="113"/>
  <c r="M291" i="113"/>
  <c r="I291" i="113"/>
  <c r="Q290" i="113"/>
  <c r="P290" i="113"/>
  <c r="O290" i="113"/>
  <c r="N290" i="113"/>
  <c r="M290" i="113"/>
  <c r="I290" i="113"/>
  <c r="Q289" i="113"/>
  <c r="P289" i="113"/>
  <c r="O289" i="113"/>
  <c r="N289" i="113"/>
  <c r="M289" i="113"/>
  <c r="I289" i="113"/>
  <c r="Q288" i="113"/>
  <c r="P288" i="113"/>
  <c r="O288" i="113"/>
  <c r="N288" i="113"/>
  <c r="M288" i="113"/>
  <c r="I288" i="113"/>
  <c r="Q287" i="113"/>
  <c r="P287" i="113"/>
  <c r="O287" i="113"/>
  <c r="N287" i="113"/>
  <c r="M287" i="113"/>
  <c r="I287" i="113"/>
  <c r="Q286" i="113"/>
  <c r="P286" i="113"/>
  <c r="O286" i="113"/>
  <c r="N286" i="113"/>
  <c r="M286" i="113"/>
  <c r="I286" i="113"/>
  <c r="Q285" i="113"/>
  <c r="P285" i="113"/>
  <c r="O285" i="113"/>
  <c r="N285" i="113"/>
  <c r="M285" i="113"/>
  <c r="I285" i="113"/>
  <c r="Q284" i="113"/>
  <c r="P284" i="113"/>
  <c r="O284" i="113"/>
  <c r="N284" i="113"/>
  <c r="M284" i="113"/>
  <c r="I284" i="113"/>
  <c r="Q283" i="113"/>
  <c r="P283" i="113"/>
  <c r="O283" i="113"/>
  <c r="N283" i="113"/>
  <c r="M283" i="113"/>
  <c r="I283" i="113"/>
  <c r="Q282" i="113"/>
  <c r="P282" i="113"/>
  <c r="O282" i="113"/>
  <c r="N282" i="113"/>
  <c r="M282" i="113"/>
  <c r="I282" i="113"/>
  <c r="Q281" i="113"/>
  <c r="P281" i="113"/>
  <c r="O281" i="113"/>
  <c r="N281" i="113"/>
  <c r="M281" i="113"/>
  <c r="I281" i="113"/>
  <c r="Q280" i="113"/>
  <c r="P280" i="113"/>
  <c r="O280" i="113"/>
  <c r="N280" i="113"/>
  <c r="M280" i="113"/>
  <c r="I280" i="113"/>
  <c r="Q279" i="113"/>
  <c r="P279" i="113"/>
  <c r="O279" i="113"/>
  <c r="N279" i="113"/>
  <c r="M279" i="113"/>
  <c r="I279" i="113"/>
  <c r="Q278" i="113"/>
  <c r="P278" i="113"/>
  <c r="O278" i="113"/>
  <c r="N278" i="113"/>
  <c r="M278" i="113"/>
  <c r="I278" i="113"/>
  <c r="Q277" i="113"/>
  <c r="P277" i="113"/>
  <c r="O277" i="113"/>
  <c r="N277" i="113"/>
  <c r="M277" i="113"/>
  <c r="I277" i="113"/>
  <c r="Q276" i="113"/>
  <c r="P276" i="113"/>
  <c r="O276" i="113"/>
  <c r="N276" i="113"/>
  <c r="M276" i="113"/>
  <c r="I276" i="113"/>
  <c r="Q275" i="113"/>
  <c r="P275" i="113"/>
  <c r="O275" i="113"/>
  <c r="N275" i="113"/>
  <c r="M275" i="113"/>
  <c r="I275" i="113"/>
  <c r="Q274" i="113"/>
  <c r="P274" i="113"/>
  <c r="O274" i="113"/>
  <c r="N274" i="113"/>
  <c r="M274" i="113"/>
  <c r="I274" i="113"/>
  <c r="Q273" i="113"/>
  <c r="P273" i="113"/>
  <c r="O273" i="113"/>
  <c r="N273" i="113"/>
  <c r="M273" i="113"/>
  <c r="I273" i="113"/>
  <c r="Q272" i="113"/>
  <c r="P272" i="113"/>
  <c r="O272" i="113"/>
  <c r="N272" i="113"/>
  <c r="M272" i="113"/>
  <c r="I272" i="113"/>
  <c r="Q271" i="113"/>
  <c r="P271" i="113"/>
  <c r="O271" i="113"/>
  <c r="N271" i="113"/>
  <c r="M271" i="113"/>
  <c r="I271" i="113"/>
  <c r="Q270" i="113"/>
  <c r="P270" i="113"/>
  <c r="O270" i="113"/>
  <c r="N270" i="113"/>
  <c r="M270" i="113"/>
  <c r="I270" i="113"/>
  <c r="Q269" i="113"/>
  <c r="P269" i="113"/>
  <c r="O269" i="113"/>
  <c r="N269" i="113"/>
  <c r="M269" i="113"/>
  <c r="I269" i="113"/>
  <c r="Q268" i="113"/>
  <c r="P268" i="113"/>
  <c r="O268" i="113"/>
  <c r="N268" i="113"/>
  <c r="M268" i="113"/>
  <c r="I268" i="113"/>
  <c r="Q267" i="113"/>
  <c r="P267" i="113"/>
  <c r="O267" i="113"/>
  <c r="N267" i="113"/>
  <c r="M267" i="113"/>
  <c r="I267" i="113"/>
  <c r="Q266" i="113"/>
  <c r="P266" i="113"/>
  <c r="O266" i="113"/>
  <c r="N266" i="113"/>
  <c r="M266" i="113"/>
  <c r="I266" i="113"/>
  <c r="Q265" i="113"/>
  <c r="P265" i="113"/>
  <c r="O265" i="113"/>
  <c r="N265" i="113"/>
  <c r="M265" i="113"/>
  <c r="I265" i="113"/>
  <c r="Q264" i="113"/>
  <c r="P264" i="113"/>
  <c r="O264" i="113"/>
  <c r="N264" i="113"/>
  <c r="M264" i="113"/>
  <c r="I264" i="113"/>
  <c r="Q263" i="113"/>
  <c r="P263" i="113"/>
  <c r="O263" i="113"/>
  <c r="N263" i="113"/>
  <c r="M263" i="113"/>
  <c r="I263" i="113"/>
  <c r="Q262" i="113"/>
  <c r="P262" i="113"/>
  <c r="O262" i="113"/>
  <c r="N262" i="113"/>
  <c r="M262" i="113"/>
  <c r="I262" i="113"/>
  <c r="Q261" i="113"/>
  <c r="P261" i="113"/>
  <c r="O261" i="113"/>
  <c r="N261" i="113"/>
  <c r="M261" i="113"/>
  <c r="I261" i="113"/>
  <c r="Q260" i="113"/>
  <c r="P260" i="113"/>
  <c r="O260" i="113"/>
  <c r="N260" i="113"/>
  <c r="M260" i="113"/>
  <c r="I260" i="113"/>
  <c r="Q259" i="113"/>
  <c r="P259" i="113"/>
  <c r="O259" i="113"/>
  <c r="N259" i="113"/>
  <c r="M259" i="113"/>
  <c r="I259" i="113"/>
  <c r="Q258" i="113"/>
  <c r="P258" i="113"/>
  <c r="O258" i="113"/>
  <c r="N258" i="113"/>
  <c r="M258" i="113"/>
  <c r="I258" i="113"/>
  <c r="Q257" i="113"/>
  <c r="P257" i="113"/>
  <c r="O257" i="113"/>
  <c r="N257" i="113"/>
  <c r="M257" i="113"/>
  <c r="I257" i="113"/>
  <c r="Q256" i="113"/>
  <c r="P256" i="113"/>
  <c r="O256" i="113"/>
  <c r="N256" i="113"/>
  <c r="M256" i="113"/>
  <c r="I256" i="113"/>
  <c r="Q255" i="113"/>
  <c r="P255" i="113"/>
  <c r="O255" i="113"/>
  <c r="N255" i="113"/>
  <c r="M255" i="113"/>
  <c r="I255" i="113"/>
  <c r="Q254" i="113"/>
  <c r="P254" i="113"/>
  <c r="O254" i="113"/>
  <c r="N254" i="113"/>
  <c r="M254" i="113"/>
  <c r="I254" i="113"/>
  <c r="Q253" i="113"/>
  <c r="P253" i="113"/>
  <c r="O253" i="113"/>
  <c r="N253" i="113"/>
  <c r="M253" i="113"/>
  <c r="I253" i="113"/>
  <c r="Q252" i="113"/>
  <c r="P252" i="113"/>
  <c r="O252" i="113"/>
  <c r="N252" i="113"/>
  <c r="M252" i="113"/>
  <c r="I252" i="113"/>
  <c r="Q251" i="113"/>
  <c r="P251" i="113"/>
  <c r="O251" i="113"/>
  <c r="N251" i="113"/>
  <c r="M251" i="113"/>
  <c r="I251" i="113"/>
  <c r="Q250" i="113"/>
  <c r="P250" i="113"/>
  <c r="O250" i="113"/>
  <c r="N250" i="113"/>
  <c r="M250" i="113"/>
  <c r="I250" i="113"/>
  <c r="Q249" i="113"/>
  <c r="P249" i="113"/>
  <c r="O249" i="113"/>
  <c r="N249" i="113"/>
  <c r="M249" i="113"/>
  <c r="I249" i="113"/>
  <c r="Q248" i="113"/>
  <c r="P248" i="113"/>
  <c r="O248" i="113"/>
  <c r="N248" i="113"/>
  <c r="M248" i="113"/>
  <c r="I248" i="113"/>
  <c r="Q247" i="113"/>
  <c r="P247" i="113"/>
  <c r="O247" i="113"/>
  <c r="N247" i="113"/>
  <c r="M247" i="113"/>
  <c r="I247" i="113"/>
  <c r="Q246" i="113"/>
  <c r="P246" i="113"/>
  <c r="O246" i="113"/>
  <c r="N246" i="113"/>
  <c r="M246" i="113"/>
  <c r="I246" i="113"/>
  <c r="Q245" i="113"/>
  <c r="P245" i="113"/>
  <c r="O245" i="113"/>
  <c r="N245" i="113"/>
  <c r="M245" i="113"/>
  <c r="I245" i="113"/>
  <c r="Q244" i="113"/>
  <c r="P244" i="113"/>
  <c r="O244" i="113"/>
  <c r="N244" i="113"/>
  <c r="M244" i="113"/>
  <c r="I244" i="113"/>
  <c r="Q243" i="113"/>
  <c r="P243" i="113"/>
  <c r="O243" i="113"/>
  <c r="N243" i="113"/>
  <c r="M243" i="113"/>
  <c r="I243" i="113"/>
  <c r="Q242" i="113"/>
  <c r="P242" i="113"/>
  <c r="O242" i="113"/>
  <c r="N242" i="113"/>
  <c r="M242" i="113"/>
  <c r="I242" i="113"/>
  <c r="Q241" i="113"/>
  <c r="P241" i="113"/>
  <c r="O241" i="113"/>
  <c r="N241" i="113"/>
  <c r="M241" i="113"/>
  <c r="I241" i="113"/>
  <c r="Q240" i="113"/>
  <c r="P240" i="113"/>
  <c r="O240" i="113"/>
  <c r="N240" i="113"/>
  <c r="M240" i="113"/>
  <c r="I240" i="113"/>
  <c r="Q239" i="113"/>
  <c r="P239" i="113"/>
  <c r="O239" i="113"/>
  <c r="N239" i="113"/>
  <c r="M239" i="113"/>
  <c r="I239" i="113"/>
  <c r="Q238" i="113"/>
  <c r="P238" i="113"/>
  <c r="O238" i="113"/>
  <c r="N238" i="113"/>
  <c r="M238" i="113"/>
  <c r="I238" i="113"/>
  <c r="Q237" i="113"/>
  <c r="P237" i="113"/>
  <c r="O237" i="113"/>
  <c r="N237" i="113"/>
  <c r="M237" i="113"/>
  <c r="I237" i="113"/>
  <c r="Q236" i="113"/>
  <c r="P236" i="113"/>
  <c r="O236" i="113"/>
  <c r="N236" i="113"/>
  <c r="M236" i="113"/>
  <c r="I236" i="113"/>
  <c r="Q235" i="113"/>
  <c r="P235" i="113"/>
  <c r="O235" i="113"/>
  <c r="N235" i="113"/>
  <c r="M235" i="113"/>
  <c r="I235" i="113"/>
  <c r="Q234" i="113"/>
  <c r="P234" i="113"/>
  <c r="O234" i="113"/>
  <c r="N234" i="113"/>
  <c r="M234" i="113"/>
  <c r="I234" i="113"/>
  <c r="Q233" i="113"/>
  <c r="P233" i="113"/>
  <c r="O233" i="113"/>
  <c r="N233" i="113"/>
  <c r="M233" i="113"/>
  <c r="I233" i="113"/>
  <c r="Q232" i="113"/>
  <c r="P232" i="113"/>
  <c r="O232" i="113"/>
  <c r="N232" i="113"/>
  <c r="M232" i="113"/>
  <c r="I232" i="113"/>
  <c r="Q231" i="113"/>
  <c r="P231" i="113"/>
  <c r="O231" i="113"/>
  <c r="N231" i="113"/>
  <c r="M231" i="113"/>
  <c r="I231" i="113"/>
  <c r="Q230" i="113"/>
  <c r="P230" i="113"/>
  <c r="O230" i="113"/>
  <c r="N230" i="113"/>
  <c r="M230" i="113"/>
  <c r="I230" i="113"/>
  <c r="Q229" i="113"/>
  <c r="P229" i="113"/>
  <c r="O229" i="113"/>
  <c r="N229" i="113"/>
  <c r="M229" i="113"/>
  <c r="I229" i="113"/>
  <c r="Q228" i="113"/>
  <c r="P228" i="113"/>
  <c r="O228" i="113"/>
  <c r="N228" i="113"/>
  <c r="M228" i="113"/>
  <c r="I228" i="113"/>
  <c r="Q227" i="113"/>
  <c r="P227" i="113"/>
  <c r="O227" i="113"/>
  <c r="N227" i="113"/>
  <c r="M227" i="113"/>
  <c r="I227" i="113"/>
  <c r="Q226" i="113"/>
  <c r="P226" i="113"/>
  <c r="O226" i="113"/>
  <c r="N226" i="113"/>
  <c r="M226" i="113"/>
  <c r="I226" i="113"/>
  <c r="Q225" i="113"/>
  <c r="P225" i="113"/>
  <c r="O225" i="113"/>
  <c r="N225" i="113"/>
  <c r="M225" i="113"/>
  <c r="I225" i="113"/>
  <c r="Q224" i="113"/>
  <c r="P224" i="113"/>
  <c r="O224" i="113"/>
  <c r="N224" i="113"/>
  <c r="M224" i="113"/>
  <c r="I224" i="113"/>
  <c r="Q223" i="113"/>
  <c r="P223" i="113"/>
  <c r="O223" i="113"/>
  <c r="N223" i="113"/>
  <c r="M223" i="113"/>
  <c r="I223" i="113"/>
  <c r="Q222" i="113"/>
  <c r="P222" i="113"/>
  <c r="O222" i="113"/>
  <c r="N222" i="113"/>
  <c r="M222" i="113"/>
  <c r="I222" i="113"/>
  <c r="Q221" i="113"/>
  <c r="P221" i="113"/>
  <c r="O221" i="113"/>
  <c r="N221" i="113"/>
  <c r="M221" i="113"/>
  <c r="I221" i="113"/>
  <c r="Q220" i="113"/>
  <c r="P220" i="113"/>
  <c r="O220" i="113"/>
  <c r="N220" i="113"/>
  <c r="M220" i="113"/>
  <c r="I220" i="113"/>
  <c r="Q219" i="113"/>
  <c r="P219" i="113"/>
  <c r="O219" i="113"/>
  <c r="N219" i="113"/>
  <c r="M219" i="113"/>
  <c r="I219" i="113"/>
  <c r="Q218" i="113"/>
  <c r="P218" i="113"/>
  <c r="O218" i="113"/>
  <c r="N218" i="113"/>
  <c r="M218" i="113"/>
  <c r="I218" i="113"/>
  <c r="Q217" i="113"/>
  <c r="P217" i="113"/>
  <c r="O217" i="113"/>
  <c r="N217" i="113"/>
  <c r="M217" i="113"/>
  <c r="I217" i="113"/>
  <c r="Q216" i="113"/>
  <c r="P216" i="113"/>
  <c r="O216" i="113"/>
  <c r="N216" i="113"/>
  <c r="M216" i="113"/>
  <c r="I216" i="113"/>
  <c r="Q215" i="113"/>
  <c r="P215" i="113"/>
  <c r="O215" i="113"/>
  <c r="N215" i="113"/>
  <c r="M215" i="113"/>
  <c r="I215" i="113"/>
  <c r="Q214" i="113"/>
  <c r="P214" i="113"/>
  <c r="O214" i="113"/>
  <c r="N214" i="113"/>
  <c r="M214" i="113"/>
  <c r="I214" i="113"/>
  <c r="Q213" i="113"/>
  <c r="P213" i="113"/>
  <c r="O213" i="113"/>
  <c r="N213" i="113"/>
  <c r="M213" i="113"/>
  <c r="I213" i="113"/>
  <c r="Q212" i="113"/>
  <c r="P212" i="113"/>
  <c r="O212" i="113"/>
  <c r="N212" i="113"/>
  <c r="M212" i="113"/>
  <c r="I212" i="113"/>
  <c r="Q211" i="113"/>
  <c r="P211" i="113"/>
  <c r="O211" i="113"/>
  <c r="N211" i="113"/>
  <c r="M211" i="113"/>
  <c r="I211" i="113"/>
  <c r="Q210" i="113"/>
  <c r="P210" i="113"/>
  <c r="O210" i="113"/>
  <c r="N210" i="113"/>
  <c r="M210" i="113"/>
  <c r="I210" i="113"/>
  <c r="Q209" i="113"/>
  <c r="P209" i="113"/>
  <c r="O209" i="113"/>
  <c r="N209" i="113"/>
  <c r="M209" i="113"/>
  <c r="I209" i="113"/>
  <c r="Q208" i="113"/>
  <c r="P208" i="113"/>
  <c r="O208" i="113"/>
  <c r="N208" i="113"/>
  <c r="M208" i="113"/>
  <c r="I208" i="113"/>
  <c r="Q207" i="113"/>
  <c r="P207" i="113"/>
  <c r="O207" i="113"/>
  <c r="N207" i="113"/>
  <c r="M207" i="113"/>
  <c r="I207" i="113"/>
  <c r="Q206" i="113"/>
  <c r="P206" i="113"/>
  <c r="O206" i="113"/>
  <c r="N206" i="113"/>
  <c r="M206" i="113"/>
  <c r="I206" i="113"/>
  <c r="Q205" i="113"/>
  <c r="P205" i="113"/>
  <c r="O205" i="113"/>
  <c r="N205" i="113"/>
  <c r="M205" i="113"/>
  <c r="I205" i="113"/>
  <c r="Q204" i="113"/>
  <c r="P204" i="113"/>
  <c r="O204" i="113"/>
  <c r="N204" i="113"/>
  <c r="M204" i="113"/>
  <c r="I204" i="113"/>
  <c r="Q203" i="113"/>
  <c r="P203" i="113"/>
  <c r="O203" i="113"/>
  <c r="N203" i="113"/>
  <c r="M203" i="113"/>
  <c r="I203" i="113"/>
  <c r="Q202" i="113"/>
  <c r="P202" i="113"/>
  <c r="O202" i="113"/>
  <c r="N202" i="113"/>
  <c r="M202" i="113"/>
  <c r="I202" i="113"/>
  <c r="Q201" i="113"/>
  <c r="P201" i="113"/>
  <c r="O201" i="113"/>
  <c r="N201" i="113"/>
  <c r="M201" i="113"/>
  <c r="I201" i="113"/>
  <c r="Q200" i="113"/>
  <c r="P200" i="113"/>
  <c r="O200" i="113"/>
  <c r="N200" i="113"/>
  <c r="M200" i="113"/>
  <c r="I200" i="113"/>
  <c r="Q199" i="113"/>
  <c r="P199" i="113"/>
  <c r="O199" i="113"/>
  <c r="N199" i="113"/>
  <c r="M199" i="113"/>
  <c r="I199" i="113"/>
  <c r="Q198" i="113"/>
  <c r="P198" i="113"/>
  <c r="O198" i="113"/>
  <c r="N198" i="113"/>
  <c r="M198" i="113"/>
  <c r="I198" i="113"/>
  <c r="Q197" i="113"/>
  <c r="P197" i="113"/>
  <c r="O197" i="113"/>
  <c r="N197" i="113"/>
  <c r="M197" i="113"/>
  <c r="I197" i="113"/>
  <c r="Q196" i="113"/>
  <c r="P196" i="113"/>
  <c r="O196" i="113"/>
  <c r="N196" i="113"/>
  <c r="M196" i="113"/>
  <c r="I196" i="113"/>
  <c r="Q195" i="113"/>
  <c r="P195" i="113"/>
  <c r="O195" i="113"/>
  <c r="N195" i="113"/>
  <c r="M195" i="113"/>
  <c r="I195" i="113"/>
  <c r="Q194" i="113"/>
  <c r="P194" i="113"/>
  <c r="O194" i="113"/>
  <c r="N194" i="113"/>
  <c r="M194" i="113"/>
  <c r="I194" i="113"/>
  <c r="Q193" i="113"/>
  <c r="P193" i="113"/>
  <c r="O193" i="113"/>
  <c r="N193" i="113"/>
  <c r="M193" i="113"/>
  <c r="I193" i="113"/>
  <c r="Q192" i="113"/>
  <c r="P192" i="113"/>
  <c r="O192" i="113"/>
  <c r="N192" i="113"/>
  <c r="M192" i="113"/>
  <c r="I192" i="113"/>
  <c r="Q191" i="113"/>
  <c r="P191" i="113"/>
  <c r="O191" i="113"/>
  <c r="N191" i="113"/>
  <c r="M191" i="113"/>
  <c r="I191" i="113"/>
  <c r="Q190" i="113"/>
  <c r="P190" i="113"/>
  <c r="O190" i="113"/>
  <c r="N190" i="113"/>
  <c r="M190" i="113"/>
  <c r="I190" i="113"/>
  <c r="Q189" i="113"/>
  <c r="P189" i="113"/>
  <c r="O189" i="113"/>
  <c r="N189" i="113"/>
  <c r="M189" i="113"/>
  <c r="I189" i="113"/>
  <c r="Q188" i="113"/>
  <c r="P188" i="113"/>
  <c r="O188" i="113"/>
  <c r="N188" i="113"/>
  <c r="M188" i="113"/>
  <c r="I188" i="113"/>
  <c r="Q187" i="113"/>
  <c r="P187" i="113"/>
  <c r="O187" i="113"/>
  <c r="N187" i="113"/>
  <c r="M187" i="113"/>
  <c r="I187" i="113"/>
  <c r="Q186" i="113"/>
  <c r="P186" i="113"/>
  <c r="O186" i="113"/>
  <c r="N186" i="113"/>
  <c r="M186" i="113"/>
  <c r="I186" i="113"/>
  <c r="Q185" i="113"/>
  <c r="P185" i="113"/>
  <c r="O185" i="113"/>
  <c r="N185" i="113"/>
  <c r="M185" i="113"/>
  <c r="I185" i="113"/>
  <c r="Q184" i="113"/>
  <c r="P184" i="113"/>
  <c r="O184" i="113"/>
  <c r="N184" i="113"/>
  <c r="M184" i="113"/>
  <c r="I184" i="113"/>
  <c r="Q183" i="113"/>
  <c r="P183" i="113"/>
  <c r="O183" i="113"/>
  <c r="N183" i="113"/>
  <c r="M183" i="113"/>
  <c r="I183" i="113"/>
  <c r="Q182" i="113"/>
  <c r="P182" i="113"/>
  <c r="O182" i="113"/>
  <c r="N182" i="113"/>
  <c r="M182" i="113"/>
  <c r="I182" i="113"/>
  <c r="Q181" i="113"/>
  <c r="P181" i="113"/>
  <c r="O181" i="113"/>
  <c r="N181" i="113"/>
  <c r="M181" i="113"/>
  <c r="I181" i="113"/>
  <c r="Q180" i="113"/>
  <c r="P180" i="113"/>
  <c r="O180" i="113"/>
  <c r="N180" i="113"/>
  <c r="M180" i="113"/>
  <c r="I180" i="113"/>
  <c r="Q179" i="113"/>
  <c r="P179" i="113"/>
  <c r="O179" i="113"/>
  <c r="N179" i="113"/>
  <c r="M179" i="113"/>
  <c r="I179" i="113"/>
  <c r="Q178" i="113"/>
  <c r="P178" i="113"/>
  <c r="O178" i="113"/>
  <c r="N178" i="113"/>
  <c r="M178" i="113"/>
  <c r="I178" i="113"/>
  <c r="Q177" i="113"/>
  <c r="P177" i="113"/>
  <c r="O177" i="113"/>
  <c r="N177" i="113"/>
  <c r="M177" i="113"/>
  <c r="I177" i="113"/>
  <c r="Q176" i="113"/>
  <c r="P176" i="113"/>
  <c r="O176" i="113"/>
  <c r="N176" i="113"/>
  <c r="M176" i="113"/>
  <c r="I176" i="113"/>
  <c r="Q175" i="113"/>
  <c r="P175" i="113"/>
  <c r="O175" i="113"/>
  <c r="N175" i="113"/>
  <c r="M175" i="113"/>
  <c r="I175" i="113"/>
  <c r="Q174" i="113"/>
  <c r="P174" i="113"/>
  <c r="O174" i="113"/>
  <c r="N174" i="113"/>
  <c r="M174" i="113"/>
  <c r="I174" i="113"/>
  <c r="Q173" i="113"/>
  <c r="P173" i="113"/>
  <c r="O173" i="113"/>
  <c r="N173" i="113"/>
  <c r="M173" i="113"/>
  <c r="I173" i="113"/>
  <c r="Q172" i="113"/>
  <c r="P172" i="113"/>
  <c r="O172" i="113"/>
  <c r="N172" i="113"/>
  <c r="M172" i="113"/>
  <c r="I172" i="113"/>
  <c r="Q171" i="113"/>
  <c r="P171" i="113"/>
  <c r="O171" i="113"/>
  <c r="N171" i="113"/>
  <c r="M171" i="113"/>
  <c r="I171" i="113"/>
  <c r="Q170" i="113"/>
  <c r="P170" i="113"/>
  <c r="O170" i="113"/>
  <c r="N170" i="113"/>
  <c r="M170" i="113"/>
  <c r="I170" i="113"/>
  <c r="Q169" i="113"/>
  <c r="P169" i="113"/>
  <c r="O169" i="113"/>
  <c r="N169" i="113"/>
  <c r="M169" i="113"/>
  <c r="I169" i="113"/>
  <c r="Q168" i="113"/>
  <c r="P168" i="113"/>
  <c r="O168" i="113"/>
  <c r="N168" i="113"/>
  <c r="M168" i="113"/>
  <c r="I168" i="113"/>
  <c r="Q167" i="113"/>
  <c r="P167" i="113"/>
  <c r="O167" i="113"/>
  <c r="N167" i="113"/>
  <c r="M167" i="113"/>
  <c r="I167" i="113"/>
  <c r="Q166" i="113"/>
  <c r="P166" i="113"/>
  <c r="O166" i="113"/>
  <c r="N166" i="113"/>
  <c r="M166" i="113"/>
  <c r="I166" i="113"/>
  <c r="Q165" i="113"/>
  <c r="P165" i="113"/>
  <c r="O165" i="113"/>
  <c r="N165" i="113"/>
  <c r="M165" i="113"/>
  <c r="I165" i="113"/>
  <c r="Q164" i="113"/>
  <c r="P164" i="113"/>
  <c r="O164" i="113"/>
  <c r="N164" i="113"/>
  <c r="M164" i="113"/>
  <c r="I164" i="113"/>
  <c r="Q163" i="113"/>
  <c r="P163" i="113"/>
  <c r="O163" i="113"/>
  <c r="N163" i="113"/>
  <c r="M163" i="113"/>
  <c r="I163" i="113"/>
  <c r="Q162" i="113"/>
  <c r="P162" i="113"/>
  <c r="O162" i="113"/>
  <c r="N162" i="113"/>
  <c r="M162" i="113"/>
  <c r="I162" i="113"/>
  <c r="Q161" i="113"/>
  <c r="P161" i="113"/>
  <c r="O161" i="113"/>
  <c r="N161" i="113"/>
  <c r="M161" i="113"/>
  <c r="I161" i="113"/>
  <c r="Q160" i="113"/>
  <c r="P160" i="113"/>
  <c r="O160" i="113"/>
  <c r="N160" i="113"/>
  <c r="M160" i="113"/>
  <c r="I160" i="113"/>
  <c r="Q159" i="113"/>
  <c r="P159" i="113"/>
  <c r="O159" i="113"/>
  <c r="N159" i="113"/>
  <c r="M159" i="113"/>
  <c r="I159" i="113"/>
  <c r="Q158" i="113"/>
  <c r="P158" i="113"/>
  <c r="O158" i="113"/>
  <c r="N158" i="113"/>
  <c r="M158" i="113"/>
  <c r="I158" i="113"/>
  <c r="Q157" i="113"/>
  <c r="P157" i="113"/>
  <c r="O157" i="113"/>
  <c r="N157" i="113"/>
  <c r="M157" i="113"/>
  <c r="I157" i="113"/>
  <c r="Q156" i="113"/>
  <c r="P156" i="113"/>
  <c r="O156" i="113"/>
  <c r="N156" i="113"/>
  <c r="M156" i="113"/>
  <c r="I156" i="113"/>
  <c r="Q155" i="113"/>
  <c r="P155" i="113"/>
  <c r="O155" i="113"/>
  <c r="N155" i="113"/>
  <c r="M155" i="113"/>
  <c r="I155" i="113"/>
  <c r="Q154" i="113"/>
  <c r="P154" i="113"/>
  <c r="O154" i="113"/>
  <c r="N154" i="113"/>
  <c r="M154" i="113"/>
  <c r="I154" i="113"/>
  <c r="Q153" i="113"/>
  <c r="P153" i="113"/>
  <c r="O153" i="113"/>
  <c r="N153" i="113"/>
  <c r="M153" i="113"/>
  <c r="I153" i="113"/>
  <c r="Q152" i="113"/>
  <c r="P152" i="113"/>
  <c r="O152" i="113"/>
  <c r="N152" i="113"/>
  <c r="M152" i="113"/>
  <c r="I152" i="113"/>
  <c r="Q151" i="113"/>
  <c r="P151" i="113"/>
  <c r="O151" i="113"/>
  <c r="N151" i="113"/>
  <c r="M151" i="113"/>
  <c r="I151" i="113"/>
  <c r="Q150" i="113"/>
  <c r="P150" i="113"/>
  <c r="O150" i="113"/>
  <c r="N150" i="113"/>
  <c r="M150" i="113"/>
  <c r="I150" i="113"/>
  <c r="Q149" i="113"/>
  <c r="P149" i="113"/>
  <c r="O149" i="113"/>
  <c r="N149" i="113"/>
  <c r="M149" i="113"/>
  <c r="I149" i="113"/>
  <c r="Q148" i="113"/>
  <c r="P148" i="113"/>
  <c r="O148" i="113"/>
  <c r="N148" i="113"/>
  <c r="M148" i="113"/>
  <c r="I148" i="113"/>
  <c r="Q147" i="113"/>
  <c r="P147" i="113"/>
  <c r="O147" i="113"/>
  <c r="N147" i="113"/>
  <c r="M147" i="113"/>
  <c r="I147" i="113"/>
  <c r="Q146" i="113"/>
  <c r="P146" i="113"/>
  <c r="O146" i="113"/>
  <c r="N146" i="113"/>
  <c r="M146" i="113"/>
  <c r="I146" i="113"/>
  <c r="Q145" i="113"/>
  <c r="P145" i="113"/>
  <c r="O145" i="113"/>
  <c r="N145" i="113"/>
  <c r="M145" i="113"/>
  <c r="I145" i="113"/>
  <c r="Q144" i="113"/>
  <c r="P144" i="113"/>
  <c r="O144" i="113"/>
  <c r="N144" i="113"/>
  <c r="M144" i="113"/>
  <c r="I144" i="113"/>
  <c r="Q143" i="113"/>
  <c r="P143" i="113"/>
  <c r="O143" i="113"/>
  <c r="N143" i="113"/>
  <c r="M143" i="113"/>
  <c r="I143" i="113"/>
  <c r="Q142" i="113"/>
  <c r="P142" i="113"/>
  <c r="O142" i="113"/>
  <c r="N142" i="113"/>
  <c r="M142" i="113"/>
  <c r="I142" i="113"/>
  <c r="Q141" i="113"/>
  <c r="P141" i="113"/>
  <c r="O141" i="113"/>
  <c r="N141" i="113"/>
  <c r="M141" i="113"/>
  <c r="I141" i="113"/>
  <c r="Q140" i="113"/>
  <c r="P140" i="113"/>
  <c r="O140" i="113"/>
  <c r="N140" i="113"/>
  <c r="M140" i="113"/>
  <c r="I140" i="113"/>
  <c r="Q139" i="113"/>
  <c r="P139" i="113"/>
  <c r="O139" i="113"/>
  <c r="N139" i="113"/>
  <c r="M139" i="113"/>
  <c r="I139" i="113"/>
  <c r="Q138" i="113"/>
  <c r="P138" i="113"/>
  <c r="O138" i="113"/>
  <c r="N138" i="113"/>
  <c r="M138" i="113"/>
  <c r="I138" i="113"/>
  <c r="Q137" i="113"/>
  <c r="P137" i="113"/>
  <c r="O137" i="113"/>
  <c r="N137" i="113"/>
  <c r="M137" i="113"/>
  <c r="I137" i="113"/>
  <c r="Q136" i="113"/>
  <c r="P136" i="113"/>
  <c r="O136" i="113"/>
  <c r="N136" i="113"/>
  <c r="M136" i="113"/>
  <c r="I136" i="113"/>
  <c r="Q135" i="113"/>
  <c r="P135" i="113"/>
  <c r="O135" i="113"/>
  <c r="N135" i="113"/>
  <c r="M135" i="113"/>
  <c r="I135" i="113"/>
  <c r="Q134" i="113"/>
  <c r="P134" i="113"/>
  <c r="O134" i="113"/>
  <c r="N134" i="113"/>
  <c r="M134" i="113"/>
  <c r="I134" i="113"/>
  <c r="Q133" i="113"/>
  <c r="P133" i="113"/>
  <c r="O133" i="113"/>
  <c r="N133" i="113"/>
  <c r="M133" i="113"/>
  <c r="I133" i="113"/>
  <c r="Q132" i="113"/>
  <c r="P132" i="113"/>
  <c r="O132" i="113"/>
  <c r="N132" i="113"/>
  <c r="M132" i="113"/>
  <c r="I132" i="113"/>
  <c r="Q131" i="113"/>
  <c r="P131" i="113"/>
  <c r="O131" i="113"/>
  <c r="N131" i="113"/>
  <c r="M131" i="113"/>
  <c r="I131" i="113"/>
  <c r="Q130" i="113"/>
  <c r="P130" i="113"/>
  <c r="O130" i="113"/>
  <c r="N130" i="113"/>
  <c r="M130" i="113"/>
  <c r="I130" i="113"/>
  <c r="Q129" i="113"/>
  <c r="P129" i="113"/>
  <c r="O129" i="113"/>
  <c r="N129" i="113"/>
  <c r="M129" i="113"/>
  <c r="I129" i="113"/>
  <c r="Q128" i="113"/>
  <c r="P128" i="113"/>
  <c r="O128" i="113"/>
  <c r="N128" i="113"/>
  <c r="M128" i="113"/>
  <c r="I128" i="113"/>
  <c r="Q127" i="113"/>
  <c r="P127" i="113"/>
  <c r="O127" i="113"/>
  <c r="N127" i="113"/>
  <c r="M127" i="113"/>
  <c r="I127" i="113"/>
  <c r="Q126" i="113"/>
  <c r="P126" i="113"/>
  <c r="O126" i="113"/>
  <c r="N126" i="113"/>
  <c r="M126" i="113"/>
  <c r="I126" i="113"/>
  <c r="Q125" i="113"/>
  <c r="P125" i="113"/>
  <c r="O125" i="113"/>
  <c r="N125" i="113"/>
  <c r="M125" i="113"/>
  <c r="I125" i="113"/>
  <c r="Q124" i="113"/>
  <c r="P124" i="113"/>
  <c r="O124" i="113"/>
  <c r="N124" i="113"/>
  <c r="M124" i="113"/>
  <c r="I124" i="113"/>
  <c r="Q123" i="113"/>
  <c r="P123" i="113"/>
  <c r="O123" i="113"/>
  <c r="N123" i="113"/>
  <c r="M123" i="113"/>
  <c r="I123" i="113"/>
  <c r="Q122" i="113"/>
  <c r="P122" i="113"/>
  <c r="O122" i="113"/>
  <c r="N122" i="113"/>
  <c r="M122" i="113"/>
  <c r="I122" i="113"/>
  <c r="Q121" i="113"/>
  <c r="P121" i="113"/>
  <c r="O121" i="113"/>
  <c r="N121" i="113"/>
  <c r="M121" i="113"/>
  <c r="I121" i="113"/>
  <c r="Q120" i="113"/>
  <c r="P120" i="113"/>
  <c r="O120" i="113"/>
  <c r="N120" i="113"/>
  <c r="M120" i="113"/>
  <c r="I120" i="113"/>
  <c r="Q119" i="113"/>
  <c r="P119" i="113"/>
  <c r="O119" i="113"/>
  <c r="N119" i="113"/>
  <c r="M119" i="113"/>
  <c r="I119" i="113"/>
  <c r="Q118" i="113"/>
  <c r="P118" i="113"/>
  <c r="O118" i="113"/>
  <c r="N118" i="113"/>
  <c r="M118" i="113"/>
  <c r="I118" i="113"/>
  <c r="Q117" i="113"/>
  <c r="P117" i="113"/>
  <c r="O117" i="113"/>
  <c r="N117" i="113"/>
  <c r="M117" i="113"/>
  <c r="I117" i="113"/>
  <c r="Q116" i="113"/>
  <c r="P116" i="113"/>
  <c r="O116" i="113"/>
  <c r="N116" i="113"/>
  <c r="M116" i="113"/>
  <c r="I116" i="113"/>
  <c r="Q115" i="113"/>
  <c r="P115" i="113"/>
  <c r="O115" i="113"/>
  <c r="N115" i="113"/>
  <c r="M115" i="113"/>
  <c r="I115" i="113"/>
  <c r="Q114" i="113"/>
  <c r="P114" i="113"/>
  <c r="O114" i="113"/>
  <c r="N114" i="113"/>
  <c r="M114" i="113"/>
  <c r="I114" i="113"/>
  <c r="Q113" i="113"/>
  <c r="P113" i="113"/>
  <c r="O113" i="113"/>
  <c r="N113" i="113"/>
  <c r="M113" i="113"/>
  <c r="I113" i="113"/>
  <c r="Q112" i="113"/>
  <c r="P112" i="113"/>
  <c r="O112" i="113"/>
  <c r="N112" i="113"/>
  <c r="M112" i="113"/>
  <c r="I112" i="113"/>
  <c r="Q111" i="113"/>
  <c r="P111" i="113"/>
  <c r="O111" i="113"/>
  <c r="N111" i="113"/>
  <c r="M111" i="113"/>
  <c r="I111" i="113"/>
  <c r="Q110" i="113"/>
  <c r="P110" i="113"/>
  <c r="O110" i="113"/>
  <c r="N110" i="113"/>
  <c r="M110" i="113"/>
  <c r="I110" i="113"/>
  <c r="Q109" i="113"/>
  <c r="P109" i="113"/>
  <c r="O109" i="113"/>
  <c r="N109" i="113"/>
  <c r="M109" i="113"/>
  <c r="I109" i="113"/>
  <c r="Q108" i="113"/>
  <c r="P108" i="113"/>
  <c r="O108" i="113"/>
  <c r="N108" i="113"/>
  <c r="M108" i="113"/>
  <c r="I108" i="113"/>
  <c r="Q107" i="113"/>
  <c r="P107" i="113"/>
  <c r="O107" i="113"/>
  <c r="N107" i="113"/>
  <c r="M107" i="113"/>
  <c r="I107" i="113"/>
  <c r="Q106" i="113"/>
  <c r="P106" i="113"/>
  <c r="O106" i="113"/>
  <c r="N106" i="113"/>
  <c r="M106" i="113"/>
  <c r="I106" i="113"/>
  <c r="Q105" i="113"/>
  <c r="P105" i="113"/>
  <c r="O105" i="113"/>
  <c r="N105" i="113"/>
  <c r="M105" i="113"/>
  <c r="I105" i="113"/>
  <c r="Q104" i="113"/>
  <c r="P104" i="113"/>
  <c r="O104" i="113"/>
  <c r="N104" i="113"/>
  <c r="M104" i="113"/>
  <c r="I104" i="113"/>
  <c r="Q103" i="113"/>
  <c r="P103" i="113"/>
  <c r="O103" i="113"/>
  <c r="N103" i="113"/>
  <c r="M103" i="113"/>
  <c r="I103" i="113"/>
  <c r="Q102" i="113"/>
  <c r="P102" i="113"/>
  <c r="O102" i="113"/>
  <c r="N102" i="113"/>
  <c r="M102" i="113"/>
  <c r="I102" i="113"/>
  <c r="Q101" i="113"/>
  <c r="P101" i="113"/>
  <c r="O101" i="113"/>
  <c r="N101" i="113"/>
  <c r="M101" i="113"/>
  <c r="I101" i="113"/>
  <c r="Q100" i="113"/>
  <c r="P100" i="113"/>
  <c r="O100" i="113"/>
  <c r="N100" i="113"/>
  <c r="M100" i="113"/>
  <c r="I100" i="113"/>
  <c r="Q99" i="113"/>
  <c r="P99" i="113"/>
  <c r="O99" i="113"/>
  <c r="N99" i="113"/>
  <c r="M99" i="113"/>
  <c r="I99" i="113"/>
  <c r="Q98" i="113"/>
  <c r="P98" i="113"/>
  <c r="O98" i="113"/>
  <c r="N98" i="113"/>
  <c r="M98" i="113"/>
  <c r="I98" i="113"/>
  <c r="Q97" i="113"/>
  <c r="P97" i="113"/>
  <c r="O97" i="113"/>
  <c r="N97" i="113"/>
  <c r="M97" i="113"/>
  <c r="I97" i="113"/>
  <c r="Q96" i="113"/>
  <c r="P96" i="113"/>
  <c r="O96" i="113"/>
  <c r="N96" i="113"/>
  <c r="M96" i="113"/>
  <c r="I96" i="113"/>
  <c r="Q95" i="113"/>
  <c r="P95" i="113"/>
  <c r="O95" i="113"/>
  <c r="N95" i="113"/>
  <c r="M95" i="113"/>
  <c r="I95" i="113"/>
  <c r="Q94" i="113"/>
  <c r="P94" i="113"/>
  <c r="O94" i="113"/>
  <c r="N94" i="113"/>
  <c r="M94" i="113"/>
  <c r="I94" i="113"/>
  <c r="Q93" i="113"/>
  <c r="P93" i="113"/>
  <c r="O93" i="113"/>
  <c r="N93" i="113"/>
  <c r="M93" i="113"/>
  <c r="I93" i="113"/>
  <c r="Q92" i="113"/>
  <c r="P92" i="113"/>
  <c r="O92" i="113"/>
  <c r="N92" i="113"/>
  <c r="M92" i="113"/>
  <c r="I92" i="113"/>
  <c r="Q91" i="113"/>
  <c r="P91" i="113"/>
  <c r="O91" i="113"/>
  <c r="N91" i="113"/>
  <c r="M91" i="113"/>
  <c r="I91" i="113"/>
  <c r="Q90" i="113"/>
  <c r="P90" i="113"/>
  <c r="O90" i="113"/>
  <c r="N90" i="113"/>
  <c r="M90" i="113"/>
  <c r="I90" i="113"/>
  <c r="Q89" i="113"/>
  <c r="P89" i="113"/>
  <c r="O89" i="113"/>
  <c r="N89" i="113"/>
  <c r="M89" i="113"/>
  <c r="I89" i="113"/>
  <c r="Q88" i="113"/>
  <c r="P88" i="113"/>
  <c r="O88" i="113"/>
  <c r="N88" i="113"/>
  <c r="M88" i="113"/>
  <c r="I88" i="113"/>
  <c r="Q87" i="113"/>
  <c r="P87" i="113"/>
  <c r="O87" i="113"/>
  <c r="N87" i="113"/>
  <c r="M87" i="113"/>
  <c r="I87" i="113"/>
  <c r="Q86" i="113"/>
  <c r="P86" i="113"/>
  <c r="O86" i="113"/>
  <c r="N86" i="113"/>
  <c r="M86" i="113"/>
  <c r="I86" i="113"/>
  <c r="Q85" i="113"/>
  <c r="P85" i="113"/>
  <c r="O85" i="113"/>
  <c r="N85" i="113"/>
  <c r="M85" i="113"/>
  <c r="I85" i="113"/>
  <c r="Q84" i="113"/>
  <c r="P84" i="113"/>
  <c r="O84" i="113"/>
  <c r="N84" i="113"/>
  <c r="M84" i="113"/>
  <c r="I84" i="113"/>
  <c r="Q83" i="113"/>
  <c r="P83" i="113"/>
  <c r="O83" i="113"/>
  <c r="N83" i="113"/>
  <c r="M83" i="113"/>
  <c r="I83" i="113"/>
  <c r="Q82" i="113"/>
  <c r="P82" i="113"/>
  <c r="O82" i="113"/>
  <c r="N82" i="113"/>
  <c r="M82" i="113"/>
  <c r="I82" i="113"/>
  <c r="Q81" i="113"/>
  <c r="P81" i="113"/>
  <c r="O81" i="113"/>
  <c r="N81" i="113"/>
  <c r="M81" i="113"/>
  <c r="I81" i="113"/>
  <c r="Q80" i="113"/>
  <c r="P80" i="113"/>
  <c r="O80" i="113"/>
  <c r="N80" i="113"/>
  <c r="M80" i="113"/>
  <c r="I80" i="113"/>
  <c r="Q79" i="113"/>
  <c r="P79" i="113"/>
  <c r="O79" i="113"/>
  <c r="N79" i="113"/>
  <c r="M79" i="113"/>
  <c r="I79" i="113"/>
  <c r="Q78" i="113"/>
  <c r="P78" i="113"/>
  <c r="O78" i="113"/>
  <c r="N78" i="113"/>
  <c r="M78" i="113"/>
  <c r="I78" i="113"/>
  <c r="Q77" i="113"/>
  <c r="P77" i="113"/>
  <c r="O77" i="113"/>
  <c r="N77" i="113"/>
  <c r="M77" i="113"/>
  <c r="I77" i="113"/>
  <c r="Q76" i="113"/>
  <c r="P76" i="113"/>
  <c r="O76" i="113"/>
  <c r="N76" i="113"/>
  <c r="M76" i="113"/>
  <c r="I76" i="113"/>
  <c r="Q75" i="113"/>
  <c r="P75" i="113"/>
  <c r="O75" i="113"/>
  <c r="N75" i="113"/>
  <c r="M75" i="113"/>
  <c r="I75" i="113"/>
  <c r="Q74" i="113"/>
  <c r="P74" i="113"/>
  <c r="O74" i="113"/>
  <c r="N74" i="113"/>
  <c r="M74" i="113"/>
  <c r="I74" i="113"/>
  <c r="Q73" i="113"/>
  <c r="P73" i="113"/>
  <c r="O73" i="113"/>
  <c r="N73" i="113"/>
  <c r="M73" i="113"/>
  <c r="I73" i="113"/>
  <c r="Q72" i="113"/>
  <c r="P72" i="113"/>
  <c r="O72" i="113"/>
  <c r="N72" i="113"/>
  <c r="M72" i="113"/>
  <c r="I72" i="113"/>
  <c r="Q71" i="113"/>
  <c r="P71" i="113"/>
  <c r="O71" i="113"/>
  <c r="N71" i="113"/>
  <c r="M71" i="113"/>
  <c r="I71" i="113"/>
  <c r="Q70" i="113"/>
  <c r="P70" i="113"/>
  <c r="O70" i="113"/>
  <c r="N70" i="113"/>
  <c r="M70" i="113"/>
  <c r="I70" i="113"/>
  <c r="Q69" i="113"/>
  <c r="P69" i="113"/>
  <c r="O69" i="113"/>
  <c r="N69" i="113"/>
  <c r="M69" i="113"/>
  <c r="I69" i="113"/>
  <c r="Q68" i="113"/>
  <c r="P68" i="113"/>
  <c r="O68" i="113"/>
  <c r="N68" i="113"/>
  <c r="M68" i="113"/>
  <c r="I68" i="113"/>
  <c r="Q67" i="113"/>
  <c r="P67" i="113"/>
  <c r="O67" i="113"/>
  <c r="N67" i="113"/>
  <c r="M67" i="113"/>
  <c r="I67" i="113"/>
  <c r="Q66" i="113"/>
  <c r="P66" i="113"/>
  <c r="O66" i="113"/>
  <c r="N66" i="113"/>
  <c r="M66" i="113"/>
  <c r="I66" i="113"/>
  <c r="Q65" i="113"/>
  <c r="P65" i="113"/>
  <c r="O65" i="113"/>
  <c r="N65" i="113"/>
  <c r="M65" i="113"/>
  <c r="I65" i="113"/>
  <c r="Q64" i="113"/>
  <c r="P64" i="113"/>
  <c r="O64" i="113"/>
  <c r="N64" i="113"/>
  <c r="M64" i="113"/>
  <c r="I64" i="113"/>
  <c r="Q63" i="113"/>
  <c r="P63" i="113"/>
  <c r="O63" i="113"/>
  <c r="N63" i="113"/>
  <c r="M63" i="113"/>
  <c r="I63" i="113"/>
  <c r="Q62" i="113"/>
  <c r="P62" i="113"/>
  <c r="O62" i="113"/>
  <c r="N62" i="113"/>
  <c r="M62" i="113"/>
  <c r="I62" i="113"/>
  <c r="Q61" i="113"/>
  <c r="P61" i="113"/>
  <c r="O61" i="113"/>
  <c r="N61" i="113"/>
  <c r="M61" i="113"/>
  <c r="I61" i="113"/>
  <c r="Q60" i="113"/>
  <c r="P60" i="113"/>
  <c r="O60" i="113"/>
  <c r="N60" i="113"/>
  <c r="M60" i="113"/>
  <c r="I60" i="113"/>
  <c r="Q59" i="113"/>
  <c r="P59" i="113"/>
  <c r="O59" i="113"/>
  <c r="N59" i="113"/>
  <c r="M59" i="113"/>
  <c r="I59" i="113"/>
  <c r="Q58" i="113"/>
  <c r="P58" i="113"/>
  <c r="O58" i="113"/>
  <c r="N58" i="113"/>
  <c r="M58" i="113"/>
  <c r="I58" i="113"/>
  <c r="Q57" i="113"/>
  <c r="P57" i="113"/>
  <c r="O57" i="113"/>
  <c r="N57" i="113"/>
  <c r="M57" i="113"/>
  <c r="I57" i="113"/>
  <c r="Q56" i="113"/>
  <c r="P56" i="113"/>
  <c r="O56" i="113"/>
  <c r="N56" i="113"/>
  <c r="M56" i="113"/>
  <c r="I56" i="113"/>
  <c r="Q55" i="113"/>
  <c r="P55" i="113"/>
  <c r="O55" i="113"/>
  <c r="N55" i="113"/>
  <c r="M55" i="113"/>
  <c r="I55" i="113"/>
  <c r="Q54" i="113"/>
  <c r="P54" i="113"/>
  <c r="O54" i="113"/>
  <c r="N54" i="113"/>
  <c r="M54" i="113"/>
  <c r="I54" i="113"/>
  <c r="Q53" i="113"/>
  <c r="P53" i="113"/>
  <c r="O53" i="113"/>
  <c r="N53" i="113"/>
  <c r="M53" i="113"/>
  <c r="I53" i="113"/>
  <c r="Q52" i="113"/>
  <c r="P52" i="113"/>
  <c r="O52" i="113"/>
  <c r="N52" i="113"/>
  <c r="M52" i="113"/>
  <c r="I52" i="113"/>
  <c r="Q51" i="113"/>
  <c r="P51" i="113"/>
  <c r="O51" i="113"/>
  <c r="N51" i="113"/>
  <c r="M51" i="113"/>
  <c r="I51" i="113"/>
  <c r="Q50" i="113"/>
  <c r="P50" i="113"/>
  <c r="O50" i="113"/>
  <c r="N50" i="113"/>
  <c r="M50" i="113"/>
  <c r="I50" i="113"/>
  <c r="Q49" i="113"/>
  <c r="P49" i="113"/>
  <c r="O49" i="113"/>
  <c r="N49" i="113"/>
  <c r="M49" i="113"/>
  <c r="I49" i="113"/>
  <c r="Q48" i="113"/>
  <c r="P48" i="113"/>
  <c r="O48" i="113"/>
  <c r="N48" i="113"/>
  <c r="M48" i="113"/>
  <c r="I48" i="113"/>
  <c r="Q47" i="113"/>
  <c r="P47" i="113"/>
  <c r="O47" i="113"/>
  <c r="N47" i="113"/>
  <c r="M47" i="113"/>
  <c r="I47" i="113"/>
  <c r="Q46" i="113"/>
  <c r="P46" i="113"/>
  <c r="O46" i="113"/>
  <c r="N46" i="113"/>
  <c r="M46" i="113"/>
  <c r="I46" i="113"/>
  <c r="Q45" i="113"/>
  <c r="P45" i="113"/>
  <c r="O45" i="113"/>
  <c r="N45" i="113"/>
  <c r="M45" i="113"/>
  <c r="I45" i="113"/>
  <c r="Q44" i="113"/>
  <c r="P44" i="113"/>
  <c r="O44" i="113"/>
  <c r="N44" i="113"/>
  <c r="M44" i="113"/>
  <c r="I44" i="113"/>
  <c r="Q43" i="113"/>
  <c r="P43" i="113"/>
  <c r="O43" i="113"/>
  <c r="N43" i="113"/>
  <c r="M43" i="113"/>
  <c r="I43" i="113"/>
  <c r="Q42" i="113"/>
  <c r="P42" i="113"/>
  <c r="O42" i="113"/>
  <c r="N42" i="113"/>
  <c r="M42" i="113"/>
  <c r="I42" i="113"/>
  <c r="Q41" i="113"/>
  <c r="P41" i="113"/>
  <c r="O41" i="113"/>
  <c r="N41" i="113"/>
  <c r="M41" i="113"/>
  <c r="I41" i="113"/>
  <c r="Q40" i="113"/>
  <c r="P40" i="113"/>
  <c r="O40" i="113"/>
  <c r="N40" i="113"/>
  <c r="M40" i="113"/>
  <c r="I40" i="113"/>
  <c r="Q39" i="113"/>
  <c r="P39" i="113"/>
  <c r="O39" i="113"/>
  <c r="N39" i="113"/>
  <c r="M39" i="113"/>
  <c r="I39" i="113"/>
  <c r="Q38" i="113"/>
  <c r="P38" i="113"/>
  <c r="O38" i="113"/>
  <c r="N38" i="113"/>
  <c r="M38" i="113"/>
  <c r="I38" i="113"/>
  <c r="Q37" i="113"/>
  <c r="P37" i="113"/>
  <c r="O37" i="113"/>
  <c r="N37" i="113"/>
  <c r="M37" i="113"/>
  <c r="I37" i="113"/>
  <c r="Q36" i="113"/>
  <c r="P36" i="113"/>
  <c r="O36" i="113"/>
  <c r="N36" i="113"/>
  <c r="M36" i="113"/>
  <c r="I36" i="113"/>
  <c r="Q35" i="113"/>
  <c r="P35" i="113"/>
  <c r="O35" i="113"/>
  <c r="N35" i="113"/>
  <c r="M35" i="113"/>
  <c r="I35" i="113"/>
  <c r="Q34" i="113"/>
  <c r="P34" i="113"/>
  <c r="O34" i="113"/>
  <c r="N34" i="113"/>
  <c r="M34" i="113"/>
  <c r="I34" i="113"/>
  <c r="Q33" i="113"/>
  <c r="P33" i="113"/>
  <c r="O33" i="113"/>
  <c r="N33" i="113"/>
  <c r="M33" i="113"/>
  <c r="I33" i="113"/>
  <c r="Q32" i="113"/>
  <c r="P32" i="113"/>
  <c r="O32" i="113"/>
  <c r="N32" i="113"/>
  <c r="M32" i="113"/>
  <c r="I32" i="113"/>
  <c r="AF31" i="113"/>
  <c r="AE31" i="113"/>
  <c r="AD31" i="113"/>
  <c r="AC31" i="113"/>
  <c r="AB31" i="113"/>
  <c r="Q31" i="113"/>
  <c r="P31" i="113"/>
  <c r="O31" i="113"/>
  <c r="N31" i="113"/>
  <c r="M31" i="113"/>
  <c r="I31" i="113"/>
  <c r="AF30" i="113"/>
  <c r="AE30" i="113"/>
  <c r="AD30" i="113"/>
  <c r="AC30" i="113"/>
  <c r="AB30" i="113"/>
  <c r="Q30" i="113"/>
  <c r="P30" i="113"/>
  <c r="O30" i="113"/>
  <c r="N30" i="113"/>
  <c r="M30" i="113"/>
  <c r="I30" i="113"/>
  <c r="AM29" i="113"/>
  <c r="AL29" i="113"/>
  <c r="AK29" i="113"/>
  <c r="AJ29" i="113"/>
  <c r="AI29" i="113"/>
  <c r="AF29" i="113"/>
  <c r="AE29" i="113"/>
  <c r="AD29" i="113"/>
  <c r="AC29" i="113"/>
  <c r="AB29" i="113"/>
  <c r="Y29" i="113"/>
  <c r="X29" i="113"/>
  <c r="W29" i="113"/>
  <c r="V29" i="113"/>
  <c r="U29" i="113"/>
  <c r="T29" i="113"/>
  <c r="Q29" i="113"/>
  <c r="P29" i="113"/>
  <c r="O29" i="113"/>
  <c r="N29" i="113"/>
  <c r="M29" i="113"/>
  <c r="I29" i="113"/>
  <c r="AM28" i="113"/>
  <c r="AL28" i="113"/>
  <c r="AK28" i="113"/>
  <c r="AJ28" i="113"/>
  <c r="AI28" i="113"/>
  <c r="AF28" i="113"/>
  <c r="AE28" i="113"/>
  <c r="AD28" i="113"/>
  <c r="AC28" i="113"/>
  <c r="AB28" i="113"/>
  <c r="Y28" i="113"/>
  <c r="X28" i="113"/>
  <c r="W28" i="113"/>
  <c r="V28" i="113"/>
  <c r="U28" i="113"/>
  <c r="T28" i="113"/>
  <c r="Q28" i="113"/>
  <c r="P28" i="113"/>
  <c r="O28" i="113"/>
  <c r="N28" i="113"/>
  <c r="M28" i="113"/>
  <c r="I28" i="113"/>
  <c r="AM27" i="113"/>
  <c r="AL27" i="113"/>
  <c r="AK27" i="113"/>
  <c r="AJ27" i="113"/>
  <c r="AI27" i="113"/>
  <c r="AF27" i="113"/>
  <c r="AE27" i="113"/>
  <c r="AD27" i="113"/>
  <c r="AC27" i="113"/>
  <c r="AB27" i="113"/>
  <c r="Y27" i="113"/>
  <c r="X27" i="113"/>
  <c r="W27" i="113"/>
  <c r="V27" i="113"/>
  <c r="U27" i="113"/>
  <c r="T27" i="113"/>
  <c r="Q27" i="113"/>
  <c r="P27" i="113"/>
  <c r="O27" i="113"/>
  <c r="N27" i="113"/>
  <c r="M27" i="113"/>
  <c r="I27" i="113"/>
  <c r="AM26" i="113"/>
  <c r="AL26" i="113"/>
  <c r="AK26" i="113"/>
  <c r="AJ26" i="113"/>
  <c r="AI26" i="113"/>
  <c r="AF26" i="113"/>
  <c r="AE26" i="113"/>
  <c r="AD26" i="113"/>
  <c r="AC26" i="113"/>
  <c r="AB26" i="113"/>
  <c r="Y26" i="113"/>
  <c r="X26" i="113"/>
  <c r="W26" i="113"/>
  <c r="V26" i="113"/>
  <c r="U26" i="113"/>
  <c r="T26" i="113"/>
  <c r="Q26" i="113"/>
  <c r="P26" i="113"/>
  <c r="O26" i="113"/>
  <c r="N26" i="113"/>
  <c r="M26" i="113"/>
  <c r="I26" i="113"/>
  <c r="AM25" i="113"/>
  <c r="AL25" i="113"/>
  <c r="AK25" i="113"/>
  <c r="AJ25" i="113"/>
  <c r="AI25" i="113"/>
  <c r="AF25" i="113"/>
  <c r="AE25" i="113"/>
  <c r="AD25" i="113"/>
  <c r="AC25" i="113"/>
  <c r="AB25" i="113"/>
  <c r="Y25" i="113"/>
  <c r="X25" i="113"/>
  <c r="W25" i="113"/>
  <c r="V25" i="113"/>
  <c r="U25" i="113"/>
  <c r="T25" i="113"/>
  <c r="Q25" i="113"/>
  <c r="P25" i="113"/>
  <c r="O25" i="113"/>
  <c r="N25" i="113"/>
  <c r="M25" i="113"/>
  <c r="I25" i="113"/>
  <c r="AM24" i="113"/>
  <c r="AL24" i="113"/>
  <c r="AK24" i="113"/>
  <c r="AJ24" i="113"/>
  <c r="AI24" i="113"/>
  <c r="AF24" i="113"/>
  <c r="AE24" i="113"/>
  <c r="AD24" i="113"/>
  <c r="AC24" i="113"/>
  <c r="AB24" i="113"/>
  <c r="Y24" i="113"/>
  <c r="X24" i="113"/>
  <c r="W24" i="113"/>
  <c r="V24" i="113"/>
  <c r="U24" i="113"/>
  <c r="T24" i="113"/>
  <c r="Q24" i="113"/>
  <c r="P24" i="113"/>
  <c r="O24" i="113"/>
  <c r="N24" i="113"/>
  <c r="M24" i="113"/>
  <c r="I24" i="113"/>
  <c r="AM23" i="113"/>
  <c r="AL23" i="113"/>
  <c r="AK23" i="113"/>
  <c r="AJ23" i="113"/>
  <c r="AI23" i="113"/>
  <c r="AF23" i="113"/>
  <c r="AE23" i="113"/>
  <c r="AD23" i="113"/>
  <c r="AC23" i="113"/>
  <c r="AB23" i="113"/>
  <c r="Y23" i="113"/>
  <c r="X23" i="113"/>
  <c r="W23" i="113"/>
  <c r="V23" i="113"/>
  <c r="U23" i="113"/>
  <c r="T23" i="113"/>
  <c r="Q23" i="113"/>
  <c r="P23" i="113"/>
  <c r="O23" i="113"/>
  <c r="N23" i="113"/>
  <c r="M23" i="113"/>
  <c r="I23" i="113"/>
  <c r="AM22" i="113"/>
  <c r="AL22" i="113"/>
  <c r="AK22" i="113"/>
  <c r="AJ22" i="113"/>
  <c r="AI22" i="113"/>
  <c r="AF22" i="113"/>
  <c r="AE22" i="113"/>
  <c r="AD22" i="113"/>
  <c r="AC22" i="113"/>
  <c r="AB22" i="113"/>
  <c r="Y22" i="113"/>
  <c r="X22" i="113"/>
  <c r="W22" i="113"/>
  <c r="V22" i="113"/>
  <c r="U22" i="113"/>
  <c r="T22" i="113"/>
  <c r="Q22" i="113"/>
  <c r="P22" i="113"/>
  <c r="O22" i="113"/>
  <c r="N22" i="113"/>
  <c r="M22" i="113"/>
  <c r="I22" i="113"/>
  <c r="AM21" i="113"/>
  <c r="AL21" i="113"/>
  <c r="AK21" i="113"/>
  <c r="AJ21" i="113"/>
  <c r="AI21" i="113"/>
  <c r="AF21" i="113"/>
  <c r="AE21" i="113"/>
  <c r="AD21" i="113"/>
  <c r="AC21" i="113"/>
  <c r="AB21" i="113"/>
  <c r="Y21" i="113"/>
  <c r="X21" i="113"/>
  <c r="W21" i="113"/>
  <c r="V21" i="113"/>
  <c r="U21" i="113"/>
  <c r="T21" i="113"/>
  <c r="Q21" i="113"/>
  <c r="P21" i="113"/>
  <c r="O21" i="113"/>
  <c r="N21" i="113"/>
  <c r="M21" i="113"/>
  <c r="I21" i="113"/>
  <c r="AM20" i="113"/>
  <c r="AL20" i="113"/>
  <c r="AK20" i="113"/>
  <c r="AJ20" i="113"/>
  <c r="AI20" i="113"/>
  <c r="AF20" i="113"/>
  <c r="AE20" i="113"/>
  <c r="AD20" i="113"/>
  <c r="AC20" i="113"/>
  <c r="AB20" i="113"/>
  <c r="Y20" i="113"/>
  <c r="X20" i="113"/>
  <c r="W20" i="113"/>
  <c r="V20" i="113"/>
  <c r="U20" i="113"/>
  <c r="T20" i="113"/>
  <c r="Q20" i="113"/>
  <c r="P20" i="113"/>
  <c r="O20" i="113"/>
  <c r="N20" i="113"/>
  <c r="M20" i="113"/>
  <c r="I20" i="113"/>
  <c r="AM19" i="113"/>
  <c r="AL19" i="113"/>
  <c r="AK19" i="113"/>
  <c r="AJ19" i="113"/>
  <c r="AI19" i="113"/>
  <c r="AF19" i="113"/>
  <c r="AE19" i="113"/>
  <c r="AD19" i="113"/>
  <c r="AC19" i="113"/>
  <c r="AB19" i="113"/>
  <c r="Y19" i="113"/>
  <c r="X19" i="113"/>
  <c r="W19" i="113"/>
  <c r="V19" i="113"/>
  <c r="U19" i="113"/>
  <c r="T19" i="113"/>
  <c r="Q19" i="113"/>
  <c r="P19" i="113"/>
  <c r="O19" i="113"/>
  <c r="N19" i="113"/>
  <c r="M19" i="113"/>
  <c r="I19" i="113"/>
  <c r="AM18" i="113"/>
  <c r="AL18" i="113"/>
  <c r="AK18" i="113"/>
  <c r="AJ18" i="113"/>
  <c r="AI18" i="113"/>
  <c r="AF18" i="113"/>
  <c r="AE18" i="113"/>
  <c r="AD18" i="113"/>
  <c r="AC18" i="113"/>
  <c r="AB18" i="113"/>
  <c r="Y18" i="113"/>
  <c r="X18" i="113"/>
  <c r="W18" i="113"/>
  <c r="V18" i="113"/>
  <c r="U18" i="113"/>
  <c r="T18" i="113"/>
  <c r="Q18" i="113"/>
  <c r="P18" i="113"/>
  <c r="O18" i="113"/>
  <c r="N18" i="113"/>
  <c r="M18" i="113"/>
  <c r="I18" i="113"/>
  <c r="AM17" i="113"/>
  <c r="AL17" i="113"/>
  <c r="AK17" i="113"/>
  <c r="AJ17" i="113"/>
  <c r="AI17" i="113"/>
  <c r="AF17" i="113"/>
  <c r="AE17" i="113"/>
  <c r="AD17" i="113"/>
  <c r="AC17" i="113"/>
  <c r="AB17" i="113"/>
  <c r="Y17" i="113"/>
  <c r="X17" i="113"/>
  <c r="W17" i="113"/>
  <c r="V17" i="113"/>
  <c r="U17" i="113"/>
  <c r="T17" i="113"/>
  <c r="Q17" i="113"/>
  <c r="P17" i="113"/>
  <c r="O17" i="113"/>
  <c r="N17" i="113"/>
  <c r="M17" i="113"/>
  <c r="I17" i="113"/>
  <c r="AM16" i="113"/>
  <c r="AL16" i="113"/>
  <c r="AK16" i="113"/>
  <c r="AJ16" i="113"/>
  <c r="AI16" i="113"/>
  <c r="AF16" i="113"/>
  <c r="AE16" i="113"/>
  <c r="AD16" i="113"/>
  <c r="AC16" i="113"/>
  <c r="AB16" i="113"/>
  <c r="Y16" i="113"/>
  <c r="X16" i="113"/>
  <c r="W16" i="113"/>
  <c r="V16" i="113"/>
  <c r="U16" i="113"/>
  <c r="T16" i="113"/>
  <c r="Q16" i="113"/>
  <c r="P16" i="113"/>
  <c r="O16" i="113"/>
  <c r="N16" i="113"/>
  <c r="M16" i="113"/>
  <c r="I16" i="113"/>
  <c r="AM15" i="113"/>
  <c r="AL15" i="113"/>
  <c r="AK15" i="113"/>
  <c r="AJ15" i="113"/>
  <c r="AI15" i="113"/>
  <c r="AF15" i="113"/>
  <c r="AE15" i="113"/>
  <c r="AD15" i="113"/>
  <c r="AC15" i="113"/>
  <c r="AB15" i="113"/>
  <c r="Y15" i="113"/>
  <c r="X15" i="113"/>
  <c r="W15" i="113"/>
  <c r="V15" i="113"/>
  <c r="U15" i="113"/>
  <c r="T15" i="113"/>
  <c r="Q15" i="113"/>
  <c r="P15" i="113"/>
  <c r="O15" i="113"/>
  <c r="N15" i="113"/>
  <c r="M15" i="113"/>
  <c r="I15" i="113"/>
  <c r="AM14" i="113"/>
  <c r="AL14" i="113"/>
  <c r="AK14" i="113"/>
  <c r="AJ14" i="113"/>
  <c r="AI14" i="113"/>
  <c r="AF14" i="113"/>
  <c r="AE14" i="113"/>
  <c r="AD14" i="113"/>
  <c r="AC14" i="113"/>
  <c r="AB14" i="113"/>
  <c r="Y14" i="113"/>
  <c r="X14" i="113"/>
  <c r="W14" i="113"/>
  <c r="V14" i="113"/>
  <c r="U14" i="113"/>
  <c r="T14" i="113"/>
  <c r="Q14" i="113"/>
  <c r="P14" i="113"/>
  <c r="O14" i="113"/>
  <c r="N14" i="113"/>
  <c r="M14" i="113"/>
  <c r="I14" i="113"/>
  <c r="AM13" i="113"/>
  <c r="AL13" i="113"/>
  <c r="AK13" i="113"/>
  <c r="AJ13" i="113"/>
  <c r="AI13" i="113"/>
  <c r="AF13" i="113"/>
  <c r="AE13" i="113"/>
  <c r="AD13" i="113"/>
  <c r="AC13" i="113"/>
  <c r="AB13" i="113"/>
  <c r="Y13" i="113"/>
  <c r="X13" i="113"/>
  <c r="W13" i="113"/>
  <c r="V13" i="113"/>
  <c r="U13" i="113"/>
  <c r="T13" i="113"/>
  <c r="Q13" i="113"/>
  <c r="P13" i="113"/>
  <c r="O13" i="113"/>
  <c r="N13" i="113"/>
  <c r="M13" i="113"/>
  <c r="I13" i="113"/>
  <c r="AM12" i="113"/>
  <c r="AL12" i="113"/>
  <c r="AK12" i="113"/>
  <c r="AJ12" i="113"/>
  <c r="AI12" i="113"/>
  <c r="AF12" i="113"/>
  <c r="AE12" i="113"/>
  <c r="AD12" i="113"/>
  <c r="AC12" i="113"/>
  <c r="AB12" i="113"/>
  <c r="Y12" i="113"/>
  <c r="X12" i="113"/>
  <c r="W12" i="113"/>
  <c r="V12" i="113"/>
  <c r="U12" i="113"/>
  <c r="T12" i="113"/>
  <c r="Q12" i="113"/>
  <c r="P12" i="113"/>
  <c r="O12" i="113"/>
  <c r="N12" i="113"/>
  <c r="M12" i="113"/>
  <c r="I12" i="113"/>
  <c r="AM11" i="113"/>
  <c r="AL11" i="113"/>
  <c r="AK11" i="113"/>
  <c r="AJ11" i="113"/>
  <c r="AI11" i="113"/>
  <c r="AF11" i="113"/>
  <c r="AE11" i="113"/>
  <c r="AD11" i="113"/>
  <c r="AC11" i="113"/>
  <c r="AB11" i="113"/>
  <c r="Y11" i="113"/>
  <c r="X11" i="113"/>
  <c r="W11" i="113"/>
  <c r="V11" i="113"/>
  <c r="U11" i="113"/>
  <c r="T11" i="113"/>
  <c r="Q11" i="113"/>
  <c r="P11" i="113"/>
  <c r="O11" i="113"/>
  <c r="N11" i="113"/>
  <c r="M11" i="113"/>
  <c r="I11" i="113"/>
  <c r="AM10" i="113"/>
  <c r="AL10" i="113"/>
  <c r="AK10" i="113"/>
  <c r="AJ10" i="113"/>
  <c r="AI10" i="113"/>
  <c r="AF10" i="113"/>
  <c r="AE10" i="113"/>
  <c r="AD10" i="113"/>
  <c r="AC10" i="113"/>
  <c r="AB10" i="113"/>
  <c r="Y10" i="113"/>
  <c r="X10" i="113"/>
  <c r="W10" i="113"/>
  <c r="V10" i="113"/>
  <c r="U10" i="113"/>
  <c r="T10" i="113"/>
  <c r="Q10" i="113"/>
  <c r="P10" i="113"/>
  <c r="O10" i="113"/>
  <c r="N10" i="113"/>
  <c r="M10" i="113"/>
  <c r="I10" i="113"/>
  <c r="AM9" i="113"/>
  <c r="AL9" i="113"/>
  <c r="AK9" i="113"/>
  <c r="AJ9" i="113"/>
  <c r="AI9" i="113"/>
  <c r="AF9" i="113"/>
  <c r="AE9" i="113"/>
  <c r="AD9" i="113"/>
  <c r="AC9" i="113"/>
  <c r="AB9" i="113"/>
  <c r="Y9" i="113"/>
  <c r="X9" i="113"/>
  <c r="W9" i="113"/>
  <c r="V9" i="113"/>
  <c r="U9" i="113"/>
  <c r="T9" i="113"/>
  <c r="Q9" i="113"/>
  <c r="P9" i="113"/>
  <c r="O9" i="113"/>
  <c r="N9" i="113"/>
  <c r="M9" i="113"/>
  <c r="I9" i="113"/>
  <c r="AM8" i="113"/>
  <c r="AL8" i="113"/>
  <c r="AK8" i="113"/>
  <c r="AJ8" i="113"/>
  <c r="AI8" i="113"/>
  <c r="AF8" i="113"/>
  <c r="AE8" i="113"/>
  <c r="AD8" i="113"/>
  <c r="AC8" i="113"/>
  <c r="AB8" i="113"/>
  <c r="Y8" i="113"/>
  <c r="X8" i="113"/>
  <c r="W8" i="113"/>
  <c r="V8" i="113"/>
  <c r="U8" i="113"/>
  <c r="T8" i="113"/>
  <c r="Q8" i="113"/>
  <c r="P8" i="113"/>
  <c r="O8" i="113"/>
  <c r="N8" i="113"/>
  <c r="M8" i="113"/>
  <c r="I8" i="113"/>
  <c r="AM7" i="113"/>
  <c r="AL7" i="113"/>
  <c r="AK7" i="113"/>
  <c r="AJ7" i="113"/>
  <c r="AI7" i="113"/>
  <c r="AF7" i="113"/>
  <c r="AE7" i="113"/>
  <c r="AD7" i="113"/>
  <c r="AC7" i="113"/>
  <c r="AB7" i="113"/>
  <c r="Y7" i="113"/>
  <c r="X7" i="113"/>
  <c r="W7" i="113"/>
  <c r="V7" i="113"/>
  <c r="U7" i="113"/>
  <c r="T7" i="113"/>
  <c r="Q7" i="113"/>
  <c r="P7" i="113"/>
  <c r="O7" i="113"/>
  <c r="N7" i="113"/>
  <c r="M7" i="113"/>
  <c r="I7" i="113"/>
  <c r="AM6" i="113"/>
  <c r="AL6" i="113"/>
  <c r="AK6" i="113"/>
  <c r="AJ6" i="113"/>
  <c r="AI6" i="113"/>
  <c r="AF6" i="113"/>
  <c r="AE6" i="113"/>
  <c r="AD6" i="113"/>
  <c r="AC6" i="113"/>
  <c r="AB6" i="113"/>
  <c r="Y6" i="113"/>
  <c r="X6" i="113"/>
  <c r="W6" i="113"/>
  <c r="V6" i="113"/>
  <c r="U6" i="113"/>
  <c r="T6" i="113"/>
  <c r="Q6" i="113"/>
  <c r="P6" i="113"/>
  <c r="O6" i="113"/>
  <c r="N6" i="113"/>
  <c r="M6" i="113"/>
  <c r="I6" i="113"/>
  <c r="AM5" i="113"/>
  <c r="AL5" i="113"/>
  <c r="AK5" i="113"/>
  <c r="AJ5" i="113"/>
  <c r="AI5" i="113"/>
  <c r="AF5" i="113"/>
  <c r="AE5" i="113"/>
  <c r="AD5" i="113"/>
  <c r="AC5" i="113"/>
  <c r="AB5" i="113"/>
  <c r="Y5" i="113"/>
  <c r="X5" i="113"/>
  <c r="W5" i="113"/>
  <c r="V5" i="113"/>
  <c r="U5" i="113"/>
  <c r="T5" i="113"/>
  <c r="Q5" i="113"/>
  <c r="P5" i="113"/>
  <c r="O5" i="113"/>
  <c r="N5" i="113"/>
  <c r="M5" i="113"/>
  <c r="I5" i="113"/>
  <c r="AM4" i="113"/>
  <c r="AL4" i="113"/>
  <c r="AK4" i="113"/>
  <c r="AJ4" i="113"/>
  <c r="AI4" i="113"/>
  <c r="AF4" i="113"/>
  <c r="AE4" i="113"/>
  <c r="AD4" i="113"/>
  <c r="AC4" i="113"/>
  <c r="AB4" i="113"/>
  <c r="Y4" i="113"/>
  <c r="X4" i="113"/>
  <c r="W4" i="113"/>
  <c r="V4" i="113"/>
  <c r="U4" i="113"/>
  <c r="T4" i="113"/>
  <c r="Q4" i="113"/>
  <c r="P4" i="113"/>
  <c r="O4" i="113"/>
  <c r="N4" i="113"/>
  <c r="M4" i="113"/>
  <c r="I4" i="113"/>
  <c r="B39" i="110"/>
  <c r="E34" i="110" s="1"/>
  <c r="B38" i="110"/>
  <c r="E36" i="110" s="1"/>
  <c r="E37" i="110"/>
  <c r="E35" i="110"/>
  <c r="E33" i="110"/>
  <c r="E31" i="110"/>
  <c r="E29" i="110"/>
  <c r="D48" i="62" s="1"/>
  <c r="E27" i="110"/>
  <c r="E25" i="110"/>
  <c r="E23" i="110"/>
  <c r="E21" i="110"/>
  <c r="E19" i="110"/>
  <c r="E17" i="110"/>
  <c r="E14" i="110"/>
  <c r="E12" i="110"/>
  <c r="E10" i="110"/>
  <c r="E8" i="110"/>
  <c r="E6" i="110"/>
  <c r="E4" i="110"/>
  <c r="M35" i="106"/>
  <c r="L35" i="106"/>
  <c r="K35" i="106"/>
  <c r="J35" i="106"/>
  <c r="I35" i="106"/>
  <c r="H35" i="106"/>
  <c r="G35" i="106"/>
  <c r="F35" i="106"/>
  <c r="E35" i="106"/>
  <c r="D35" i="106"/>
  <c r="C35" i="106"/>
  <c r="B35" i="106"/>
  <c r="M34" i="106"/>
  <c r="L34" i="106"/>
  <c r="K34" i="106"/>
  <c r="J34" i="106"/>
  <c r="I34" i="106"/>
  <c r="H34" i="106"/>
  <c r="G34" i="106"/>
  <c r="F34" i="106"/>
  <c r="E34" i="106"/>
  <c r="D34" i="106"/>
  <c r="C34" i="106"/>
  <c r="B34" i="106"/>
  <c r="AA33" i="106"/>
  <c r="Z33" i="106"/>
  <c r="Y33" i="106"/>
  <c r="X33" i="106"/>
  <c r="W33" i="106"/>
  <c r="V33" i="106"/>
  <c r="U33" i="106"/>
  <c r="T33" i="106"/>
  <c r="S33" i="106"/>
  <c r="R33" i="106"/>
  <c r="Q33" i="106"/>
  <c r="P33" i="106"/>
  <c r="AA32" i="106"/>
  <c r="Z32" i="106"/>
  <c r="Y32" i="106"/>
  <c r="X32" i="106"/>
  <c r="W32" i="106"/>
  <c r="V32" i="106"/>
  <c r="U32" i="106"/>
  <c r="T32" i="106"/>
  <c r="S32" i="106"/>
  <c r="R32" i="106"/>
  <c r="Q32" i="106"/>
  <c r="P32" i="106"/>
  <c r="AA31" i="106"/>
  <c r="Z31" i="106"/>
  <c r="Y31" i="106"/>
  <c r="X31" i="106"/>
  <c r="W31" i="106"/>
  <c r="V31" i="106"/>
  <c r="U31" i="106"/>
  <c r="T31" i="106"/>
  <c r="S31" i="106"/>
  <c r="R31" i="106"/>
  <c r="Q31" i="106"/>
  <c r="P31" i="106"/>
  <c r="AA30" i="106"/>
  <c r="Z30" i="106"/>
  <c r="Y30" i="106"/>
  <c r="X30" i="106"/>
  <c r="W30" i="106"/>
  <c r="V30" i="106"/>
  <c r="U30" i="106"/>
  <c r="T30" i="106"/>
  <c r="S30" i="106"/>
  <c r="R30" i="106"/>
  <c r="Q30" i="106"/>
  <c r="P30" i="106"/>
  <c r="AA29" i="106"/>
  <c r="Z29" i="106"/>
  <c r="Y29" i="106"/>
  <c r="X29" i="106"/>
  <c r="W29" i="106"/>
  <c r="V29" i="106"/>
  <c r="U29" i="106"/>
  <c r="T29" i="106"/>
  <c r="S29" i="106"/>
  <c r="R29" i="106"/>
  <c r="Q29" i="106"/>
  <c r="P29" i="106"/>
  <c r="AA28" i="106"/>
  <c r="Z28" i="106"/>
  <c r="Y28" i="106"/>
  <c r="X28" i="106"/>
  <c r="W28" i="106"/>
  <c r="V28" i="106"/>
  <c r="U28" i="106"/>
  <c r="T28" i="106"/>
  <c r="S28" i="106"/>
  <c r="R28" i="106"/>
  <c r="Q28" i="106"/>
  <c r="P28" i="106"/>
  <c r="AA27" i="106"/>
  <c r="Z27" i="106"/>
  <c r="Y27" i="106"/>
  <c r="X27" i="106"/>
  <c r="W27" i="106"/>
  <c r="V27" i="106"/>
  <c r="U27" i="106"/>
  <c r="T27" i="106"/>
  <c r="S27" i="106"/>
  <c r="R27" i="106"/>
  <c r="Q27" i="106"/>
  <c r="P27" i="106"/>
  <c r="AA26" i="106"/>
  <c r="Z26" i="106"/>
  <c r="Y26" i="106"/>
  <c r="X26" i="106"/>
  <c r="W26" i="106"/>
  <c r="V26" i="106"/>
  <c r="U26" i="106"/>
  <c r="T26" i="106"/>
  <c r="S26" i="106"/>
  <c r="R26" i="106"/>
  <c r="Q26" i="106"/>
  <c r="P26" i="106"/>
  <c r="AA25" i="106"/>
  <c r="Z25" i="106"/>
  <c r="Y25" i="106"/>
  <c r="X25" i="106"/>
  <c r="W25" i="106"/>
  <c r="V25" i="106"/>
  <c r="U25" i="106"/>
  <c r="T25" i="106"/>
  <c r="S25" i="106"/>
  <c r="R25" i="106"/>
  <c r="Q25" i="106"/>
  <c r="P25" i="106"/>
  <c r="AA24" i="106"/>
  <c r="Z24" i="106"/>
  <c r="Y24" i="106"/>
  <c r="X24" i="106"/>
  <c r="W24" i="106"/>
  <c r="V24" i="106"/>
  <c r="U24" i="106"/>
  <c r="T24" i="106"/>
  <c r="S24" i="106"/>
  <c r="R24" i="106"/>
  <c r="Q24" i="106"/>
  <c r="P24" i="106"/>
  <c r="AA23" i="106"/>
  <c r="Z23" i="106"/>
  <c r="Y23" i="106"/>
  <c r="X23" i="106"/>
  <c r="W23" i="106"/>
  <c r="V23" i="106"/>
  <c r="U23" i="106"/>
  <c r="T23" i="106"/>
  <c r="S23" i="106"/>
  <c r="R23" i="106"/>
  <c r="Q23" i="106"/>
  <c r="P23" i="106"/>
  <c r="AA22" i="106"/>
  <c r="Z22" i="106"/>
  <c r="Y22" i="106"/>
  <c r="X22" i="106"/>
  <c r="W22" i="106"/>
  <c r="V22" i="106"/>
  <c r="U22" i="106"/>
  <c r="T22" i="106"/>
  <c r="S22" i="106"/>
  <c r="R22" i="106"/>
  <c r="Q22" i="106"/>
  <c r="P22" i="106"/>
  <c r="AA21" i="106"/>
  <c r="Z21" i="106"/>
  <c r="Y21" i="106"/>
  <c r="X21" i="106"/>
  <c r="W21" i="106"/>
  <c r="V21" i="106"/>
  <c r="U21" i="106"/>
  <c r="T21" i="106"/>
  <c r="S21" i="106"/>
  <c r="R21" i="106"/>
  <c r="Q21" i="106"/>
  <c r="P21" i="106"/>
  <c r="AA20" i="106"/>
  <c r="Z20" i="106"/>
  <c r="Y20" i="106"/>
  <c r="X20" i="106"/>
  <c r="W20" i="106"/>
  <c r="V20" i="106"/>
  <c r="U20" i="106"/>
  <c r="T20" i="106"/>
  <c r="S20" i="106"/>
  <c r="R20" i="106"/>
  <c r="Q20" i="106"/>
  <c r="P20" i="106"/>
  <c r="AA19" i="106"/>
  <c r="Z19" i="106"/>
  <c r="Y19" i="106"/>
  <c r="X19" i="106"/>
  <c r="W19" i="106"/>
  <c r="V19" i="106"/>
  <c r="U19" i="106"/>
  <c r="T19" i="106"/>
  <c r="S19" i="106"/>
  <c r="R19" i="106"/>
  <c r="Q19" i="106"/>
  <c r="P19" i="106"/>
  <c r="AA18" i="106"/>
  <c r="Z18" i="106"/>
  <c r="Y18" i="106"/>
  <c r="X18" i="106"/>
  <c r="W18" i="106"/>
  <c r="V18" i="106"/>
  <c r="U18" i="106"/>
  <c r="T18" i="106"/>
  <c r="S18" i="106"/>
  <c r="R18" i="106"/>
  <c r="Q18" i="106"/>
  <c r="P18" i="106"/>
  <c r="AA17" i="106"/>
  <c r="Z17" i="106"/>
  <c r="Y17" i="106"/>
  <c r="X17" i="106"/>
  <c r="W17" i="106"/>
  <c r="V17" i="106"/>
  <c r="U17" i="106"/>
  <c r="T17" i="106"/>
  <c r="S17" i="106"/>
  <c r="R17" i="106"/>
  <c r="Q17" i="106"/>
  <c r="P17" i="106"/>
  <c r="AA16" i="106"/>
  <c r="Z16" i="106"/>
  <c r="Y16" i="106"/>
  <c r="X16" i="106"/>
  <c r="W16" i="106"/>
  <c r="V16" i="106"/>
  <c r="U16" i="106"/>
  <c r="T16" i="106"/>
  <c r="S16" i="106"/>
  <c r="R16" i="106"/>
  <c r="Q16" i="106"/>
  <c r="P16" i="106"/>
  <c r="AA15" i="106"/>
  <c r="Z15" i="106"/>
  <c r="Y15" i="106"/>
  <c r="X15" i="106"/>
  <c r="W15" i="106"/>
  <c r="V15" i="106"/>
  <c r="U15" i="106"/>
  <c r="T15" i="106"/>
  <c r="S15" i="106"/>
  <c r="R15" i="106"/>
  <c r="Q15" i="106"/>
  <c r="P15" i="106"/>
  <c r="AA14" i="106"/>
  <c r="Z14" i="106"/>
  <c r="Y14" i="106"/>
  <c r="X14" i="106"/>
  <c r="W14" i="106"/>
  <c r="V14" i="106"/>
  <c r="U14" i="106"/>
  <c r="T14" i="106"/>
  <c r="S14" i="106"/>
  <c r="R14" i="106"/>
  <c r="Q14" i="106"/>
  <c r="P14" i="106"/>
  <c r="AA13" i="106"/>
  <c r="Z13" i="106"/>
  <c r="Y13" i="106"/>
  <c r="X13" i="106"/>
  <c r="W13" i="106"/>
  <c r="V13" i="106"/>
  <c r="U13" i="106"/>
  <c r="T13" i="106"/>
  <c r="S13" i="106"/>
  <c r="R13" i="106"/>
  <c r="Q13" i="106"/>
  <c r="P13" i="106"/>
  <c r="AA12" i="106"/>
  <c r="Z12" i="106"/>
  <c r="Y12" i="106"/>
  <c r="X12" i="106"/>
  <c r="W12" i="106"/>
  <c r="V12" i="106"/>
  <c r="U12" i="106"/>
  <c r="T12" i="106"/>
  <c r="S12" i="106"/>
  <c r="R12" i="106"/>
  <c r="Q12" i="106"/>
  <c r="P12" i="106"/>
  <c r="AA11" i="106"/>
  <c r="Z11" i="106"/>
  <c r="Y11" i="106"/>
  <c r="X11" i="106"/>
  <c r="W11" i="106"/>
  <c r="V11" i="106"/>
  <c r="U11" i="106"/>
  <c r="T11" i="106"/>
  <c r="S11" i="106"/>
  <c r="R11" i="106"/>
  <c r="Q11" i="106"/>
  <c r="P11" i="106"/>
  <c r="AA10" i="106"/>
  <c r="Z10" i="106"/>
  <c r="Y10" i="106"/>
  <c r="X10" i="106"/>
  <c r="W10" i="106"/>
  <c r="V10" i="106"/>
  <c r="U10" i="106"/>
  <c r="T10" i="106"/>
  <c r="S10" i="106"/>
  <c r="R10" i="106"/>
  <c r="Q10" i="106"/>
  <c r="P10" i="106"/>
  <c r="AA9" i="106"/>
  <c r="Z9" i="106"/>
  <c r="Y9" i="106"/>
  <c r="X9" i="106"/>
  <c r="W9" i="106"/>
  <c r="V9" i="106"/>
  <c r="U9" i="106"/>
  <c r="T9" i="106"/>
  <c r="S9" i="106"/>
  <c r="R9" i="106"/>
  <c r="Q9" i="106"/>
  <c r="P9" i="106"/>
  <c r="AA8" i="106"/>
  <c r="Z8" i="106"/>
  <c r="Y8" i="106"/>
  <c r="X8" i="106"/>
  <c r="W8" i="106"/>
  <c r="V8" i="106"/>
  <c r="U8" i="106"/>
  <c r="T8" i="106"/>
  <c r="S8" i="106"/>
  <c r="R8" i="106"/>
  <c r="Q8" i="106"/>
  <c r="P8" i="106"/>
  <c r="AA7" i="106"/>
  <c r="Z7" i="106"/>
  <c r="Y7" i="106"/>
  <c r="X7" i="106"/>
  <c r="W7" i="106"/>
  <c r="V7" i="106"/>
  <c r="U7" i="106"/>
  <c r="T7" i="106"/>
  <c r="S7" i="106"/>
  <c r="R7" i="106"/>
  <c r="Q7" i="106"/>
  <c r="P7" i="106"/>
  <c r="AA6" i="106"/>
  <c r="Z6" i="106"/>
  <c r="Y6" i="106"/>
  <c r="X6" i="106"/>
  <c r="W6" i="106"/>
  <c r="V6" i="106"/>
  <c r="U6" i="106"/>
  <c r="T6" i="106"/>
  <c r="S6" i="106"/>
  <c r="R6" i="106"/>
  <c r="Q6" i="106"/>
  <c r="P6" i="106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AA33" i="105"/>
  <c r="Z33" i="105"/>
  <c r="Y33" i="105"/>
  <c r="X33" i="105"/>
  <c r="W33" i="105"/>
  <c r="V33" i="105"/>
  <c r="U33" i="105"/>
  <c r="T33" i="105"/>
  <c r="S33" i="105"/>
  <c r="R33" i="105"/>
  <c r="Q33" i="105"/>
  <c r="P33" i="105"/>
  <c r="AA32" i="105"/>
  <c r="Z32" i="105"/>
  <c r="Y32" i="105"/>
  <c r="X32" i="105"/>
  <c r="W32" i="105"/>
  <c r="V32" i="105"/>
  <c r="U32" i="105"/>
  <c r="T32" i="105"/>
  <c r="S32" i="105"/>
  <c r="R32" i="105"/>
  <c r="Q32" i="105"/>
  <c r="P32" i="105"/>
  <c r="AA31" i="105"/>
  <c r="Z31" i="105"/>
  <c r="Y31" i="105"/>
  <c r="X31" i="105"/>
  <c r="W31" i="105"/>
  <c r="V31" i="105"/>
  <c r="U31" i="105"/>
  <c r="T31" i="105"/>
  <c r="S31" i="105"/>
  <c r="R31" i="105"/>
  <c r="Q31" i="105"/>
  <c r="P31" i="105"/>
  <c r="AA30" i="105"/>
  <c r="Z30" i="105"/>
  <c r="Y30" i="105"/>
  <c r="X30" i="105"/>
  <c r="W30" i="105"/>
  <c r="V30" i="105"/>
  <c r="U30" i="105"/>
  <c r="T30" i="105"/>
  <c r="S30" i="105"/>
  <c r="R30" i="105"/>
  <c r="Q30" i="105"/>
  <c r="P30" i="105"/>
  <c r="AA29" i="105"/>
  <c r="Z29" i="105"/>
  <c r="Y29" i="105"/>
  <c r="X29" i="105"/>
  <c r="W29" i="105"/>
  <c r="V29" i="105"/>
  <c r="U29" i="105"/>
  <c r="T29" i="105"/>
  <c r="S29" i="105"/>
  <c r="R29" i="105"/>
  <c r="Q29" i="105"/>
  <c r="P29" i="105"/>
  <c r="AA28" i="105"/>
  <c r="Z28" i="105"/>
  <c r="Y28" i="105"/>
  <c r="X28" i="105"/>
  <c r="W28" i="105"/>
  <c r="V28" i="105"/>
  <c r="U28" i="105"/>
  <c r="T28" i="105"/>
  <c r="S28" i="105"/>
  <c r="R28" i="105"/>
  <c r="Q28" i="105"/>
  <c r="P28" i="105"/>
  <c r="AA27" i="105"/>
  <c r="Z27" i="105"/>
  <c r="Y27" i="105"/>
  <c r="X27" i="105"/>
  <c r="W27" i="105"/>
  <c r="V27" i="105"/>
  <c r="U27" i="105"/>
  <c r="T27" i="105"/>
  <c r="S27" i="105"/>
  <c r="R27" i="105"/>
  <c r="Q27" i="105"/>
  <c r="P27" i="105"/>
  <c r="AA26" i="105"/>
  <c r="Z26" i="105"/>
  <c r="Y26" i="105"/>
  <c r="X26" i="105"/>
  <c r="W26" i="105"/>
  <c r="V26" i="105"/>
  <c r="U26" i="105"/>
  <c r="T26" i="105"/>
  <c r="S26" i="105"/>
  <c r="R26" i="105"/>
  <c r="Q26" i="105"/>
  <c r="P26" i="105"/>
  <c r="AA25" i="105"/>
  <c r="Z25" i="105"/>
  <c r="Y25" i="105"/>
  <c r="X25" i="105"/>
  <c r="W25" i="105"/>
  <c r="V25" i="105"/>
  <c r="U25" i="105"/>
  <c r="T25" i="105"/>
  <c r="S25" i="105"/>
  <c r="R25" i="105"/>
  <c r="Q25" i="105"/>
  <c r="P25" i="105"/>
  <c r="AA24" i="105"/>
  <c r="Z24" i="105"/>
  <c r="Y24" i="105"/>
  <c r="X24" i="105"/>
  <c r="W24" i="105"/>
  <c r="V24" i="105"/>
  <c r="U24" i="105"/>
  <c r="T24" i="105"/>
  <c r="S24" i="105"/>
  <c r="R24" i="105"/>
  <c r="Q24" i="105"/>
  <c r="P24" i="105"/>
  <c r="AA23" i="105"/>
  <c r="Z23" i="105"/>
  <c r="Y23" i="105"/>
  <c r="X23" i="105"/>
  <c r="W23" i="105"/>
  <c r="V23" i="105"/>
  <c r="U23" i="105"/>
  <c r="T23" i="105"/>
  <c r="S23" i="105"/>
  <c r="R23" i="105"/>
  <c r="Q23" i="105"/>
  <c r="P23" i="105"/>
  <c r="AA22" i="105"/>
  <c r="Z22" i="105"/>
  <c r="Y22" i="105"/>
  <c r="X22" i="105"/>
  <c r="W22" i="105"/>
  <c r="V22" i="105"/>
  <c r="U22" i="105"/>
  <c r="T22" i="105"/>
  <c r="S22" i="105"/>
  <c r="R22" i="105"/>
  <c r="Q22" i="105"/>
  <c r="P22" i="105"/>
  <c r="AA21" i="105"/>
  <c r="Z21" i="105"/>
  <c r="Y21" i="105"/>
  <c r="X21" i="105"/>
  <c r="W21" i="105"/>
  <c r="V21" i="105"/>
  <c r="U21" i="105"/>
  <c r="T21" i="105"/>
  <c r="S21" i="105"/>
  <c r="R21" i="105"/>
  <c r="Q21" i="105"/>
  <c r="P21" i="105"/>
  <c r="AA20" i="105"/>
  <c r="Z20" i="105"/>
  <c r="Y20" i="105"/>
  <c r="X20" i="105"/>
  <c r="W20" i="105"/>
  <c r="V20" i="105"/>
  <c r="U20" i="105"/>
  <c r="T20" i="105"/>
  <c r="S20" i="105"/>
  <c r="R20" i="105"/>
  <c r="Q20" i="105"/>
  <c r="P20" i="105"/>
  <c r="AA19" i="105"/>
  <c r="Z19" i="105"/>
  <c r="Y19" i="105"/>
  <c r="X19" i="105"/>
  <c r="W19" i="105"/>
  <c r="V19" i="105"/>
  <c r="U19" i="105"/>
  <c r="T19" i="105"/>
  <c r="S19" i="105"/>
  <c r="R19" i="105"/>
  <c r="Q19" i="105"/>
  <c r="P19" i="105"/>
  <c r="AA18" i="105"/>
  <c r="Z18" i="105"/>
  <c r="Y18" i="105"/>
  <c r="X18" i="105"/>
  <c r="W18" i="105"/>
  <c r="V18" i="105"/>
  <c r="U18" i="105"/>
  <c r="T18" i="105"/>
  <c r="S18" i="105"/>
  <c r="R18" i="105"/>
  <c r="Q18" i="105"/>
  <c r="P18" i="105"/>
  <c r="AA17" i="105"/>
  <c r="Z17" i="105"/>
  <c r="Y17" i="105"/>
  <c r="X17" i="105"/>
  <c r="W17" i="105"/>
  <c r="V17" i="105"/>
  <c r="U17" i="105"/>
  <c r="T17" i="105"/>
  <c r="S17" i="105"/>
  <c r="R17" i="105"/>
  <c r="Q17" i="105"/>
  <c r="P17" i="105"/>
  <c r="AA16" i="105"/>
  <c r="Z16" i="105"/>
  <c r="Y16" i="105"/>
  <c r="X16" i="105"/>
  <c r="W16" i="105"/>
  <c r="V16" i="105"/>
  <c r="U16" i="105"/>
  <c r="T16" i="105"/>
  <c r="S16" i="105"/>
  <c r="R16" i="105"/>
  <c r="Q16" i="105"/>
  <c r="P16" i="105"/>
  <c r="AA15" i="105"/>
  <c r="Z15" i="105"/>
  <c r="Y15" i="105"/>
  <c r="X15" i="105"/>
  <c r="W15" i="105"/>
  <c r="V15" i="105"/>
  <c r="U15" i="105"/>
  <c r="T15" i="105"/>
  <c r="S15" i="105"/>
  <c r="R15" i="105"/>
  <c r="Q15" i="105"/>
  <c r="P15" i="105"/>
  <c r="AA14" i="105"/>
  <c r="Z14" i="105"/>
  <c r="Y14" i="105"/>
  <c r="X14" i="105"/>
  <c r="W14" i="105"/>
  <c r="V14" i="105"/>
  <c r="U14" i="105"/>
  <c r="T14" i="105"/>
  <c r="S14" i="105"/>
  <c r="R14" i="105"/>
  <c r="Q14" i="105"/>
  <c r="P14" i="105"/>
  <c r="AA13" i="105"/>
  <c r="Z13" i="105"/>
  <c r="Y13" i="105"/>
  <c r="X13" i="105"/>
  <c r="W13" i="105"/>
  <c r="V13" i="105"/>
  <c r="U13" i="105"/>
  <c r="T13" i="105"/>
  <c r="S13" i="105"/>
  <c r="R13" i="105"/>
  <c r="Q13" i="105"/>
  <c r="P13" i="105"/>
  <c r="AA12" i="105"/>
  <c r="Z12" i="105"/>
  <c r="Y12" i="105"/>
  <c r="X12" i="105"/>
  <c r="W12" i="105"/>
  <c r="V12" i="105"/>
  <c r="U12" i="105"/>
  <c r="T12" i="105"/>
  <c r="S12" i="105"/>
  <c r="R12" i="105"/>
  <c r="Q12" i="105"/>
  <c r="P12" i="105"/>
  <c r="AA11" i="105"/>
  <c r="Z11" i="105"/>
  <c r="Y11" i="105"/>
  <c r="X11" i="105"/>
  <c r="W11" i="105"/>
  <c r="V11" i="105"/>
  <c r="U11" i="105"/>
  <c r="T11" i="105"/>
  <c r="S11" i="105"/>
  <c r="R11" i="105"/>
  <c r="Q11" i="105"/>
  <c r="P11" i="105"/>
  <c r="AA10" i="105"/>
  <c r="Z10" i="105"/>
  <c r="Y10" i="105"/>
  <c r="X10" i="105"/>
  <c r="W10" i="105"/>
  <c r="V10" i="105"/>
  <c r="U10" i="105"/>
  <c r="T10" i="105"/>
  <c r="S10" i="105"/>
  <c r="R10" i="105"/>
  <c r="Q10" i="105"/>
  <c r="P10" i="105"/>
  <c r="AA9" i="105"/>
  <c r="Z9" i="105"/>
  <c r="Y9" i="105"/>
  <c r="X9" i="105"/>
  <c r="W9" i="105"/>
  <c r="V9" i="105"/>
  <c r="U9" i="105"/>
  <c r="T9" i="105"/>
  <c r="S9" i="105"/>
  <c r="R9" i="105"/>
  <c r="Q9" i="105"/>
  <c r="P9" i="105"/>
  <c r="AA8" i="105"/>
  <c r="Z8" i="105"/>
  <c r="Y8" i="105"/>
  <c r="X8" i="105"/>
  <c r="W8" i="105"/>
  <c r="V8" i="105"/>
  <c r="U8" i="105"/>
  <c r="T8" i="105"/>
  <c r="S8" i="105"/>
  <c r="R8" i="105"/>
  <c r="Q8" i="105"/>
  <c r="P8" i="105"/>
  <c r="AA7" i="105"/>
  <c r="Z7" i="105"/>
  <c r="Y7" i="105"/>
  <c r="X7" i="105"/>
  <c r="W7" i="105"/>
  <c r="V7" i="105"/>
  <c r="U7" i="105"/>
  <c r="T7" i="105"/>
  <c r="S7" i="105"/>
  <c r="R7" i="105"/>
  <c r="Q7" i="105"/>
  <c r="P7" i="105"/>
  <c r="AA6" i="105"/>
  <c r="Z6" i="105"/>
  <c r="Y6" i="105"/>
  <c r="X6" i="105"/>
  <c r="W6" i="105"/>
  <c r="V6" i="105"/>
  <c r="U6" i="105"/>
  <c r="T6" i="105"/>
  <c r="S6" i="105"/>
  <c r="R6" i="105"/>
  <c r="Q6" i="105"/>
  <c r="P6" i="105"/>
  <c r="C35" i="108"/>
  <c r="G32" i="108" s="1"/>
  <c r="B35" i="108"/>
  <c r="C34" i="108"/>
  <c r="G31" i="108" s="1"/>
  <c r="B34" i="108"/>
  <c r="F33" i="108" s="1"/>
  <c r="G33" i="108"/>
  <c r="F32" i="108"/>
  <c r="F31" i="108"/>
  <c r="F29" i="108"/>
  <c r="F28" i="108"/>
  <c r="F27" i="108"/>
  <c r="F26" i="108"/>
  <c r="G25" i="108"/>
  <c r="F24" i="108"/>
  <c r="G23" i="108"/>
  <c r="F23" i="108"/>
  <c r="F22" i="108"/>
  <c r="G21" i="108"/>
  <c r="F21" i="108"/>
  <c r="F20" i="108"/>
  <c r="G19" i="108"/>
  <c r="F19" i="108"/>
  <c r="F18" i="108"/>
  <c r="G17" i="108"/>
  <c r="F17" i="108"/>
  <c r="F16" i="108"/>
  <c r="G15" i="108"/>
  <c r="F15" i="108"/>
  <c r="F14" i="108"/>
  <c r="G13" i="108"/>
  <c r="F13" i="108"/>
  <c r="F12" i="108"/>
  <c r="G11" i="108"/>
  <c r="F11" i="108"/>
  <c r="F10" i="108"/>
  <c r="G9" i="108"/>
  <c r="F9" i="108"/>
  <c r="F8" i="108"/>
  <c r="G7" i="108"/>
  <c r="F7" i="108"/>
  <c r="F6" i="108"/>
  <c r="T73" i="107"/>
  <c r="S73" i="107"/>
  <c r="R73" i="107"/>
  <c r="Q73" i="107"/>
  <c r="P73" i="107"/>
  <c r="T72" i="107"/>
  <c r="S72" i="107"/>
  <c r="R72" i="107"/>
  <c r="Q72" i="107"/>
  <c r="P72" i="107"/>
  <c r="AA71" i="107"/>
  <c r="Z71" i="107"/>
  <c r="Y71" i="107"/>
  <c r="X71" i="107"/>
  <c r="W71" i="107"/>
  <c r="T71" i="107"/>
  <c r="S71" i="107"/>
  <c r="R71" i="107"/>
  <c r="Q71" i="107"/>
  <c r="P71" i="107"/>
  <c r="AA70" i="107"/>
  <c r="Z70" i="107"/>
  <c r="Y70" i="107"/>
  <c r="X70" i="107"/>
  <c r="W70" i="107"/>
  <c r="T70" i="107"/>
  <c r="S70" i="107"/>
  <c r="R70" i="107"/>
  <c r="Q70" i="107"/>
  <c r="P70" i="107"/>
  <c r="AA69" i="107"/>
  <c r="Z69" i="107"/>
  <c r="Y69" i="107"/>
  <c r="X69" i="107"/>
  <c r="W69" i="107"/>
  <c r="T69" i="107"/>
  <c r="S69" i="107"/>
  <c r="R69" i="107"/>
  <c r="Q69" i="107"/>
  <c r="P69" i="107"/>
  <c r="AA68" i="107"/>
  <c r="Z68" i="107"/>
  <c r="Y68" i="107"/>
  <c r="X68" i="107"/>
  <c r="W68" i="107"/>
  <c r="T68" i="107"/>
  <c r="S68" i="107"/>
  <c r="R68" i="107"/>
  <c r="Q68" i="107"/>
  <c r="P68" i="107"/>
  <c r="AA67" i="107"/>
  <c r="Z67" i="107"/>
  <c r="Y67" i="107"/>
  <c r="X67" i="107"/>
  <c r="W67" i="107"/>
  <c r="T67" i="107"/>
  <c r="S67" i="107"/>
  <c r="R67" i="107"/>
  <c r="Q67" i="107"/>
  <c r="P67" i="107"/>
  <c r="AA66" i="107"/>
  <c r="Z66" i="107"/>
  <c r="Y66" i="107"/>
  <c r="X66" i="107"/>
  <c r="W66" i="107"/>
  <c r="T66" i="107"/>
  <c r="S66" i="107"/>
  <c r="R66" i="107"/>
  <c r="Q66" i="107"/>
  <c r="P66" i="107"/>
  <c r="AA65" i="107"/>
  <c r="Z65" i="107"/>
  <c r="Y65" i="107"/>
  <c r="X65" i="107"/>
  <c r="W65" i="107"/>
  <c r="T65" i="107"/>
  <c r="S65" i="107"/>
  <c r="R65" i="107"/>
  <c r="Q65" i="107"/>
  <c r="P65" i="107"/>
  <c r="AA64" i="107"/>
  <c r="Z64" i="107"/>
  <c r="Y64" i="107"/>
  <c r="X64" i="107"/>
  <c r="W64" i="107"/>
  <c r="T64" i="107"/>
  <c r="S64" i="107"/>
  <c r="R64" i="107"/>
  <c r="Q64" i="107"/>
  <c r="P64" i="107"/>
  <c r="AA63" i="107"/>
  <c r="Z63" i="107"/>
  <c r="Y63" i="107"/>
  <c r="X63" i="107"/>
  <c r="W63" i="107"/>
  <c r="T63" i="107"/>
  <c r="S63" i="107"/>
  <c r="R63" i="107"/>
  <c r="Q63" i="107"/>
  <c r="P63" i="107"/>
  <c r="AA62" i="107"/>
  <c r="Z62" i="107"/>
  <c r="Y62" i="107"/>
  <c r="X62" i="107"/>
  <c r="W62" i="107"/>
  <c r="T62" i="107"/>
  <c r="S62" i="107"/>
  <c r="R62" i="107"/>
  <c r="Q62" i="107"/>
  <c r="P62" i="107"/>
  <c r="AA61" i="107"/>
  <c r="Z61" i="107"/>
  <c r="Y61" i="107"/>
  <c r="X61" i="107"/>
  <c r="W61" i="107"/>
  <c r="T61" i="107"/>
  <c r="S61" i="107"/>
  <c r="R61" i="107"/>
  <c r="Q61" i="107"/>
  <c r="P61" i="107"/>
  <c r="AA60" i="107"/>
  <c r="Z60" i="107"/>
  <c r="Y60" i="107"/>
  <c r="X60" i="107"/>
  <c r="W60" i="107"/>
  <c r="T60" i="107"/>
  <c r="S60" i="107"/>
  <c r="R60" i="107"/>
  <c r="Q60" i="107"/>
  <c r="P60" i="107"/>
  <c r="AA59" i="107"/>
  <c r="Z59" i="107"/>
  <c r="Y59" i="107"/>
  <c r="X59" i="107"/>
  <c r="W59" i="107"/>
  <c r="T59" i="107"/>
  <c r="S59" i="107"/>
  <c r="R59" i="107"/>
  <c r="Q59" i="107"/>
  <c r="P59" i="107"/>
  <c r="AA58" i="107"/>
  <c r="Z58" i="107"/>
  <c r="Y58" i="107"/>
  <c r="X58" i="107"/>
  <c r="W58" i="107"/>
  <c r="T58" i="107"/>
  <c r="S58" i="107"/>
  <c r="R58" i="107"/>
  <c r="Q58" i="107"/>
  <c r="P58" i="107"/>
  <c r="AA57" i="107"/>
  <c r="Z57" i="107"/>
  <c r="Y57" i="107"/>
  <c r="X57" i="107"/>
  <c r="W57" i="107"/>
  <c r="T57" i="107"/>
  <c r="S57" i="107"/>
  <c r="R57" i="107"/>
  <c r="Q57" i="107"/>
  <c r="P57" i="107"/>
  <c r="AA56" i="107"/>
  <c r="Z56" i="107"/>
  <c r="Y56" i="107"/>
  <c r="X56" i="107"/>
  <c r="W56" i="107"/>
  <c r="T56" i="107"/>
  <c r="S56" i="107"/>
  <c r="R56" i="107"/>
  <c r="Q56" i="107"/>
  <c r="P56" i="107"/>
  <c r="AA55" i="107"/>
  <c r="Z55" i="107"/>
  <c r="Y55" i="107"/>
  <c r="X55" i="107"/>
  <c r="W55" i="107"/>
  <c r="T55" i="107"/>
  <c r="S55" i="107"/>
  <c r="R55" i="107"/>
  <c r="Q55" i="107"/>
  <c r="P55" i="107"/>
  <c r="AA54" i="107"/>
  <c r="Z54" i="107"/>
  <c r="Y54" i="107"/>
  <c r="X54" i="107"/>
  <c r="W54" i="107"/>
  <c r="T54" i="107"/>
  <c r="S54" i="107"/>
  <c r="R54" i="107"/>
  <c r="Q54" i="107"/>
  <c r="P54" i="107"/>
  <c r="AA53" i="107"/>
  <c r="Z53" i="107"/>
  <c r="Y53" i="107"/>
  <c r="X53" i="107"/>
  <c r="W53" i="107"/>
  <c r="T53" i="107"/>
  <c r="S53" i="107"/>
  <c r="R53" i="107"/>
  <c r="Q53" i="107"/>
  <c r="P53" i="107"/>
  <c r="AA52" i="107"/>
  <c r="Z52" i="107"/>
  <c r="Y52" i="107"/>
  <c r="X52" i="107"/>
  <c r="W52" i="107"/>
  <c r="T52" i="107"/>
  <c r="S52" i="107"/>
  <c r="R52" i="107"/>
  <c r="Q52" i="107"/>
  <c r="P52" i="107"/>
  <c r="AA51" i="107"/>
  <c r="Z51" i="107"/>
  <c r="Y51" i="107"/>
  <c r="X51" i="107"/>
  <c r="W51" i="107"/>
  <c r="T51" i="107"/>
  <c r="S51" i="107"/>
  <c r="R51" i="107"/>
  <c r="Q51" i="107"/>
  <c r="P51" i="107"/>
  <c r="AA50" i="107"/>
  <c r="Z50" i="107"/>
  <c r="Y50" i="107"/>
  <c r="X50" i="107"/>
  <c r="W50" i="107"/>
  <c r="T50" i="107"/>
  <c r="S50" i="107"/>
  <c r="R50" i="107"/>
  <c r="Q50" i="107"/>
  <c r="P50" i="107"/>
  <c r="AA49" i="107"/>
  <c r="Z49" i="107"/>
  <c r="Y49" i="107"/>
  <c r="X49" i="107"/>
  <c r="W49" i="107"/>
  <c r="T49" i="107"/>
  <c r="S49" i="107"/>
  <c r="R49" i="107"/>
  <c r="Q49" i="107"/>
  <c r="P49" i="107"/>
  <c r="AA48" i="107"/>
  <c r="Z48" i="107"/>
  <c r="Y48" i="107"/>
  <c r="X48" i="107"/>
  <c r="W48" i="107"/>
  <c r="T48" i="107"/>
  <c r="S48" i="107"/>
  <c r="R48" i="107"/>
  <c r="Q48" i="107"/>
  <c r="P48" i="107"/>
  <c r="AA47" i="107"/>
  <c r="Z47" i="107"/>
  <c r="Y47" i="107"/>
  <c r="X47" i="107"/>
  <c r="W47" i="107"/>
  <c r="T47" i="107"/>
  <c r="S47" i="107"/>
  <c r="R47" i="107"/>
  <c r="Q47" i="107"/>
  <c r="P47" i="107"/>
  <c r="AA46" i="107"/>
  <c r="Z46" i="107"/>
  <c r="Y46" i="107"/>
  <c r="X46" i="107"/>
  <c r="W46" i="107"/>
  <c r="T46" i="107"/>
  <c r="S46" i="107"/>
  <c r="R46" i="107"/>
  <c r="Q46" i="107"/>
  <c r="P46" i="107"/>
  <c r="AA45" i="107"/>
  <c r="Z45" i="107"/>
  <c r="Y45" i="107"/>
  <c r="X45" i="107"/>
  <c r="W45" i="107"/>
  <c r="T45" i="107"/>
  <c r="S45" i="107"/>
  <c r="R45" i="107"/>
  <c r="Q45" i="107"/>
  <c r="P45" i="107"/>
  <c r="AA44" i="107"/>
  <c r="Z44" i="107"/>
  <c r="Y44" i="107"/>
  <c r="X44" i="107"/>
  <c r="W44" i="107"/>
  <c r="T44" i="107"/>
  <c r="S44" i="107"/>
  <c r="R44" i="107"/>
  <c r="Q44" i="107"/>
  <c r="P44" i="107"/>
  <c r="T35" i="107"/>
  <c r="S35" i="107"/>
  <c r="R35" i="107"/>
  <c r="Q35" i="107"/>
  <c r="P35" i="107"/>
  <c r="T34" i="107"/>
  <c r="S34" i="107"/>
  <c r="R34" i="107"/>
  <c r="Q34" i="107"/>
  <c r="P34" i="107"/>
  <c r="AA33" i="107"/>
  <c r="Z33" i="107"/>
  <c r="Y33" i="107"/>
  <c r="X33" i="107"/>
  <c r="W33" i="107"/>
  <c r="T33" i="107"/>
  <c r="S33" i="107"/>
  <c r="R33" i="107"/>
  <c r="Q33" i="107"/>
  <c r="P33" i="107"/>
  <c r="AA32" i="107"/>
  <c r="Z32" i="107"/>
  <c r="Y32" i="107"/>
  <c r="X32" i="107"/>
  <c r="W32" i="107"/>
  <c r="T32" i="107"/>
  <c r="S32" i="107"/>
  <c r="R32" i="107"/>
  <c r="Q32" i="107"/>
  <c r="P32" i="107"/>
  <c r="AA31" i="107"/>
  <c r="Z31" i="107"/>
  <c r="Y31" i="107"/>
  <c r="X31" i="107"/>
  <c r="W31" i="107"/>
  <c r="T31" i="107"/>
  <c r="S31" i="107"/>
  <c r="R31" i="107"/>
  <c r="Q31" i="107"/>
  <c r="P31" i="107"/>
  <c r="AA30" i="107"/>
  <c r="Z30" i="107"/>
  <c r="Y30" i="107"/>
  <c r="X30" i="107"/>
  <c r="W30" i="107"/>
  <c r="U30" i="107"/>
  <c r="T30" i="107"/>
  <c r="S30" i="107"/>
  <c r="R30" i="107"/>
  <c r="Q30" i="107"/>
  <c r="P30" i="107"/>
  <c r="AA29" i="107"/>
  <c r="Z29" i="107"/>
  <c r="Y29" i="107"/>
  <c r="X29" i="107"/>
  <c r="W29" i="107"/>
  <c r="T29" i="107"/>
  <c r="S29" i="107"/>
  <c r="R29" i="107"/>
  <c r="Q29" i="107"/>
  <c r="P29" i="107"/>
  <c r="AA28" i="107"/>
  <c r="Z28" i="107"/>
  <c r="Y28" i="107"/>
  <c r="X28" i="107"/>
  <c r="W28" i="107"/>
  <c r="T28" i="107"/>
  <c r="S28" i="107"/>
  <c r="R28" i="107"/>
  <c r="Q28" i="107"/>
  <c r="P28" i="107"/>
  <c r="AA27" i="107"/>
  <c r="Z27" i="107"/>
  <c r="Y27" i="107"/>
  <c r="X27" i="107"/>
  <c r="W27" i="107"/>
  <c r="T27" i="107"/>
  <c r="S27" i="107"/>
  <c r="R27" i="107"/>
  <c r="Q27" i="107"/>
  <c r="P27" i="107"/>
  <c r="AA26" i="107"/>
  <c r="Z26" i="107"/>
  <c r="Y26" i="107"/>
  <c r="X26" i="107"/>
  <c r="W26" i="107"/>
  <c r="T26" i="107"/>
  <c r="S26" i="107"/>
  <c r="R26" i="107"/>
  <c r="Q26" i="107"/>
  <c r="P26" i="107"/>
  <c r="AA25" i="107"/>
  <c r="Z25" i="107"/>
  <c r="Y25" i="107"/>
  <c r="X25" i="107"/>
  <c r="W25" i="107"/>
  <c r="T25" i="107"/>
  <c r="S25" i="107"/>
  <c r="R25" i="107"/>
  <c r="Q25" i="107"/>
  <c r="P25" i="107"/>
  <c r="AA24" i="107"/>
  <c r="Z24" i="107"/>
  <c r="Y24" i="107"/>
  <c r="X24" i="107"/>
  <c r="W24" i="107"/>
  <c r="T24" i="107"/>
  <c r="S24" i="107"/>
  <c r="R24" i="107"/>
  <c r="Q24" i="107"/>
  <c r="P24" i="107"/>
  <c r="AA23" i="107"/>
  <c r="Z23" i="107"/>
  <c r="Y23" i="107"/>
  <c r="X23" i="107"/>
  <c r="W23" i="107"/>
  <c r="T23" i="107"/>
  <c r="S23" i="107"/>
  <c r="R23" i="107"/>
  <c r="Q23" i="107"/>
  <c r="P23" i="107"/>
  <c r="AA22" i="107"/>
  <c r="Z22" i="107"/>
  <c r="Y22" i="107"/>
  <c r="X22" i="107"/>
  <c r="W22" i="107"/>
  <c r="T22" i="107"/>
  <c r="S22" i="107"/>
  <c r="R22" i="107"/>
  <c r="Q22" i="107"/>
  <c r="P22" i="107"/>
  <c r="AA21" i="107"/>
  <c r="Z21" i="107"/>
  <c r="Y21" i="107"/>
  <c r="X21" i="107"/>
  <c r="W21" i="107"/>
  <c r="T21" i="107"/>
  <c r="S21" i="107"/>
  <c r="R21" i="107"/>
  <c r="Q21" i="107"/>
  <c r="P21" i="107"/>
  <c r="AA20" i="107"/>
  <c r="Z20" i="107"/>
  <c r="Y20" i="107"/>
  <c r="X20" i="107"/>
  <c r="W20" i="107"/>
  <c r="T20" i="107"/>
  <c r="S20" i="107"/>
  <c r="R20" i="107"/>
  <c r="Q20" i="107"/>
  <c r="P20" i="107"/>
  <c r="AA19" i="107"/>
  <c r="Z19" i="107"/>
  <c r="Y19" i="107"/>
  <c r="X19" i="107"/>
  <c r="W19" i="107"/>
  <c r="T19" i="107"/>
  <c r="S19" i="107"/>
  <c r="R19" i="107"/>
  <c r="Q19" i="107"/>
  <c r="P19" i="107"/>
  <c r="AA18" i="107"/>
  <c r="Z18" i="107"/>
  <c r="Y18" i="107"/>
  <c r="X18" i="107"/>
  <c r="W18" i="107"/>
  <c r="T18" i="107"/>
  <c r="S18" i="107"/>
  <c r="R18" i="107"/>
  <c r="Q18" i="107"/>
  <c r="P18" i="107"/>
  <c r="AA17" i="107"/>
  <c r="Z17" i="107"/>
  <c r="Y17" i="107"/>
  <c r="X17" i="107"/>
  <c r="W17" i="107"/>
  <c r="T17" i="107"/>
  <c r="S17" i="107"/>
  <c r="R17" i="107"/>
  <c r="Q17" i="107"/>
  <c r="P17" i="107"/>
  <c r="AA16" i="107"/>
  <c r="Z16" i="107"/>
  <c r="Y16" i="107"/>
  <c r="X16" i="107"/>
  <c r="W16" i="107"/>
  <c r="T16" i="107"/>
  <c r="S16" i="107"/>
  <c r="R16" i="107"/>
  <c r="Q16" i="107"/>
  <c r="P16" i="107"/>
  <c r="AA15" i="107"/>
  <c r="Z15" i="107"/>
  <c r="Y15" i="107"/>
  <c r="X15" i="107"/>
  <c r="W15" i="107"/>
  <c r="T15" i="107"/>
  <c r="S15" i="107"/>
  <c r="R15" i="107"/>
  <c r="Q15" i="107"/>
  <c r="P15" i="107"/>
  <c r="AA14" i="107"/>
  <c r="Z14" i="107"/>
  <c r="Y14" i="107"/>
  <c r="X14" i="107"/>
  <c r="W14" i="107"/>
  <c r="T14" i="107"/>
  <c r="S14" i="107"/>
  <c r="R14" i="107"/>
  <c r="Q14" i="107"/>
  <c r="P14" i="107"/>
  <c r="AA13" i="107"/>
  <c r="Z13" i="107"/>
  <c r="Y13" i="107"/>
  <c r="X13" i="107"/>
  <c r="W13" i="107"/>
  <c r="T13" i="107"/>
  <c r="S13" i="107"/>
  <c r="R13" i="107"/>
  <c r="Q13" i="107"/>
  <c r="P13" i="107"/>
  <c r="AA12" i="107"/>
  <c r="Z12" i="107"/>
  <c r="Y12" i="107"/>
  <c r="X12" i="107"/>
  <c r="W12" i="107"/>
  <c r="T12" i="107"/>
  <c r="S12" i="107"/>
  <c r="R12" i="107"/>
  <c r="Q12" i="107"/>
  <c r="P12" i="107"/>
  <c r="AA11" i="107"/>
  <c r="Z11" i="107"/>
  <c r="Y11" i="107"/>
  <c r="X11" i="107"/>
  <c r="W11" i="107"/>
  <c r="T11" i="107"/>
  <c r="S11" i="107"/>
  <c r="R11" i="107"/>
  <c r="Q11" i="107"/>
  <c r="P11" i="107"/>
  <c r="AA10" i="107"/>
  <c r="Z10" i="107"/>
  <c r="Y10" i="107"/>
  <c r="X10" i="107"/>
  <c r="W10" i="107"/>
  <c r="T10" i="107"/>
  <c r="S10" i="107"/>
  <c r="R10" i="107"/>
  <c r="Q10" i="107"/>
  <c r="P10" i="107"/>
  <c r="AA9" i="107"/>
  <c r="Z9" i="107"/>
  <c r="Y9" i="107"/>
  <c r="X9" i="107"/>
  <c r="W9" i="107"/>
  <c r="T9" i="107"/>
  <c r="S9" i="107"/>
  <c r="R9" i="107"/>
  <c r="Q9" i="107"/>
  <c r="P9" i="107"/>
  <c r="AA8" i="107"/>
  <c r="Z8" i="107"/>
  <c r="Y8" i="107"/>
  <c r="X8" i="107"/>
  <c r="W8" i="107"/>
  <c r="T8" i="107"/>
  <c r="S8" i="107"/>
  <c r="R8" i="107"/>
  <c r="Q8" i="107"/>
  <c r="P8" i="107"/>
  <c r="AA7" i="107"/>
  <c r="Z7" i="107"/>
  <c r="Y7" i="107"/>
  <c r="X7" i="107"/>
  <c r="W7" i="107"/>
  <c r="T7" i="107"/>
  <c r="S7" i="107"/>
  <c r="R7" i="107"/>
  <c r="Q7" i="107"/>
  <c r="P7" i="107"/>
  <c r="AA6" i="107"/>
  <c r="Z6" i="107"/>
  <c r="Y6" i="107"/>
  <c r="X6" i="107"/>
  <c r="W6" i="107"/>
  <c r="T6" i="107"/>
  <c r="S6" i="107"/>
  <c r="R6" i="107"/>
  <c r="Q6" i="107"/>
  <c r="P6" i="107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U33" i="104"/>
  <c r="T33" i="104"/>
  <c r="S33" i="104"/>
  <c r="R33" i="104"/>
  <c r="Q33" i="104"/>
  <c r="P33" i="104"/>
  <c r="O33" i="104"/>
  <c r="N33" i="104"/>
  <c r="M33" i="104"/>
  <c r="L33" i="104"/>
  <c r="K33" i="104"/>
  <c r="J33" i="104"/>
  <c r="I33" i="104"/>
  <c r="H33" i="104"/>
  <c r="G33" i="104"/>
  <c r="F33" i="104"/>
  <c r="E33" i="104"/>
  <c r="D33" i="104"/>
  <c r="C33" i="104"/>
  <c r="B33" i="104"/>
  <c r="AQ32" i="104"/>
  <c r="AP32" i="104"/>
  <c r="AO32" i="104"/>
  <c r="AN32" i="104"/>
  <c r="AM32" i="104"/>
  <c r="AL32" i="104"/>
  <c r="AK32" i="104"/>
  <c r="AJ32" i="104"/>
  <c r="AI32" i="104"/>
  <c r="AH32" i="104"/>
  <c r="AG32" i="104"/>
  <c r="AF32" i="104"/>
  <c r="AE32" i="104"/>
  <c r="AD32" i="104"/>
  <c r="AC32" i="104"/>
  <c r="AB32" i="104"/>
  <c r="AA32" i="104"/>
  <c r="Z32" i="104"/>
  <c r="Y32" i="104"/>
  <c r="X32" i="104"/>
  <c r="AQ31" i="104"/>
  <c r="AP31" i="104"/>
  <c r="AO31" i="104"/>
  <c r="AN31" i="104"/>
  <c r="AM31" i="104"/>
  <c r="AL31" i="104"/>
  <c r="AK31" i="104"/>
  <c r="AJ31" i="104"/>
  <c r="AI31" i="104"/>
  <c r="AH31" i="104"/>
  <c r="AG31" i="104"/>
  <c r="AF31" i="104"/>
  <c r="AE31" i="104"/>
  <c r="AD31" i="104"/>
  <c r="AC31" i="104"/>
  <c r="AB31" i="104"/>
  <c r="AA31" i="104"/>
  <c r="Z31" i="104"/>
  <c r="Y31" i="104"/>
  <c r="X31" i="104"/>
  <c r="AQ30" i="104"/>
  <c r="AP30" i="104"/>
  <c r="AO30" i="104"/>
  <c r="AN30" i="104"/>
  <c r="AM30" i="104"/>
  <c r="AL30" i="104"/>
  <c r="AK30" i="104"/>
  <c r="AJ30" i="104"/>
  <c r="AI30" i="104"/>
  <c r="AH30" i="104"/>
  <c r="AG30" i="104"/>
  <c r="AF30" i="104"/>
  <c r="AE30" i="104"/>
  <c r="AD30" i="104"/>
  <c r="AC30" i="104"/>
  <c r="AB30" i="104"/>
  <c r="AA30" i="104"/>
  <c r="Z30" i="104"/>
  <c r="Y30" i="104"/>
  <c r="X30" i="104"/>
  <c r="AQ29" i="104"/>
  <c r="AP29" i="104"/>
  <c r="AO29" i="104"/>
  <c r="AN29" i="104"/>
  <c r="AM29" i="104"/>
  <c r="AL29" i="104"/>
  <c r="AK29" i="104"/>
  <c r="AJ29" i="104"/>
  <c r="AI29" i="104"/>
  <c r="AH29" i="104"/>
  <c r="AG29" i="104"/>
  <c r="AF29" i="104"/>
  <c r="AE29" i="104"/>
  <c r="AD29" i="104"/>
  <c r="AC29" i="104"/>
  <c r="AB29" i="104"/>
  <c r="AA29" i="104"/>
  <c r="Z29" i="104"/>
  <c r="Y29" i="104"/>
  <c r="X29" i="104"/>
  <c r="AQ28" i="104"/>
  <c r="AP28" i="104"/>
  <c r="AO28" i="104"/>
  <c r="AN28" i="104"/>
  <c r="AM28" i="104"/>
  <c r="AL28" i="104"/>
  <c r="AK28" i="104"/>
  <c r="AJ28" i="104"/>
  <c r="AI28" i="104"/>
  <c r="AH28" i="104"/>
  <c r="AG28" i="104"/>
  <c r="AF28" i="104"/>
  <c r="AE28" i="104"/>
  <c r="AD28" i="104"/>
  <c r="AC28" i="104"/>
  <c r="AB28" i="104"/>
  <c r="AA28" i="104"/>
  <c r="Z28" i="104"/>
  <c r="Y28" i="104"/>
  <c r="X28" i="104"/>
  <c r="AQ27" i="104"/>
  <c r="AP27" i="104"/>
  <c r="AO27" i="104"/>
  <c r="AN27" i="104"/>
  <c r="AM27" i="104"/>
  <c r="AL27" i="104"/>
  <c r="AK27" i="104"/>
  <c r="AJ27" i="104"/>
  <c r="AI27" i="104"/>
  <c r="AH27" i="104"/>
  <c r="AG27" i="104"/>
  <c r="AF27" i="104"/>
  <c r="AE27" i="104"/>
  <c r="AD27" i="104"/>
  <c r="AC27" i="104"/>
  <c r="AB27" i="104"/>
  <c r="AA27" i="104"/>
  <c r="Z27" i="104"/>
  <c r="Y27" i="104"/>
  <c r="X27" i="104"/>
  <c r="AQ26" i="104"/>
  <c r="AP26" i="104"/>
  <c r="AO26" i="104"/>
  <c r="AN26" i="104"/>
  <c r="AM26" i="104"/>
  <c r="AL26" i="104"/>
  <c r="AK26" i="104"/>
  <c r="AJ26" i="104"/>
  <c r="AI26" i="104"/>
  <c r="AH26" i="104"/>
  <c r="AG26" i="104"/>
  <c r="AF26" i="104"/>
  <c r="AE26" i="104"/>
  <c r="AD26" i="104"/>
  <c r="AC26" i="104"/>
  <c r="AB26" i="104"/>
  <c r="AA26" i="104"/>
  <c r="Z26" i="104"/>
  <c r="Y26" i="104"/>
  <c r="X26" i="104"/>
  <c r="AQ25" i="104"/>
  <c r="AP25" i="104"/>
  <c r="AO25" i="104"/>
  <c r="AN25" i="104"/>
  <c r="AM25" i="104"/>
  <c r="AL25" i="104"/>
  <c r="AK25" i="104"/>
  <c r="AJ25" i="104"/>
  <c r="AI25" i="104"/>
  <c r="AH25" i="104"/>
  <c r="AG25" i="104"/>
  <c r="AF25" i="104"/>
  <c r="AE25" i="104"/>
  <c r="AD25" i="104"/>
  <c r="AC25" i="104"/>
  <c r="AB25" i="104"/>
  <c r="AA25" i="104"/>
  <c r="Z25" i="104"/>
  <c r="Y25" i="104"/>
  <c r="X25" i="104"/>
  <c r="AQ24" i="104"/>
  <c r="AP24" i="104"/>
  <c r="AO24" i="104"/>
  <c r="AN24" i="104"/>
  <c r="AM24" i="104"/>
  <c r="AL24" i="104"/>
  <c r="AK24" i="104"/>
  <c r="AJ24" i="104"/>
  <c r="AI24" i="104"/>
  <c r="AH24" i="104"/>
  <c r="AG24" i="104"/>
  <c r="AF24" i="104"/>
  <c r="AE24" i="104"/>
  <c r="AD24" i="104"/>
  <c r="AC24" i="104"/>
  <c r="AB24" i="104"/>
  <c r="AA24" i="104"/>
  <c r="Z24" i="104"/>
  <c r="Y24" i="104"/>
  <c r="X24" i="104"/>
  <c r="AQ23" i="104"/>
  <c r="AP23" i="104"/>
  <c r="AO23" i="104"/>
  <c r="AN23" i="104"/>
  <c r="AM23" i="104"/>
  <c r="AL23" i="104"/>
  <c r="AK23" i="104"/>
  <c r="AJ23" i="104"/>
  <c r="AI23" i="104"/>
  <c r="AH23" i="104"/>
  <c r="AG23" i="104"/>
  <c r="AF23" i="104"/>
  <c r="AE23" i="104"/>
  <c r="AD23" i="104"/>
  <c r="AC23" i="104"/>
  <c r="AB23" i="104"/>
  <c r="AA23" i="104"/>
  <c r="Z23" i="104"/>
  <c r="Y23" i="104"/>
  <c r="X23" i="104"/>
  <c r="AQ22" i="104"/>
  <c r="AP22" i="104"/>
  <c r="AO22" i="104"/>
  <c r="AN22" i="104"/>
  <c r="AM22" i="104"/>
  <c r="AL22" i="104"/>
  <c r="AK22" i="104"/>
  <c r="AJ22" i="104"/>
  <c r="AI22" i="104"/>
  <c r="AH22" i="104"/>
  <c r="AG22" i="104"/>
  <c r="AF22" i="104"/>
  <c r="AE22" i="104"/>
  <c r="AD22" i="104"/>
  <c r="AC22" i="104"/>
  <c r="AB22" i="104"/>
  <c r="AA22" i="104"/>
  <c r="Z22" i="104"/>
  <c r="Y22" i="104"/>
  <c r="X22" i="104"/>
  <c r="AQ21" i="104"/>
  <c r="AP21" i="104"/>
  <c r="AO21" i="104"/>
  <c r="AN21" i="104"/>
  <c r="AM21" i="104"/>
  <c r="AL21" i="104"/>
  <c r="AK21" i="104"/>
  <c r="AJ21" i="104"/>
  <c r="AI21" i="104"/>
  <c r="AH21" i="104"/>
  <c r="AG21" i="104"/>
  <c r="AF21" i="104"/>
  <c r="AE21" i="104"/>
  <c r="AD21" i="104"/>
  <c r="AC21" i="104"/>
  <c r="AB21" i="104"/>
  <c r="AA21" i="104"/>
  <c r="Z21" i="104"/>
  <c r="Y21" i="104"/>
  <c r="X21" i="104"/>
  <c r="AQ20" i="104"/>
  <c r="AP20" i="104"/>
  <c r="AO20" i="104"/>
  <c r="AN20" i="104"/>
  <c r="AM20" i="104"/>
  <c r="AL20" i="104"/>
  <c r="AK20" i="104"/>
  <c r="AJ20" i="104"/>
  <c r="AI20" i="104"/>
  <c r="AH20" i="104"/>
  <c r="AG20" i="104"/>
  <c r="AF20" i="104"/>
  <c r="AE20" i="104"/>
  <c r="AD20" i="104"/>
  <c r="AC20" i="104"/>
  <c r="AB20" i="104"/>
  <c r="AA20" i="104"/>
  <c r="Z20" i="104"/>
  <c r="Y20" i="104"/>
  <c r="X20" i="104"/>
  <c r="AQ19" i="104"/>
  <c r="AP19" i="104"/>
  <c r="AO19" i="104"/>
  <c r="AN19" i="104"/>
  <c r="AM19" i="104"/>
  <c r="AL19" i="104"/>
  <c r="AK19" i="104"/>
  <c r="AJ19" i="104"/>
  <c r="AI19" i="104"/>
  <c r="AH19" i="104"/>
  <c r="AG19" i="104"/>
  <c r="AF19" i="104"/>
  <c r="AE19" i="104"/>
  <c r="AD19" i="104"/>
  <c r="AC19" i="104"/>
  <c r="AB19" i="104"/>
  <c r="AA19" i="104"/>
  <c r="Z19" i="104"/>
  <c r="Y19" i="104"/>
  <c r="X19" i="104"/>
  <c r="AQ18" i="104"/>
  <c r="AP18" i="104"/>
  <c r="AO18" i="104"/>
  <c r="AN18" i="104"/>
  <c r="AM18" i="104"/>
  <c r="AL18" i="104"/>
  <c r="AK18" i="104"/>
  <c r="AJ18" i="104"/>
  <c r="AI18" i="104"/>
  <c r="AH18" i="104"/>
  <c r="AG18" i="104"/>
  <c r="AF18" i="104"/>
  <c r="AE18" i="104"/>
  <c r="AD18" i="104"/>
  <c r="AC18" i="104"/>
  <c r="AB18" i="104"/>
  <c r="AA18" i="104"/>
  <c r="Z18" i="104"/>
  <c r="Y18" i="104"/>
  <c r="X18" i="104"/>
  <c r="AQ17" i="104"/>
  <c r="AP17" i="104"/>
  <c r="AO17" i="104"/>
  <c r="AN17" i="104"/>
  <c r="AM17" i="104"/>
  <c r="AL17" i="104"/>
  <c r="AK17" i="104"/>
  <c r="AJ17" i="104"/>
  <c r="AI17" i="104"/>
  <c r="AH17" i="104"/>
  <c r="AG17" i="104"/>
  <c r="AF17" i="104"/>
  <c r="AE17" i="104"/>
  <c r="AD17" i="104"/>
  <c r="AC17" i="104"/>
  <c r="AB17" i="104"/>
  <c r="AA17" i="104"/>
  <c r="Z17" i="104"/>
  <c r="Y17" i="104"/>
  <c r="X17" i="104"/>
  <c r="AQ16" i="104"/>
  <c r="AP16" i="104"/>
  <c r="AO16" i="104"/>
  <c r="AN16" i="104"/>
  <c r="AM16" i="104"/>
  <c r="AL16" i="104"/>
  <c r="AK16" i="104"/>
  <c r="AJ16" i="104"/>
  <c r="AI16" i="104"/>
  <c r="AH16" i="104"/>
  <c r="AG16" i="104"/>
  <c r="AF16" i="104"/>
  <c r="AE16" i="104"/>
  <c r="AD16" i="104"/>
  <c r="AC16" i="104"/>
  <c r="AB16" i="104"/>
  <c r="AA16" i="104"/>
  <c r="Z16" i="104"/>
  <c r="Y16" i="104"/>
  <c r="X16" i="104"/>
  <c r="AQ15" i="104"/>
  <c r="AP15" i="104"/>
  <c r="AO15" i="104"/>
  <c r="AN15" i="104"/>
  <c r="AM15" i="104"/>
  <c r="AL15" i="104"/>
  <c r="AK15" i="104"/>
  <c r="AJ15" i="104"/>
  <c r="AI15" i="104"/>
  <c r="AH15" i="104"/>
  <c r="AG15" i="104"/>
  <c r="AF15" i="104"/>
  <c r="AE15" i="104"/>
  <c r="AD15" i="104"/>
  <c r="AC15" i="104"/>
  <c r="AB15" i="104"/>
  <c r="AA15" i="104"/>
  <c r="Z15" i="104"/>
  <c r="Y15" i="104"/>
  <c r="X15" i="104"/>
  <c r="AQ14" i="104"/>
  <c r="AP14" i="104"/>
  <c r="AO14" i="104"/>
  <c r="AN14" i="104"/>
  <c r="AM14" i="104"/>
  <c r="AL14" i="104"/>
  <c r="AK14" i="104"/>
  <c r="AJ14" i="104"/>
  <c r="AI14" i="104"/>
  <c r="AH14" i="104"/>
  <c r="AG14" i="104"/>
  <c r="AF14" i="104"/>
  <c r="AE14" i="104"/>
  <c r="AD14" i="104"/>
  <c r="AC14" i="104"/>
  <c r="AB14" i="104"/>
  <c r="AA14" i="104"/>
  <c r="Z14" i="104"/>
  <c r="Y14" i="104"/>
  <c r="X14" i="104"/>
  <c r="AQ13" i="104"/>
  <c r="AP13" i="104"/>
  <c r="AO13" i="104"/>
  <c r="AN13" i="104"/>
  <c r="AM13" i="104"/>
  <c r="AL13" i="104"/>
  <c r="AK13" i="104"/>
  <c r="AJ13" i="104"/>
  <c r="AI13" i="104"/>
  <c r="AH13" i="104"/>
  <c r="AG13" i="104"/>
  <c r="AF13" i="104"/>
  <c r="AE13" i="104"/>
  <c r="AD13" i="104"/>
  <c r="AC13" i="104"/>
  <c r="AB13" i="104"/>
  <c r="AA13" i="104"/>
  <c r="Z13" i="104"/>
  <c r="Y13" i="104"/>
  <c r="X13" i="104"/>
  <c r="AQ12" i="104"/>
  <c r="AP12" i="104"/>
  <c r="AO12" i="104"/>
  <c r="AN12" i="104"/>
  <c r="AM12" i="104"/>
  <c r="AL12" i="104"/>
  <c r="AK12" i="104"/>
  <c r="AJ12" i="104"/>
  <c r="AI12" i="104"/>
  <c r="AH12" i="104"/>
  <c r="AG12" i="104"/>
  <c r="AF12" i="104"/>
  <c r="AE12" i="104"/>
  <c r="AD12" i="104"/>
  <c r="AC12" i="104"/>
  <c r="AB12" i="104"/>
  <c r="AA12" i="104"/>
  <c r="Z12" i="104"/>
  <c r="Y12" i="104"/>
  <c r="X12" i="104"/>
  <c r="AQ11" i="104"/>
  <c r="AP11" i="104"/>
  <c r="AO11" i="104"/>
  <c r="AN11" i="104"/>
  <c r="AM11" i="104"/>
  <c r="AL11" i="104"/>
  <c r="AK11" i="104"/>
  <c r="AJ11" i="104"/>
  <c r="AI11" i="104"/>
  <c r="AH11" i="104"/>
  <c r="AG11" i="104"/>
  <c r="AF11" i="104"/>
  <c r="AE11" i="104"/>
  <c r="AD11" i="104"/>
  <c r="AC11" i="104"/>
  <c r="AB11" i="104"/>
  <c r="AA11" i="104"/>
  <c r="Z11" i="104"/>
  <c r="Y11" i="104"/>
  <c r="X11" i="104"/>
  <c r="AQ10" i="104"/>
  <c r="AP10" i="104"/>
  <c r="AO10" i="104"/>
  <c r="AN10" i="104"/>
  <c r="AM10" i="104"/>
  <c r="AL10" i="104"/>
  <c r="AK10" i="104"/>
  <c r="AJ10" i="104"/>
  <c r="AI10" i="104"/>
  <c r="AH10" i="104"/>
  <c r="AG10" i="104"/>
  <c r="AF10" i="104"/>
  <c r="AE10" i="104"/>
  <c r="AD10" i="104"/>
  <c r="AC10" i="104"/>
  <c r="AB10" i="104"/>
  <c r="AA10" i="104"/>
  <c r="Z10" i="104"/>
  <c r="Y10" i="104"/>
  <c r="X10" i="104"/>
  <c r="AQ9" i="104"/>
  <c r="AP9" i="104"/>
  <c r="AO9" i="104"/>
  <c r="AN9" i="104"/>
  <c r="AM9" i="104"/>
  <c r="AL9" i="104"/>
  <c r="AK9" i="104"/>
  <c r="AJ9" i="104"/>
  <c r="AI9" i="104"/>
  <c r="AH9" i="104"/>
  <c r="AG9" i="104"/>
  <c r="AF9" i="104"/>
  <c r="AE9" i="104"/>
  <c r="AD9" i="104"/>
  <c r="AC9" i="104"/>
  <c r="AB9" i="104"/>
  <c r="AA9" i="104"/>
  <c r="Z9" i="104"/>
  <c r="Y9" i="104"/>
  <c r="X9" i="104"/>
  <c r="AQ8" i="104"/>
  <c r="AP8" i="104"/>
  <c r="AO8" i="104"/>
  <c r="AN8" i="104"/>
  <c r="AM8" i="104"/>
  <c r="AL8" i="104"/>
  <c r="AK8" i="104"/>
  <c r="AJ8" i="104"/>
  <c r="AI8" i="104"/>
  <c r="AH8" i="104"/>
  <c r="AG8" i="104"/>
  <c r="AF8" i="104"/>
  <c r="AE8" i="104"/>
  <c r="AD8" i="104"/>
  <c r="AC8" i="104"/>
  <c r="AB8" i="104"/>
  <c r="AA8" i="104"/>
  <c r="Z8" i="104"/>
  <c r="Y8" i="104"/>
  <c r="X8" i="104"/>
  <c r="AQ7" i="104"/>
  <c r="AP7" i="104"/>
  <c r="AP35" i="104" s="1"/>
  <c r="AO7" i="104"/>
  <c r="AN7" i="104"/>
  <c r="AM7" i="104"/>
  <c r="AL7" i="104"/>
  <c r="AK7" i="104"/>
  <c r="AJ7" i="104"/>
  <c r="AI7" i="104"/>
  <c r="AH7" i="104"/>
  <c r="AG7" i="104"/>
  <c r="AF7" i="104"/>
  <c r="AE7" i="104"/>
  <c r="AD7" i="104"/>
  <c r="AC7" i="104"/>
  <c r="AB7" i="104"/>
  <c r="AA7" i="104"/>
  <c r="Z7" i="104"/>
  <c r="Y7" i="104"/>
  <c r="X7" i="104"/>
  <c r="AQ6" i="104"/>
  <c r="AP6" i="104"/>
  <c r="AO6" i="104"/>
  <c r="AN6" i="104"/>
  <c r="AM6" i="104"/>
  <c r="AL6" i="104"/>
  <c r="AK6" i="104"/>
  <c r="AJ6" i="104"/>
  <c r="AI6" i="104"/>
  <c r="AH6" i="104"/>
  <c r="AG6" i="104"/>
  <c r="AF6" i="104"/>
  <c r="AE6" i="104"/>
  <c r="AD6" i="104"/>
  <c r="AC6" i="104"/>
  <c r="AB6" i="104"/>
  <c r="AA6" i="104"/>
  <c r="Z6" i="104"/>
  <c r="Y6" i="104"/>
  <c r="X6" i="104"/>
  <c r="AQ5" i="104"/>
  <c r="AP5" i="104"/>
  <c r="AO5" i="104"/>
  <c r="AN5" i="104"/>
  <c r="AM5" i="104"/>
  <c r="AL5" i="104"/>
  <c r="AK5" i="104"/>
  <c r="AJ5" i="104"/>
  <c r="AI5" i="104"/>
  <c r="AH5" i="104"/>
  <c r="AG5" i="104"/>
  <c r="AF5" i="104"/>
  <c r="AE5" i="104"/>
  <c r="AD5" i="104"/>
  <c r="AC5" i="104"/>
  <c r="AB5" i="104"/>
  <c r="AA5" i="104"/>
  <c r="Z5" i="104"/>
  <c r="Y5" i="104"/>
  <c r="X5" i="104"/>
  <c r="Q35" i="138"/>
  <c r="P35" i="138"/>
  <c r="O35" i="138"/>
  <c r="N35" i="138"/>
  <c r="M35" i="138"/>
  <c r="L35" i="138"/>
  <c r="K35" i="138"/>
  <c r="J35" i="138"/>
  <c r="I35" i="138"/>
  <c r="H35" i="138"/>
  <c r="G35" i="138"/>
  <c r="F35" i="138"/>
  <c r="E35" i="138"/>
  <c r="D35" i="138"/>
  <c r="C35" i="138"/>
  <c r="B35" i="138"/>
  <c r="Q34" i="138"/>
  <c r="P34" i="138"/>
  <c r="O34" i="138"/>
  <c r="N34" i="138"/>
  <c r="M34" i="138"/>
  <c r="L34" i="138"/>
  <c r="K34" i="138"/>
  <c r="J34" i="138"/>
  <c r="I34" i="138"/>
  <c r="H34" i="138"/>
  <c r="G34" i="138"/>
  <c r="F34" i="138"/>
  <c r="E34" i="138"/>
  <c r="D34" i="138"/>
  <c r="C34" i="138"/>
  <c r="B34" i="138"/>
  <c r="AI33" i="138"/>
  <c r="AH33" i="138"/>
  <c r="AG33" i="138"/>
  <c r="AF33" i="138"/>
  <c r="AE33" i="138"/>
  <c r="AD33" i="138"/>
  <c r="AC33" i="138"/>
  <c r="AB33" i="138"/>
  <c r="AA33" i="138"/>
  <c r="Z33" i="138"/>
  <c r="Y33" i="138"/>
  <c r="X33" i="138"/>
  <c r="W33" i="138"/>
  <c r="V33" i="138"/>
  <c r="U33" i="138"/>
  <c r="T33" i="138"/>
  <c r="AI32" i="138"/>
  <c r="AH32" i="138"/>
  <c r="AG32" i="138"/>
  <c r="AF32" i="138"/>
  <c r="AE32" i="138"/>
  <c r="AD32" i="138"/>
  <c r="AC32" i="138"/>
  <c r="AB32" i="138"/>
  <c r="AA32" i="138"/>
  <c r="Z32" i="138"/>
  <c r="Y32" i="138"/>
  <c r="X32" i="138"/>
  <c r="W32" i="138"/>
  <c r="V32" i="138"/>
  <c r="U32" i="138"/>
  <c r="T32" i="138"/>
  <c r="AI31" i="138"/>
  <c r="AH31" i="138"/>
  <c r="AG31" i="138"/>
  <c r="AF31" i="138"/>
  <c r="AE31" i="138"/>
  <c r="AD31" i="138"/>
  <c r="AC31" i="138"/>
  <c r="AB31" i="138"/>
  <c r="AA31" i="138"/>
  <c r="Z31" i="138"/>
  <c r="Y31" i="138"/>
  <c r="X31" i="138"/>
  <c r="W31" i="138"/>
  <c r="V31" i="138"/>
  <c r="U31" i="138"/>
  <c r="T31" i="138"/>
  <c r="AI30" i="138"/>
  <c r="AH30" i="138"/>
  <c r="AG30" i="138"/>
  <c r="AF30" i="138"/>
  <c r="AE30" i="138"/>
  <c r="AD30" i="138"/>
  <c r="AC30" i="138"/>
  <c r="AB30" i="138"/>
  <c r="AA30" i="138"/>
  <c r="Z30" i="138"/>
  <c r="Y30" i="138"/>
  <c r="X30" i="138"/>
  <c r="W30" i="138"/>
  <c r="V30" i="138"/>
  <c r="U30" i="138"/>
  <c r="T30" i="138"/>
  <c r="AI29" i="138"/>
  <c r="AH29" i="138"/>
  <c r="AG29" i="138"/>
  <c r="AF29" i="138"/>
  <c r="AE29" i="138"/>
  <c r="AD29" i="138"/>
  <c r="AC29" i="138"/>
  <c r="AB29" i="138"/>
  <c r="AA29" i="138"/>
  <c r="Z29" i="138"/>
  <c r="Y29" i="138"/>
  <c r="X29" i="138"/>
  <c r="W29" i="138"/>
  <c r="V29" i="138"/>
  <c r="U29" i="138"/>
  <c r="T29" i="138"/>
  <c r="AI28" i="138"/>
  <c r="AH28" i="138"/>
  <c r="AG28" i="138"/>
  <c r="AF28" i="138"/>
  <c r="AE28" i="138"/>
  <c r="AD28" i="138"/>
  <c r="AC28" i="138"/>
  <c r="AB28" i="138"/>
  <c r="AA28" i="138"/>
  <c r="Z28" i="138"/>
  <c r="Y28" i="138"/>
  <c r="X28" i="138"/>
  <c r="W28" i="138"/>
  <c r="V28" i="138"/>
  <c r="U28" i="138"/>
  <c r="T28" i="138"/>
  <c r="AI27" i="138"/>
  <c r="AH27" i="138"/>
  <c r="AG27" i="138"/>
  <c r="AF27" i="138"/>
  <c r="AE27" i="138"/>
  <c r="AD27" i="138"/>
  <c r="AC27" i="138"/>
  <c r="AB27" i="138"/>
  <c r="AA27" i="138"/>
  <c r="Z27" i="138"/>
  <c r="Y27" i="138"/>
  <c r="X27" i="138"/>
  <c r="W27" i="138"/>
  <c r="V27" i="138"/>
  <c r="U27" i="138"/>
  <c r="T27" i="138"/>
  <c r="AI26" i="138"/>
  <c r="AH26" i="138"/>
  <c r="AG26" i="138"/>
  <c r="AF26" i="138"/>
  <c r="AE26" i="138"/>
  <c r="AD26" i="138"/>
  <c r="AC26" i="138"/>
  <c r="AB26" i="138"/>
  <c r="AA26" i="138"/>
  <c r="Z26" i="138"/>
  <c r="Y26" i="138"/>
  <c r="X26" i="138"/>
  <c r="W26" i="138"/>
  <c r="V26" i="138"/>
  <c r="U26" i="138"/>
  <c r="T26" i="138"/>
  <c r="AI25" i="138"/>
  <c r="AH25" i="138"/>
  <c r="AG25" i="138"/>
  <c r="AF25" i="138"/>
  <c r="AE25" i="138"/>
  <c r="AD25" i="138"/>
  <c r="AC25" i="138"/>
  <c r="AB25" i="138"/>
  <c r="AA25" i="138"/>
  <c r="Z25" i="138"/>
  <c r="Y25" i="138"/>
  <c r="X25" i="138"/>
  <c r="W25" i="138"/>
  <c r="V25" i="138"/>
  <c r="U25" i="138"/>
  <c r="T25" i="138"/>
  <c r="AI24" i="138"/>
  <c r="AH24" i="138"/>
  <c r="AG24" i="138"/>
  <c r="AF24" i="138"/>
  <c r="AE24" i="138"/>
  <c r="AD24" i="138"/>
  <c r="AC24" i="138"/>
  <c r="AB24" i="138"/>
  <c r="AA24" i="138"/>
  <c r="Z24" i="138"/>
  <c r="Y24" i="138"/>
  <c r="X24" i="138"/>
  <c r="W24" i="138"/>
  <c r="V24" i="138"/>
  <c r="U24" i="138"/>
  <c r="T24" i="138"/>
  <c r="AI23" i="138"/>
  <c r="AH23" i="138"/>
  <c r="AG23" i="138"/>
  <c r="AF23" i="138"/>
  <c r="AE23" i="138"/>
  <c r="AD23" i="138"/>
  <c r="AC23" i="138"/>
  <c r="AB23" i="138"/>
  <c r="AA23" i="138"/>
  <c r="Z23" i="138"/>
  <c r="Y23" i="138"/>
  <c r="X23" i="138"/>
  <c r="W23" i="138"/>
  <c r="V23" i="138"/>
  <c r="U23" i="138"/>
  <c r="T23" i="138"/>
  <c r="AI22" i="138"/>
  <c r="AH22" i="138"/>
  <c r="AG22" i="138"/>
  <c r="AF22" i="138"/>
  <c r="AE22" i="138"/>
  <c r="AD22" i="138"/>
  <c r="AC22" i="138"/>
  <c r="AB22" i="138"/>
  <c r="AA22" i="138"/>
  <c r="Z22" i="138"/>
  <c r="Y22" i="138"/>
  <c r="X22" i="138"/>
  <c r="W22" i="138"/>
  <c r="V22" i="138"/>
  <c r="U22" i="138"/>
  <c r="T22" i="138"/>
  <c r="AI21" i="138"/>
  <c r="AH21" i="138"/>
  <c r="AG21" i="138"/>
  <c r="AF21" i="138"/>
  <c r="AE21" i="138"/>
  <c r="AD21" i="138"/>
  <c r="AC21" i="138"/>
  <c r="AB21" i="138"/>
  <c r="AA21" i="138"/>
  <c r="Z21" i="138"/>
  <c r="Y21" i="138"/>
  <c r="X21" i="138"/>
  <c r="W21" i="138"/>
  <c r="V21" i="138"/>
  <c r="U21" i="138"/>
  <c r="T21" i="138"/>
  <c r="AI20" i="138"/>
  <c r="AH20" i="138"/>
  <c r="AG20" i="138"/>
  <c r="AF20" i="138"/>
  <c r="AE20" i="138"/>
  <c r="AD20" i="138"/>
  <c r="AC20" i="138"/>
  <c r="AB20" i="138"/>
  <c r="AA20" i="138"/>
  <c r="Z20" i="138"/>
  <c r="Y20" i="138"/>
  <c r="X20" i="138"/>
  <c r="W20" i="138"/>
  <c r="V20" i="138"/>
  <c r="U20" i="138"/>
  <c r="T20" i="138"/>
  <c r="AI19" i="138"/>
  <c r="AH19" i="138"/>
  <c r="AG19" i="138"/>
  <c r="AF19" i="138"/>
  <c r="AE19" i="138"/>
  <c r="AD19" i="138"/>
  <c r="AC19" i="138"/>
  <c r="AB19" i="138"/>
  <c r="AA19" i="138"/>
  <c r="Z19" i="138"/>
  <c r="Y19" i="138"/>
  <c r="X19" i="138"/>
  <c r="W19" i="138"/>
  <c r="V19" i="138"/>
  <c r="U19" i="138"/>
  <c r="T19" i="138"/>
  <c r="AI18" i="138"/>
  <c r="AH18" i="138"/>
  <c r="AG18" i="138"/>
  <c r="AF18" i="138"/>
  <c r="AE18" i="138"/>
  <c r="AD18" i="138"/>
  <c r="AC18" i="138"/>
  <c r="AB18" i="138"/>
  <c r="AA18" i="138"/>
  <c r="Z18" i="138"/>
  <c r="Y18" i="138"/>
  <c r="X18" i="138"/>
  <c r="W18" i="138"/>
  <c r="V18" i="138"/>
  <c r="U18" i="138"/>
  <c r="T18" i="138"/>
  <c r="AI17" i="138"/>
  <c r="AH17" i="138"/>
  <c r="AG17" i="138"/>
  <c r="AF17" i="138"/>
  <c r="AE17" i="138"/>
  <c r="AD17" i="138"/>
  <c r="AC17" i="138"/>
  <c r="AB17" i="138"/>
  <c r="AA17" i="138"/>
  <c r="Z17" i="138"/>
  <c r="Y17" i="138"/>
  <c r="X17" i="138"/>
  <c r="W17" i="138"/>
  <c r="V17" i="138"/>
  <c r="U17" i="138"/>
  <c r="T17" i="138"/>
  <c r="AI16" i="138"/>
  <c r="AH16" i="138"/>
  <c r="AG16" i="138"/>
  <c r="AF16" i="138"/>
  <c r="AE16" i="138"/>
  <c r="AD16" i="138"/>
  <c r="AC16" i="138"/>
  <c r="AB16" i="138"/>
  <c r="AA16" i="138"/>
  <c r="Z16" i="138"/>
  <c r="Y16" i="138"/>
  <c r="X16" i="138"/>
  <c r="W16" i="138"/>
  <c r="V16" i="138"/>
  <c r="U16" i="138"/>
  <c r="T16" i="138"/>
  <c r="AI15" i="138"/>
  <c r="AH15" i="138"/>
  <c r="AG15" i="138"/>
  <c r="AF15" i="138"/>
  <c r="AE15" i="138"/>
  <c r="AD15" i="138"/>
  <c r="AC15" i="138"/>
  <c r="AB15" i="138"/>
  <c r="AA15" i="138"/>
  <c r="Z15" i="138"/>
  <c r="Y15" i="138"/>
  <c r="X15" i="138"/>
  <c r="W15" i="138"/>
  <c r="V15" i="138"/>
  <c r="U15" i="138"/>
  <c r="T15" i="138"/>
  <c r="AI14" i="138"/>
  <c r="AH14" i="138"/>
  <c r="AG14" i="138"/>
  <c r="AF14" i="138"/>
  <c r="AE14" i="138"/>
  <c r="AD14" i="138"/>
  <c r="AC14" i="138"/>
  <c r="AB14" i="138"/>
  <c r="AA14" i="138"/>
  <c r="Z14" i="138"/>
  <c r="Y14" i="138"/>
  <c r="X14" i="138"/>
  <c r="W14" i="138"/>
  <c r="V14" i="138"/>
  <c r="U14" i="138"/>
  <c r="T14" i="138"/>
  <c r="AI13" i="138"/>
  <c r="AH13" i="138"/>
  <c r="AG13" i="138"/>
  <c r="AF13" i="138"/>
  <c r="AE13" i="138"/>
  <c r="AD13" i="138"/>
  <c r="AC13" i="138"/>
  <c r="AB13" i="138"/>
  <c r="AA13" i="138"/>
  <c r="Z13" i="138"/>
  <c r="Y13" i="138"/>
  <c r="X13" i="138"/>
  <c r="W13" i="138"/>
  <c r="V13" i="138"/>
  <c r="U13" i="138"/>
  <c r="T13" i="138"/>
  <c r="AI12" i="138"/>
  <c r="AH12" i="138"/>
  <c r="AG12" i="138"/>
  <c r="AF12" i="138"/>
  <c r="AE12" i="138"/>
  <c r="AD12" i="138"/>
  <c r="AC12" i="138"/>
  <c r="AB12" i="138"/>
  <c r="AA12" i="138"/>
  <c r="Z12" i="138"/>
  <c r="Y12" i="138"/>
  <c r="X12" i="138"/>
  <c r="W12" i="138"/>
  <c r="V12" i="138"/>
  <c r="U12" i="138"/>
  <c r="T12" i="138"/>
  <c r="AI11" i="138"/>
  <c r="AH11" i="138"/>
  <c r="AG11" i="138"/>
  <c r="AF11" i="138"/>
  <c r="AE11" i="138"/>
  <c r="AD11" i="138"/>
  <c r="AC11" i="138"/>
  <c r="AB11" i="138"/>
  <c r="AA11" i="138"/>
  <c r="Z11" i="138"/>
  <c r="Y11" i="138"/>
  <c r="X11" i="138"/>
  <c r="W11" i="138"/>
  <c r="V11" i="138"/>
  <c r="U11" i="138"/>
  <c r="T11" i="138"/>
  <c r="AI10" i="138"/>
  <c r="AH10" i="138"/>
  <c r="AG10" i="138"/>
  <c r="AF10" i="138"/>
  <c r="AE10" i="138"/>
  <c r="AD10" i="138"/>
  <c r="AC10" i="138"/>
  <c r="AB10" i="138"/>
  <c r="AA10" i="138"/>
  <c r="Z10" i="138"/>
  <c r="Y10" i="138"/>
  <c r="X10" i="138"/>
  <c r="W10" i="138"/>
  <c r="V10" i="138"/>
  <c r="U10" i="138"/>
  <c r="T10" i="138"/>
  <c r="AI9" i="138"/>
  <c r="AH9" i="138"/>
  <c r="AG9" i="138"/>
  <c r="AF9" i="138"/>
  <c r="AE9" i="138"/>
  <c r="AD9" i="138"/>
  <c r="AC9" i="138"/>
  <c r="AB9" i="138"/>
  <c r="AA9" i="138"/>
  <c r="Z9" i="138"/>
  <c r="Y9" i="138"/>
  <c r="X9" i="138"/>
  <c r="W9" i="138"/>
  <c r="V9" i="138"/>
  <c r="U9" i="138"/>
  <c r="T9" i="138"/>
  <c r="AI8" i="138"/>
  <c r="AH8" i="138"/>
  <c r="AG8" i="138"/>
  <c r="AF8" i="138"/>
  <c r="AE8" i="138"/>
  <c r="AD8" i="138"/>
  <c r="AC8" i="138"/>
  <c r="AB8" i="138"/>
  <c r="AA8" i="138"/>
  <c r="Z8" i="138"/>
  <c r="Y8" i="138"/>
  <c r="X8" i="138"/>
  <c r="W8" i="138"/>
  <c r="V8" i="138"/>
  <c r="U8" i="138"/>
  <c r="T8" i="138"/>
  <c r="AI7" i="138"/>
  <c r="AH7" i="138"/>
  <c r="AG7" i="138"/>
  <c r="AF7" i="138"/>
  <c r="AE7" i="138"/>
  <c r="AD7" i="138"/>
  <c r="AC7" i="138"/>
  <c r="AB7" i="138"/>
  <c r="AA7" i="138"/>
  <c r="Z7" i="138"/>
  <c r="Y7" i="138"/>
  <c r="X7" i="138"/>
  <c r="W7" i="138"/>
  <c r="V7" i="138"/>
  <c r="U7" i="138"/>
  <c r="T7" i="138"/>
  <c r="AI6" i="138"/>
  <c r="AH6" i="138"/>
  <c r="AG6" i="138"/>
  <c r="AF6" i="138"/>
  <c r="AE6" i="138"/>
  <c r="AD6" i="138"/>
  <c r="AC6" i="138"/>
  <c r="AB6" i="138"/>
  <c r="AA6" i="138"/>
  <c r="Z6" i="138"/>
  <c r="Y6" i="138"/>
  <c r="X6" i="138"/>
  <c r="W6" i="138"/>
  <c r="V6" i="138"/>
  <c r="U6" i="138"/>
  <c r="T6" i="138"/>
  <c r="G32" i="132"/>
  <c r="F32" i="132"/>
  <c r="E32" i="132"/>
  <c r="D32" i="132"/>
  <c r="C32" i="132"/>
  <c r="B32" i="132"/>
  <c r="G31" i="132"/>
  <c r="F31" i="132"/>
  <c r="E31" i="132"/>
  <c r="D31" i="132"/>
  <c r="C31" i="132"/>
  <c r="B31" i="132"/>
  <c r="O30" i="132"/>
  <c r="N30" i="132"/>
  <c r="M30" i="132"/>
  <c r="L30" i="132"/>
  <c r="K30" i="132"/>
  <c r="J30" i="132"/>
  <c r="G30" i="132"/>
  <c r="O29" i="132"/>
  <c r="N29" i="132"/>
  <c r="M29" i="132"/>
  <c r="L29" i="132"/>
  <c r="K29" i="132"/>
  <c r="J29" i="132"/>
  <c r="G29" i="132"/>
  <c r="O28" i="132"/>
  <c r="N28" i="132"/>
  <c r="M28" i="132"/>
  <c r="L28" i="132"/>
  <c r="K28" i="132"/>
  <c r="J28" i="132"/>
  <c r="G28" i="132"/>
  <c r="O27" i="132"/>
  <c r="N27" i="132"/>
  <c r="M27" i="132"/>
  <c r="L27" i="132"/>
  <c r="K27" i="132"/>
  <c r="J27" i="132"/>
  <c r="G27" i="132"/>
  <c r="O26" i="132"/>
  <c r="N26" i="132"/>
  <c r="M26" i="132"/>
  <c r="L26" i="132"/>
  <c r="K26" i="132"/>
  <c r="J26" i="132"/>
  <c r="G26" i="132"/>
  <c r="O25" i="132"/>
  <c r="N25" i="132"/>
  <c r="M25" i="132"/>
  <c r="L25" i="132"/>
  <c r="K25" i="132"/>
  <c r="J25" i="132"/>
  <c r="G25" i="132"/>
  <c r="O24" i="132"/>
  <c r="N24" i="132"/>
  <c r="M24" i="132"/>
  <c r="L24" i="132"/>
  <c r="K24" i="132"/>
  <c r="J24" i="132"/>
  <c r="G24" i="132"/>
  <c r="O23" i="132"/>
  <c r="N23" i="132"/>
  <c r="M23" i="132"/>
  <c r="L23" i="132"/>
  <c r="K23" i="132"/>
  <c r="J23" i="132"/>
  <c r="G23" i="132"/>
  <c r="O22" i="132"/>
  <c r="N22" i="132"/>
  <c r="M22" i="132"/>
  <c r="L22" i="132"/>
  <c r="K22" i="132"/>
  <c r="J22" i="132"/>
  <c r="G22" i="132"/>
  <c r="O21" i="132"/>
  <c r="N21" i="132"/>
  <c r="M21" i="132"/>
  <c r="L21" i="132"/>
  <c r="K21" i="132"/>
  <c r="J21" i="132"/>
  <c r="G21" i="132"/>
  <c r="O20" i="132"/>
  <c r="N20" i="132"/>
  <c r="M20" i="132"/>
  <c r="L20" i="132"/>
  <c r="K20" i="132"/>
  <c r="J20" i="132"/>
  <c r="G20" i="132"/>
  <c r="O19" i="132"/>
  <c r="N19" i="132"/>
  <c r="M19" i="132"/>
  <c r="L19" i="132"/>
  <c r="K19" i="132"/>
  <c r="J19" i="132"/>
  <c r="G19" i="132"/>
  <c r="O18" i="132"/>
  <c r="N18" i="132"/>
  <c r="M18" i="132"/>
  <c r="L18" i="132"/>
  <c r="K18" i="132"/>
  <c r="J18" i="132"/>
  <c r="G18" i="132"/>
  <c r="O17" i="132"/>
  <c r="N17" i="132"/>
  <c r="M17" i="132"/>
  <c r="L17" i="132"/>
  <c r="K17" i="132"/>
  <c r="J17" i="132"/>
  <c r="G17" i="132"/>
  <c r="O16" i="132"/>
  <c r="N16" i="132"/>
  <c r="M16" i="132"/>
  <c r="L16" i="132"/>
  <c r="K16" i="132"/>
  <c r="J16" i="132"/>
  <c r="G16" i="132"/>
  <c r="O15" i="132"/>
  <c r="N15" i="132"/>
  <c r="M15" i="132"/>
  <c r="L15" i="132"/>
  <c r="K15" i="132"/>
  <c r="J15" i="132"/>
  <c r="G15" i="132"/>
  <c r="O14" i="132"/>
  <c r="N14" i="132"/>
  <c r="M14" i="132"/>
  <c r="L14" i="132"/>
  <c r="K14" i="132"/>
  <c r="J14" i="132"/>
  <c r="G14" i="132"/>
  <c r="O13" i="132"/>
  <c r="N13" i="132"/>
  <c r="M13" i="132"/>
  <c r="L13" i="132"/>
  <c r="K13" i="132"/>
  <c r="J13" i="132"/>
  <c r="G13" i="132"/>
  <c r="O12" i="132"/>
  <c r="N12" i="132"/>
  <c r="M12" i="132"/>
  <c r="L12" i="132"/>
  <c r="K12" i="132"/>
  <c r="J12" i="132"/>
  <c r="G12" i="132"/>
  <c r="O11" i="132"/>
  <c r="N11" i="132"/>
  <c r="M11" i="132"/>
  <c r="L11" i="132"/>
  <c r="K11" i="132"/>
  <c r="J11" i="132"/>
  <c r="G11" i="132"/>
  <c r="O10" i="132"/>
  <c r="N10" i="132"/>
  <c r="M10" i="132"/>
  <c r="L10" i="132"/>
  <c r="K10" i="132"/>
  <c r="J10" i="132"/>
  <c r="G10" i="132"/>
  <c r="O9" i="132"/>
  <c r="N9" i="132"/>
  <c r="M9" i="132"/>
  <c r="L9" i="132"/>
  <c r="K9" i="132"/>
  <c r="J9" i="132"/>
  <c r="G9" i="132"/>
  <c r="O8" i="132"/>
  <c r="N8" i="132"/>
  <c r="M8" i="132"/>
  <c r="L8" i="132"/>
  <c r="K8" i="132"/>
  <c r="J8" i="132"/>
  <c r="G8" i="132"/>
  <c r="O7" i="132"/>
  <c r="N7" i="132"/>
  <c r="M7" i="132"/>
  <c r="L7" i="132"/>
  <c r="K7" i="132"/>
  <c r="J7" i="132"/>
  <c r="G7" i="132"/>
  <c r="O6" i="132"/>
  <c r="N6" i="132"/>
  <c r="M6" i="132"/>
  <c r="L6" i="132"/>
  <c r="K6" i="132"/>
  <c r="J6" i="132"/>
  <c r="G6" i="132"/>
  <c r="O5" i="132"/>
  <c r="N5" i="132"/>
  <c r="M5" i="132"/>
  <c r="L5" i="132"/>
  <c r="K5" i="132"/>
  <c r="J5" i="132"/>
  <c r="G5" i="132"/>
  <c r="O4" i="132"/>
  <c r="N4" i="132"/>
  <c r="M4" i="132"/>
  <c r="L4" i="132"/>
  <c r="K4" i="132"/>
  <c r="J4" i="132"/>
  <c r="G4" i="132"/>
  <c r="O3" i="132"/>
  <c r="N3" i="132"/>
  <c r="M3" i="132"/>
  <c r="L3" i="132"/>
  <c r="K3" i="132"/>
  <c r="J3" i="132"/>
  <c r="G3" i="132"/>
  <c r="Q34" i="94"/>
  <c r="P34" i="94"/>
  <c r="O34" i="94"/>
  <c r="N34" i="94"/>
  <c r="M34" i="94"/>
  <c r="L34" i="94"/>
  <c r="K34" i="94"/>
  <c r="J34" i="94"/>
  <c r="I34" i="94"/>
  <c r="H34" i="94"/>
  <c r="G34" i="94"/>
  <c r="F34" i="94"/>
  <c r="E34" i="94"/>
  <c r="D34" i="94"/>
  <c r="C34" i="94"/>
  <c r="B34" i="94"/>
  <c r="Q33" i="94"/>
  <c r="P33" i="94"/>
  <c r="O33" i="94"/>
  <c r="N33" i="94"/>
  <c r="M33" i="94"/>
  <c r="L33" i="94"/>
  <c r="K33" i="94"/>
  <c r="J33" i="94"/>
  <c r="I33" i="94"/>
  <c r="H33" i="94"/>
  <c r="G33" i="94"/>
  <c r="F33" i="94"/>
  <c r="E33" i="94"/>
  <c r="D33" i="94"/>
  <c r="C33" i="94"/>
  <c r="B33" i="94"/>
  <c r="AI32" i="94"/>
  <c r="AH32" i="94"/>
  <c r="AG32" i="94"/>
  <c r="AF32" i="94"/>
  <c r="AE32" i="94"/>
  <c r="AD32" i="94"/>
  <c r="AC32" i="94"/>
  <c r="AB32" i="94"/>
  <c r="AA32" i="94"/>
  <c r="Z32" i="94"/>
  <c r="Y32" i="94"/>
  <c r="X32" i="94"/>
  <c r="W32" i="94"/>
  <c r="V32" i="94"/>
  <c r="U32" i="94"/>
  <c r="T32" i="94"/>
  <c r="AI31" i="94"/>
  <c r="AH31" i="94"/>
  <c r="AG31" i="94"/>
  <c r="AF31" i="94"/>
  <c r="AE31" i="94"/>
  <c r="AD31" i="94"/>
  <c r="AC31" i="94"/>
  <c r="AB31" i="94"/>
  <c r="AA31" i="94"/>
  <c r="Z31" i="94"/>
  <c r="Y31" i="94"/>
  <c r="X31" i="94"/>
  <c r="W31" i="94"/>
  <c r="V31" i="94"/>
  <c r="U31" i="94"/>
  <c r="T31" i="94"/>
  <c r="AI30" i="94"/>
  <c r="AH30" i="94"/>
  <c r="AG30" i="94"/>
  <c r="AF30" i="94"/>
  <c r="AE30" i="94"/>
  <c r="AD30" i="94"/>
  <c r="AC30" i="94"/>
  <c r="AB30" i="94"/>
  <c r="AA30" i="94"/>
  <c r="Z30" i="94"/>
  <c r="Y30" i="94"/>
  <c r="X30" i="94"/>
  <c r="W30" i="94"/>
  <c r="V30" i="94"/>
  <c r="U30" i="94"/>
  <c r="T30" i="94"/>
  <c r="AI29" i="94"/>
  <c r="AH29" i="94"/>
  <c r="AG29" i="94"/>
  <c r="AF29" i="94"/>
  <c r="AE29" i="94"/>
  <c r="AD29" i="94"/>
  <c r="AC29" i="94"/>
  <c r="AB29" i="94"/>
  <c r="AA29" i="94"/>
  <c r="Z29" i="94"/>
  <c r="Y29" i="94"/>
  <c r="X29" i="94"/>
  <c r="W29" i="94"/>
  <c r="V29" i="94"/>
  <c r="U29" i="94"/>
  <c r="T29" i="94"/>
  <c r="AI28" i="94"/>
  <c r="AH28" i="94"/>
  <c r="AG28" i="94"/>
  <c r="AF28" i="94"/>
  <c r="AE28" i="94"/>
  <c r="AD28" i="94"/>
  <c r="AC28" i="94"/>
  <c r="AB28" i="94"/>
  <c r="AA28" i="94"/>
  <c r="Z28" i="94"/>
  <c r="Y28" i="94"/>
  <c r="X28" i="94"/>
  <c r="W28" i="94"/>
  <c r="V28" i="94"/>
  <c r="U28" i="94"/>
  <c r="T28" i="94"/>
  <c r="AI27" i="94"/>
  <c r="AH27" i="94"/>
  <c r="AG27" i="94"/>
  <c r="AF27" i="94"/>
  <c r="AE27" i="94"/>
  <c r="AD27" i="94"/>
  <c r="AC27" i="94"/>
  <c r="AB27" i="94"/>
  <c r="AA27" i="94"/>
  <c r="Z27" i="94"/>
  <c r="Y27" i="94"/>
  <c r="X27" i="94"/>
  <c r="W27" i="94"/>
  <c r="V27" i="94"/>
  <c r="U27" i="94"/>
  <c r="T27" i="94"/>
  <c r="AI26" i="94"/>
  <c r="AH26" i="94"/>
  <c r="AG26" i="94"/>
  <c r="AF26" i="94"/>
  <c r="AE26" i="94"/>
  <c r="AD26" i="94"/>
  <c r="AC26" i="94"/>
  <c r="AB26" i="94"/>
  <c r="AA26" i="94"/>
  <c r="Z26" i="94"/>
  <c r="Y26" i="94"/>
  <c r="X26" i="94"/>
  <c r="W26" i="94"/>
  <c r="V26" i="94"/>
  <c r="U26" i="94"/>
  <c r="T26" i="94"/>
  <c r="AI25" i="94"/>
  <c r="AH25" i="94"/>
  <c r="AG25" i="94"/>
  <c r="AF25" i="94"/>
  <c r="AE25" i="94"/>
  <c r="AD25" i="94"/>
  <c r="AC25" i="94"/>
  <c r="AB25" i="94"/>
  <c r="AA25" i="94"/>
  <c r="Z25" i="94"/>
  <c r="Y25" i="94"/>
  <c r="X25" i="94"/>
  <c r="W25" i="94"/>
  <c r="V25" i="94"/>
  <c r="U25" i="94"/>
  <c r="T25" i="94"/>
  <c r="AI24" i="94"/>
  <c r="AH24" i="94"/>
  <c r="AG24" i="94"/>
  <c r="AF24" i="94"/>
  <c r="AE24" i="94"/>
  <c r="AD24" i="94"/>
  <c r="AC24" i="94"/>
  <c r="AB24" i="94"/>
  <c r="AA24" i="94"/>
  <c r="Z24" i="94"/>
  <c r="Y24" i="94"/>
  <c r="X24" i="94"/>
  <c r="W24" i="94"/>
  <c r="V24" i="94"/>
  <c r="U24" i="94"/>
  <c r="T24" i="94"/>
  <c r="AI23" i="94"/>
  <c r="AH23" i="94"/>
  <c r="AG23" i="94"/>
  <c r="AF23" i="94"/>
  <c r="AE23" i="94"/>
  <c r="AD23" i="94"/>
  <c r="AC23" i="94"/>
  <c r="AB23" i="94"/>
  <c r="AA23" i="94"/>
  <c r="Z23" i="94"/>
  <c r="Y23" i="94"/>
  <c r="X23" i="94"/>
  <c r="W23" i="94"/>
  <c r="V23" i="94"/>
  <c r="U23" i="94"/>
  <c r="T23" i="94"/>
  <c r="AI22" i="94"/>
  <c r="AH22" i="94"/>
  <c r="AG22" i="94"/>
  <c r="AF22" i="94"/>
  <c r="AE22" i="94"/>
  <c r="AD22" i="94"/>
  <c r="AC22" i="94"/>
  <c r="AB22" i="94"/>
  <c r="AA22" i="94"/>
  <c r="Z22" i="94"/>
  <c r="Y22" i="94"/>
  <c r="X22" i="94"/>
  <c r="W22" i="94"/>
  <c r="V22" i="94"/>
  <c r="U22" i="94"/>
  <c r="T22" i="94"/>
  <c r="AI21" i="94"/>
  <c r="AH21" i="94"/>
  <c r="AG21" i="94"/>
  <c r="AF21" i="94"/>
  <c r="AE21" i="94"/>
  <c r="AD21" i="94"/>
  <c r="AC21" i="94"/>
  <c r="AB21" i="94"/>
  <c r="AA21" i="94"/>
  <c r="Z21" i="94"/>
  <c r="Y21" i="94"/>
  <c r="X21" i="94"/>
  <c r="W21" i="94"/>
  <c r="V21" i="94"/>
  <c r="U21" i="94"/>
  <c r="T21" i="94"/>
  <c r="AI20" i="94"/>
  <c r="AH20" i="94"/>
  <c r="AG20" i="94"/>
  <c r="AF20" i="94"/>
  <c r="AE20" i="94"/>
  <c r="AD20" i="94"/>
  <c r="AC20" i="94"/>
  <c r="AB20" i="94"/>
  <c r="AA20" i="94"/>
  <c r="Z20" i="94"/>
  <c r="Y20" i="94"/>
  <c r="X20" i="94"/>
  <c r="W20" i="94"/>
  <c r="V20" i="94"/>
  <c r="U20" i="94"/>
  <c r="T20" i="94"/>
  <c r="AI19" i="94"/>
  <c r="AH19" i="94"/>
  <c r="AG19" i="94"/>
  <c r="AF19" i="94"/>
  <c r="AE19" i="94"/>
  <c r="AD19" i="94"/>
  <c r="AC19" i="94"/>
  <c r="AB19" i="94"/>
  <c r="AA19" i="94"/>
  <c r="Z19" i="94"/>
  <c r="Y19" i="94"/>
  <c r="X19" i="94"/>
  <c r="W19" i="94"/>
  <c r="V19" i="94"/>
  <c r="U19" i="94"/>
  <c r="T19" i="94"/>
  <c r="AI18" i="94"/>
  <c r="AH18" i="94"/>
  <c r="AG18" i="94"/>
  <c r="AF18" i="94"/>
  <c r="AE18" i="94"/>
  <c r="AD18" i="94"/>
  <c r="AC18" i="94"/>
  <c r="AB18" i="94"/>
  <c r="AA18" i="94"/>
  <c r="Z18" i="94"/>
  <c r="Y18" i="94"/>
  <c r="X18" i="94"/>
  <c r="W18" i="94"/>
  <c r="V18" i="94"/>
  <c r="U18" i="94"/>
  <c r="T18" i="94"/>
  <c r="AI17" i="94"/>
  <c r="AH17" i="94"/>
  <c r="AG17" i="94"/>
  <c r="AF17" i="94"/>
  <c r="AE17" i="94"/>
  <c r="AD17" i="94"/>
  <c r="AC17" i="94"/>
  <c r="AB17" i="94"/>
  <c r="AA17" i="94"/>
  <c r="Z17" i="94"/>
  <c r="Y17" i="94"/>
  <c r="X17" i="94"/>
  <c r="W17" i="94"/>
  <c r="V17" i="94"/>
  <c r="U17" i="94"/>
  <c r="T17" i="94"/>
  <c r="AI16" i="94"/>
  <c r="AH16" i="94"/>
  <c r="AG16" i="94"/>
  <c r="AF16" i="94"/>
  <c r="AE16" i="94"/>
  <c r="AD16" i="94"/>
  <c r="AC16" i="94"/>
  <c r="AB16" i="94"/>
  <c r="AA16" i="94"/>
  <c r="Z16" i="94"/>
  <c r="Y16" i="94"/>
  <c r="X16" i="94"/>
  <c r="W16" i="94"/>
  <c r="V16" i="94"/>
  <c r="U16" i="94"/>
  <c r="T16" i="94"/>
  <c r="AI15" i="94"/>
  <c r="AH15" i="94"/>
  <c r="AG15" i="94"/>
  <c r="AF15" i="94"/>
  <c r="AE15" i="94"/>
  <c r="AD15" i="94"/>
  <c r="AC15" i="94"/>
  <c r="AB15" i="94"/>
  <c r="AA15" i="94"/>
  <c r="Z15" i="94"/>
  <c r="Y15" i="94"/>
  <c r="X15" i="94"/>
  <c r="W15" i="94"/>
  <c r="V15" i="94"/>
  <c r="U15" i="94"/>
  <c r="T15" i="94"/>
  <c r="AI14" i="94"/>
  <c r="AH14" i="94"/>
  <c r="AG14" i="94"/>
  <c r="AF14" i="94"/>
  <c r="AE14" i="94"/>
  <c r="AD14" i="94"/>
  <c r="AC14" i="94"/>
  <c r="AB14" i="94"/>
  <c r="AA14" i="94"/>
  <c r="Z14" i="94"/>
  <c r="Y14" i="94"/>
  <c r="X14" i="94"/>
  <c r="W14" i="94"/>
  <c r="V14" i="94"/>
  <c r="U14" i="94"/>
  <c r="T14" i="94"/>
  <c r="AI13" i="94"/>
  <c r="AH13" i="94"/>
  <c r="AG13" i="94"/>
  <c r="AF13" i="94"/>
  <c r="AE13" i="94"/>
  <c r="AD13" i="94"/>
  <c r="AC13" i="94"/>
  <c r="AB13" i="94"/>
  <c r="AA13" i="94"/>
  <c r="Z13" i="94"/>
  <c r="Y13" i="94"/>
  <c r="X13" i="94"/>
  <c r="W13" i="94"/>
  <c r="V13" i="94"/>
  <c r="U13" i="94"/>
  <c r="T13" i="94"/>
  <c r="AI12" i="94"/>
  <c r="AH12" i="94"/>
  <c r="AG12" i="94"/>
  <c r="AF12" i="94"/>
  <c r="AE12" i="94"/>
  <c r="AD12" i="94"/>
  <c r="AC12" i="94"/>
  <c r="AB12" i="94"/>
  <c r="AA12" i="94"/>
  <c r="Z12" i="94"/>
  <c r="Y12" i="94"/>
  <c r="X12" i="94"/>
  <c r="W12" i="94"/>
  <c r="V12" i="94"/>
  <c r="U12" i="94"/>
  <c r="T12" i="94"/>
  <c r="AI11" i="94"/>
  <c r="AH11" i="94"/>
  <c r="AG11" i="94"/>
  <c r="AF11" i="94"/>
  <c r="AE11" i="94"/>
  <c r="AD11" i="94"/>
  <c r="AC11" i="94"/>
  <c r="AB11" i="94"/>
  <c r="AA11" i="94"/>
  <c r="Z11" i="94"/>
  <c r="Y11" i="94"/>
  <c r="X11" i="94"/>
  <c r="W11" i="94"/>
  <c r="V11" i="94"/>
  <c r="U11" i="94"/>
  <c r="T11" i="94"/>
  <c r="AI10" i="94"/>
  <c r="AH10" i="94"/>
  <c r="AG10" i="94"/>
  <c r="AF10" i="94"/>
  <c r="AE10" i="94"/>
  <c r="AD10" i="94"/>
  <c r="AC10" i="94"/>
  <c r="AB10" i="94"/>
  <c r="AA10" i="94"/>
  <c r="Z10" i="94"/>
  <c r="Y10" i="94"/>
  <c r="X10" i="94"/>
  <c r="W10" i="94"/>
  <c r="V10" i="94"/>
  <c r="U10" i="94"/>
  <c r="T10" i="94"/>
  <c r="AI9" i="94"/>
  <c r="AH9" i="94"/>
  <c r="AG9" i="94"/>
  <c r="AF9" i="94"/>
  <c r="AE9" i="94"/>
  <c r="AD9" i="94"/>
  <c r="AC9" i="94"/>
  <c r="AB9" i="94"/>
  <c r="AA9" i="94"/>
  <c r="Z9" i="94"/>
  <c r="Y9" i="94"/>
  <c r="X9" i="94"/>
  <c r="W9" i="94"/>
  <c r="V9" i="94"/>
  <c r="U9" i="94"/>
  <c r="T9" i="94"/>
  <c r="AI8" i="94"/>
  <c r="AH8" i="94"/>
  <c r="AG8" i="94"/>
  <c r="AF8" i="94"/>
  <c r="AE8" i="94"/>
  <c r="AD8" i="94"/>
  <c r="AC8" i="94"/>
  <c r="AB8" i="94"/>
  <c r="AA8" i="94"/>
  <c r="Z8" i="94"/>
  <c r="Y8" i="94"/>
  <c r="X8" i="94"/>
  <c r="W8" i="94"/>
  <c r="V8" i="94"/>
  <c r="U8" i="94"/>
  <c r="T8" i="94"/>
  <c r="AI7" i="94"/>
  <c r="AH7" i="94"/>
  <c r="AG7" i="94"/>
  <c r="AF7" i="94"/>
  <c r="AE7" i="94"/>
  <c r="AD7" i="94"/>
  <c r="AC7" i="94"/>
  <c r="AB7" i="94"/>
  <c r="AA7" i="94"/>
  <c r="Z7" i="94"/>
  <c r="Y7" i="94"/>
  <c r="X7" i="94"/>
  <c r="W7" i="94"/>
  <c r="V7" i="94"/>
  <c r="U7" i="94"/>
  <c r="T7" i="94"/>
  <c r="AI6" i="94"/>
  <c r="AH6" i="94"/>
  <c r="AG6" i="94"/>
  <c r="AF6" i="94"/>
  <c r="AE6" i="94"/>
  <c r="AD6" i="94"/>
  <c r="AC6" i="94"/>
  <c r="AB6" i="94"/>
  <c r="AA6" i="94"/>
  <c r="Z6" i="94"/>
  <c r="Y6" i="94"/>
  <c r="X6" i="94"/>
  <c r="W6" i="94"/>
  <c r="V6" i="94"/>
  <c r="U6" i="94"/>
  <c r="T6" i="94"/>
  <c r="AI5" i="94"/>
  <c r="AH5" i="94"/>
  <c r="AG5" i="94"/>
  <c r="AF5" i="94"/>
  <c r="AE5" i="94"/>
  <c r="AD5" i="94"/>
  <c r="AC5" i="94"/>
  <c r="AB5" i="94"/>
  <c r="AA5" i="94"/>
  <c r="Z5" i="94"/>
  <c r="Y5" i="94"/>
  <c r="X5" i="94"/>
  <c r="W5" i="94"/>
  <c r="V5" i="94"/>
  <c r="U5" i="94"/>
  <c r="K36" i="93"/>
  <c r="J36" i="93"/>
  <c r="I36" i="93"/>
  <c r="H36" i="93"/>
  <c r="T31" i="93" s="1"/>
  <c r="G36" i="93"/>
  <c r="F36" i="93"/>
  <c r="E36" i="93"/>
  <c r="D36" i="93"/>
  <c r="P34" i="93" s="1"/>
  <c r="C36" i="93"/>
  <c r="B36" i="93"/>
  <c r="K35" i="93"/>
  <c r="J35" i="93"/>
  <c r="V34" i="93" s="1"/>
  <c r="I35" i="93"/>
  <c r="H35" i="93"/>
  <c r="T30" i="93" s="1"/>
  <c r="G35" i="93"/>
  <c r="F35" i="93"/>
  <c r="R34" i="93" s="1"/>
  <c r="E35" i="93"/>
  <c r="D35" i="93"/>
  <c r="P30" i="93" s="1"/>
  <c r="C35" i="93"/>
  <c r="B35" i="93"/>
  <c r="N34" i="93" s="1"/>
  <c r="U34" i="93"/>
  <c r="S34" i="93"/>
  <c r="Q34" i="93"/>
  <c r="O34" i="93"/>
  <c r="U33" i="93"/>
  <c r="T33" i="93"/>
  <c r="S33" i="93"/>
  <c r="Q33" i="93"/>
  <c r="P33" i="93"/>
  <c r="O33" i="93"/>
  <c r="V32" i="93"/>
  <c r="U32" i="93"/>
  <c r="S32" i="93"/>
  <c r="R32" i="93"/>
  <c r="Q32" i="93"/>
  <c r="O32" i="93"/>
  <c r="N32" i="93"/>
  <c r="U31" i="93"/>
  <c r="S31" i="93"/>
  <c r="Q31" i="93"/>
  <c r="O31" i="93"/>
  <c r="U30" i="93"/>
  <c r="S30" i="93"/>
  <c r="Q30" i="93"/>
  <c r="O30" i="93"/>
  <c r="V29" i="93"/>
  <c r="U29" i="93"/>
  <c r="S29" i="93"/>
  <c r="R29" i="93"/>
  <c r="Q29" i="93"/>
  <c r="O29" i="93"/>
  <c r="V28" i="93"/>
  <c r="U28" i="93"/>
  <c r="S28" i="93"/>
  <c r="R28" i="93"/>
  <c r="Q28" i="93"/>
  <c r="O28" i="93"/>
  <c r="N28" i="93"/>
  <c r="U27" i="93"/>
  <c r="S27" i="93"/>
  <c r="Q27" i="93"/>
  <c r="O27" i="93"/>
  <c r="U26" i="93"/>
  <c r="S26" i="93"/>
  <c r="Q26" i="93"/>
  <c r="O26" i="93"/>
  <c r="U25" i="93"/>
  <c r="S25" i="93"/>
  <c r="Q25" i="93"/>
  <c r="O25" i="93"/>
  <c r="U24" i="93"/>
  <c r="T24" i="93"/>
  <c r="S24" i="93"/>
  <c r="Q24" i="93"/>
  <c r="P24" i="93"/>
  <c r="O24" i="93"/>
  <c r="V23" i="93"/>
  <c r="U23" i="93"/>
  <c r="S23" i="93"/>
  <c r="R23" i="93"/>
  <c r="Q23" i="93"/>
  <c r="O23" i="93"/>
  <c r="N23" i="93"/>
  <c r="U22" i="93"/>
  <c r="S22" i="93"/>
  <c r="Q22" i="93"/>
  <c r="O22" i="93"/>
  <c r="U21" i="93"/>
  <c r="T21" i="93"/>
  <c r="S21" i="93"/>
  <c r="Q21" i="93"/>
  <c r="P21" i="93"/>
  <c r="O21" i="93"/>
  <c r="V20" i="93"/>
  <c r="U20" i="93"/>
  <c r="S20" i="93"/>
  <c r="R20" i="93"/>
  <c r="Q20" i="93"/>
  <c r="O20" i="93"/>
  <c r="N20" i="93"/>
  <c r="U19" i="93"/>
  <c r="S19" i="93"/>
  <c r="Q19" i="93"/>
  <c r="O19" i="93"/>
  <c r="U18" i="93"/>
  <c r="T18" i="93"/>
  <c r="S18" i="93"/>
  <c r="Q18" i="93"/>
  <c r="P18" i="93"/>
  <c r="O18" i="93"/>
  <c r="U17" i="93"/>
  <c r="S17" i="93"/>
  <c r="V16" i="93"/>
  <c r="U16" i="93"/>
  <c r="S16" i="93"/>
  <c r="R16" i="93"/>
  <c r="Q16" i="93"/>
  <c r="O16" i="93"/>
  <c r="N16" i="93"/>
  <c r="U15" i="93"/>
  <c r="T15" i="93"/>
  <c r="S15" i="93"/>
  <c r="Q15" i="93"/>
  <c r="P15" i="93"/>
  <c r="O15" i="93"/>
  <c r="U14" i="93"/>
  <c r="S14" i="93"/>
  <c r="Q14" i="93"/>
  <c r="O14" i="93"/>
  <c r="V13" i="93"/>
  <c r="U13" i="93"/>
  <c r="S13" i="93"/>
  <c r="R13" i="93"/>
  <c r="Q13" i="93"/>
  <c r="O13" i="93"/>
  <c r="N13" i="93"/>
  <c r="U12" i="93"/>
  <c r="S12" i="93"/>
  <c r="Q12" i="93"/>
  <c r="O12" i="93"/>
  <c r="U11" i="93"/>
  <c r="T11" i="93"/>
  <c r="S11" i="93"/>
  <c r="Q11" i="93"/>
  <c r="P11" i="93"/>
  <c r="O11" i="93"/>
  <c r="V10" i="93"/>
  <c r="U10" i="93"/>
  <c r="S10" i="93"/>
  <c r="R10" i="93"/>
  <c r="Q10" i="93"/>
  <c r="O10" i="93"/>
  <c r="N10" i="93"/>
  <c r="U9" i="93"/>
  <c r="S9" i="93"/>
  <c r="Q9" i="93"/>
  <c r="O9" i="93"/>
  <c r="U8" i="93"/>
  <c r="S8" i="93"/>
  <c r="Q8" i="93"/>
  <c r="O8" i="93"/>
  <c r="U7" i="93"/>
  <c r="S7" i="93"/>
  <c r="Q7" i="93"/>
  <c r="O7" i="93"/>
  <c r="Q39" i="83"/>
  <c r="P39" i="83"/>
  <c r="O39" i="83"/>
  <c r="N39" i="83"/>
  <c r="M39" i="83"/>
  <c r="L39" i="83"/>
  <c r="K39" i="83"/>
  <c r="J39" i="83"/>
  <c r="I39" i="83"/>
  <c r="H39" i="83"/>
  <c r="G39" i="83"/>
  <c r="F39" i="83"/>
  <c r="E39" i="83"/>
  <c r="D39" i="83"/>
  <c r="C39" i="83"/>
  <c r="B39" i="83"/>
  <c r="Q38" i="83"/>
  <c r="P38" i="83"/>
  <c r="O38" i="83"/>
  <c r="N38" i="83"/>
  <c r="M38" i="83"/>
  <c r="L38" i="83"/>
  <c r="K38" i="83"/>
  <c r="J38" i="83"/>
  <c r="I38" i="83"/>
  <c r="H38" i="83"/>
  <c r="G38" i="83"/>
  <c r="F38" i="83"/>
  <c r="E38" i="83"/>
  <c r="D38" i="83"/>
  <c r="C38" i="83"/>
  <c r="B38" i="83"/>
  <c r="AI37" i="83"/>
  <c r="AH37" i="83"/>
  <c r="AG37" i="83"/>
  <c r="AF37" i="83"/>
  <c r="AE37" i="83"/>
  <c r="AD37" i="83"/>
  <c r="AC37" i="83"/>
  <c r="AB37" i="83"/>
  <c r="AA37" i="83"/>
  <c r="Z37" i="83"/>
  <c r="Y37" i="83"/>
  <c r="X37" i="83"/>
  <c r="W37" i="83"/>
  <c r="V37" i="83"/>
  <c r="U37" i="83"/>
  <c r="T37" i="83"/>
  <c r="AI36" i="83"/>
  <c r="AH36" i="83"/>
  <c r="AG36" i="83"/>
  <c r="AF36" i="83"/>
  <c r="AE36" i="83"/>
  <c r="AD36" i="83"/>
  <c r="AC36" i="83"/>
  <c r="AB36" i="83"/>
  <c r="AA36" i="83"/>
  <c r="Z36" i="83"/>
  <c r="Y36" i="83"/>
  <c r="X36" i="83"/>
  <c r="W36" i="83"/>
  <c r="V36" i="83"/>
  <c r="U36" i="83"/>
  <c r="T36" i="83"/>
  <c r="AI35" i="83"/>
  <c r="AH35" i="83"/>
  <c r="AG35" i="83"/>
  <c r="AF35" i="83"/>
  <c r="AE35" i="83"/>
  <c r="AD35" i="83"/>
  <c r="AC35" i="83"/>
  <c r="AB35" i="83"/>
  <c r="AA35" i="83"/>
  <c r="Z35" i="83"/>
  <c r="Y35" i="83"/>
  <c r="X35" i="83"/>
  <c r="W35" i="83"/>
  <c r="V35" i="83"/>
  <c r="U35" i="83"/>
  <c r="T35" i="83"/>
  <c r="AI34" i="83"/>
  <c r="AH34" i="83"/>
  <c r="AG34" i="83"/>
  <c r="AF34" i="83"/>
  <c r="AE34" i="83"/>
  <c r="AD34" i="83"/>
  <c r="AC34" i="83"/>
  <c r="AB34" i="83"/>
  <c r="AA34" i="83"/>
  <c r="Z34" i="83"/>
  <c r="Y34" i="83"/>
  <c r="X34" i="83"/>
  <c r="W34" i="83"/>
  <c r="V34" i="83"/>
  <c r="U34" i="83"/>
  <c r="T34" i="83"/>
  <c r="AI33" i="83"/>
  <c r="AH33" i="83"/>
  <c r="AG33" i="83"/>
  <c r="AF33" i="83"/>
  <c r="AE33" i="83"/>
  <c r="AD33" i="83"/>
  <c r="AC33" i="83"/>
  <c r="AB33" i="83"/>
  <c r="AA33" i="83"/>
  <c r="Z33" i="83"/>
  <c r="Y33" i="83"/>
  <c r="X33" i="83"/>
  <c r="W33" i="83"/>
  <c r="V33" i="83"/>
  <c r="U33" i="83"/>
  <c r="T33" i="83"/>
  <c r="AI32" i="83"/>
  <c r="AH32" i="83"/>
  <c r="AG32" i="83"/>
  <c r="AF32" i="83"/>
  <c r="AE32" i="83"/>
  <c r="AD32" i="83"/>
  <c r="AC32" i="83"/>
  <c r="AB32" i="83"/>
  <c r="AA32" i="83"/>
  <c r="Z32" i="83"/>
  <c r="Y32" i="83"/>
  <c r="X32" i="83"/>
  <c r="W32" i="83"/>
  <c r="V32" i="83"/>
  <c r="U32" i="83"/>
  <c r="T32" i="83"/>
  <c r="AI31" i="83"/>
  <c r="AH31" i="83"/>
  <c r="AG31" i="83"/>
  <c r="AF31" i="83"/>
  <c r="AE31" i="83"/>
  <c r="AD31" i="83"/>
  <c r="AC31" i="83"/>
  <c r="AB31" i="83"/>
  <c r="AA31" i="83"/>
  <c r="Z31" i="83"/>
  <c r="Y31" i="83"/>
  <c r="X31" i="83"/>
  <c r="W31" i="83"/>
  <c r="V31" i="83"/>
  <c r="U31" i="83"/>
  <c r="T31" i="83"/>
  <c r="AI30" i="83"/>
  <c r="AH30" i="83"/>
  <c r="AG30" i="83"/>
  <c r="AF30" i="83"/>
  <c r="AE30" i="83"/>
  <c r="AD30" i="83"/>
  <c r="AC30" i="83"/>
  <c r="AB30" i="83"/>
  <c r="AA30" i="83"/>
  <c r="Z30" i="83"/>
  <c r="Y30" i="83"/>
  <c r="X30" i="83"/>
  <c r="W30" i="83"/>
  <c r="V30" i="83"/>
  <c r="U30" i="83"/>
  <c r="T30" i="83"/>
  <c r="AI29" i="83"/>
  <c r="AH29" i="83"/>
  <c r="AG29" i="83"/>
  <c r="AF29" i="83"/>
  <c r="AE29" i="83"/>
  <c r="AD29" i="83"/>
  <c r="AC29" i="83"/>
  <c r="AB29" i="83"/>
  <c r="AA29" i="83"/>
  <c r="Z29" i="83"/>
  <c r="Y29" i="83"/>
  <c r="X29" i="83"/>
  <c r="W29" i="83"/>
  <c r="V29" i="83"/>
  <c r="U29" i="83"/>
  <c r="T29" i="83"/>
  <c r="AI28" i="83"/>
  <c r="AH28" i="83"/>
  <c r="AG28" i="83"/>
  <c r="AF28" i="83"/>
  <c r="AE28" i="83"/>
  <c r="AD28" i="83"/>
  <c r="AC28" i="83"/>
  <c r="AB28" i="83"/>
  <c r="AA28" i="83"/>
  <c r="Z28" i="83"/>
  <c r="Y28" i="83"/>
  <c r="X28" i="83"/>
  <c r="W28" i="83"/>
  <c r="V28" i="83"/>
  <c r="U28" i="83"/>
  <c r="T28" i="83"/>
  <c r="AI27" i="83"/>
  <c r="AH27" i="83"/>
  <c r="AG27" i="83"/>
  <c r="AF27" i="83"/>
  <c r="AE27" i="83"/>
  <c r="AD27" i="83"/>
  <c r="AC27" i="83"/>
  <c r="AB27" i="83"/>
  <c r="AA27" i="83"/>
  <c r="Z27" i="83"/>
  <c r="Y27" i="83"/>
  <c r="X27" i="83"/>
  <c r="W27" i="83"/>
  <c r="V27" i="83"/>
  <c r="U27" i="83"/>
  <c r="T27" i="83"/>
  <c r="AI26" i="83"/>
  <c r="AH26" i="83"/>
  <c r="AG26" i="83"/>
  <c r="AF26" i="83"/>
  <c r="AE26" i="83"/>
  <c r="AD26" i="83"/>
  <c r="AC26" i="83"/>
  <c r="AB26" i="83"/>
  <c r="AA26" i="83"/>
  <c r="Z26" i="83"/>
  <c r="Y26" i="83"/>
  <c r="X26" i="83"/>
  <c r="W26" i="83"/>
  <c r="V26" i="83"/>
  <c r="U26" i="83"/>
  <c r="T26" i="83"/>
  <c r="AI25" i="83"/>
  <c r="AH25" i="83"/>
  <c r="AG25" i="83"/>
  <c r="AF25" i="83"/>
  <c r="AE25" i="83"/>
  <c r="AD25" i="83"/>
  <c r="AC25" i="83"/>
  <c r="AB25" i="83"/>
  <c r="AA25" i="83"/>
  <c r="Z25" i="83"/>
  <c r="Y25" i="83"/>
  <c r="X25" i="83"/>
  <c r="W25" i="83"/>
  <c r="V25" i="83"/>
  <c r="U25" i="83"/>
  <c r="T25" i="83"/>
  <c r="AI24" i="83"/>
  <c r="AH24" i="83"/>
  <c r="AG24" i="83"/>
  <c r="AF24" i="83"/>
  <c r="AE24" i="83"/>
  <c r="AD24" i="83"/>
  <c r="AC24" i="83"/>
  <c r="AB24" i="83"/>
  <c r="AA24" i="83"/>
  <c r="Z24" i="83"/>
  <c r="Y24" i="83"/>
  <c r="X24" i="83"/>
  <c r="W24" i="83"/>
  <c r="V24" i="83"/>
  <c r="U24" i="83"/>
  <c r="T24" i="83"/>
  <c r="AI23" i="83"/>
  <c r="AH23" i="83"/>
  <c r="AG23" i="83"/>
  <c r="AF23" i="83"/>
  <c r="AE23" i="83"/>
  <c r="AD23" i="83"/>
  <c r="AC23" i="83"/>
  <c r="AB23" i="83"/>
  <c r="AA23" i="83"/>
  <c r="Z23" i="83"/>
  <c r="Y23" i="83"/>
  <c r="X23" i="83"/>
  <c r="W23" i="83"/>
  <c r="V23" i="83"/>
  <c r="U23" i="83"/>
  <c r="T23" i="83"/>
  <c r="AI22" i="83"/>
  <c r="AH22" i="83"/>
  <c r="AG22" i="83"/>
  <c r="AF22" i="83"/>
  <c r="AE22" i="83"/>
  <c r="AD22" i="83"/>
  <c r="AC22" i="83"/>
  <c r="AB22" i="83"/>
  <c r="AA22" i="83"/>
  <c r="Z22" i="83"/>
  <c r="Y22" i="83"/>
  <c r="X22" i="83"/>
  <c r="W22" i="83"/>
  <c r="V22" i="83"/>
  <c r="U22" i="83"/>
  <c r="T22" i="83"/>
  <c r="AI21" i="83"/>
  <c r="AH21" i="83"/>
  <c r="AG21" i="83"/>
  <c r="AF21" i="83"/>
  <c r="AE21" i="83"/>
  <c r="AD21" i="83"/>
  <c r="AC21" i="83"/>
  <c r="AB21" i="83"/>
  <c r="AA21" i="83"/>
  <c r="Z21" i="83"/>
  <c r="Y21" i="83"/>
  <c r="X21" i="83"/>
  <c r="W21" i="83"/>
  <c r="V21" i="83"/>
  <c r="U21" i="83"/>
  <c r="T21" i="83"/>
  <c r="AI20" i="83"/>
  <c r="AH20" i="83"/>
  <c r="AG20" i="83"/>
  <c r="AF20" i="83"/>
  <c r="AE20" i="83"/>
  <c r="AD20" i="83"/>
  <c r="AC20" i="83"/>
  <c r="AB20" i="83"/>
  <c r="AA20" i="83"/>
  <c r="Z20" i="83"/>
  <c r="Y20" i="83"/>
  <c r="X20" i="83"/>
  <c r="W20" i="83"/>
  <c r="V20" i="83"/>
  <c r="U20" i="83"/>
  <c r="T20" i="83"/>
  <c r="AI19" i="83"/>
  <c r="AH19" i="83"/>
  <c r="AG19" i="83"/>
  <c r="AF19" i="83"/>
  <c r="AE19" i="83"/>
  <c r="AD19" i="83"/>
  <c r="AC19" i="83"/>
  <c r="AB19" i="83"/>
  <c r="AA19" i="83"/>
  <c r="Z19" i="83"/>
  <c r="Y19" i="83"/>
  <c r="X19" i="83"/>
  <c r="W19" i="83"/>
  <c r="V19" i="83"/>
  <c r="U19" i="83"/>
  <c r="T19" i="83"/>
  <c r="AI18" i="83"/>
  <c r="AH18" i="83"/>
  <c r="AG18" i="83"/>
  <c r="AF18" i="83"/>
  <c r="AE18" i="83"/>
  <c r="AD18" i="83"/>
  <c r="AC18" i="83"/>
  <c r="AB18" i="83"/>
  <c r="AA18" i="83"/>
  <c r="Z18" i="83"/>
  <c r="Y18" i="83"/>
  <c r="X18" i="83"/>
  <c r="W18" i="83"/>
  <c r="V18" i="83"/>
  <c r="U18" i="83"/>
  <c r="T18" i="83"/>
  <c r="AI17" i="83"/>
  <c r="AH17" i="83"/>
  <c r="AG17" i="83"/>
  <c r="AF17" i="83"/>
  <c r="AE17" i="83"/>
  <c r="AD17" i="83"/>
  <c r="AC17" i="83"/>
  <c r="AB17" i="83"/>
  <c r="AA17" i="83"/>
  <c r="Z17" i="83"/>
  <c r="Y17" i="83"/>
  <c r="X17" i="83"/>
  <c r="W17" i="83"/>
  <c r="V17" i="83"/>
  <c r="U17" i="83"/>
  <c r="T17" i="83"/>
  <c r="AI16" i="83"/>
  <c r="AH16" i="83"/>
  <c r="AG16" i="83"/>
  <c r="AF16" i="83"/>
  <c r="AE16" i="83"/>
  <c r="AD16" i="83"/>
  <c r="AC16" i="83"/>
  <c r="AB16" i="83"/>
  <c r="AA16" i="83"/>
  <c r="Z16" i="83"/>
  <c r="Y16" i="83"/>
  <c r="X16" i="83"/>
  <c r="W16" i="83"/>
  <c r="V16" i="83"/>
  <c r="U16" i="83"/>
  <c r="T16" i="83"/>
  <c r="AI15" i="83"/>
  <c r="AH15" i="83"/>
  <c r="AG15" i="83"/>
  <c r="AF15" i="83"/>
  <c r="AE15" i="83"/>
  <c r="AD15" i="83"/>
  <c r="AC15" i="83"/>
  <c r="AB15" i="83"/>
  <c r="AA15" i="83"/>
  <c r="Z15" i="83"/>
  <c r="Y15" i="83"/>
  <c r="X15" i="83"/>
  <c r="W15" i="83"/>
  <c r="V15" i="83"/>
  <c r="U15" i="83"/>
  <c r="T15" i="83"/>
  <c r="AI14" i="83"/>
  <c r="AH14" i="83"/>
  <c r="AG14" i="83"/>
  <c r="AF14" i="83"/>
  <c r="AE14" i="83"/>
  <c r="AD14" i="83"/>
  <c r="AC14" i="83"/>
  <c r="AB14" i="83"/>
  <c r="AA14" i="83"/>
  <c r="Z14" i="83"/>
  <c r="Y14" i="83"/>
  <c r="X14" i="83"/>
  <c r="W14" i="83"/>
  <c r="V14" i="83"/>
  <c r="U14" i="83"/>
  <c r="T14" i="83"/>
  <c r="AI13" i="83"/>
  <c r="AH13" i="83"/>
  <c r="AG13" i="83"/>
  <c r="AF13" i="83"/>
  <c r="AE13" i="83"/>
  <c r="AD13" i="83"/>
  <c r="AC13" i="83"/>
  <c r="AB13" i="83"/>
  <c r="AA13" i="83"/>
  <c r="Z13" i="83"/>
  <c r="Y13" i="83"/>
  <c r="X13" i="83"/>
  <c r="W13" i="83"/>
  <c r="V13" i="83"/>
  <c r="U13" i="83"/>
  <c r="T13" i="83"/>
  <c r="AI12" i="83"/>
  <c r="AH12" i="83"/>
  <c r="AG12" i="83"/>
  <c r="AF12" i="83"/>
  <c r="AE12" i="83"/>
  <c r="AD12" i="83"/>
  <c r="AC12" i="83"/>
  <c r="AB12" i="83"/>
  <c r="AA12" i="83"/>
  <c r="Z12" i="83"/>
  <c r="Y12" i="83"/>
  <c r="X12" i="83"/>
  <c r="W12" i="83"/>
  <c r="V12" i="83"/>
  <c r="U12" i="83"/>
  <c r="T12" i="83"/>
  <c r="AI11" i="83"/>
  <c r="AH11" i="83"/>
  <c r="AG11" i="83"/>
  <c r="AF11" i="83"/>
  <c r="AE11" i="83"/>
  <c r="AD11" i="83"/>
  <c r="AC11" i="83"/>
  <c r="AB11" i="83"/>
  <c r="AA11" i="83"/>
  <c r="Z11" i="83"/>
  <c r="Y11" i="83"/>
  <c r="X11" i="83"/>
  <c r="W11" i="83"/>
  <c r="V11" i="83"/>
  <c r="U11" i="83"/>
  <c r="T11" i="83"/>
  <c r="AI10" i="83"/>
  <c r="AH10" i="83"/>
  <c r="AG10" i="83"/>
  <c r="AF10" i="83"/>
  <c r="AE10" i="83"/>
  <c r="AD10" i="83"/>
  <c r="AC10" i="83"/>
  <c r="AB10" i="83"/>
  <c r="AA10" i="83"/>
  <c r="Z10" i="83"/>
  <c r="Y10" i="83"/>
  <c r="X10" i="83"/>
  <c r="W10" i="83"/>
  <c r="V10" i="83"/>
  <c r="U10" i="83"/>
  <c r="T10" i="83"/>
  <c r="AI9" i="83"/>
  <c r="AH9" i="83"/>
  <c r="AG9" i="83"/>
  <c r="AF9" i="83"/>
  <c r="AE9" i="83"/>
  <c r="AD9" i="83"/>
  <c r="AC9" i="83"/>
  <c r="AB9" i="83"/>
  <c r="AA9" i="83"/>
  <c r="Z9" i="83"/>
  <c r="Y9" i="83"/>
  <c r="X9" i="83"/>
  <c r="W9" i="83"/>
  <c r="V9" i="83"/>
  <c r="U9" i="83"/>
  <c r="T9" i="83"/>
  <c r="AI8" i="83"/>
  <c r="AH8" i="83"/>
  <c r="AG8" i="83"/>
  <c r="AF8" i="83"/>
  <c r="AE8" i="83"/>
  <c r="AD8" i="83"/>
  <c r="AC8" i="83"/>
  <c r="AB8" i="83"/>
  <c r="AA8" i="83"/>
  <c r="Z8" i="83"/>
  <c r="Y8" i="83"/>
  <c r="X8" i="83"/>
  <c r="W8" i="83"/>
  <c r="V8" i="83"/>
  <c r="U8" i="83"/>
  <c r="T8" i="83"/>
  <c r="AI7" i="83"/>
  <c r="AH7" i="83"/>
  <c r="AG7" i="83"/>
  <c r="AF7" i="83"/>
  <c r="AE7" i="83"/>
  <c r="AD7" i="83"/>
  <c r="AC7" i="83"/>
  <c r="AB7" i="83"/>
  <c r="AA7" i="83"/>
  <c r="Z7" i="83"/>
  <c r="Y7" i="83"/>
  <c r="X7" i="83"/>
  <c r="W7" i="83"/>
  <c r="V7" i="83"/>
  <c r="U7" i="83"/>
  <c r="T7" i="83"/>
  <c r="AI6" i="83"/>
  <c r="AH6" i="83"/>
  <c r="AG6" i="83"/>
  <c r="AF6" i="83"/>
  <c r="AE6" i="83"/>
  <c r="AD6" i="83"/>
  <c r="AC6" i="83"/>
  <c r="AB6" i="83"/>
  <c r="AA6" i="83"/>
  <c r="Z6" i="83"/>
  <c r="Y6" i="83"/>
  <c r="X6" i="83"/>
  <c r="W6" i="83"/>
  <c r="V6" i="83"/>
  <c r="U6" i="83"/>
  <c r="T6" i="83"/>
  <c r="AI5" i="83"/>
  <c r="AH5" i="83"/>
  <c r="AG5" i="83"/>
  <c r="AF5" i="83"/>
  <c r="AE5" i="83"/>
  <c r="AD5" i="83"/>
  <c r="AC5" i="83"/>
  <c r="AB5" i="83"/>
  <c r="AA5" i="83"/>
  <c r="Z5" i="83"/>
  <c r="Y5" i="83"/>
  <c r="X5" i="83"/>
  <c r="W5" i="83"/>
  <c r="V5" i="83"/>
  <c r="U5" i="83"/>
  <c r="T5" i="83"/>
  <c r="AI4" i="83"/>
  <c r="AH4" i="83"/>
  <c r="AG4" i="83"/>
  <c r="AF4" i="83"/>
  <c r="AE4" i="83"/>
  <c r="AD4" i="83"/>
  <c r="AC4" i="83"/>
  <c r="AB4" i="83"/>
  <c r="AA4" i="83"/>
  <c r="Z4" i="83"/>
  <c r="Y4" i="83"/>
  <c r="X4" i="83"/>
  <c r="W4" i="83"/>
  <c r="V4" i="83"/>
  <c r="U4" i="83"/>
  <c r="T4" i="83"/>
  <c r="AI3" i="83"/>
  <c r="AH3" i="83"/>
  <c r="AG3" i="83"/>
  <c r="AF3" i="83"/>
  <c r="AE3" i="83"/>
  <c r="AD3" i="83"/>
  <c r="AC3" i="83"/>
  <c r="AB3" i="83"/>
  <c r="AA3" i="83"/>
  <c r="Z3" i="83"/>
  <c r="Y3" i="83"/>
  <c r="X3" i="83"/>
  <c r="W3" i="83"/>
  <c r="V3" i="83"/>
  <c r="U3" i="83"/>
  <c r="T3" i="83"/>
  <c r="Q39" i="84"/>
  <c r="P39" i="84"/>
  <c r="O39" i="84"/>
  <c r="N39" i="84"/>
  <c r="M39" i="84"/>
  <c r="L39" i="84"/>
  <c r="K39" i="84"/>
  <c r="J39" i="84"/>
  <c r="I39" i="84"/>
  <c r="H39" i="84"/>
  <c r="G39" i="84"/>
  <c r="F39" i="84"/>
  <c r="E39" i="84"/>
  <c r="D39" i="84"/>
  <c r="C39" i="84"/>
  <c r="B39" i="84"/>
  <c r="Q38" i="84"/>
  <c r="P38" i="84"/>
  <c r="O38" i="84"/>
  <c r="N38" i="84"/>
  <c r="M38" i="84"/>
  <c r="L38" i="84"/>
  <c r="K38" i="84"/>
  <c r="J38" i="84"/>
  <c r="I38" i="84"/>
  <c r="H38" i="84"/>
  <c r="G38" i="84"/>
  <c r="F38" i="84"/>
  <c r="E38" i="84"/>
  <c r="D38" i="84"/>
  <c r="C38" i="84"/>
  <c r="B38" i="84"/>
  <c r="AI37" i="84"/>
  <c r="AH37" i="84"/>
  <c r="AG37" i="84"/>
  <c r="AF37" i="84"/>
  <c r="AE37" i="84"/>
  <c r="AD37" i="84"/>
  <c r="AC37" i="84"/>
  <c r="AB37" i="84"/>
  <c r="AA37" i="84"/>
  <c r="Z37" i="84"/>
  <c r="Y37" i="84"/>
  <c r="X37" i="84"/>
  <c r="W37" i="84"/>
  <c r="V37" i="84"/>
  <c r="U37" i="84"/>
  <c r="T37" i="84"/>
  <c r="AI36" i="84"/>
  <c r="AH36" i="84"/>
  <c r="AG36" i="84"/>
  <c r="AF36" i="84"/>
  <c r="AE36" i="84"/>
  <c r="AD36" i="84"/>
  <c r="AC36" i="84"/>
  <c r="AB36" i="84"/>
  <c r="AA36" i="84"/>
  <c r="Z36" i="84"/>
  <c r="Y36" i="84"/>
  <c r="X36" i="84"/>
  <c r="W36" i="84"/>
  <c r="V36" i="84"/>
  <c r="U36" i="84"/>
  <c r="T36" i="84"/>
  <c r="AI35" i="84"/>
  <c r="AH35" i="84"/>
  <c r="AG35" i="84"/>
  <c r="AF35" i="84"/>
  <c r="AE35" i="84"/>
  <c r="AD35" i="84"/>
  <c r="AC35" i="84"/>
  <c r="AB35" i="84"/>
  <c r="AA35" i="84"/>
  <c r="Z35" i="84"/>
  <c r="Y35" i="84"/>
  <c r="X35" i="84"/>
  <c r="W35" i="84"/>
  <c r="V35" i="84"/>
  <c r="U35" i="84"/>
  <c r="T35" i="84"/>
  <c r="AI34" i="84"/>
  <c r="AH34" i="84"/>
  <c r="AG34" i="84"/>
  <c r="AF34" i="84"/>
  <c r="AE34" i="84"/>
  <c r="AD34" i="84"/>
  <c r="AC34" i="84"/>
  <c r="AB34" i="84"/>
  <c r="AA34" i="84"/>
  <c r="Z34" i="84"/>
  <c r="Y34" i="84"/>
  <c r="X34" i="84"/>
  <c r="W34" i="84"/>
  <c r="V34" i="84"/>
  <c r="U34" i="84"/>
  <c r="T34" i="84"/>
  <c r="AI33" i="84"/>
  <c r="AH33" i="84"/>
  <c r="AG33" i="84"/>
  <c r="AF33" i="84"/>
  <c r="AE33" i="84"/>
  <c r="AD33" i="84"/>
  <c r="AC33" i="84"/>
  <c r="AB33" i="84"/>
  <c r="AA33" i="84"/>
  <c r="Z33" i="84"/>
  <c r="Y33" i="84"/>
  <c r="X33" i="84"/>
  <c r="W33" i="84"/>
  <c r="V33" i="84"/>
  <c r="U33" i="84"/>
  <c r="T33" i="84"/>
  <c r="AI32" i="84"/>
  <c r="AH32" i="84"/>
  <c r="AG32" i="84"/>
  <c r="AF32" i="84"/>
  <c r="AE32" i="84"/>
  <c r="AD32" i="84"/>
  <c r="AC32" i="84"/>
  <c r="AB32" i="84"/>
  <c r="AA32" i="84"/>
  <c r="Z32" i="84"/>
  <c r="Y32" i="84"/>
  <c r="X32" i="84"/>
  <c r="W32" i="84"/>
  <c r="V32" i="84"/>
  <c r="U32" i="84"/>
  <c r="T32" i="84"/>
  <c r="AI31" i="84"/>
  <c r="AH31" i="84"/>
  <c r="AG31" i="84"/>
  <c r="AF31" i="84"/>
  <c r="AE31" i="84"/>
  <c r="AD31" i="84"/>
  <c r="AC31" i="84"/>
  <c r="AB31" i="84"/>
  <c r="AA31" i="84"/>
  <c r="Z31" i="84"/>
  <c r="Y31" i="84"/>
  <c r="X31" i="84"/>
  <c r="W31" i="84"/>
  <c r="V31" i="84"/>
  <c r="U31" i="84"/>
  <c r="T31" i="84"/>
  <c r="AI30" i="84"/>
  <c r="AH30" i="84"/>
  <c r="AG30" i="84"/>
  <c r="AF30" i="84"/>
  <c r="AE30" i="84"/>
  <c r="AD30" i="84"/>
  <c r="AC30" i="84"/>
  <c r="AB30" i="84"/>
  <c r="AA30" i="84"/>
  <c r="Z30" i="84"/>
  <c r="Y30" i="84"/>
  <c r="X30" i="84"/>
  <c r="W30" i="84"/>
  <c r="V30" i="84"/>
  <c r="U30" i="84"/>
  <c r="T30" i="84"/>
  <c r="AI29" i="84"/>
  <c r="AH29" i="84"/>
  <c r="AG29" i="84"/>
  <c r="AF29" i="84"/>
  <c r="AE29" i="84"/>
  <c r="AD29" i="84"/>
  <c r="AC29" i="84"/>
  <c r="AB29" i="84"/>
  <c r="AA29" i="84"/>
  <c r="Z29" i="84"/>
  <c r="Y29" i="84"/>
  <c r="X29" i="84"/>
  <c r="W29" i="84"/>
  <c r="V29" i="84"/>
  <c r="U29" i="84"/>
  <c r="T29" i="84"/>
  <c r="AI28" i="84"/>
  <c r="AH28" i="84"/>
  <c r="AG28" i="84"/>
  <c r="AF28" i="84"/>
  <c r="AE28" i="84"/>
  <c r="AD28" i="84"/>
  <c r="AC28" i="84"/>
  <c r="AB28" i="84"/>
  <c r="AA28" i="84"/>
  <c r="Z28" i="84"/>
  <c r="Y28" i="84"/>
  <c r="X28" i="84"/>
  <c r="W28" i="84"/>
  <c r="V28" i="84"/>
  <c r="U28" i="84"/>
  <c r="T28" i="84"/>
  <c r="AI27" i="84"/>
  <c r="AH27" i="84"/>
  <c r="AG27" i="84"/>
  <c r="AF27" i="84"/>
  <c r="AE27" i="84"/>
  <c r="AD27" i="84"/>
  <c r="AC27" i="84"/>
  <c r="AB27" i="84"/>
  <c r="AA27" i="84"/>
  <c r="Z27" i="84"/>
  <c r="Y27" i="84"/>
  <c r="X27" i="84"/>
  <c r="W27" i="84"/>
  <c r="V27" i="84"/>
  <c r="U27" i="84"/>
  <c r="T27" i="84"/>
  <c r="AI26" i="84"/>
  <c r="AH26" i="84"/>
  <c r="AG26" i="84"/>
  <c r="AF26" i="84"/>
  <c r="AE26" i="84"/>
  <c r="AD26" i="84"/>
  <c r="AC26" i="84"/>
  <c r="AB26" i="84"/>
  <c r="AA26" i="84"/>
  <c r="Z26" i="84"/>
  <c r="Y26" i="84"/>
  <c r="X26" i="84"/>
  <c r="W26" i="84"/>
  <c r="V26" i="84"/>
  <c r="U26" i="84"/>
  <c r="T26" i="84"/>
  <c r="AI25" i="84"/>
  <c r="AH25" i="84"/>
  <c r="AG25" i="84"/>
  <c r="AF25" i="84"/>
  <c r="AE25" i="84"/>
  <c r="AD25" i="84"/>
  <c r="AC25" i="84"/>
  <c r="AB25" i="84"/>
  <c r="AA25" i="84"/>
  <c r="Z25" i="84"/>
  <c r="Y25" i="84"/>
  <c r="X25" i="84"/>
  <c r="W25" i="84"/>
  <c r="V25" i="84"/>
  <c r="U25" i="84"/>
  <c r="T25" i="84"/>
  <c r="AI24" i="84"/>
  <c r="AH24" i="84"/>
  <c r="AG24" i="84"/>
  <c r="AF24" i="84"/>
  <c r="AE24" i="84"/>
  <c r="AD24" i="84"/>
  <c r="AC24" i="84"/>
  <c r="AB24" i="84"/>
  <c r="AA24" i="84"/>
  <c r="Z24" i="84"/>
  <c r="Y24" i="84"/>
  <c r="X24" i="84"/>
  <c r="W24" i="84"/>
  <c r="V24" i="84"/>
  <c r="U24" i="84"/>
  <c r="T24" i="84"/>
  <c r="AI23" i="84"/>
  <c r="AH23" i="84"/>
  <c r="AG23" i="84"/>
  <c r="AF23" i="84"/>
  <c r="AE23" i="84"/>
  <c r="AD23" i="84"/>
  <c r="AC23" i="84"/>
  <c r="AB23" i="84"/>
  <c r="AA23" i="84"/>
  <c r="Z23" i="84"/>
  <c r="Y23" i="84"/>
  <c r="X23" i="84"/>
  <c r="W23" i="84"/>
  <c r="V23" i="84"/>
  <c r="U23" i="84"/>
  <c r="T23" i="84"/>
  <c r="AI22" i="84"/>
  <c r="AH22" i="84"/>
  <c r="AG22" i="84"/>
  <c r="AF22" i="84"/>
  <c r="AE22" i="84"/>
  <c r="AD22" i="84"/>
  <c r="AC22" i="84"/>
  <c r="AB22" i="84"/>
  <c r="AA22" i="84"/>
  <c r="Z22" i="84"/>
  <c r="Y22" i="84"/>
  <c r="X22" i="84"/>
  <c r="W22" i="84"/>
  <c r="V22" i="84"/>
  <c r="U22" i="84"/>
  <c r="T22" i="84"/>
  <c r="AI21" i="84"/>
  <c r="AH21" i="84"/>
  <c r="AG21" i="84"/>
  <c r="AF21" i="84"/>
  <c r="AE21" i="84"/>
  <c r="AD21" i="84"/>
  <c r="AC21" i="84"/>
  <c r="AB21" i="84"/>
  <c r="AA21" i="84"/>
  <c r="Z21" i="84"/>
  <c r="Y21" i="84"/>
  <c r="X21" i="84"/>
  <c r="W21" i="84"/>
  <c r="V21" i="84"/>
  <c r="U21" i="84"/>
  <c r="T21" i="84"/>
  <c r="AI20" i="84"/>
  <c r="AH20" i="84"/>
  <c r="AG20" i="84"/>
  <c r="AF20" i="84"/>
  <c r="AE20" i="84"/>
  <c r="AD20" i="84"/>
  <c r="AC20" i="84"/>
  <c r="AB20" i="84"/>
  <c r="AA20" i="84"/>
  <c r="Z20" i="84"/>
  <c r="Y20" i="84"/>
  <c r="X20" i="84"/>
  <c r="W20" i="84"/>
  <c r="V20" i="84"/>
  <c r="U20" i="84"/>
  <c r="T20" i="84"/>
  <c r="AI19" i="84"/>
  <c r="AH19" i="84"/>
  <c r="AG19" i="84"/>
  <c r="AF19" i="84"/>
  <c r="AE19" i="84"/>
  <c r="AD19" i="84"/>
  <c r="AC19" i="84"/>
  <c r="AB19" i="84"/>
  <c r="AA19" i="84"/>
  <c r="Z19" i="84"/>
  <c r="Y19" i="84"/>
  <c r="X19" i="84"/>
  <c r="W19" i="84"/>
  <c r="V19" i="84"/>
  <c r="U19" i="84"/>
  <c r="T19" i="84"/>
  <c r="AI18" i="84"/>
  <c r="AH18" i="84"/>
  <c r="AG18" i="84"/>
  <c r="AF18" i="84"/>
  <c r="AE18" i="84"/>
  <c r="AD18" i="84"/>
  <c r="AC18" i="84"/>
  <c r="AB18" i="84"/>
  <c r="AA18" i="84"/>
  <c r="Z18" i="84"/>
  <c r="Y18" i="84"/>
  <c r="X18" i="84"/>
  <c r="W18" i="84"/>
  <c r="V18" i="84"/>
  <c r="U18" i="84"/>
  <c r="T18" i="84"/>
  <c r="AI17" i="84"/>
  <c r="AH17" i="84"/>
  <c r="AG17" i="84"/>
  <c r="AF17" i="84"/>
  <c r="AE17" i="84"/>
  <c r="AD17" i="84"/>
  <c r="AC17" i="84"/>
  <c r="AB17" i="84"/>
  <c r="AA17" i="84"/>
  <c r="Z17" i="84"/>
  <c r="Y17" i="84"/>
  <c r="X17" i="84"/>
  <c r="W17" i="84"/>
  <c r="V17" i="84"/>
  <c r="U17" i="84"/>
  <c r="T17" i="84"/>
  <c r="AI16" i="84"/>
  <c r="AH16" i="84"/>
  <c r="AG16" i="84"/>
  <c r="AF16" i="84"/>
  <c r="AE16" i="84"/>
  <c r="AD16" i="84"/>
  <c r="AC16" i="84"/>
  <c r="AB16" i="84"/>
  <c r="AA16" i="84"/>
  <c r="Z16" i="84"/>
  <c r="Y16" i="84"/>
  <c r="X16" i="84"/>
  <c r="W16" i="84"/>
  <c r="V16" i="84"/>
  <c r="U16" i="84"/>
  <c r="T16" i="84"/>
  <c r="AI15" i="84"/>
  <c r="AH15" i="84"/>
  <c r="AG15" i="84"/>
  <c r="AF15" i="84"/>
  <c r="AE15" i="84"/>
  <c r="AD15" i="84"/>
  <c r="AC15" i="84"/>
  <c r="AB15" i="84"/>
  <c r="AA15" i="84"/>
  <c r="Z15" i="84"/>
  <c r="Y15" i="84"/>
  <c r="X15" i="84"/>
  <c r="W15" i="84"/>
  <c r="V15" i="84"/>
  <c r="U15" i="84"/>
  <c r="T15" i="84"/>
  <c r="AI14" i="84"/>
  <c r="AH14" i="84"/>
  <c r="AG14" i="84"/>
  <c r="AF14" i="84"/>
  <c r="AE14" i="84"/>
  <c r="AD14" i="84"/>
  <c r="AC14" i="84"/>
  <c r="AB14" i="84"/>
  <c r="AA14" i="84"/>
  <c r="Z14" i="84"/>
  <c r="Y14" i="84"/>
  <c r="X14" i="84"/>
  <c r="W14" i="84"/>
  <c r="V14" i="84"/>
  <c r="U14" i="84"/>
  <c r="T14" i="84"/>
  <c r="AI13" i="84"/>
  <c r="AH13" i="84"/>
  <c r="AG13" i="84"/>
  <c r="AF13" i="84"/>
  <c r="AE13" i="84"/>
  <c r="AD13" i="84"/>
  <c r="AC13" i="84"/>
  <c r="AB13" i="84"/>
  <c r="AA13" i="84"/>
  <c r="Z13" i="84"/>
  <c r="Y13" i="84"/>
  <c r="X13" i="84"/>
  <c r="W13" i="84"/>
  <c r="V13" i="84"/>
  <c r="U13" i="84"/>
  <c r="T13" i="84"/>
  <c r="AI12" i="84"/>
  <c r="AH12" i="84"/>
  <c r="AG12" i="84"/>
  <c r="AF12" i="84"/>
  <c r="AE12" i="84"/>
  <c r="AD12" i="84"/>
  <c r="AC12" i="84"/>
  <c r="AB12" i="84"/>
  <c r="AA12" i="84"/>
  <c r="Z12" i="84"/>
  <c r="Y12" i="84"/>
  <c r="X12" i="84"/>
  <c r="W12" i="84"/>
  <c r="V12" i="84"/>
  <c r="U12" i="84"/>
  <c r="T12" i="84"/>
  <c r="AI11" i="84"/>
  <c r="AH11" i="84"/>
  <c r="AG11" i="84"/>
  <c r="AF11" i="84"/>
  <c r="AE11" i="84"/>
  <c r="AD11" i="84"/>
  <c r="AC11" i="84"/>
  <c r="AB11" i="84"/>
  <c r="AA11" i="84"/>
  <c r="Z11" i="84"/>
  <c r="Y11" i="84"/>
  <c r="X11" i="84"/>
  <c r="W11" i="84"/>
  <c r="V11" i="84"/>
  <c r="U11" i="84"/>
  <c r="T11" i="84"/>
  <c r="AI10" i="84"/>
  <c r="AH10" i="84"/>
  <c r="AG10" i="84"/>
  <c r="AF10" i="84"/>
  <c r="AE10" i="84"/>
  <c r="AD10" i="84"/>
  <c r="AC10" i="84"/>
  <c r="AB10" i="84"/>
  <c r="AA10" i="84"/>
  <c r="Z10" i="84"/>
  <c r="Y10" i="84"/>
  <c r="X10" i="84"/>
  <c r="W10" i="84"/>
  <c r="V10" i="84"/>
  <c r="U10" i="84"/>
  <c r="T10" i="84"/>
  <c r="AI9" i="84"/>
  <c r="AH9" i="84"/>
  <c r="AG9" i="84"/>
  <c r="AF9" i="84"/>
  <c r="AE9" i="84"/>
  <c r="AD9" i="84"/>
  <c r="AC9" i="84"/>
  <c r="AB9" i="84"/>
  <c r="AA9" i="84"/>
  <c r="Z9" i="84"/>
  <c r="Y9" i="84"/>
  <c r="X9" i="84"/>
  <c r="W9" i="84"/>
  <c r="V9" i="84"/>
  <c r="U9" i="84"/>
  <c r="T9" i="84"/>
  <c r="AI8" i="84"/>
  <c r="AH8" i="84"/>
  <c r="AG8" i="84"/>
  <c r="AF8" i="84"/>
  <c r="AE8" i="84"/>
  <c r="AD8" i="84"/>
  <c r="AC8" i="84"/>
  <c r="AB8" i="84"/>
  <c r="AA8" i="84"/>
  <c r="Z8" i="84"/>
  <c r="Y8" i="84"/>
  <c r="X8" i="84"/>
  <c r="W8" i="84"/>
  <c r="V8" i="84"/>
  <c r="U8" i="84"/>
  <c r="T8" i="84"/>
  <c r="AI7" i="84"/>
  <c r="AH7" i="84"/>
  <c r="AG7" i="84"/>
  <c r="AF7" i="84"/>
  <c r="AE7" i="84"/>
  <c r="AD7" i="84"/>
  <c r="AC7" i="84"/>
  <c r="AB7" i="84"/>
  <c r="AA7" i="84"/>
  <c r="Z7" i="84"/>
  <c r="Y7" i="84"/>
  <c r="X7" i="84"/>
  <c r="W7" i="84"/>
  <c r="V7" i="84"/>
  <c r="U7" i="84"/>
  <c r="T7" i="84"/>
  <c r="AI6" i="84"/>
  <c r="AH6" i="84"/>
  <c r="AG6" i="84"/>
  <c r="AF6" i="84"/>
  <c r="AE6" i="84"/>
  <c r="AD6" i="84"/>
  <c r="AC6" i="84"/>
  <c r="AB6" i="84"/>
  <c r="AA6" i="84"/>
  <c r="Z6" i="84"/>
  <c r="Y6" i="84"/>
  <c r="X6" i="84"/>
  <c r="W6" i="84"/>
  <c r="V6" i="84"/>
  <c r="U6" i="84"/>
  <c r="T6" i="84"/>
  <c r="AI5" i="84"/>
  <c r="AH5" i="84"/>
  <c r="AG5" i="84"/>
  <c r="AF5" i="84"/>
  <c r="AE5" i="84"/>
  <c r="AD5" i="84"/>
  <c r="AC5" i="84"/>
  <c r="AB5" i="84"/>
  <c r="AA5" i="84"/>
  <c r="Z5" i="84"/>
  <c r="Y5" i="84"/>
  <c r="X5" i="84"/>
  <c r="W5" i="84"/>
  <c r="V5" i="84"/>
  <c r="U5" i="84"/>
  <c r="T5" i="84"/>
  <c r="AI4" i="84"/>
  <c r="AH4" i="84"/>
  <c r="AG4" i="84"/>
  <c r="AF4" i="84"/>
  <c r="AE4" i="84"/>
  <c r="AD4" i="84"/>
  <c r="AC4" i="84"/>
  <c r="AB4" i="84"/>
  <c r="AA4" i="84"/>
  <c r="Z4" i="84"/>
  <c r="Y4" i="84"/>
  <c r="X4" i="84"/>
  <c r="W4" i="84"/>
  <c r="V4" i="84"/>
  <c r="U4" i="84"/>
  <c r="T4" i="84"/>
  <c r="AI3" i="84"/>
  <c r="AH3" i="84"/>
  <c r="AG3" i="84"/>
  <c r="AF3" i="84"/>
  <c r="AE3" i="84"/>
  <c r="AD3" i="84"/>
  <c r="AC3" i="84"/>
  <c r="AB3" i="84"/>
  <c r="AA3" i="84"/>
  <c r="Z3" i="84"/>
  <c r="Y3" i="84"/>
  <c r="X3" i="84"/>
  <c r="W3" i="84"/>
  <c r="V3" i="84"/>
  <c r="U3" i="84"/>
  <c r="T3" i="84"/>
  <c r="P39" i="82"/>
  <c r="AG5" i="82" s="1"/>
  <c r="O39" i="82"/>
  <c r="N39" i="82"/>
  <c r="M39" i="82"/>
  <c r="L39" i="82"/>
  <c r="AC7" i="82" s="1"/>
  <c r="K39" i="82"/>
  <c r="J39" i="82"/>
  <c r="I39" i="82"/>
  <c r="H39" i="82"/>
  <c r="G39" i="82"/>
  <c r="F39" i="82"/>
  <c r="E39" i="82"/>
  <c r="D39" i="82"/>
  <c r="U7" i="82" s="1"/>
  <c r="C39" i="82"/>
  <c r="B39" i="82"/>
  <c r="P38" i="82"/>
  <c r="O38" i="82"/>
  <c r="AF34" i="82" s="1"/>
  <c r="N38" i="82"/>
  <c r="M38" i="82"/>
  <c r="L38" i="82"/>
  <c r="K38" i="82"/>
  <c r="AB35" i="82" s="1"/>
  <c r="J38" i="82"/>
  <c r="I38" i="82"/>
  <c r="H38" i="82"/>
  <c r="G38" i="82"/>
  <c r="X34" i="82" s="1"/>
  <c r="F38" i="82"/>
  <c r="E38" i="82"/>
  <c r="D38" i="82"/>
  <c r="C38" i="82"/>
  <c r="T37" i="82" s="1"/>
  <c r="B38" i="82"/>
  <c r="AF37" i="82"/>
  <c r="X37" i="82"/>
  <c r="AF36" i="82"/>
  <c r="AB36" i="82"/>
  <c r="X36" i="82"/>
  <c r="T36" i="82"/>
  <c r="AF35" i="82"/>
  <c r="X35" i="82"/>
  <c r="T35" i="82"/>
  <c r="AG34" i="82"/>
  <c r="Y34" i="82"/>
  <c r="V34" i="82"/>
  <c r="AF33" i="82"/>
  <c r="X33" i="82"/>
  <c r="AF32" i="82"/>
  <c r="AB32" i="82"/>
  <c r="X32" i="82"/>
  <c r="T32" i="82"/>
  <c r="AF31" i="82"/>
  <c r="AD31" i="82"/>
  <c r="X31" i="82"/>
  <c r="T31" i="82"/>
  <c r="AG30" i="82"/>
  <c r="Y30" i="82"/>
  <c r="AF29" i="82"/>
  <c r="X29" i="82"/>
  <c r="AF28" i="82"/>
  <c r="AB28" i="82"/>
  <c r="X28" i="82"/>
  <c r="T28" i="82"/>
  <c r="AF27" i="82"/>
  <c r="AA27" i="82"/>
  <c r="X27" i="82"/>
  <c r="T27" i="82"/>
  <c r="AG26" i="82"/>
  <c r="AD26" i="82"/>
  <c r="Y26" i="82"/>
  <c r="AF25" i="82"/>
  <c r="X25" i="82"/>
  <c r="AF24" i="82"/>
  <c r="AB24" i="82"/>
  <c r="X24" i="82"/>
  <c r="T24" i="82"/>
  <c r="AF23" i="82"/>
  <c r="X23" i="82"/>
  <c r="T23" i="82"/>
  <c r="AG22" i="82"/>
  <c r="Y22" i="82"/>
  <c r="AF21" i="82"/>
  <c r="X21" i="82"/>
  <c r="AF20" i="82"/>
  <c r="AB20" i="82"/>
  <c r="X20" i="82"/>
  <c r="T20" i="82"/>
  <c r="AF19" i="82"/>
  <c r="AA19" i="82"/>
  <c r="X19" i="82"/>
  <c r="T19" i="82"/>
  <c r="AG18" i="82"/>
  <c r="AD18" i="82"/>
  <c r="Y18" i="82"/>
  <c r="V18" i="82"/>
  <c r="AF17" i="82"/>
  <c r="X17" i="82"/>
  <c r="AF16" i="82"/>
  <c r="AB16" i="82"/>
  <c r="X16" i="82"/>
  <c r="T16" i="82"/>
  <c r="AF15" i="82"/>
  <c r="AD15" i="82"/>
  <c r="X15" i="82"/>
  <c r="T15" i="82"/>
  <c r="AG14" i="82"/>
  <c r="Y14" i="82"/>
  <c r="V14" i="82"/>
  <c r="AF13" i="82"/>
  <c r="X13" i="82"/>
  <c r="AF12" i="82"/>
  <c r="AB12" i="82"/>
  <c r="X12" i="82"/>
  <c r="T12" i="82"/>
  <c r="AF11" i="82"/>
  <c r="AD11" i="82"/>
  <c r="AA11" i="82"/>
  <c r="X11" i="82"/>
  <c r="T11" i="82"/>
  <c r="AG10" i="82"/>
  <c r="AD10" i="82"/>
  <c r="Y10" i="82"/>
  <c r="V10" i="82"/>
  <c r="AF9" i="82"/>
  <c r="X9" i="82"/>
  <c r="AF8" i="82"/>
  <c r="AB8" i="82"/>
  <c r="X8" i="82"/>
  <c r="T8" i="82"/>
  <c r="AF7" i="82"/>
  <c r="AD7" i="82"/>
  <c r="AB7" i="82"/>
  <c r="Y7" i="82"/>
  <c r="T7" i="82"/>
  <c r="AF6" i="82"/>
  <c r="AD6" i="82"/>
  <c r="X6" i="82"/>
  <c r="V6" i="82"/>
  <c r="S6" i="82"/>
  <c r="AF5" i="82"/>
  <c r="AD5" i="82"/>
  <c r="AB5" i="82"/>
  <c r="Y5" i="82"/>
  <c r="T5" i="82"/>
  <c r="AF4" i="82"/>
  <c r="AD4" i="82"/>
  <c r="X4" i="82"/>
  <c r="V4" i="82"/>
  <c r="S4" i="82"/>
  <c r="AF3" i="82"/>
  <c r="AD3" i="82"/>
  <c r="AB3" i="82"/>
  <c r="Y3" i="82"/>
  <c r="T3" i="82"/>
  <c r="P39" i="81"/>
  <c r="AG23" i="81" s="1"/>
  <c r="O39" i="81"/>
  <c r="N39" i="81"/>
  <c r="M39" i="81"/>
  <c r="AD4" i="81" s="1"/>
  <c r="L39" i="81"/>
  <c r="AC34" i="81" s="1"/>
  <c r="K39" i="81"/>
  <c r="J39" i="81"/>
  <c r="I39" i="81"/>
  <c r="H39" i="81"/>
  <c r="Y35" i="81" s="1"/>
  <c r="G39" i="81"/>
  <c r="F39" i="81"/>
  <c r="E39" i="81"/>
  <c r="V4" i="81" s="1"/>
  <c r="D39" i="81"/>
  <c r="U30" i="81" s="1"/>
  <c r="C39" i="81"/>
  <c r="B39" i="81"/>
  <c r="P38" i="81"/>
  <c r="O38" i="81"/>
  <c r="N38" i="81"/>
  <c r="M38" i="81"/>
  <c r="L38" i="81"/>
  <c r="K38" i="81"/>
  <c r="J38" i="81"/>
  <c r="I38" i="81"/>
  <c r="H38" i="81"/>
  <c r="Y34" i="81" s="1"/>
  <c r="G38" i="81"/>
  <c r="X37" i="81" s="1"/>
  <c r="F38" i="81"/>
  <c r="E38" i="81"/>
  <c r="D38" i="81"/>
  <c r="C38" i="81"/>
  <c r="B38" i="81"/>
  <c r="AE37" i="81"/>
  <c r="AB37" i="81"/>
  <c r="AA37" i="81"/>
  <c r="W37" i="81"/>
  <c r="T37" i="81"/>
  <c r="S37" i="81"/>
  <c r="AE36" i="81"/>
  <c r="AD36" i="81"/>
  <c r="AA36" i="81"/>
  <c r="W36" i="81"/>
  <c r="V36" i="81"/>
  <c r="S36" i="81"/>
  <c r="AE35" i="81"/>
  <c r="AD35" i="81"/>
  <c r="AC35" i="81"/>
  <c r="AA35" i="81"/>
  <c r="W35" i="81"/>
  <c r="S35" i="81"/>
  <c r="AG34" i="81"/>
  <c r="AE34" i="81"/>
  <c r="AB34" i="81"/>
  <c r="AA34" i="81"/>
  <c r="W34" i="81"/>
  <c r="S34" i="81"/>
  <c r="AF33" i="81"/>
  <c r="AE33" i="81"/>
  <c r="AA33" i="81"/>
  <c r="X33" i="81"/>
  <c r="W33" i="81"/>
  <c r="S33" i="81"/>
  <c r="AE32" i="81"/>
  <c r="AA32" i="81"/>
  <c r="Z32" i="81"/>
  <c r="W32" i="81"/>
  <c r="S32" i="81"/>
  <c r="AE31" i="81"/>
  <c r="AA31" i="81"/>
  <c r="Z31" i="81"/>
  <c r="W31" i="81"/>
  <c r="V31" i="81"/>
  <c r="U31" i="81"/>
  <c r="S31" i="81"/>
  <c r="AE30" i="81"/>
  <c r="AA30" i="81"/>
  <c r="Y30" i="81"/>
  <c r="W30" i="81"/>
  <c r="T30" i="81"/>
  <c r="S30" i="81"/>
  <c r="AE29" i="81"/>
  <c r="AB29" i="81"/>
  <c r="AA29" i="81"/>
  <c r="W29" i="81"/>
  <c r="T29" i="81"/>
  <c r="S29" i="81"/>
  <c r="AE28" i="81"/>
  <c r="AD28" i="81"/>
  <c r="AA28" i="81"/>
  <c r="W28" i="81"/>
  <c r="V28" i="81"/>
  <c r="S28" i="81"/>
  <c r="AE27" i="81"/>
  <c r="AD27" i="81"/>
  <c r="AC27" i="81"/>
  <c r="AA27" i="81"/>
  <c r="W27" i="81"/>
  <c r="S27" i="81"/>
  <c r="AG26" i="81"/>
  <c r="AE26" i="81"/>
  <c r="AB26" i="81"/>
  <c r="AA26" i="81"/>
  <c r="W26" i="81"/>
  <c r="S26" i="81"/>
  <c r="AF25" i="81"/>
  <c r="AE25" i="81"/>
  <c r="AA25" i="81"/>
  <c r="X25" i="81"/>
  <c r="W25" i="81"/>
  <c r="S25" i="81"/>
  <c r="AE24" i="81"/>
  <c r="AA24" i="81"/>
  <c r="Z24" i="81"/>
  <c r="W24" i="81"/>
  <c r="S24" i="81"/>
  <c r="AE23" i="81"/>
  <c r="AA23" i="81"/>
  <c r="Z23" i="81"/>
  <c r="W23" i="81"/>
  <c r="V23" i="81"/>
  <c r="U23" i="81"/>
  <c r="S23" i="81"/>
  <c r="AE22" i="81"/>
  <c r="AA22" i="81"/>
  <c r="Y22" i="81"/>
  <c r="W22" i="81"/>
  <c r="T22" i="81"/>
  <c r="S22" i="81"/>
  <c r="AE21" i="81"/>
  <c r="AB21" i="81"/>
  <c r="AA21" i="81"/>
  <c r="W21" i="81"/>
  <c r="T21" i="81"/>
  <c r="S21" i="81"/>
  <c r="AE20" i="81"/>
  <c r="AD20" i="81"/>
  <c r="AA20" i="81"/>
  <c r="W20" i="81"/>
  <c r="V20" i="81"/>
  <c r="S20" i="81"/>
  <c r="AE19" i="81"/>
  <c r="AD19" i="81"/>
  <c r="AC19" i="81"/>
  <c r="AA19" i="81"/>
  <c r="W19" i="81"/>
  <c r="S19" i="81"/>
  <c r="AG18" i="81"/>
  <c r="AE18" i="81"/>
  <c r="AB18" i="81"/>
  <c r="AA18" i="81"/>
  <c r="W18" i="81"/>
  <c r="S18" i="81"/>
  <c r="AF17" i="81"/>
  <c r="AE17" i="81"/>
  <c r="AA17" i="81"/>
  <c r="X17" i="81"/>
  <c r="W17" i="81"/>
  <c r="S17" i="81"/>
  <c r="AE16" i="81"/>
  <c r="AA16" i="81"/>
  <c r="Z16" i="81"/>
  <c r="W16" i="81"/>
  <c r="S16" i="81"/>
  <c r="AE15" i="81"/>
  <c r="AA15" i="81"/>
  <c r="Z15" i="81"/>
  <c r="W15" i="81"/>
  <c r="V15" i="81"/>
  <c r="U15" i="81"/>
  <c r="S15" i="81"/>
  <c r="AE14" i="81"/>
  <c r="AA14" i="81"/>
  <c r="Y14" i="81"/>
  <c r="W14" i="81"/>
  <c r="T14" i="81"/>
  <c r="S14" i="81"/>
  <c r="AE13" i="81"/>
  <c r="AB13" i="81"/>
  <c r="AA13" i="81"/>
  <c r="W13" i="81"/>
  <c r="T13" i="81"/>
  <c r="S13" i="81"/>
  <c r="AE12" i="81"/>
  <c r="AD12" i="81"/>
  <c r="AA12" i="81"/>
  <c r="W12" i="81"/>
  <c r="V12" i="81"/>
  <c r="S12" i="81"/>
  <c r="AE11" i="81"/>
  <c r="AD11" i="81"/>
  <c r="AC11" i="81"/>
  <c r="AA11" i="81"/>
  <c r="W11" i="81"/>
  <c r="S11" i="81"/>
  <c r="AG10" i="81"/>
  <c r="AE10" i="81"/>
  <c r="AB10" i="81"/>
  <c r="AA10" i="81"/>
  <c r="W10" i="81"/>
  <c r="S10" i="81"/>
  <c r="AF9" i="81"/>
  <c r="AE9" i="81"/>
  <c r="AA9" i="81"/>
  <c r="X9" i="81"/>
  <c r="W9" i="81"/>
  <c r="S9" i="81"/>
  <c r="AE8" i="81"/>
  <c r="AA8" i="81"/>
  <c r="Z8" i="81"/>
  <c r="W8" i="81"/>
  <c r="S8" i="81"/>
  <c r="AE7" i="81"/>
  <c r="AA7" i="81"/>
  <c r="W7" i="81"/>
  <c r="S7" i="81"/>
  <c r="AE6" i="81"/>
  <c r="AD6" i="81"/>
  <c r="AA6" i="81"/>
  <c r="Z6" i="81"/>
  <c r="W6" i="81"/>
  <c r="V6" i="81"/>
  <c r="S6" i="81"/>
  <c r="AG5" i="81"/>
  <c r="AE5" i="81"/>
  <c r="AD5" i="81"/>
  <c r="AC5" i="81"/>
  <c r="AA5" i="81"/>
  <c r="Z5" i="81"/>
  <c r="Y5" i="81"/>
  <c r="W5" i="81"/>
  <c r="V5" i="81"/>
  <c r="U5" i="81"/>
  <c r="S5" i="81"/>
  <c r="AF4" i="81"/>
  <c r="AE4" i="81"/>
  <c r="AB4" i="81"/>
  <c r="AA4" i="81"/>
  <c r="X4" i="81"/>
  <c r="W4" i="81"/>
  <c r="T4" i="81"/>
  <c r="S4" i="81"/>
  <c r="AE3" i="81"/>
  <c r="AA3" i="81"/>
  <c r="W3" i="81"/>
  <c r="S3" i="81"/>
  <c r="L67" i="101"/>
  <c r="K67" i="101"/>
  <c r="J67" i="101"/>
  <c r="I67" i="101"/>
  <c r="H67" i="101"/>
  <c r="G67" i="101"/>
  <c r="F67" i="101"/>
  <c r="E67" i="101"/>
  <c r="D67" i="101"/>
  <c r="C67" i="101"/>
  <c r="B67" i="101"/>
  <c r="L66" i="101"/>
  <c r="K66" i="101"/>
  <c r="J66" i="101"/>
  <c r="I66" i="101"/>
  <c r="H66" i="101"/>
  <c r="G66" i="101"/>
  <c r="F66" i="101"/>
  <c r="E66" i="101"/>
  <c r="D66" i="101"/>
  <c r="C66" i="101"/>
  <c r="B66" i="101"/>
  <c r="Z65" i="101"/>
  <c r="Y65" i="101"/>
  <c r="X65" i="101"/>
  <c r="W65" i="101"/>
  <c r="V65" i="101"/>
  <c r="U65" i="101"/>
  <c r="T65" i="101"/>
  <c r="S65" i="101"/>
  <c r="R65" i="101"/>
  <c r="Q65" i="101"/>
  <c r="P65" i="101"/>
  <c r="L65" i="101"/>
  <c r="K65" i="101"/>
  <c r="J65" i="101"/>
  <c r="I65" i="101"/>
  <c r="H65" i="101"/>
  <c r="G65" i="101"/>
  <c r="F65" i="101"/>
  <c r="E65" i="101"/>
  <c r="D65" i="101"/>
  <c r="C65" i="101"/>
  <c r="B65" i="101"/>
  <c r="Z64" i="101"/>
  <c r="Y64" i="101"/>
  <c r="X64" i="101"/>
  <c r="W64" i="101"/>
  <c r="V64" i="101"/>
  <c r="U64" i="101"/>
  <c r="T64" i="101"/>
  <c r="S64" i="101"/>
  <c r="R64" i="101"/>
  <c r="Q64" i="101"/>
  <c r="P64" i="101"/>
  <c r="L64" i="101"/>
  <c r="K64" i="101"/>
  <c r="J64" i="101"/>
  <c r="I64" i="101"/>
  <c r="H64" i="101"/>
  <c r="G64" i="101"/>
  <c r="F64" i="101"/>
  <c r="E64" i="101"/>
  <c r="D64" i="101"/>
  <c r="C64" i="101"/>
  <c r="B64" i="101"/>
  <c r="Z63" i="101"/>
  <c r="Y63" i="101"/>
  <c r="X63" i="101"/>
  <c r="W63" i="101"/>
  <c r="V63" i="101"/>
  <c r="U63" i="101"/>
  <c r="T63" i="101"/>
  <c r="S63" i="101"/>
  <c r="R63" i="101"/>
  <c r="Q63" i="101"/>
  <c r="P63" i="101"/>
  <c r="L63" i="101"/>
  <c r="K63" i="101"/>
  <c r="J63" i="101"/>
  <c r="I63" i="101"/>
  <c r="H63" i="101"/>
  <c r="G63" i="101"/>
  <c r="F63" i="101"/>
  <c r="E63" i="101"/>
  <c r="D63" i="101"/>
  <c r="C63" i="101"/>
  <c r="B63" i="101"/>
  <c r="Z62" i="101"/>
  <c r="Y62" i="101"/>
  <c r="X62" i="101"/>
  <c r="W62" i="101"/>
  <c r="V62" i="101"/>
  <c r="U62" i="101"/>
  <c r="T62" i="101"/>
  <c r="S62" i="101"/>
  <c r="R62" i="101"/>
  <c r="Q62" i="101"/>
  <c r="P62" i="101"/>
  <c r="L62" i="101"/>
  <c r="K62" i="101"/>
  <c r="J62" i="101"/>
  <c r="I62" i="101"/>
  <c r="H62" i="101"/>
  <c r="G62" i="101"/>
  <c r="F62" i="101"/>
  <c r="E62" i="101"/>
  <c r="Z61" i="101"/>
  <c r="Y61" i="101"/>
  <c r="X61" i="101"/>
  <c r="W61" i="101"/>
  <c r="V61" i="101"/>
  <c r="U61" i="101"/>
  <c r="T61" i="101"/>
  <c r="S61" i="101"/>
  <c r="R61" i="101"/>
  <c r="Q61" i="101"/>
  <c r="P61" i="101"/>
  <c r="L61" i="101"/>
  <c r="K61" i="101"/>
  <c r="J61" i="101"/>
  <c r="I61" i="101"/>
  <c r="H61" i="101"/>
  <c r="G61" i="101"/>
  <c r="F61" i="101"/>
  <c r="E61" i="101"/>
  <c r="Z60" i="101"/>
  <c r="Y60" i="101"/>
  <c r="X60" i="101"/>
  <c r="W60" i="101"/>
  <c r="V60" i="101"/>
  <c r="U60" i="101"/>
  <c r="T60" i="101"/>
  <c r="S60" i="101"/>
  <c r="R60" i="101"/>
  <c r="Q60" i="101"/>
  <c r="P60" i="101"/>
  <c r="L60" i="101"/>
  <c r="K60" i="101"/>
  <c r="J60" i="101"/>
  <c r="I60" i="101"/>
  <c r="H60" i="101"/>
  <c r="G60" i="101"/>
  <c r="F60" i="101"/>
  <c r="E60" i="101"/>
  <c r="Z59" i="101"/>
  <c r="Y59" i="101"/>
  <c r="X59" i="101"/>
  <c r="W59" i="101"/>
  <c r="V59" i="101"/>
  <c r="U59" i="101"/>
  <c r="T59" i="101"/>
  <c r="S59" i="101"/>
  <c r="R59" i="101"/>
  <c r="Q59" i="101"/>
  <c r="P59" i="101"/>
  <c r="L59" i="101"/>
  <c r="K59" i="101"/>
  <c r="J59" i="101"/>
  <c r="I59" i="101"/>
  <c r="H59" i="101"/>
  <c r="G59" i="101"/>
  <c r="F59" i="101"/>
  <c r="E59" i="101"/>
  <c r="D59" i="101"/>
  <c r="C59" i="101"/>
  <c r="B59" i="101"/>
  <c r="Z58" i="101"/>
  <c r="Y58" i="101"/>
  <c r="X58" i="101"/>
  <c r="W58" i="101"/>
  <c r="V58" i="101"/>
  <c r="U58" i="101"/>
  <c r="T58" i="101"/>
  <c r="S58" i="101"/>
  <c r="R58" i="101"/>
  <c r="Q58" i="101"/>
  <c r="P58" i="101"/>
  <c r="L58" i="101"/>
  <c r="K58" i="101"/>
  <c r="J58" i="101"/>
  <c r="I58" i="101"/>
  <c r="H58" i="101"/>
  <c r="G58" i="101"/>
  <c r="F58" i="101"/>
  <c r="E58" i="101"/>
  <c r="Z57" i="101"/>
  <c r="Y57" i="101"/>
  <c r="X57" i="101"/>
  <c r="W57" i="101"/>
  <c r="V57" i="101"/>
  <c r="U57" i="101"/>
  <c r="T57" i="101"/>
  <c r="S57" i="101"/>
  <c r="R57" i="101"/>
  <c r="Q57" i="101"/>
  <c r="P57" i="101"/>
  <c r="L57" i="101"/>
  <c r="K57" i="101"/>
  <c r="J57" i="101"/>
  <c r="I57" i="101"/>
  <c r="H57" i="101"/>
  <c r="G57" i="101"/>
  <c r="F57" i="101"/>
  <c r="E57" i="101"/>
  <c r="D57" i="101"/>
  <c r="C57" i="101"/>
  <c r="B57" i="101"/>
  <c r="Z56" i="101"/>
  <c r="Y56" i="101"/>
  <c r="X56" i="101"/>
  <c r="W56" i="101"/>
  <c r="V56" i="101"/>
  <c r="U56" i="101"/>
  <c r="T56" i="101"/>
  <c r="S56" i="101"/>
  <c r="R56" i="101"/>
  <c r="Q56" i="101"/>
  <c r="P56" i="101"/>
  <c r="Z55" i="101"/>
  <c r="Y55" i="101"/>
  <c r="X55" i="101"/>
  <c r="W55" i="101"/>
  <c r="V55" i="101"/>
  <c r="U55" i="101"/>
  <c r="T55" i="101"/>
  <c r="S55" i="101"/>
  <c r="R55" i="101"/>
  <c r="Q55" i="101"/>
  <c r="P55" i="101"/>
  <c r="Z54" i="101"/>
  <c r="Y54" i="101"/>
  <c r="X54" i="101"/>
  <c r="W54" i="101"/>
  <c r="V54" i="101"/>
  <c r="U54" i="101"/>
  <c r="T54" i="101"/>
  <c r="S54" i="101"/>
  <c r="R54" i="101"/>
  <c r="Q54" i="101"/>
  <c r="P54" i="101"/>
  <c r="L54" i="101"/>
  <c r="K54" i="101"/>
  <c r="J54" i="101"/>
  <c r="I54" i="101"/>
  <c r="H54" i="101"/>
  <c r="G54" i="101"/>
  <c r="F54" i="101"/>
  <c r="E54" i="101"/>
  <c r="Z53" i="101"/>
  <c r="Y53" i="101"/>
  <c r="X53" i="101"/>
  <c r="W53" i="101"/>
  <c r="V53" i="101"/>
  <c r="U53" i="101"/>
  <c r="T53" i="101"/>
  <c r="S53" i="101"/>
  <c r="R53" i="101"/>
  <c r="Q53" i="101"/>
  <c r="P53" i="101"/>
  <c r="L53" i="101"/>
  <c r="K53" i="101"/>
  <c r="J53" i="101"/>
  <c r="I53" i="101"/>
  <c r="H53" i="101"/>
  <c r="G53" i="101"/>
  <c r="F53" i="101"/>
  <c r="E53" i="101"/>
  <c r="Z52" i="101"/>
  <c r="Y52" i="101"/>
  <c r="X52" i="101"/>
  <c r="W52" i="101"/>
  <c r="V52" i="101"/>
  <c r="U52" i="101"/>
  <c r="T52" i="101"/>
  <c r="S52" i="101"/>
  <c r="R52" i="101"/>
  <c r="Q52" i="101"/>
  <c r="P52" i="101"/>
  <c r="L52" i="101"/>
  <c r="K52" i="101"/>
  <c r="J52" i="101"/>
  <c r="I52" i="101"/>
  <c r="H52" i="101"/>
  <c r="G52" i="101"/>
  <c r="F52" i="101"/>
  <c r="E52" i="101"/>
  <c r="D52" i="101"/>
  <c r="C52" i="101"/>
  <c r="B52" i="101"/>
  <c r="Z51" i="101"/>
  <c r="Y51" i="101"/>
  <c r="X51" i="101"/>
  <c r="W51" i="101"/>
  <c r="V51" i="101"/>
  <c r="U51" i="101"/>
  <c r="T51" i="101"/>
  <c r="S51" i="101"/>
  <c r="R51" i="101"/>
  <c r="Q51" i="101"/>
  <c r="P51" i="101"/>
  <c r="L51" i="101"/>
  <c r="K51" i="101"/>
  <c r="J51" i="101"/>
  <c r="I51" i="101"/>
  <c r="H51" i="101"/>
  <c r="G51" i="101"/>
  <c r="F51" i="101"/>
  <c r="E51" i="101"/>
  <c r="D51" i="101"/>
  <c r="C51" i="101"/>
  <c r="B51" i="101"/>
  <c r="Z50" i="101"/>
  <c r="Y50" i="101"/>
  <c r="X50" i="101"/>
  <c r="W50" i="101"/>
  <c r="V50" i="101"/>
  <c r="U50" i="101"/>
  <c r="T50" i="101"/>
  <c r="S50" i="101"/>
  <c r="R50" i="101"/>
  <c r="Q50" i="101"/>
  <c r="P50" i="101"/>
  <c r="L50" i="101"/>
  <c r="K50" i="101"/>
  <c r="J50" i="101"/>
  <c r="I50" i="101"/>
  <c r="H50" i="101"/>
  <c r="G50" i="101"/>
  <c r="F50" i="101"/>
  <c r="E50" i="101"/>
  <c r="Z49" i="101"/>
  <c r="Y49" i="101"/>
  <c r="X49" i="101"/>
  <c r="W49" i="101"/>
  <c r="V49" i="101"/>
  <c r="U49" i="101"/>
  <c r="T49" i="101"/>
  <c r="S49" i="101"/>
  <c r="R49" i="101"/>
  <c r="Q49" i="101"/>
  <c r="P49" i="101"/>
  <c r="L49" i="101"/>
  <c r="K49" i="101"/>
  <c r="J49" i="101"/>
  <c r="I49" i="101"/>
  <c r="H49" i="101"/>
  <c r="G49" i="101"/>
  <c r="F49" i="101"/>
  <c r="E49" i="101"/>
  <c r="D49" i="101"/>
  <c r="C49" i="101"/>
  <c r="B49" i="101"/>
  <c r="Z48" i="101"/>
  <c r="Y48" i="101"/>
  <c r="X48" i="101"/>
  <c r="W48" i="101"/>
  <c r="V48" i="101"/>
  <c r="U48" i="101"/>
  <c r="T48" i="101"/>
  <c r="S48" i="101"/>
  <c r="R48" i="101"/>
  <c r="Q48" i="101"/>
  <c r="P48" i="101"/>
  <c r="L48" i="101"/>
  <c r="K48" i="101"/>
  <c r="J48" i="101"/>
  <c r="I48" i="101"/>
  <c r="H48" i="101"/>
  <c r="G48" i="101"/>
  <c r="F48" i="101"/>
  <c r="E48" i="101"/>
  <c r="D48" i="101"/>
  <c r="C48" i="101"/>
  <c r="B48" i="101"/>
  <c r="Z47" i="101"/>
  <c r="Y47" i="101"/>
  <c r="X47" i="101"/>
  <c r="W47" i="101"/>
  <c r="V47" i="101"/>
  <c r="U47" i="101"/>
  <c r="T47" i="101"/>
  <c r="S47" i="101"/>
  <c r="R47" i="101"/>
  <c r="Q47" i="101"/>
  <c r="P47" i="101"/>
  <c r="L47" i="101"/>
  <c r="K47" i="101"/>
  <c r="J47" i="101"/>
  <c r="I47" i="101"/>
  <c r="H47" i="101"/>
  <c r="G47" i="101"/>
  <c r="F47" i="101"/>
  <c r="E47" i="101"/>
  <c r="D47" i="101"/>
  <c r="C47" i="101"/>
  <c r="B47" i="101"/>
  <c r="Z46" i="101"/>
  <c r="Y46" i="101"/>
  <c r="X46" i="101"/>
  <c r="W46" i="101"/>
  <c r="V46" i="101"/>
  <c r="U46" i="101"/>
  <c r="T46" i="101"/>
  <c r="S46" i="101"/>
  <c r="R46" i="101"/>
  <c r="Q46" i="101"/>
  <c r="P46" i="101"/>
  <c r="L46" i="101"/>
  <c r="K46" i="101"/>
  <c r="J46" i="101"/>
  <c r="I46" i="101"/>
  <c r="H46" i="101"/>
  <c r="G46" i="101"/>
  <c r="F46" i="101"/>
  <c r="E46" i="101"/>
  <c r="D46" i="101"/>
  <c r="C46" i="101"/>
  <c r="B46" i="101"/>
  <c r="Z45" i="101"/>
  <c r="Y45" i="101"/>
  <c r="X45" i="101"/>
  <c r="W45" i="101"/>
  <c r="V45" i="101"/>
  <c r="U45" i="101"/>
  <c r="T45" i="101"/>
  <c r="S45" i="101"/>
  <c r="R45" i="101"/>
  <c r="Q45" i="101"/>
  <c r="P45" i="101"/>
  <c r="L45" i="101"/>
  <c r="K45" i="101"/>
  <c r="J45" i="101"/>
  <c r="I45" i="101"/>
  <c r="H45" i="101"/>
  <c r="G45" i="101"/>
  <c r="F45" i="101"/>
  <c r="E45" i="101"/>
  <c r="Z44" i="101"/>
  <c r="Y44" i="101"/>
  <c r="X44" i="101"/>
  <c r="W44" i="101"/>
  <c r="V44" i="101"/>
  <c r="U44" i="101"/>
  <c r="T44" i="101"/>
  <c r="S44" i="101"/>
  <c r="R44" i="101"/>
  <c r="Q44" i="101"/>
  <c r="P44" i="101"/>
  <c r="L44" i="101"/>
  <c r="K44" i="101"/>
  <c r="J44" i="101"/>
  <c r="I44" i="101"/>
  <c r="H44" i="101"/>
  <c r="G44" i="101"/>
  <c r="F44" i="101"/>
  <c r="E44" i="101"/>
  <c r="D44" i="101"/>
  <c r="C44" i="101"/>
  <c r="B44" i="101"/>
  <c r="Z43" i="101"/>
  <c r="Y43" i="101"/>
  <c r="X43" i="101"/>
  <c r="W43" i="101"/>
  <c r="V43" i="101"/>
  <c r="U43" i="101"/>
  <c r="T43" i="101"/>
  <c r="S43" i="101"/>
  <c r="R43" i="101"/>
  <c r="Q43" i="101"/>
  <c r="P43" i="101"/>
  <c r="L43" i="101"/>
  <c r="K43" i="101"/>
  <c r="J43" i="101"/>
  <c r="I43" i="101"/>
  <c r="H43" i="101"/>
  <c r="G43" i="101"/>
  <c r="F43" i="101"/>
  <c r="E43" i="101"/>
  <c r="Z42" i="101"/>
  <c r="Y42" i="101"/>
  <c r="X42" i="101"/>
  <c r="W42" i="101"/>
  <c r="V42" i="101"/>
  <c r="U42" i="101"/>
  <c r="T42" i="101"/>
  <c r="S42" i="101"/>
  <c r="R42" i="101"/>
  <c r="Q42" i="101"/>
  <c r="P42" i="101"/>
  <c r="L42" i="101"/>
  <c r="K42" i="101"/>
  <c r="J42" i="101"/>
  <c r="I42" i="101"/>
  <c r="H42" i="101"/>
  <c r="G42" i="101"/>
  <c r="F42" i="101"/>
  <c r="E42" i="101"/>
  <c r="Z41" i="101"/>
  <c r="Y41" i="101"/>
  <c r="X41" i="101"/>
  <c r="W41" i="101"/>
  <c r="V41" i="101"/>
  <c r="U41" i="101"/>
  <c r="T41" i="101"/>
  <c r="S41" i="101"/>
  <c r="R41" i="101"/>
  <c r="Q41" i="101"/>
  <c r="P41" i="101"/>
  <c r="Z40" i="101"/>
  <c r="Y40" i="101"/>
  <c r="X40" i="101"/>
  <c r="W40" i="101"/>
  <c r="V40" i="101"/>
  <c r="U40" i="101"/>
  <c r="T40" i="101"/>
  <c r="S40" i="101"/>
  <c r="R40" i="101"/>
  <c r="Q40" i="101"/>
  <c r="P40" i="101"/>
  <c r="L40" i="101"/>
  <c r="K40" i="101"/>
  <c r="J40" i="101"/>
  <c r="I40" i="101"/>
  <c r="H40" i="101"/>
  <c r="G40" i="101"/>
  <c r="F40" i="101"/>
  <c r="E40" i="101"/>
  <c r="Z39" i="101"/>
  <c r="Y39" i="101"/>
  <c r="X39" i="101"/>
  <c r="W39" i="101"/>
  <c r="V39" i="101"/>
  <c r="U39" i="101"/>
  <c r="T39" i="101"/>
  <c r="S39" i="101"/>
  <c r="R39" i="101"/>
  <c r="Q39" i="101"/>
  <c r="P39" i="101"/>
  <c r="Z38" i="101"/>
  <c r="Y38" i="101"/>
  <c r="X38" i="101"/>
  <c r="W38" i="101"/>
  <c r="V38" i="101"/>
  <c r="U38" i="101"/>
  <c r="T38" i="101"/>
  <c r="S38" i="101"/>
  <c r="R38" i="101"/>
  <c r="Q38" i="101"/>
  <c r="P38" i="101"/>
  <c r="L38" i="101"/>
  <c r="K38" i="101"/>
  <c r="J38" i="101"/>
  <c r="I38" i="101"/>
  <c r="H38" i="101"/>
  <c r="G38" i="101"/>
  <c r="F38" i="101"/>
  <c r="E38" i="101"/>
  <c r="D38" i="101"/>
  <c r="C38" i="101"/>
  <c r="B38" i="101"/>
  <c r="L67" i="100"/>
  <c r="K67" i="100"/>
  <c r="J67" i="100"/>
  <c r="I67" i="100"/>
  <c r="H67" i="100"/>
  <c r="G67" i="100"/>
  <c r="F67" i="100"/>
  <c r="E67" i="100"/>
  <c r="D67" i="100"/>
  <c r="C67" i="100"/>
  <c r="B67" i="100"/>
  <c r="L66" i="100"/>
  <c r="K66" i="100"/>
  <c r="J66" i="100"/>
  <c r="I66" i="100"/>
  <c r="H66" i="100"/>
  <c r="G66" i="100"/>
  <c r="F66" i="100"/>
  <c r="E66" i="100"/>
  <c r="D66" i="100"/>
  <c r="C66" i="100"/>
  <c r="B66" i="100"/>
  <c r="Z65" i="100"/>
  <c r="Y65" i="100"/>
  <c r="X65" i="100"/>
  <c r="W65" i="100"/>
  <c r="V65" i="100"/>
  <c r="U65" i="100"/>
  <c r="T65" i="100"/>
  <c r="S65" i="100"/>
  <c r="R65" i="100"/>
  <c r="Q65" i="100"/>
  <c r="P65" i="100"/>
  <c r="L65" i="100"/>
  <c r="K65" i="100"/>
  <c r="J65" i="100"/>
  <c r="I65" i="100"/>
  <c r="H65" i="100"/>
  <c r="G65" i="100"/>
  <c r="F65" i="100"/>
  <c r="E65" i="100"/>
  <c r="D65" i="100"/>
  <c r="C65" i="100"/>
  <c r="B65" i="100"/>
  <c r="Z64" i="100"/>
  <c r="Y64" i="100"/>
  <c r="X64" i="100"/>
  <c r="W64" i="100"/>
  <c r="V64" i="100"/>
  <c r="U64" i="100"/>
  <c r="T64" i="100"/>
  <c r="S64" i="100"/>
  <c r="R64" i="100"/>
  <c r="Q64" i="100"/>
  <c r="P64" i="100"/>
  <c r="L64" i="100"/>
  <c r="K64" i="100"/>
  <c r="J64" i="100"/>
  <c r="I64" i="100"/>
  <c r="H64" i="100"/>
  <c r="G64" i="100"/>
  <c r="F64" i="100"/>
  <c r="E64" i="100"/>
  <c r="D64" i="100"/>
  <c r="C64" i="100"/>
  <c r="B64" i="100"/>
  <c r="Z63" i="100"/>
  <c r="Y63" i="100"/>
  <c r="X63" i="100"/>
  <c r="W63" i="100"/>
  <c r="V63" i="100"/>
  <c r="U63" i="100"/>
  <c r="T63" i="100"/>
  <c r="S63" i="100"/>
  <c r="R63" i="100"/>
  <c r="Q63" i="100"/>
  <c r="P63" i="100"/>
  <c r="L63" i="100"/>
  <c r="K63" i="100"/>
  <c r="J63" i="100"/>
  <c r="I63" i="100"/>
  <c r="H63" i="100"/>
  <c r="G63" i="100"/>
  <c r="F63" i="100"/>
  <c r="E63" i="100"/>
  <c r="D63" i="100"/>
  <c r="C63" i="100"/>
  <c r="B63" i="100"/>
  <c r="Z62" i="100"/>
  <c r="Y62" i="100"/>
  <c r="X62" i="100"/>
  <c r="W62" i="100"/>
  <c r="V62" i="100"/>
  <c r="U62" i="100"/>
  <c r="T62" i="100"/>
  <c r="S62" i="100"/>
  <c r="R62" i="100"/>
  <c r="Q62" i="100"/>
  <c r="P62" i="100"/>
  <c r="L62" i="100"/>
  <c r="K62" i="100"/>
  <c r="J62" i="100"/>
  <c r="I62" i="100"/>
  <c r="H62" i="100"/>
  <c r="G62" i="100"/>
  <c r="F62" i="100"/>
  <c r="E62" i="100"/>
  <c r="Z61" i="100"/>
  <c r="Y61" i="100"/>
  <c r="X61" i="100"/>
  <c r="W61" i="100"/>
  <c r="V61" i="100"/>
  <c r="U61" i="100"/>
  <c r="T61" i="100"/>
  <c r="S61" i="100"/>
  <c r="R61" i="100"/>
  <c r="Q61" i="100"/>
  <c r="P61" i="100"/>
  <c r="L61" i="100"/>
  <c r="K61" i="100"/>
  <c r="J61" i="100"/>
  <c r="I61" i="100"/>
  <c r="H61" i="100"/>
  <c r="G61" i="100"/>
  <c r="F61" i="100"/>
  <c r="E61" i="100"/>
  <c r="Z60" i="100"/>
  <c r="Y60" i="100"/>
  <c r="X60" i="100"/>
  <c r="W60" i="100"/>
  <c r="V60" i="100"/>
  <c r="U60" i="100"/>
  <c r="T60" i="100"/>
  <c r="S60" i="100"/>
  <c r="R60" i="100"/>
  <c r="Q60" i="100"/>
  <c r="P60" i="100"/>
  <c r="L60" i="100"/>
  <c r="K60" i="100"/>
  <c r="J60" i="100"/>
  <c r="I60" i="100"/>
  <c r="H60" i="100"/>
  <c r="G60" i="100"/>
  <c r="F60" i="100"/>
  <c r="E60" i="100"/>
  <c r="Z59" i="100"/>
  <c r="Y59" i="100"/>
  <c r="X59" i="100"/>
  <c r="W59" i="100"/>
  <c r="V59" i="100"/>
  <c r="U59" i="100"/>
  <c r="T59" i="100"/>
  <c r="S59" i="100"/>
  <c r="R59" i="100"/>
  <c r="Q59" i="100"/>
  <c r="P59" i="100"/>
  <c r="L59" i="100"/>
  <c r="K59" i="100"/>
  <c r="J59" i="100"/>
  <c r="I59" i="100"/>
  <c r="H59" i="100"/>
  <c r="G59" i="100"/>
  <c r="F59" i="100"/>
  <c r="E59" i="100"/>
  <c r="D59" i="100"/>
  <c r="C59" i="100"/>
  <c r="B59" i="100"/>
  <c r="Z58" i="100"/>
  <c r="Y58" i="100"/>
  <c r="X58" i="100"/>
  <c r="W58" i="100"/>
  <c r="V58" i="100"/>
  <c r="U58" i="100"/>
  <c r="T58" i="100"/>
  <c r="S58" i="100"/>
  <c r="R58" i="100"/>
  <c r="Q58" i="100"/>
  <c r="P58" i="100"/>
  <c r="L58" i="100"/>
  <c r="K58" i="100"/>
  <c r="J58" i="100"/>
  <c r="I58" i="100"/>
  <c r="H58" i="100"/>
  <c r="G58" i="100"/>
  <c r="F58" i="100"/>
  <c r="E58" i="100"/>
  <c r="Z57" i="100"/>
  <c r="Y57" i="100"/>
  <c r="X57" i="100"/>
  <c r="W57" i="100"/>
  <c r="V57" i="100"/>
  <c r="U57" i="100"/>
  <c r="T57" i="100"/>
  <c r="S57" i="100"/>
  <c r="R57" i="100"/>
  <c r="Q57" i="100"/>
  <c r="P57" i="100"/>
  <c r="L57" i="100"/>
  <c r="K57" i="100"/>
  <c r="J57" i="100"/>
  <c r="I57" i="100"/>
  <c r="H57" i="100"/>
  <c r="G57" i="100"/>
  <c r="F57" i="100"/>
  <c r="E57" i="100"/>
  <c r="D57" i="100"/>
  <c r="C57" i="100"/>
  <c r="B57" i="100"/>
  <c r="Z56" i="100"/>
  <c r="Y56" i="100"/>
  <c r="X56" i="100"/>
  <c r="W56" i="100"/>
  <c r="V56" i="100"/>
  <c r="U56" i="100"/>
  <c r="T56" i="100"/>
  <c r="S56" i="100"/>
  <c r="R56" i="100"/>
  <c r="Q56" i="100"/>
  <c r="P56" i="100"/>
  <c r="Z55" i="100"/>
  <c r="Y55" i="100"/>
  <c r="X55" i="100"/>
  <c r="W55" i="100"/>
  <c r="V55" i="100"/>
  <c r="U55" i="100"/>
  <c r="T55" i="100"/>
  <c r="S55" i="100"/>
  <c r="R55" i="100"/>
  <c r="Q55" i="100"/>
  <c r="P55" i="100"/>
  <c r="Z54" i="100"/>
  <c r="Y54" i="100"/>
  <c r="X54" i="100"/>
  <c r="W54" i="100"/>
  <c r="V54" i="100"/>
  <c r="U54" i="100"/>
  <c r="T54" i="100"/>
  <c r="S54" i="100"/>
  <c r="R54" i="100"/>
  <c r="Q54" i="100"/>
  <c r="P54" i="100"/>
  <c r="L54" i="100"/>
  <c r="K54" i="100"/>
  <c r="J54" i="100"/>
  <c r="I54" i="100"/>
  <c r="H54" i="100"/>
  <c r="G54" i="100"/>
  <c r="F54" i="100"/>
  <c r="E54" i="100"/>
  <c r="Z53" i="100"/>
  <c r="Y53" i="100"/>
  <c r="X53" i="100"/>
  <c r="W53" i="100"/>
  <c r="V53" i="100"/>
  <c r="U53" i="100"/>
  <c r="T53" i="100"/>
  <c r="S53" i="100"/>
  <c r="R53" i="100"/>
  <c r="Q53" i="100"/>
  <c r="P53" i="100"/>
  <c r="L53" i="100"/>
  <c r="K53" i="100"/>
  <c r="J53" i="100"/>
  <c r="I53" i="100"/>
  <c r="H53" i="100"/>
  <c r="G53" i="100"/>
  <c r="F53" i="100"/>
  <c r="E53" i="100"/>
  <c r="Z52" i="100"/>
  <c r="Y52" i="100"/>
  <c r="X52" i="100"/>
  <c r="W52" i="100"/>
  <c r="V52" i="100"/>
  <c r="U52" i="100"/>
  <c r="T52" i="100"/>
  <c r="S52" i="100"/>
  <c r="R52" i="100"/>
  <c r="Q52" i="100"/>
  <c r="P52" i="100"/>
  <c r="L52" i="100"/>
  <c r="K52" i="100"/>
  <c r="J52" i="100"/>
  <c r="I52" i="100"/>
  <c r="H52" i="100"/>
  <c r="G52" i="100"/>
  <c r="F52" i="100"/>
  <c r="E52" i="100"/>
  <c r="D52" i="100"/>
  <c r="C52" i="100"/>
  <c r="B52" i="100"/>
  <c r="Z51" i="100"/>
  <c r="Y51" i="100"/>
  <c r="X51" i="100"/>
  <c r="W51" i="100"/>
  <c r="V51" i="100"/>
  <c r="U51" i="100"/>
  <c r="T51" i="100"/>
  <c r="S51" i="100"/>
  <c r="R51" i="100"/>
  <c r="Q51" i="100"/>
  <c r="P51" i="100"/>
  <c r="L51" i="100"/>
  <c r="K51" i="100"/>
  <c r="J51" i="100"/>
  <c r="I51" i="100"/>
  <c r="H51" i="100"/>
  <c r="G51" i="100"/>
  <c r="F51" i="100"/>
  <c r="E51" i="100"/>
  <c r="D51" i="100"/>
  <c r="C51" i="100"/>
  <c r="B51" i="100"/>
  <c r="Z50" i="100"/>
  <c r="Y50" i="100"/>
  <c r="X50" i="100"/>
  <c r="W50" i="100"/>
  <c r="V50" i="100"/>
  <c r="U50" i="100"/>
  <c r="T50" i="100"/>
  <c r="S50" i="100"/>
  <c r="R50" i="100"/>
  <c r="Q50" i="100"/>
  <c r="P50" i="100"/>
  <c r="L50" i="100"/>
  <c r="K50" i="100"/>
  <c r="J50" i="100"/>
  <c r="I50" i="100"/>
  <c r="H50" i="100"/>
  <c r="G50" i="100"/>
  <c r="F50" i="100"/>
  <c r="E50" i="100"/>
  <c r="Z49" i="100"/>
  <c r="Y49" i="100"/>
  <c r="X49" i="100"/>
  <c r="W49" i="100"/>
  <c r="V49" i="100"/>
  <c r="U49" i="100"/>
  <c r="T49" i="100"/>
  <c r="S49" i="100"/>
  <c r="R49" i="100"/>
  <c r="Q49" i="100"/>
  <c r="P49" i="100"/>
  <c r="L49" i="100"/>
  <c r="K49" i="100"/>
  <c r="J49" i="100"/>
  <c r="I49" i="100"/>
  <c r="H49" i="100"/>
  <c r="G49" i="100"/>
  <c r="F49" i="100"/>
  <c r="E49" i="100"/>
  <c r="D49" i="100"/>
  <c r="C49" i="100"/>
  <c r="B49" i="100"/>
  <c r="Z48" i="100"/>
  <c r="Y48" i="100"/>
  <c r="X48" i="100"/>
  <c r="W48" i="100"/>
  <c r="V48" i="100"/>
  <c r="U48" i="100"/>
  <c r="T48" i="100"/>
  <c r="S48" i="100"/>
  <c r="R48" i="100"/>
  <c r="Q48" i="100"/>
  <c r="P48" i="100"/>
  <c r="L48" i="100"/>
  <c r="K48" i="100"/>
  <c r="J48" i="100"/>
  <c r="I48" i="100"/>
  <c r="H48" i="100"/>
  <c r="G48" i="100"/>
  <c r="F48" i="100"/>
  <c r="E48" i="100"/>
  <c r="D48" i="100"/>
  <c r="C48" i="100"/>
  <c r="B48" i="100"/>
  <c r="Z47" i="100"/>
  <c r="Y47" i="100"/>
  <c r="X47" i="100"/>
  <c r="W47" i="100"/>
  <c r="V47" i="100"/>
  <c r="U47" i="100"/>
  <c r="T47" i="100"/>
  <c r="S47" i="100"/>
  <c r="R47" i="100"/>
  <c r="Q47" i="100"/>
  <c r="P47" i="100"/>
  <c r="L47" i="100"/>
  <c r="K47" i="100"/>
  <c r="J47" i="100"/>
  <c r="I47" i="100"/>
  <c r="H47" i="100"/>
  <c r="G47" i="100"/>
  <c r="F47" i="100"/>
  <c r="E47" i="100"/>
  <c r="D47" i="100"/>
  <c r="C47" i="100"/>
  <c r="B47" i="100"/>
  <c r="Z46" i="100"/>
  <c r="Y46" i="100"/>
  <c r="X46" i="100"/>
  <c r="W46" i="100"/>
  <c r="V46" i="100"/>
  <c r="U46" i="100"/>
  <c r="T46" i="100"/>
  <c r="S46" i="100"/>
  <c r="R46" i="100"/>
  <c r="Q46" i="100"/>
  <c r="P46" i="100"/>
  <c r="L46" i="100"/>
  <c r="K46" i="100"/>
  <c r="J46" i="100"/>
  <c r="I46" i="100"/>
  <c r="H46" i="100"/>
  <c r="G46" i="100"/>
  <c r="F46" i="100"/>
  <c r="E46" i="100"/>
  <c r="D46" i="100"/>
  <c r="C46" i="100"/>
  <c r="B46" i="100"/>
  <c r="Z45" i="100"/>
  <c r="Y45" i="100"/>
  <c r="X45" i="100"/>
  <c r="W45" i="100"/>
  <c r="V45" i="100"/>
  <c r="U45" i="100"/>
  <c r="T45" i="100"/>
  <c r="S45" i="100"/>
  <c r="R45" i="100"/>
  <c r="Q45" i="100"/>
  <c r="P45" i="100"/>
  <c r="L45" i="100"/>
  <c r="K45" i="100"/>
  <c r="J45" i="100"/>
  <c r="I45" i="100"/>
  <c r="H45" i="100"/>
  <c r="G45" i="100"/>
  <c r="F45" i="100"/>
  <c r="E45" i="100"/>
  <c r="Z44" i="100"/>
  <c r="Y44" i="100"/>
  <c r="X44" i="100"/>
  <c r="W44" i="100"/>
  <c r="V44" i="100"/>
  <c r="U44" i="100"/>
  <c r="T44" i="100"/>
  <c r="S44" i="100"/>
  <c r="R44" i="100"/>
  <c r="Q44" i="100"/>
  <c r="P44" i="100"/>
  <c r="L44" i="100"/>
  <c r="K44" i="100"/>
  <c r="J44" i="100"/>
  <c r="I44" i="100"/>
  <c r="H44" i="100"/>
  <c r="G44" i="100"/>
  <c r="F44" i="100"/>
  <c r="E44" i="100"/>
  <c r="D44" i="100"/>
  <c r="C44" i="100"/>
  <c r="B44" i="100"/>
  <c r="Z43" i="100"/>
  <c r="Y43" i="100"/>
  <c r="X43" i="100"/>
  <c r="W43" i="100"/>
  <c r="V43" i="100"/>
  <c r="U43" i="100"/>
  <c r="T43" i="100"/>
  <c r="S43" i="100"/>
  <c r="R43" i="100"/>
  <c r="Q43" i="100"/>
  <c r="P43" i="100"/>
  <c r="L43" i="100"/>
  <c r="K43" i="100"/>
  <c r="J43" i="100"/>
  <c r="I43" i="100"/>
  <c r="H43" i="100"/>
  <c r="G43" i="100"/>
  <c r="F43" i="100"/>
  <c r="E43" i="100"/>
  <c r="Z42" i="100"/>
  <c r="Y42" i="100"/>
  <c r="X42" i="100"/>
  <c r="W42" i="100"/>
  <c r="V42" i="100"/>
  <c r="U42" i="100"/>
  <c r="T42" i="100"/>
  <c r="S42" i="100"/>
  <c r="R42" i="100"/>
  <c r="Q42" i="100"/>
  <c r="P42" i="100"/>
  <c r="L42" i="100"/>
  <c r="K42" i="100"/>
  <c r="J42" i="100"/>
  <c r="I42" i="100"/>
  <c r="H42" i="100"/>
  <c r="G42" i="100"/>
  <c r="F42" i="100"/>
  <c r="E42" i="100"/>
  <c r="Z41" i="100"/>
  <c r="Y41" i="100"/>
  <c r="X41" i="100"/>
  <c r="W41" i="100"/>
  <c r="V41" i="100"/>
  <c r="U41" i="100"/>
  <c r="T41" i="100"/>
  <c r="S41" i="100"/>
  <c r="R41" i="100"/>
  <c r="Q41" i="100"/>
  <c r="P41" i="100"/>
  <c r="Z40" i="100"/>
  <c r="Y40" i="100"/>
  <c r="X40" i="100"/>
  <c r="W40" i="100"/>
  <c r="V40" i="100"/>
  <c r="U40" i="100"/>
  <c r="T40" i="100"/>
  <c r="S40" i="100"/>
  <c r="R40" i="100"/>
  <c r="Q40" i="100"/>
  <c r="P40" i="100"/>
  <c r="L40" i="100"/>
  <c r="K40" i="100"/>
  <c r="J40" i="100"/>
  <c r="I40" i="100"/>
  <c r="H40" i="100"/>
  <c r="G40" i="100"/>
  <c r="F40" i="100"/>
  <c r="E40" i="100"/>
  <c r="Z39" i="100"/>
  <c r="Y39" i="100"/>
  <c r="X39" i="100"/>
  <c r="W39" i="100"/>
  <c r="V39" i="100"/>
  <c r="U39" i="100"/>
  <c r="T39" i="100"/>
  <c r="S39" i="100"/>
  <c r="R39" i="100"/>
  <c r="Q39" i="100"/>
  <c r="P39" i="100"/>
  <c r="Z38" i="100"/>
  <c r="Y38" i="100"/>
  <c r="X38" i="100"/>
  <c r="W38" i="100"/>
  <c r="V38" i="100"/>
  <c r="U38" i="100"/>
  <c r="T38" i="100"/>
  <c r="S38" i="100"/>
  <c r="R38" i="100"/>
  <c r="Q38" i="100"/>
  <c r="P38" i="100"/>
  <c r="L38" i="100"/>
  <c r="K38" i="100"/>
  <c r="J38" i="100"/>
  <c r="I38" i="100"/>
  <c r="H38" i="100"/>
  <c r="G38" i="100"/>
  <c r="F38" i="100"/>
  <c r="E38" i="100"/>
  <c r="D38" i="100"/>
  <c r="C38" i="100"/>
  <c r="B38" i="100"/>
  <c r="L67" i="99"/>
  <c r="K67" i="99"/>
  <c r="J67" i="99"/>
  <c r="I67" i="99"/>
  <c r="H67" i="99"/>
  <c r="G67" i="99"/>
  <c r="F67" i="99"/>
  <c r="E67" i="99"/>
  <c r="D67" i="99"/>
  <c r="C67" i="99"/>
  <c r="B67" i="99"/>
  <c r="L66" i="99"/>
  <c r="K66" i="99"/>
  <c r="J66" i="99"/>
  <c r="I66" i="99"/>
  <c r="H66" i="99"/>
  <c r="G66" i="99"/>
  <c r="F66" i="99"/>
  <c r="E66" i="99"/>
  <c r="D66" i="99"/>
  <c r="C66" i="99"/>
  <c r="B66" i="99"/>
  <c r="Z65" i="99"/>
  <c r="Y65" i="99"/>
  <c r="X65" i="99"/>
  <c r="W65" i="99"/>
  <c r="V65" i="99"/>
  <c r="U65" i="99"/>
  <c r="T65" i="99"/>
  <c r="S65" i="99"/>
  <c r="R65" i="99"/>
  <c r="Q65" i="99"/>
  <c r="P65" i="99"/>
  <c r="L65" i="99"/>
  <c r="K65" i="99"/>
  <c r="J65" i="99"/>
  <c r="I65" i="99"/>
  <c r="H65" i="99"/>
  <c r="G65" i="99"/>
  <c r="F65" i="99"/>
  <c r="E65" i="99"/>
  <c r="D65" i="99"/>
  <c r="C65" i="99"/>
  <c r="B65" i="99"/>
  <c r="Z64" i="99"/>
  <c r="Y64" i="99"/>
  <c r="X64" i="99"/>
  <c r="W64" i="99"/>
  <c r="V64" i="99"/>
  <c r="U64" i="99"/>
  <c r="T64" i="99"/>
  <c r="S64" i="99"/>
  <c r="R64" i="99"/>
  <c r="Q64" i="99"/>
  <c r="P64" i="99"/>
  <c r="L64" i="99"/>
  <c r="K64" i="99"/>
  <c r="J64" i="99"/>
  <c r="I64" i="99"/>
  <c r="H64" i="99"/>
  <c r="G64" i="99"/>
  <c r="F64" i="99"/>
  <c r="E64" i="99"/>
  <c r="D64" i="99"/>
  <c r="C64" i="99"/>
  <c r="B64" i="99"/>
  <c r="Z63" i="99"/>
  <c r="Y63" i="99"/>
  <c r="X63" i="99"/>
  <c r="W63" i="99"/>
  <c r="V63" i="99"/>
  <c r="U63" i="99"/>
  <c r="T63" i="99"/>
  <c r="S63" i="99"/>
  <c r="R63" i="99"/>
  <c r="Q63" i="99"/>
  <c r="P63" i="99"/>
  <c r="L63" i="99"/>
  <c r="K63" i="99"/>
  <c r="J63" i="99"/>
  <c r="I63" i="99"/>
  <c r="H63" i="99"/>
  <c r="G63" i="99"/>
  <c r="F63" i="99"/>
  <c r="E63" i="99"/>
  <c r="D63" i="99"/>
  <c r="C63" i="99"/>
  <c r="B63" i="99"/>
  <c r="Z62" i="99"/>
  <c r="Y62" i="99"/>
  <c r="X62" i="99"/>
  <c r="W62" i="99"/>
  <c r="V62" i="99"/>
  <c r="U62" i="99"/>
  <c r="T62" i="99"/>
  <c r="S62" i="99"/>
  <c r="R62" i="99"/>
  <c r="Q62" i="99"/>
  <c r="P62" i="99"/>
  <c r="L62" i="99"/>
  <c r="K62" i="99"/>
  <c r="J62" i="99"/>
  <c r="I62" i="99"/>
  <c r="H62" i="99"/>
  <c r="G62" i="99"/>
  <c r="F62" i="99"/>
  <c r="E62" i="99"/>
  <c r="Z61" i="99"/>
  <c r="Y61" i="99"/>
  <c r="X61" i="99"/>
  <c r="W61" i="99"/>
  <c r="V61" i="99"/>
  <c r="U61" i="99"/>
  <c r="T61" i="99"/>
  <c r="S61" i="99"/>
  <c r="R61" i="99"/>
  <c r="Q61" i="99"/>
  <c r="P61" i="99"/>
  <c r="L61" i="99"/>
  <c r="K61" i="99"/>
  <c r="J61" i="99"/>
  <c r="I61" i="99"/>
  <c r="H61" i="99"/>
  <c r="G61" i="99"/>
  <c r="F61" i="99"/>
  <c r="E61" i="99"/>
  <c r="Z60" i="99"/>
  <c r="Y60" i="99"/>
  <c r="X60" i="99"/>
  <c r="W60" i="99"/>
  <c r="V60" i="99"/>
  <c r="U60" i="99"/>
  <c r="T60" i="99"/>
  <c r="S60" i="99"/>
  <c r="R60" i="99"/>
  <c r="Q60" i="99"/>
  <c r="P60" i="99"/>
  <c r="L60" i="99"/>
  <c r="K60" i="99"/>
  <c r="J60" i="99"/>
  <c r="I60" i="99"/>
  <c r="H60" i="99"/>
  <c r="G60" i="99"/>
  <c r="F60" i="99"/>
  <c r="E60" i="99"/>
  <c r="Z59" i="99"/>
  <c r="Y59" i="99"/>
  <c r="X59" i="99"/>
  <c r="W59" i="99"/>
  <c r="V59" i="99"/>
  <c r="U59" i="99"/>
  <c r="T59" i="99"/>
  <c r="S59" i="99"/>
  <c r="R59" i="99"/>
  <c r="Q59" i="99"/>
  <c r="P59" i="99"/>
  <c r="L59" i="99"/>
  <c r="K59" i="99"/>
  <c r="J59" i="99"/>
  <c r="I59" i="99"/>
  <c r="H59" i="99"/>
  <c r="G59" i="99"/>
  <c r="F59" i="99"/>
  <c r="E59" i="99"/>
  <c r="D59" i="99"/>
  <c r="C59" i="99"/>
  <c r="B59" i="99"/>
  <c r="Z58" i="99"/>
  <c r="Y58" i="99"/>
  <c r="X58" i="99"/>
  <c r="W58" i="99"/>
  <c r="V58" i="99"/>
  <c r="U58" i="99"/>
  <c r="T58" i="99"/>
  <c r="S58" i="99"/>
  <c r="R58" i="99"/>
  <c r="Q58" i="99"/>
  <c r="P58" i="99"/>
  <c r="L58" i="99"/>
  <c r="K58" i="99"/>
  <c r="J58" i="99"/>
  <c r="I58" i="99"/>
  <c r="H58" i="99"/>
  <c r="G58" i="99"/>
  <c r="F58" i="99"/>
  <c r="E58" i="99"/>
  <c r="Z57" i="99"/>
  <c r="Y57" i="99"/>
  <c r="X57" i="99"/>
  <c r="W57" i="99"/>
  <c r="V57" i="99"/>
  <c r="U57" i="99"/>
  <c r="T57" i="99"/>
  <c r="S57" i="99"/>
  <c r="R57" i="99"/>
  <c r="Q57" i="99"/>
  <c r="P57" i="99"/>
  <c r="L57" i="99"/>
  <c r="K57" i="99"/>
  <c r="J57" i="99"/>
  <c r="I57" i="99"/>
  <c r="H57" i="99"/>
  <c r="G57" i="99"/>
  <c r="F57" i="99"/>
  <c r="E57" i="99"/>
  <c r="D57" i="99"/>
  <c r="C57" i="99"/>
  <c r="B57" i="99"/>
  <c r="Z56" i="99"/>
  <c r="Y56" i="99"/>
  <c r="X56" i="99"/>
  <c r="W56" i="99"/>
  <c r="V56" i="99"/>
  <c r="U56" i="99"/>
  <c r="T56" i="99"/>
  <c r="S56" i="99"/>
  <c r="R56" i="99"/>
  <c r="Q56" i="99"/>
  <c r="P56" i="99"/>
  <c r="Z55" i="99"/>
  <c r="Y55" i="99"/>
  <c r="X55" i="99"/>
  <c r="W55" i="99"/>
  <c r="V55" i="99"/>
  <c r="U55" i="99"/>
  <c r="T55" i="99"/>
  <c r="S55" i="99"/>
  <c r="R55" i="99"/>
  <c r="Q55" i="99"/>
  <c r="P55" i="99"/>
  <c r="Z54" i="99"/>
  <c r="Y54" i="99"/>
  <c r="X54" i="99"/>
  <c r="W54" i="99"/>
  <c r="V54" i="99"/>
  <c r="U54" i="99"/>
  <c r="T54" i="99"/>
  <c r="S54" i="99"/>
  <c r="R54" i="99"/>
  <c r="Q54" i="99"/>
  <c r="P54" i="99"/>
  <c r="L54" i="99"/>
  <c r="K54" i="99"/>
  <c r="J54" i="99"/>
  <c r="I54" i="99"/>
  <c r="H54" i="99"/>
  <c r="G54" i="99"/>
  <c r="F54" i="99"/>
  <c r="E54" i="99"/>
  <c r="Z53" i="99"/>
  <c r="Y53" i="99"/>
  <c r="X53" i="99"/>
  <c r="W53" i="99"/>
  <c r="V53" i="99"/>
  <c r="U53" i="99"/>
  <c r="T53" i="99"/>
  <c r="S53" i="99"/>
  <c r="R53" i="99"/>
  <c r="Q53" i="99"/>
  <c r="P53" i="99"/>
  <c r="L53" i="99"/>
  <c r="K53" i="99"/>
  <c r="J53" i="99"/>
  <c r="I53" i="99"/>
  <c r="H53" i="99"/>
  <c r="G53" i="99"/>
  <c r="F53" i="99"/>
  <c r="E53" i="99"/>
  <c r="Z52" i="99"/>
  <c r="Y52" i="99"/>
  <c r="X52" i="99"/>
  <c r="W52" i="99"/>
  <c r="V52" i="99"/>
  <c r="U52" i="99"/>
  <c r="T52" i="99"/>
  <c r="S52" i="99"/>
  <c r="R52" i="99"/>
  <c r="Q52" i="99"/>
  <c r="P52" i="99"/>
  <c r="L52" i="99"/>
  <c r="K52" i="99"/>
  <c r="J52" i="99"/>
  <c r="I52" i="99"/>
  <c r="H52" i="99"/>
  <c r="G52" i="99"/>
  <c r="F52" i="99"/>
  <c r="E52" i="99"/>
  <c r="D52" i="99"/>
  <c r="C52" i="99"/>
  <c r="B52" i="99"/>
  <c r="Z51" i="99"/>
  <c r="Y51" i="99"/>
  <c r="X51" i="99"/>
  <c r="W51" i="99"/>
  <c r="V51" i="99"/>
  <c r="U51" i="99"/>
  <c r="T51" i="99"/>
  <c r="S51" i="99"/>
  <c r="R51" i="99"/>
  <c r="Q51" i="99"/>
  <c r="P51" i="99"/>
  <c r="L51" i="99"/>
  <c r="K51" i="99"/>
  <c r="J51" i="99"/>
  <c r="I51" i="99"/>
  <c r="H51" i="99"/>
  <c r="G51" i="99"/>
  <c r="F51" i="99"/>
  <c r="E51" i="99"/>
  <c r="D51" i="99"/>
  <c r="C51" i="99"/>
  <c r="B51" i="99"/>
  <c r="Z50" i="99"/>
  <c r="Y50" i="99"/>
  <c r="X50" i="99"/>
  <c r="W50" i="99"/>
  <c r="V50" i="99"/>
  <c r="U50" i="99"/>
  <c r="T50" i="99"/>
  <c r="S50" i="99"/>
  <c r="R50" i="99"/>
  <c r="Q50" i="99"/>
  <c r="P50" i="99"/>
  <c r="L50" i="99"/>
  <c r="K50" i="99"/>
  <c r="J50" i="99"/>
  <c r="I50" i="99"/>
  <c r="H50" i="99"/>
  <c r="G50" i="99"/>
  <c r="F50" i="99"/>
  <c r="E50" i="99"/>
  <c r="Z49" i="99"/>
  <c r="Y49" i="99"/>
  <c r="X49" i="99"/>
  <c r="W49" i="99"/>
  <c r="V49" i="99"/>
  <c r="U49" i="99"/>
  <c r="T49" i="99"/>
  <c r="S49" i="99"/>
  <c r="R49" i="99"/>
  <c r="Q49" i="99"/>
  <c r="P49" i="99"/>
  <c r="L49" i="99"/>
  <c r="K49" i="99"/>
  <c r="J49" i="99"/>
  <c r="I49" i="99"/>
  <c r="H49" i="99"/>
  <c r="G49" i="99"/>
  <c r="F49" i="99"/>
  <c r="E49" i="99"/>
  <c r="D49" i="99"/>
  <c r="C49" i="99"/>
  <c r="B49" i="99"/>
  <c r="Z48" i="99"/>
  <c r="Y48" i="99"/>
  <c r="X48" i="99"/>
  <c r="W48" i="99"/>
  <c r="V48" i="99"/>
  <c r="U48" i="99"/>
  <c r="T48" i="99"/>
  <c r="S48" i="99"/>
  <c r="R48" i="99"/>
  <c r="Q48" i="99"/>
  <c r="P48" i="99"/>
  <c r="L48" i="99"/>
  <c r="K48" i="99"/>
  <c r="J48" i="99"/>
  <c r="I48" i="99"/>
  <c r="H48" i="99"/>
  <c r="G48" i="99"/>
  <c r="F48" i="99"/>
  <c r="E48" i="99"/>
  <c r="D48" i="99"/>
  <c r="C48" i="99"/>
  <c r="B48" i="99"/>
  <c r="Z47" i="99"/>
  <c r="Y47" i="99"/>
  <c r="X47" i="99"/>
  <c r="W47" i="99"/>
  <c r="V47" i="99"/>
  <c r="U47" i="99"/>
  <c r="T47" i="99"/>
  <c r="S47" i="99"/>
  <c r="R47" i="99"/>
  <c r="Q47" i="99"/>
  <c r="P47" i="99"/>
  <c r="L47" i="99"/>
  <c r="K47" i="99"/>
  <c r="J47" i="99"/>
  <c r="I47" i="99"/>
  <c r="H47" i="99"/>
  <c r="G47" i="99"/>
  <c r="F47" i="99"/>
  <c r="E47" i="99"/>
  <c r="D47" i="99"/>
  <c r="C47" i="99"/>
  <c r="B47" i="99"/>
  <c r="Z46" i="99"/>
  <c r="Y46" i="99"/>
  <c r="X46" i="99"/>
  <c r="W46" i="99"/>
  <c r="V46" i="99"/>
  <c r="U46" i="99"/>
  <c r="T46" i="99"/>
  <c r="S46" i="99"/>
  <c r="R46" i="99"/>
  <c r="Q46" i="99"/>
  <c r="P46" i="99"/>
  <c r="L46" i="99"/>
  <c r="K46" i="99"/>
  <c r="J46" i="99"/>
  <c r="I46" i="99"/>
  <c r="H46" i="99"/>
  <c r="G46" i="99"/>
  <c r="F46" i="99"/>
  <c r="E46" i="99"/>
  <c r="D46" i="99"/>
  <c r="C46" i="99"/>
  <c r="B46" i="99"/>
  <c r="Z45" i="99"/>
  <c r="Y45" i="99"/>
  <c r="X45" i="99"/>
  <c r="W45" i="99"/>
  <c r="V45" i="99"/>
  <c r="U45" i="99"/>
  <c r="T45" i="99"/>
  <c r="S45" i="99"/>
  <c r="R45" i="99"/>
  <c r="Q45" i="99"/>
  <c r="P45" i="99"/>
  <c r="L45" i="99"/>
  <c r="K45" i="99"/>
  <c r="J45" i="99"/>
  <c r="I45" i="99"/>
  <c r="H45" i="99"/>
  <c r="G45" i="99"/>
  <c r="F45" i="99"/>
  <c r="E45" i="99"/>
  <c r="Z44" i="99"/>
  <c r="Y44" i="99"/>
  <c r="X44" i="99"/>
  <c r="W44" i="99"/>
  <c r="V44" i="99"/>
  <c r="U44" i="99"/>
  <c r="T44" i="99"/>
  <c r="S44" i="99"/>
  <c r="R44" i="99"/>
  <c r="Q44" i="99"/>
  <c r="P44" i="99"/>
  <c r="L44" i="99"/>
  <c r="K44" i="99"/>
  <c r="J44" i="99"/>
  <c r="I44" i="99"/>
  <c r="H44" i="99"/>
  <c r="G44" i="99"/>
  <c r="F44" i="99"/>
  <c r="E44" i="99"/>
  <c r="D44" i="99"/>
  <c r="C44" i="99"/>
  <c r="B44" i="99"/>
  <c r="Z43" i="99"/>
  <c r="Y43" i="99"/>
  <c r="X43" i="99"/>
  <c r="W43" i="99"/>
  <c r="V43" i="99"/>
  <c r="U43" i="99"/>
  <c r="T43" i="99"/>
  <c r="S43" i="99"/>
  <c r="R43" i="99"/>
  <c r="Q43" i="99"/>
  <c r="P43" i="99"/>
  <c r="L43" i="99"/>
  <c r="K43" i="99"/>
  <c r="J43" i="99"/>
  <c r="I43" i="99"/>
  <c r="H43" i="99"/>
  <c r="G43" i="99"/>
  <c r="F43" i="99"/>
  <c r="E43" i="99"/>
  <c r="Z42" i="99"/>
  <c r="Y42" i="99"/>
  <c r="X42" i="99"/>
  <c r="W42" i="99"/>
  <c r="V42" i="99"/>
  <c r="U42" i="99"/>
  <c r="T42" i="99"/>
  <c r="S42" i="99"/>
  <c r="R42" i="99"/>
  <c r="Q42" i="99"/>
  <c r="P42" i="99"/>
  <c r="L42" i="99"/>
  <c r="K42" i="99"/>
  <c r="J42" i="99"/>
  <c r="I42" i="99"/>
  <c r="H42" i="99"/>
  <c r="G42" i="99"/>
  <c r="F42" i="99"/>
  <c r="E42" i="99"/>
  <c r="Z41" i="99"/>
  <c r="Y41" i="99"/>
  <c r="X41" i="99"/>
  <c r="W41" i="99"/>
  <c r="V41" i="99"/>
  <c r="U41" i="99"/>
  <c r="T41" i="99"/>
  <c r="S41" i="99"/>
  <c r="R41" i="99"/>
  <c r="Q41" i="99"/>
  <c r="P41" i="99"/>
  <c r="Z40" i="99"/>
  <c r="Y40" i="99"/>
  <c r="X40" i="99"/>
  <c r="W40" i="99"/>
  <c r="V40" i="99"/>
  <c r="U40" i="99"/>
  <c r="T40" i="99"/>
  <c r="S40" i="99"/>
  <c r="R40" i="99"/>
  <c r="Q40" i="99"/>
  <c r="P40" i="99"/>
  <c r="L40" i="99"/>
  <c r="K40" i="99"/>
  <c r="J40" i="99"/>
  <c r="I40" i="99"/>
  <c r="H40" i="99"/>
  <c r="G40" i="99"/>
  <c r="F40" i="99"/>
  <c r="E40" i="99"/>
  <c r="Z39" i="99"/>
  <c r="Y39" i="99"/>
  <c r="X39" i="99"/>
  <c r="W39" i="99"/>
  <c r="V39" i="99"/>
  <c r="U39" i="99"/>
  <c r="T39" i="99"/>
  <c r="S39" i="99"/>
  <c r="R39" i="99"/>
  <c r="Q39" i="99"/>
  <c r="P39" i="99"/>
  <c r="Z38" i="99"/>
  <c r="Y38" i="99"/>
  <c r="X38" i="99"/>
  <c r="W38" i="99"/>
  <c r="V38" i="99"/>
  <c r="U38" i="99"/>
  <c r="T38" i="99"/>
  <c r="S38" i="99"/>
  <c r="R38" i="99"/>
  <c r="Q38" i="99"/>
  <c r="P38" i="99"/>
  <c r="L38" i="99"/>
  <c r="K38" i="99"/>
  <c r="J38" i="99"/>
  <c r="I38" i="99"/>
  <c r="H38" i="99"/>
  <c r="G38" i="99"/>
  <c r="F38" i="99"/>
  <c r="E38" i="99"/>
  <c r="D38" i="99"/>
  <c r="C38" i="99"/>
  <c r="B38" i="99"/>
  <c r="Z34" i="96"/>
  <c r="Y34" i="96"/>
  <c r="X34" i="96"/>
  <c r="W34" i="96"/>
  <c r="V34" i="96"/>
  <c r="U34" i="96"/>
  <c r="T34" i="96"/>
  <c r="S34" i="96"/>
  <c r="R34" i="96"/>
  <c r="Q34" i="96"/>
  <c r="P34" i="96"/>
  <c r="O34" i="96"/>
  <c r="N34" i="96"/>
  <c r="M34" i="96"/>
  <c r="L34" i="96"/>
  <c r="K34" i="96"/>
  <c r="J34" i="96"/>
  <c r="I34" i="96"/>
  <c r="H34" i="96"/>
  <c r="G34" i="96"/>
  <c r="F34" i="96"/>
  <c r="E34" i="96"/>
  <c r="D34" i="96"/>
  <c r="C34" i="96"/>
  <c r="B34" i="96"/>
  <c r="Z33" i="96"/>
  <c r="Y33" i="96"/>
  <c r="X33" i="96"/>
  <c r="W33" i="96"/>
  <c r="V33" i="96"/>
  <c r="U33" i="96"/>
  <c r="T33" i="96"/>
  <c r="S33" i="96"/>
  <c r="R33" i="96"/>
  <c r="Q33" i="96"/>
  <c r="P33" i="96"/>
  <c r="O33" i="96"/>
  <c r="N33" i="96"/>
  <c r="M33" i="96"/>
  <c r="L33" i="96"/>
  <c r="K33" i="96"/>
  <c r="J33" i="96"/>
  <c r="I33" i="96"/>
  <c r="H33" i="96"/>
  <c r="G33" i="96"/>
  <c r="F33" i="96"/>
  <c r="E33" i="96"/>
  <c r="D33" i="96"/>
  <c r="C33" i="96"/>
  <c r="B33" i="96"/>
  <c r="BA32" i="96"/>
  <c r="AZ32" i="96"/>
  <c r="AY32" i="96"/>
  <c r="AX32" i="96"/>
  <c r="AW32" i="96"/>
  <c r="AV32" i="96"/>
  <c r="AU32" i="96"/>
  <c r="AT32" i="96"/>
  <c r="AS32" i="96"/>
  <c r="AR32" i="96"/>
  <c r="AQ32" i="96"/>
  <c r="AP32" i="96"/>
  <c r="AO32" i="96"/>
  <c r="AN32" i="96"/>
  <c r="AM32" i="96"/>
  <c r="AL32" i="96"/>
  <c r="AK32" i="96"/>
  <c r="AJ32" i="96"/>
  <c r="AI32" i="96"/>
  <c r="AH32" i="96"/>
  <c r="AG32" i="96"/>
  <c r="AF32" i="96"/>
  <c r="AE32" i="96"/>
  <c r="AD32" i="96"/>
  <c r="AC32" i="96"/>
  <c r="BA31" i="96"/>
  <c r="AZ31" i="96"/>
  <c r="AY31" i="96"/>
  <c r="AX31" i="96"/>
  <c r="AW31" i="96"/>
  <c r="AV31" i="96"/>
  <c r="AU31" i="96"/>
  <c r="AT31" i="96"/>
  <c r="AS31" i="96"/>
  <c r="AR31" i="96"/>
  <c r="AQ31" i="96"/>
  <c r="AP31" i="96"/>
  <c r="AO31" i="96"/>
  <c r="AN31" i="96"/>
  <c r="AM31" i="96"/>
  <c r="AL31" i="96"/>
  <c r="AK31" i="96"/>
  <c r="AJ31" i="96"/>
  <c r="AI31" i="96"/>
  <c r="AH31" i="96"/>
  <c r="AG31" i="96"/>
  <c r="AF31" i="96"/>
  <c r="AE31" i="96"/>
  <c r="AD31" i="96"/>
  <c r="AC31" i="96"/>
  <c r="BA30" i="96"/>
  <c r="AZ30" i="96"/>
  <c r="AY30" i="96"/>
  <c r="AX30" i="96"/>
  <c r="AW30" i="96"/>
  <c r="AV30" i="96"/>
  <c r="AU30" i="96"/>
  <c r="AT30" i="96"/>
  <c r="AS30" i="96"/>
  <c r="AR30" i="96"/>
  <c r="AQ30" i="96"/>
  <c r="AP30" i="96"/>
  <c r="AO30" i="96"/>
  <c r="AN30" i="96"/>
  <c r="AM30" i="96"/>
  <c r="AL30" i="96"/>
  <c r="AK30" i="96"/>
  <c r="AJ30" i="96"/>
  <c r="AI30" i="96"/>
  <c r="AH30" i="96"/>
  <c r="AG30" i="96"/>
  <c r="AF30" i="96"/>
  <c r="AE30" i="96"/>
  <c r="AD30" i="96"/>
  <c r="AC30" i="96"/>
  <c r="BA29" i="96"/>
  <c r="AZ29" i="96"/>
  <c r="AY29" i="96"/>
  <c r="AX29" i="96"/>
  <c r="AW29" i="96"/>
  <c r="AV29" i="96"/>
  <c r="AU29" i="96"/>
  <c r="AT29" i="96"/>
  <c r="AS29" i="96"/>
  <c r="AR29" i="96"/>
  <c r="AQ29" i="96"/>
  <c r="AP29" i="96"/>
  <c r="AO29" i="96"/>
  <c r="AN29" i="96"/>
  <c r="AM29" i="96"/>
  <c r="AL29" i="96"/>
  <c r="AK29" i="96"/>
  <c r="AJ29" i="96"/>
  <c r="AI29" i="96"/>
  <c r="AH29" i="96"/>
  <c r="AG29" i="96"/>
  <c r="AF29" i="96"/>
  <c r="AE29" i="96"/>
  <c r="AD29" i="96"/>
  <c r="AC29" i="96"/>
  <c r="BA28" i="96"/>
  <c r="AZ28" i="96"/>
  <c r="AY28" i="96"/>
  <c r="AX28" i="96"/>
  <c r="AW28" i="96"/>
  <c r="AV28" i="96"/>
  <c r="AU28" i="96"/>
  <c r="AT28" i="96"/>
  <c r="AS28" i="96"/>
  <c r="AR28" i="96"/>
  <c r="AQ28" i="96"/>
  <c r="AP28" i="96"/>
  <c r="AO28" i="96"/>
  <c r="AN28" i="96"/>
  <c r="AM28" i="96"/>
  <c r="AL28" i="96"/>
  <c r="AK28" i="96"/>
  <c r="AJ28" i="96"/>
  <c r="AI28" i="96"/>
  <c r="AH28" i="96"/>
  <c r="AG28" i="96"/>
  <c r="AF28" i="96"/>
  <c r="AE28" i="96"/>
  <c r="AD28" i="96"/>
  <c r="AC28" i="96"/>
  <c r="BA27" i="96"/>
  <c r="AZ27" i="96"/>
  <c r="AY27" i="96"/>
  <c r="AX27" i="96"/>
  <c r="AW27" i="96"/>
  <c r="AV27" i="96"/>
  <c r="AU27" i="96"/>
  <c r="AT27" i="96"/>
  <c r="AS27" i="96"/>
  <c r="AR27" i="96"/>
  <c r="AQ27" i="96"/>
  <c r="AP27" i="96"/>
  <c r="AO27" i="96"/>
  <c r="AN27" i="96"/>
  <c r="AM27" i="96"/>
  <c r="AL27" i="96"/>
  <c r="AK27" i="96"/>
  <c r="AJ27" i="96"/>
  <c r="AI27" i="96"/>
  <c r="AH27" i="96"/>
  <c r="AG27" i="96"/>
  <c r="AF27" i="96"/>
  <c r="AE27" i="96"/>
  <c r="AD27" i="96"/>
  <c r="AC27" i="96"/>
  <c r="BA26" i="96"/>
  <c r="AZ26" i="96"/>
  <c r="AY26" i="96"/>
  <c r="AX26" i="96"/>
  <c r="AW26" i="96"/>
  <c r="AV26" i="96"/>
  <c r="AU26" i="96"/>
  <c r="AT26" i="96"/>
  <c r="AS26" i="96"/>
  <c r="AR26" i="96"/>
  <c r="AQ26" i="96"/>
  <c r="AP26" i="96"/>
  <c r="AO26" i="96"/>
  <c r="AN26" i="96"/>
  <c r="AM26" i="96"/>
  <c r="AL26" i="96"/>
  <c r="AK26" i="96"/>
  <c r="AJ26" i="96"/>
  <c r="AI26" i="96"/>
  <c r="AH26" i="96"/>
  <c r="AG26" i="96"/>
  <c r="AF26" i="96"/>
  <c r="AE26" i="96"/>
  <c r="AD26" i="96"/>
  <c r="AC26" i="96"/>
  <c r="BA25" i="96"/>
  <c r="AZ25" i="96"/>
  <c r="AY25" i="96"/>
  <c r="AX25" i="96"/>
  <c r="AW25" i="96"/>
  <c r="AV25" i="96"/>
  <c r="AU25" i="96"/>
  <c r="AT25" i="96"/>
  <c r="AS25" i="96"/>
  <c r="AR25" i="96"/>
  <c r="AQ25" i="96"/>
  <c r="AP25" i="96"/>
  <c r="AO25" i="96"/>
  <c r="AN25" i="96"/>
  <c r="AM25" i="96"/>
  <c r="AL25" i="96"/>
  <c r="AK25" i="96"/>
  <c r="AJ25" i="96"/>
  <c r="AI25" i="96"/>
  <c r="AH25" i="96"/>
  <c r="AG25" i="96"/>
  <c r="AF25" i="96"/>
  <c r="AE25" i="96"/>
  <c r="AD25" i="96"/>
  <c r="AC25" i="96"/>
  <c r="BA24" i="96"/>
  <c r="AZ24" i="96"/>
  <c r="AY24" i="96"/>
  <c r="AX24" i="96"/>
  <c r="AW24" i="96"/>
  <c r="AV24" i="96"/>
  <c r="AU24" i="96"/>
  <c r="AT24" i="96"/>
  <c r="AS24" i="96"/>
  <c r="AR24" i="96"/>
  <c r="AQ24" i="96"/>
  <c r="AP24" i="96"/>
  <c r="AO24" i="96"/>
  <c r="AN24" i="96"/>
  <c r="AM24" i="96"/>
  <c r="AL24" i="96"/>
  <c r="AK24" i="96"/>
  <c r="AJ24" i="96"/>
  <c r="AI24" i="96"/>
  <c r="AH24" i="96"/>
  <c r="AG24" i="96"/>
  <c r="AF24" i="96"/>
  <c r="AE24" i="96"/>
  <c r="AD24" i="96"/>
  <c r="AC24" i="96"/>
  <c r="BA23" i="96"/>
  <c r="AZ23" i="96"/>
  <c r="AY23" i="96"/>
  <c r="AX23" i="96"/>
  <c r="AW23" i="96"/>
  <c r="AV23" i="96"/>
  <c r="AU23" i="96"/>
  <c r="AT23" i="96"/>
  <c r="AS23" i="96"/>
  <c r="AR23" i="96"/>
  <c r="AQ23" i="96"/>
  <c r="AP23" i="96"/>
  <c r="AO23" i="96"/>
  <c r="AN23" i="96"/>
  <c r="AM23" i="96"/>
  <c r="AL23" i="96"/>
  <c r="AK23" i="96"/>
  <c r="AJ23" i="96"/>
  <c r="AI23" i="96"/>
  <c r="AH23" i="96"/>
  <c r="AG23" i="96"/>
  <c r="AF23" i="96"/>
  <c r="AE23" i="96"/>
  <c r="AD23" i="96"/>
  <c r="AC23" i="96"/>
  <c r="BA22" i="96"/>
  <c r="AZ22" i="96"/>
  <c r="AY22" i="96"/>
  <c r="AX22" i="96"/>
  <c r="AW22" i="96"/>
  <c r="AV22" i="96"/>
  <c r="AU22" i="96"/>
  <c r="AT22" i="96"/>
  <c r="AS22" i="96"/>
  <c r="AR22" i="96"/>
  <c r="AQ22" i="96"/>
  <c r="AP22" i="96"/>
  <c r="AO22" i="96"/>
  <c r="AN22" i="96"/>
  <c r="AM22" i="96"/>
  <c r="AL22" i="96"/>
  <c r="AK22" i="96"/>
  <c r="AJ22" i="96"/>
  <c r="AI22" i="96"/>
  <c r="AH22" i="96"/>
  <c r="AG22" i="96"/>
  <c r="AF22" i="96"/>
  <c r="AE22" i="96"/>
  <c r="AD22" i="96"/>
  <c r="AC22" i="96"/>
  <c r="BA21" i="96"/>
  <c r="AZ21" i="96"/>
  <c r="AY21" i="96"/>
  <c r="AX21" i="96"/>
  <c r="AW21" i="96"/>
  <c r="AV21" i="96"/>
  <c r="AU21" i="96"/>
  <c r="AT21" i="96"/>
  <c r="AS21" i="96"/>
  <c r="AR21" i="96"/>
  <c r="AQ21" i="96"/>
  <c r="AP21" i="96"/>
  <c r="AO21" i="96"/>
  <c r="AN21" i="96"/>
  <c r="AM21" i="96"/>
  <c r="AL21" i="96"/>
  <c r="AK21" i="96"/>
  <c r="AJ21" i="96"/>
  <c r="AI21" i="96"/>
  <c r="AH21" i="96"/>
  <c r="AG21" i="96"/>
  <c r="AF21" i="96"/>
  <c r="AE21" i="96"/>
  <c r="AD21" i="96"/>
  <c r="AC21" i="96"/>
  <c r="BA20" i="96"/>
  <c r="AZ20" i="96"/>
  <c r="AY20" i="96"/>
  <c r="AX20" i="96"/>
  <c r="AW20" i="96"/>
  <c r="AV20" i="96"/>
  <c r="AU20" i="96"/>
  <c r="AT20" i="96"/>
  <c r="AS20" i="96"/>
  <c r="AR20" i="96"/>
  <c r="AQ20" i="96"/>
  <c r="AP20" i="96"/>
  <c r="AO20" i="96"/>
  <c r="AN20" i="96"/>
  <c r="AM20" i="96"/>
  <c r="AL20" i="96"/>
  <c r="AK20" i="96"/>
  <c r="AJ20" i="96"/>
  <c r="AI20" i="96"/>
  <c r="AH20" i="96"/>
  <c r="AG20" i="96"/>
  <c r="AF20" i="96"/>
  <c r="AE20" i="96"/>
  <c r="AD20" i="96"/>
  <c r="AC20" i="96"/>
  <c r="BA19" i="96"/>
  <c r="AZ19" i="96"/>
  <c r="AY19" i="96"/>
  <c r="AX19" i="96"/>
  <c r="AW19" i="96"/>
  <c r="AV19" i="96"/>
  <c r="AU19" i="96"/>
  <c r="AT19" i="96"/>
  <c r="AS19" i="96"/>
  <c r="AR19" i="96"/>
  <c r="AQ19" i="96"/>
  <c r="AP19" i="96"/>
  <c r="AO19" i="96"/>
  <c r="AN19" i="96"/>
  <c r="AM19" i="96"/>
  <c r="AL19" i="96"/>
  <c r="AK19" i="96"/>
  <c r="AJ19" i="96"/>
  <c r="AI19" i="96"/>
  <c r="AH19" i="96"/>
  <c r="AG19" i="96"/>
  <c r="AF19" i="96"/>
  <c r="AE19" i="96"/>
  <c r="AD19" i="96"/>
  <c r="AC19" i="96"/>
  <c r="BA18" i="96"/>
  <c r="AZ18" i="96"/>
  <c r="AY18" i="96"/>
  <c r="AX18" i="96"/>
  <c r="AW18" i="96"/>
  <c r="AV18" i="96"/>
  <c r="AU18" i="96"/>
  <c r="AT18" i="96"/>
  <c r="AS18" i="96"/>
  <c r="AR18" i="96"/>
  <c r="AQ18" i="96"/>
  <c r="AP18" i="96"/>
  <c r="AO18" i="96"/>
  <c r="AN18" i="96"/>
  <c r="AM18" i="96"/>
  <c r="AL18" i="96"/>
  <c r="AK18" i="96"/>
  <c r="AJ18" i="96"/>
  <c r="AI18" i="96"/>
  <c r="AH18" i="96"/>
  <c r="AG18" i="96"/>
  <c r="AF18" i="96"/>
  <c r="AE18" i="96"/>
  <c r="AD18" i="96"/>
  <c r="AC18" i="96"/>
  <c r="BA17" i="96"/>
  <c r="AZ17" i="96"/>
  <c r="AY17" i="96"/>
  <c r="AX17" i="96"/>
  <c r="AW17" i="96"/>
  <c r="AV17" i="96"/>
  <c r="AU17" i="96"/>
  <c r="AT17" i="96"/>
  <c r="AS17" i="96"/>
  <c r="AR17" i="96"/>
  <c r="AQ17" i="96"/>
  <c r="AP17" i="96"/>
  <c r="AO17" i="96"/>
  <c r="AN17" i="96"/>
  <c r="AM17" i="96"/>
  <c r="AL17" i="96"/>
  <c r="AK17" i="96"/>
  <c r="AJ17" i="96"/>
  <c r="AI17" i="96"/>
  <c r="AH17" i="96"/>
  <c r="AG17" i="96"/>
  <c r="AF17" i="96"/>
  <c r="AE17" i="96"/>
  <c r="AD17" i="96"/>
  <c r="AC17" i="96"/>
  <c r="BA16" i="96"/>
  <c r="AZ16" i="96"/>
  <c r="AY16" i="96"/>
  <c r="AX16" i="96"/>
  <c r="AW16" i="96"/>
  <c r="AV16" i="96"/>
  <c r="AU16" i="96"/>
  <c r="AT16" i="96"/>
  <c r="AS16" i="96"/>
  <c r="AR16" i="96"/>
  <c r="AQ16" i="96"/>
  <c r="AP16" i="96"/>
  <c r="AO16" i="96"/>
  <c r="AN16" i="96"/>
  <c r="AM16" i="96"/>
  <c r="AL16" i="96"/>
  <c r="AK16" i="96"/>
  <c r="AJ16" i="96"/>
  <c r="AI16" i="96"/>
  <c r="AH16" i="96"/>
  <c r="AG16" i="96"/>
  <c r="AF16" i="96"/>
  <c r="AE16" i="96"/>
  <c r="AD16" i="96"/>
  <c r="AC16" i="96"/>
  <c r="BA15" i="96"/>
  <c r="AZ15" i="96"/>
  <c r="AY15" i="96"/>
  <c r="AX15" i="96"/>
  <c r="AW15" i="96"/>
  <c r="AV15" i="96"/>
  <c r="AU15" i="96"/>
  <c r="AT15" i="96"/>
  <c r="AS15" i="96"/>
  <c r="AR15" i="96"/>
  <c r="AQ15" i="96"/>
  <c r="AP15" i="96"/>
  <c r="AO15" i="96"/>
  <c r="AN15" i="96"/>
  <c r="AM15" i="96"/>
  <c r="AL15" i="96"/>
  <c r="AK15" i="96"/>
  <c r="AJ15" i="96"/>
  <c r="AI15" i="96"/>
  <c r="AH15" i="96"/>
  <c r="AG15" i="96"/>
  <c r="AF15" i="96"/>
  <c r="AE15" i="96"/>
  <c r="AD15" i="96"/>
  <c r="AC15" i="96"/>
  <c r="BA14" i="96"/>
  <c r="AZ14" i="96"/>
  <c r="AY14" i="96"/>
  <c r="AX14" i="96"/>
  <c r="AW14" i="96"/>
  <c r="AV14" i="96"/>
  <c r="AU14" i="96"/>
  <c r="AT14" i="96"/>
  <c r="AS14" i="96"/>
  <c r="AR14" i="96"/>
  <c r="AQ14" i="96"/>
  <c r="AP14" i="96"/>
  <c r="AO14" i="96"/>
  <c r="AN14" i="96"/>
  <c r="AM14" i="96"/>
  <c r="AL14" i="96"/>
  <c r="AK14" i="96"/>
  <c r="AJ14" i="96"/>
  <c r="AI14" i="96"/>
  <c r="AH14" i="96"/>
  <c r="AG14" i="96"/>
  <c r="AF14" i="96"/>
  <c r="AE14" i="96"/>
  <c r="AD14" i="96"/>
  <c r="AC14" i="96"/>
  <c r="BA13" i="96"/>
  <c r="AZ13" i="96"/>
  <c r="AY13" i="96"/>
  <c r="AX13" i="96"/>
  <c r="AW13" i="96"/>
  <c r="AV13" i="96"/>
  <c r="AU13" i="96"/>
  <c r="AT13" i="96"/>
  <c r="AS13" i="96"/>
  <c r="AR13" i="96"/>
  <c r="AQ13" i="96"/>
  <c r="AP13" i="96"/>
  <c r="AO13" i="96"/>
  <c r="AN13" i="96"/>
  <c r="AM13" i="96"/>
  <c r="AL13" i="96"/>
  <c r="AK13" i="96"/>
  <c r="AJ13" i="96"/>
  <c r="AI13" i="96"/>
  <c r="AH13" i="96"/>
  <c r="AG13" i="96"/>
  <c r="AF13" i="96"/>
  <c r="AE13" i="96"/>
  <c r="AD13" i="96"/>
  <c r="AC13" i="96"/>
  <c r="BA12" i="96"/>
  <c r="AZ12" i="96"/>
  <c r="AY12" i="96"/>
  <c r="AX12" i="96"/>
  <c r="AW12" i="96"/>
  <c r="AV12" i="96"/>
  <c r="AU12" i="96"/>
  <c r="AT12" i="96"/>
  <c r="AS12" i="96"/>
  <c r="AR12" i="96"/>
  <c r="AQ12" i="96"/>
  <c r="AP12" i="96"/>
  <c r="AO12" i="96"/>
  <c r="AN12" i="96"/>
  <c r="AM12" i="96"/>
  <c r="AL12" i="96"/>
  <c r="AK12" i="96"/>
  <c r="AJ12" i="96"/>
  <c r="AI12" i="96"/>
  <c r="AH12" i="96"/>
  <c r="AG12" i="96"/>
  <c r="AF12" i="96"/>
  <c r="AE12" i="96"/>
  <c r="AD12" i="96"/>
  <c r="AC12" i="96"/>
  <c r="BA11" i="96"/>
  <c r="AZ11" i="96"/>
  <c r="AY11" i="96"/>
  <c r="AX11" i="96"/>
  <c r="AW11" i="96"/>
  <c r="AV11" i="96"/>
  <c r="AU11" i="96"/>
  <c r="AT11" i="96"/>
  <c r="AS11" i="96"/>
  <c r="AR11" i="96"/>
  <c r="AQ11" i="96"/>
  <c r="AP11" i="96"/>
  <c r="AO11" i="96"/>
  <c r="AN11" i="96"/>
  <c r="AM11" i="96"/>
  <c r="AL11" i="96"/>
  <c r="AK11" i="96"/>
  <c r="AJ11" i="96"/>
  <c r="AI11" i="96"/>
  <c r="AH11" i="96"/>
  <c r="AG11" i="96"/>
  <c r="AF11" i="96"/>
  <c r="AE11" i="96"/>
  <c r="AD11" i="96"/>
  <c r="AC11" i="96"/>
  <c r="BA10" i="96"/>
  <c r="AZ10" i="96"/>
  <c r="AY10" i="96"/>
  <c r="AX10" i="96"/>
  <c r="AW10" i="96"/>
  <c r="AV10" i="96"/>
  <c r="AU10" i="96"/>
  <c r="AT10" i="96"/>
  <c r="AS10" i="96"/>
  <c r="AR10" i="96"/>
  <c r="AQ10" i="96"/>
  <c r="AP10" i="96"/>
  <c r="AO10" i="96"/>
  <c r="AN10" i="96"/>
  <c r="AM10" i="96"/>
  <c r="AL10" i="96"/>
  <c r="AK10" i="96"/>
  <c r="AJ10" i="96"/>
  <c r="AI10" i="96"/>
  <c r="AH10" i="96"/>
  <c r="AG10" i="96"/>
  <c r="AF10" i="96"/>
  <c r="AE10" i="96"/>
  <c r="AD10" i="96"/>
  <c r="AC10" i="96"/>
  <c r="BA9" i="96"/>
  <c r="AZ9" i="96"/>
  <c r="AY9" i="96"/>
  <c r="AX9" i="96"/>
  <c r="AW9" i="96"/>
  <c r="AV9" i="96"/>
  <c r="AU9" i="96"/>
  <c r="AT9" i="96"/>
  <c r="AS9" i="96"/>
  <c r="AR9" i="96"/>
  <c r="AQ9" i="96"/>
  <c r="AP9" i="96"/>
  <c r="AO9" i="96"/>
  <c r="AN9" i="96"/>
  <c r="AM9" i="96"/>
  <c r="AL9" i="96"/>
  <c r="AK9" i="96"/>
  <c r="AJ9" i="96"/>
  <c r="AI9" i="96"/>
  <c r="AH9" i="96"/>
  <c r="AG9" i="96"/>
  <c r="AF9" i="96"/>
  <c r="AE9" i="96"/>
  <c r="AD9" i="96"/>
  <c r="AC9" i="96"/>
  <c r="BA8" i="96"/>
  <c r="AZ8" i="96"/>
  <c r="AY8" i="96"/>
  <c r="AX8" i="96"/>
  <c r="AW8" i="96"/>
  <c r="AV8" i="96"/>
  <c r="AU8" i="96"/>
  <c r="AT8" i="96"/>
  <c r="AS8" i="96"/>
  <c r="AR8" i="96"/>
  <c r="AQ8" i="96"/>
  <c r="AP8" i="96"/>
  <c r="AO8" i="96"/>
  <c r="AN8" i="96"/>
  <c r="AM8" i="96"/>
  <c r="AL8" i="96"/>
  <c r="AK8" i="96"/>
  <c r="AJ8" i="96"/>
  <c r="AI8" i="96"/>
  <c r="AH8" i="96"/>
  <c r="AG8" i="96"/>
  <c r="AF8" i="96"/>
  <c r="AE8" i="96"/>
  <c r="AD8" i="96"/>
  <c r="AC8" i="96"/>
  <c r="BA7" i="96"/>
  <c r="AZ7" i="96"/>
  <c r="AY7" i="96"/>
  <c r="AX7" i="96"/>
  <c r="AW7" i="96"/>
  <c r="AV7" i="96"/>
  <c r="AU7" i="96"/>
  <c r="AT7" i="96"/>
  <c r="AS7" i="96"/>
  <c r="AR7" i="96"/>
  <c r="AQ7" i="96"/>
  <c r="AP7" i="96"/>
  <c r="AO7" i="96"/>
  <c r="AN7" i="96"/>
  <c r="AM7" i="96"/>
  <c r="AL7" i="96"/>
  <c r="AK7" i="96"/>
  <c r="AJ7" i="96"/>
  <c r="AI7" i="96"/>
  <c r="AH7" i="96"/>
  <c r="AG7" i="96"/>
  <c r="AF7" i="96"/>
  <c r="AE7" i="96"/>
  <c r="AD7" i="96"/>
  <c r="AC7" i="96"/>
  <c r="BA6" i="96"/>
  <c r="AZ6" i="96"/>
  <c r="AY6" i="96"/>
  <c r="AX6" i="96"/>
  <c r="AW6" i="96"/>
  <c r="AV6" i="96"/>
  <c r="AU6" i="96"/>
  <c r="AT6" i="96"/>
  <c r="AS6" i="96"/>
  <c r="AR6" i="96"/>
  <c r="AQ6" i="96"/>
  <c r="AP6" i="96"/>
  <c r="AO6" i="96"/>
  <c r="AN6" i="96"/>
  <c r="AM6" i="96"/>
  <c r="AL6" i="96"/>
  <c r="AK6" i="96"/>
  <c r="AJ6" i="96"/>
  <c r="AI6" i="96"/>
  <c r="AH6" i="96"/>
  <c r="AG6" i="96"/>
  <c r="AF6" i="96"/>
  <c r="AE6" i="96"/>
  <c r="AD6" i="96"/>
  <c r="AC6" i="96"/>
  <c r="BA5" i="96"/>
  <c r="AZ5" i="96"/>
  <c r="AY5" i="96"/>
  <c r="AX5" i="96"/>
  <c r="AW5" i="96"/>
  <c r="AV5" i="96"/>
  <c r="AU5" i="96"/>
  <c r="AT5" i="96"/>
  <c r="AS5" i="96"/>
  <c r="AR5" i="96"/>
  <c r="AQ5" i="96"/>
  <c r="AP5" i="96"/>
  <c r="AO5" i="96"/>
  <c r="AN5" i="96"/>
  <c r="AM5" i="96"/>
  <c r="AL5" i="96"/>
  <c r="AK5" i="96"/>
  <c r="AJ5" i="96"/>
  <c r="AI5" i="96"/>
  <c r="AH5" i="96"/>
  <c r="AG5" i="96"/>
  <c r="AF5" i="96"/>
  <c r="AE5" i="96"/>
  <c r="AD5" i="96"/>
  <c r="AC5" i="96"/>
  <c r="Z34" i="95"/>
  <c r="Y34" i="95"/>
  <c r="X34" i="95"/>
  <c r="W34" i="95"/>
  <c r="V34" i="95"/>
  <c r="U34" i="95"/>
  <c r="T34" i="95"/>
  <c r="S34" i="95"/>
  <c r="R34" i="95"/>
  <c r="Q34" i="95"/>
  <c r="P34" i="95"/>
  <c r="O34" i="95"/>
  <c r="N34" i="95"/>
  <c r="M34" i="95"/>
  <c r="L34" i="95"/>
  <c r="K34" i="95"/>
  <c r="J34" i="95"/>
  <c r="I34" i="95"/>
  <c r="H34" i="95"/>
  <c r="G34" i="95"/>
  <c r="F34" i="95"/>
  <c r="E34" i="95"/>
  <c r="D34" i="95"/>
  <c r="C34" i="95"/>
  <c r="B34" i="95"/>
  <c r="Z33" i="95"/>
  <c r="Y33" i="95"/>
  <c r="X33" i="95"/>
  <c r="W33" i="95"/>
  <c r="V33" i="95"/>
  <c r="U33" i="95"/>
  <c r="T33" i="95"/>
  <c r="S33" i="95"/>
  <c r="R33" i="95"/>
  <c r="Q33" i="95"/>
  <c r="P33" i="95"/>
  <c r="O33" i="95"/>
  <c r="N33" i="95"/>
  <c r="M33" i="95"/>
  <c r="L33" i="95"/>
  <c r="K33" i="95"/>
  <c r="J33" i="95"/>
  <c r="I33" i="95"/>
  <c r="H33" i="95"/>
  <c r="G33" i="95"/>
  <c r="F33" i="95"/>
  <c r="E33" i="95"/>
  <c r="D33" i="95"/>
  <c r="C33" i="95"/>
  <c r="B33" i="95"/>
  <c r="BA32" i="95"/>
  <c r="AZ32" i="95"/>
  <c r="AY32" i="95"/>
  <c r="AX32" i="95"/>
  <c r="AW32" i="95"/>
  <c r="AV32" i="95"/>
  <c r="AU32" i="95"/>
  <c r="AT32" i="95"/>
  <c r="AS32" i="95"/>
  <c r="AR32" i="95"/>
  <c r="AQ32" i="95"/>
  <c r="AP32" i="95"/>
  <c r="AO32" i="95"/>
  <c r="AN32" i="95"/>
  <c r="AM32" i="95"/>
  <c r="AL32" i="95"/>
  <c r="AK32" i="95"/>
  <c r="AJ32" i="95"/>
  <c r="AI32" i="95"/>
  <c r="AH32" i="95"/>
  <c r="AG32" i="95"/>
  <c r="AF32" i="95"/>
  <c r="AE32" i="95"/>
  <c r="AD32" i="95"/>
  <c r="AC32" i="95"/>
  <c r="BA31" i="95"/>
  <c r="AZ31" i="95"/>
  <c r="AY31" i="95"/>
  <c r="AX31" i="95"/>
  <c r="AW31" i="95"/>
  <c r="AV31" i="95"/>
  <c r="AU31" i="95"/>
  <c r="AT31" i="95"/>
  <c r="AS31" i="95"/>
  <c r="AR31" i="95"/>
  <c r="AQ31" i="95"/>
  <c r="AP31" i="95"/>
  <c r="AO31" i="95"/>
  <c r="AN31" i="95"/>
  <c r="AM31" i="95"/>
  <c r="AL31" i="95"/>
  <c r="AK31" i="95"/>
  <c r="AJ31" i="95"/>
  <c r="AI31" i="95"/>
  <c r="AH31" i="95"/>
  <c r="AG31" i="95"/>
  <c r="AF31" i="95"/>
  <c r="AE31" i="95"/>
  <c r="AD31" i="95"/>
  <c r="AC31" i="95"/>
  <c r="BA30" i="95"/>
  <c r="AZ30" i="95"/>
  <c r="AY30" i="95"/>
  <c r="AX30" i="95"/>
  <c r="AW30" i="95"/>
  <c r="AV30" i="95"/>
  <c r="AU30" i="95"/>
  <c r="AT30" i="95"/>
  <c r="AS30" i="95"/>
  <c r="AR30" i="95"/>
  <c r="AQ30" i="95"/>
  <c r="AP30" i="95"/>
  <c r="AO30" i="95"/>
  <c r="AN30" i="95"/>
  <c r="AM30" i="95"/>
  <c r="AL30" i="95"/>
  <c r="AK30" i="95"/>
  <c r="AJ30" i="95"/>
  <c r="AI30" i="95"/>
  <c r="AH30" i="95"/>
  <c r="AG30" i="95"/>
  <c r="AF30" i="95"/>
  <c r="AE30" i="95"/>
  <c r="AD30" i="95"/>
  <c r="AC30" i="95"/>
  <c r="BA29" i="95"/>
  <c r="AZ29" i="95"/>
  <c r="AY29" i="95"/>
  <c r="AX29" i="95"/>
  <c r="AW29" i="95"/>
  <c r="AV29" i="95"/>
  <c r="AU29" i="95"/>
  <c r="AT29" i="95"/>
  <c r="AS29" i="95"/>
  <c r="AR29" i="95"/>
  <c r="AQ29" i="95"/>
  <c r="AP29" i="95"/>
  <c r="AO29" i="95"/>
  <c r="AN29" i="95"/>
  <c r="AM29" i="95"/>
  <c r="AL29" i="95"/>
  <c r="AK29" i="95"/>
  <c r="AJ29" i="95"/>
  <c r="AI29" i="95"/>
  <c r="AH29" i="95"/>
  <c r="AG29" i="95"/>
  <c r="AF29" i="95"/>
  <c r="AE29" i="95"/>
  <c r="AD29" i="95"/>
  <c r="AC29" i="95"/>
  <c r="BA28" i="95"/>
  <c r="AZ28" i="95"/>
  <c r="AY28" i="95"/>
  <c r="AX28" i="95"/>
  <c r="AW28" i="95"/>
  <c r="AV28" i="95"/>
  <c r="AU28" i="95"/>
  <c r="AT28" i="95"/>
  <c r="AS28" i="95"/>
  <c r="AR28" i="95"/>
  <c r="AQ28" i="95"/>
  <c r="AP28" i="95"/>
  <c r="AO28" i="95"/>
  <c r="AN28" i="95"/>
  <c r="AM28" i="95"/>
  <c r="AL28" i="95"/>
  <c r="AK28" i="95"/>
  <c r="AJ28" i="95"/>
  <c r="AI28" i="95"/>
  <c r="AH28" i="95"/>
  <c r="AG28" i="95"/>
  <c r="AF28" i="95"/>
  <c r="AE28" i="95"/>
  <c r="AD28" i="95"/>
  <c r="AC28" i="95"/>
  <c r="BA27" i="95"/>
  <c r="AZ27" i="95"/>
  <c r="AY27" i="95"/>
  <c r="AX27" i="95"/>
  <c r="AW27" i="95"/>
  <c r="AV27" i="95"/>
  <c r="AU27" i="95"/>
  <c r="AT27" i="95"/>
  <c r="AS27" i="95"/>
  <c r="AR27" i="95"/>
  <c r="AQ27" i="95"/>
  <c r="AP27" i="95"/>
  <c r="AO27" i="95"/>
  <c r="AN27" i="95"/>
  <c r="AM27" i="95"/>
  <c r="AL27" i="95"/>
  <c r="AK27" i="95"/>
  <c r="AJ27" i="95"/>
  <c r="AI27" i="95"/>
  <c r="AH27" i="95"/>
  <c r="AG27" i="95"/>
  <c r="AF27" i="95"/>
  <c r="AE27" i="95"/>
  <c r="AD27" i="95"/>
  <c r="AC27" i="95"/>
  <c r="BA26" i="95"/>
  <c r="AZ26" i="95"/>
  <c r="AY26" i="95"/>
  <c r="AX26" i="95"/>
  <c r="AW26" i="95"/>
  <c r="AV26" i="95"/>
  <c r="AU26" i="95"/>
  <c r="AT26" i="95"/>
  <c r="AS26" i="95"/>
  <c r="AR26" i="95"/>
  <c r="AQ26" i="95"/>
  <c r="AP26" i="95"/>
  <c r="AO26" i="95"/>
  <c r="AN26" i="95"/>
  <c r="AM26" i="95"/>
  <c r="AL26" i="95"/>
  <c r="AK26" i="95"/>
  <c r="AJ26" i="95"/>
  <c r="AI26" i="95"/>
  <c r="AH26" i="95"/>
  <c r="AG26" i="95"/>
  <c r="AF26" i="95"/>
  <c r="AE26" i="95"/>
  <c r="AD26" i="95"/>
  <c r="AC26" i="95"/>
  <c r="BA25" i="95"/>
  <c r="AZ25" i="95"/>
  <c r="AY25" i="95"/>
  <c r="AX25" i="95"/>
  <c r="AW25" i="95"/>
  <c r="AV25" i="95"/>
  <c r="AU25" i="95"/>
  <c r="AT25" i="95"/>
  <c r="AS25" i="95"/>
  <c r="AR25" i="95"/>
  <c r="AQ25" i="95"/>
  <c r="AP25" i="95"/>
  <c r="AO25" i="95"/>
  <c r="AN25" i="95"/>
  <c r="AM25" i="95"/>
  <c r="AL25" i="95"/>
  <c r="AK25" i="95"/>
  <c r="AJ25" i="95"/>
  <c r="AI25" i="95"/>
  <c r="AH25" i="95"/>
  <c r="AG25" i="95"/>
  <c r="AF25" i="95"/>
  <c r="AE25" i="95"/>
  <c r="AD25" i="95"/>
  <c r="AC25" i="95"/>
  <c r="BA24" i="95"/>
  <c r="AZ24" i="95"/>
  <c r="AY24" i="95"/>
  <c r="AX24" i="95"/>
  <c r="AW24" i="95"/>
  <c r="AV24" i="95"/>
  <c r="AU24" i="95"/>
  <c r="AT24" i="95"/>
  <c r="AS24" i="95"/>
  <c r="AR24" i="95"/>
  <c r="AQ24" i="95"/>
  <c r="AP24" i="95"/>
  <c r="AO24" i="95"/>
  <c r="AN24" i="95"/>
  <c r="AM24" i="95"/>
  <c r="AL24" i="95"/>
  <c r="AK24" i="95"/>
  <c r="AJ24" i="95"/>
  <c r="AI24" i="95"/>
  <c r="AH24" i="95"/>
  <c r="AG24" i="95"/>
  <c r="AF24" i="95"/>
  <c r="AE24" i="95"/>
  <c r="AD24" i="95"/>
  <c r="AC24" i="95"/>
  <c r="BA23" i="95"/>
  <c r="AZ23" i="95"/>
  <c r="AY23" i="95"/>
  <c r="AX23" i="95"/>
  <c r="AW23" i="95"/>
  <c r="AV23" i="95"/>
  <c r="AU23" i="95"/>
  <c r="AT23" i="95"/>
  <c r="AS23" i="95"/>
  <c r="AR23" i="95"/>
  <c r="AQ23" i="95"/>
  <c r="AP23" i="95"/>
  <c r="AO23" i="95"/>
  <c r="AN23" i="95"/>
  <c r="AM23" i="95"/>
  <c r="AL23" i="95"/>
  <c r="AK23" i="95"/>
  <c r="AJ23" i="95"/>
  <c r="AI23" i="95"/>
  <c r="AH23" i="95"/>
  <c r="AG23" i="95"/>
  <c r="AF23" i="95"/>
  <c r="AE23" i="95"/>
  <c r="AD23" i="95"/>
  <c r="AC23" i="95"/>
  <c r="BA22" i="95"/>
  <c r="AZ22" i="95"/>
  <c r="AY22" i="95"/>
  <c r="AX22" i="95"/>
  <c r="AW22" i="95"/>
  <c r="AV22" i="95"/>
  <c r="AU22" i="95"/>
  <c r="AT22" i="95"/>
  <c r="AS22" i="95"/>
  <c r="AR22" i="95"/>
  <c r="AQ22" i="95"/>
  <c r="AP22" i="95"/>
  <c r="AO22" i="95"/>
  <c r="AN22" i="95"/>
  <c r="AM22" i="95"/>
  <c r="AL22" i="95"/>
  <c r="AK22" i="95"/>
  <c r="AJ22" i="95"/>
  <c r="AI22" i="95"/>
  <c r="AH22" i="95"/>
  <c r="AG22" i="95"/>
  <c r="AF22" i="95"/>
  <c r="AE22" i="95"/>
  <c r="AD22" i="95"/>
  <c r="AC22" i="95"/>
  <c r="BA21" i="95"/>
  <c r="AZ21" i="95"/>
  <c r="AY21" i="95"/>
  <c r="AX21" i="95"/>
  <c r="AW21" i="95"/>
  <c r="AV21" i="95"/>
  <c r="AU21" i="95"/>
  <c r="AT21" i="95"/>
  <c r="AS21" i="95"/>
  <c r="AR21" i="95"/>
  <c r="AQ21" i="95"/>
  <c r="AP21" i="95"/>
  <c r="AO21" i="95"/>
  <c r="AN21" i="95"/>
  <c r="AM21" i="95"/>
  <c r="AL21" i="95"/>
  <c r="AK21" i="95"/>
  <c r="AJ21" i="95"/>
  <c r="AI21" i="95"/>
  <c r="AH21" i="95"/>
  <c r="AG21" i="95"/>
  <c r="AF21" i="95"/>
  <c r="AE21" i="95"/>
  <c r="AD21" i="95"/>
  <c r="AC21" i="95"/>
  <c r="BA20" i="95"/>
  <c r="AZ20" i="95"/>
  <c r="AY20" i="95"/>
  <c r="AX20" i="95"/>
  <c r="AW20" i="95"/>
  <c r="AV20" i="95"/>
  <c r="AU20" i="95"/>
  <c r="AT20" i="95"/>
  <c r="AS20" i="95"/>
  <c r="AR20" i="95"/>
  <c r="AQ20" i="95"/>
  <c r="AP20" i="95"/>
  <c r="AO20" i="95"/>
  <c r="AN20" i="95"/>
  <c r="AM20" i="95"/>
  <c r="AL20" i="95"/>
  <c r="AK20" i="95"/>
  <c r="AJ20" i="95"/>
  <c r="AI20" i="95"/>
  <c r="AH20" i="95"/>
  <c r="AG20" i="95"/>
  <c r="AF20" i="95"/>
  <c r="AE20" i="95"/>
  <c r="AD20" i="95"/>
  <c r="AC20" i="95"/>
  <c r="BA19" i="95"/>
  <c r="AZ19" i="95"/>
  <c r="AY19" i="95"/>
  <c r="AX19" i="95"/>
  <c r="AW19" i="95"/>
  <c r="AV19" i="95"/>
  <c r="AU19" i="95"/>
  <c r="AT19" i="95"/>
  <c r="AS19" i="95"/>
  <c r="AR19" i="95"/>
  <c r="AQ19" i="95"/>
  <c r="AP19" i="95"/>
  <c r="AO19" i="95"/>
  <c r="AN19" i="95"/>
  <c r="AM19" i="95"/>
  <c r="AL19" i="95"/>
  <c r="AK19" i="95"/>
  <c r="AJ19" i="95"/>
  <c r="AI19" i="95"/>
  <c r="AH19" i="95"/>
  <c r="AG19" i="95"/>
  <c r="AF19" i="95"/>
  <c r="AE19" i="95"/>
  <c r="AD19" i="95"/>
  <c r="AC19" i="95"/>
  <c r="BA18" i="95"/>
  <c r="AZ18" i="95"/>
  <c r="AY18" i="95"/>
  <c r="AX18" i="95"/>
  <c r="AW18" i="95"/>
  <c r="AV18" i="95"/>
  <c r="AU18" i="95"/>
  <c r="AT18" i="95"/>
  <c r="AS18" i="95"/>
  <c r="AR18" i="95"/>
  <c r="AQ18" i="95"/>
  <c r="AP18" i="95"/>
  <c r="AO18" i="95"/>
  <c r="AN18" i="95"/>
  <c r="AM18" i="95"/>
  <c r="AL18" i="95"/>
  <c r="AK18" i="95"/>
  <c r="AJ18" i="95"/>
  <c r="AI18" i="95"/>
  <c r="AH18" i="95"/>
  <c r="AG18" i="95"/>
  <c r="AF18" i="95"/>
  <c r="AE18" i="95"/>
  <c r="AD18" i="95"/>
  <c r="AC18" i="95"/>
  <c r="BA17" i="95"/>
  <c r="AZ17" i="95"/>
  <c r="AY17" i="95"/>
  <c r="AX17" i="95"/>
  <c r="AW17" i="95"/>
  <c r="AV17" i="95"/>
  <c r="AU17" i="95"/>
  <c r="AT17" i="95"/>
  <c r="AS17" i="95"/>
  <c r="AR17" i="95"/>
  <c r="AQ17" i="95"/>
  <c r="AP17" i="95"/>
  <c r="AO17" i="95"/>
  <c r="AN17" i="95"/>
  <c r="AM17" i="95"/>
  <c r="AL17" i="95"/>
  <c r="AK17" i="95"/>
  <c r="AJ17" i="95"/>
  <c r="AI17" i="95"/>
  <c r="AH17" i="95"/>
  <c r="AG17" i="95"/>
  <c r="AF17" i="95"/>
  <c r="AE17" i="95"/>
  <c r="AD17" i="95"/>
  <c r="AC17" i="95"/>
  <c r="BA16" i="95"/>
  <c r="AZ16" i="95"/>
  <c r="AY16" i="95"/>
  <c r="AX16" i="95"/>
  <c r="AW16" i="95"/>
  <c r="AV16" i="95"/>
  <c r="AU16" i="95"/>
  <c r="AT16" i="95"/>
  <c r="AS16" i="95"/>
  <c r="AR16" i="95"/>
  <c r="AQ16" i="95"/>
  <c r="AP16" i="95"/>
  <c r="AO16" i="95"/>
  <c r="AN16" i="95"/>
  <c r="AM16" i="95"/>
  <c r="AL16" i="95"/>
  <c r="AK16" i="95"/>
  <c r="AJ16" i="95"/>
  <c r="AI16" i="95"/>
  <c r="AH16" i="95"/>
  <c r="AG16" i="95"/>
  <c r="AF16" i="95"/>
  <c r="AE16" i="95"/>
  <c r="AD16" i="95"/>
  <c r="AC16" i="95"/>
  <c r="BA15" i="95"/>
  <c r="AZ15" i="95"/>
  <c r="AY15" i="95"/>
  <c r="AX15" i="95"/>
  <c r="AW15" i="95"/>
  <c r="AV15" i="95"/>
  <c r="AU15" i="95"/>
  <c r="AT15" i="95"/>
  <c r="AS15" i="95"/>
  <c r="AR15" i="95"/>
  <c r="AQ15" i="95"/>
  <c r="AP15" i="95"/>
  <c r="AO15" i="95"/>
  <c r="AN15" i="95"/>
  <c r="AM15" i="95"/>
  <c r="AL15" i="95"/>
  <c r="AK15" i="95"/>
  <c r="AJ15" i="95"/>
  <c r="AI15" i="95"/>
  <c r="AH15" i="95"/>
  <c r="AG15" i="95"/>
  <c r="AF15" i="95"/>
  <c r="AE15" i="95"/>
  <c r="AD15" i="95"/>
  <c r="AC15" i="95"/>
  <c r="BA14" i="95"/>
  <c r="AZ14" i="95"/>
  <c r="AY14" i="95"/>
  <c r="AX14" i="95"/>
  <c r="AW14" i="95"/>
  <c r="AV14" i="95"/>
  <c r="AU14" i="95"/>
  <c r="AT14" i="95"/>
  <c r="AS14" i="95"/>
  <c r="AR14" i="95"/>
  <c r="AQ14" i="95"/>
  <c r="AP14" i="95"/>
  <c r="AO14" i="95"/>
  <c r="AN14" i="95"/>
  <c r="AM14" i="95"/>
  <c r="AL14" i="95"/>
  <c r="AK14" i="95"/>
  <c r="AJ14" i="95"/>
  <c r="AI14" i="95"/>
  <c r="AH14" i="95"/>
  <c r="AG14" i="95"/>
  <c r="AF14" i="95"/>
  <c r="AE14" i="95"/>
  <c r="AD14" i="95"/>
  <c r="AC14" i="95"/>
  <c r="BA13" i="95"/>
  <c r="AZ13" i="95"/>
  <c r="AY13" i="95"/>
  <c r="AX13" i="95"/>
  <c r="AW13" i="95"/>
  <c r="AV13" i="95"/>
  <c r="AU13" i="95"/>
  <c r="AT13" i="95"/>
  <c r="AS13" i="95"/>
  <c r="AR13" i="95"/>
  <c r="AQ13" i="95"/>
  <c r="AP13" i="95"/>
  <c r="AO13" i="95"/>
  <c r="AN13" i="95"/>
  <c r="AM13" i="95"/>
  <c r="AL13" i="95"/>
  <c r="AK13" i="95"/>
  <c r="AJ13" i="95"/>
  <c r="AI13" i="95"/>
  <c r="AH13" i="95"/>
  <c r="AG13" i="95"/>
  <c r="AF13" i="95"/>
  <c r="AE13" i="95"/>
  <c r="AD13" i="95"/>
  <c r="AC13" i="95"/>
  <c r="BA12" i="95"/>
  <c r="AZ12" i="95"/>
  <c r="AY12" i="95"/>
  <c r="AX12" i="95"/>
  <c r="AW12" i="95"/>
  <c r="AV12" i="95"/>
  <c r="AU12" i="95"/>
  <c r="AT12" i="95"/>
  <c r="AS12" i="95"/>
  <c r="AR12" i="95"/>
  <c r="AQ12" i="95"/>
  <c r="AP12" i="95"/>
  <c r="AO12" i="95"/>
  <c r="AN12" i="95"/>
  <c r="AM12" i="95"/>
  <c r="AL12" i="95"/>
  <c r="AK12" i="95"/>
  <c r="AJ12" i="95"/>
  <c r="AI12" i="95"/>
  <c r="AH12" i="95"/>
  <c r="AG12" i="95"/>
  <c r="AF12" i="95"/>
  <c r="AE12" i="95"/>
  <c r="AD12" i="95"/>
  <c r="AC12" i="95"/>
  <c r="BA11" i="95"/>
  <c r="AZ11" i="95"/>
  <c r="AY11" i="95"/>
  <c r="AX11" i="95"/>
  <c r="AW11" i="95"/>
  <c r="AV11" i="95"/>
  <c r="AU11" i="95"/>
  <c r="AT11" i="95"/>
  <c r="AS11" i="95"/>
  <c r="AR11" i="95"/>
  <c r="AQ11" i="95"/>
  <c r="AP11" i="95"/>
  <c r="AO11" i="95"/>
  <c r="AN11" i="95"/>
  <c r="AM11" i="95"/>
  <c r="AL11" i="95"/>
  <c r="AK11" i="95"/>
  <c r="AJ11" i="95"/>
  <c r="AI11" i="95"/>
  <c r="AH11" i="95"/>
  <c r="AG11" i="95"/>
  <c r="AF11" i="95"/>
  <c r="AE11" i="95"/>
  <c r="AD11" i="95"/>
  <c r="AC11" i="95"/>
  <c r="BA10" i="95"/>
  <c r="AZ10" i="95"/>
  <c r="AY10" i="95"/>
  <c r="AX10" i="95"/>
  <c r="AW10" i="95"/>
  <c r="AV10" i="95"/>
  <c r="AU10" i="95"/>
  <c r="AT10" i="95"/>
  <c r="AS10" i="95"/>
  <c r="AR10" i="95"/>
  <c r="AQ10" i="95"/>
  <c r="AP10" i="95"/>
  <c r="AO10" i="95"/>
  <c r="AN10" i="95"/>
  <c r="AM10" i="95"/>
  <c r="AL10" i="95"/>
  <c r="AK10" i="95"/>
  <c r="AJ10" i="95"/>
  <c r="AI10" i="95"/>
  <c r="AH10" i="95"/>
  <c r="AG10" i="95"/>
  <c r="AF10" i="95"/>
  <c r="AE10" i="95"/>
  <c r="AD10" i="95"/>
  <c r="AC10" i="95"/>
  <c r="BA9" i="95"/>
  <c r="AZ9" i="95"/>
  <c r="AY9" i="95"/>
  <c r="AX9" i="95"/>
  <c r="AW9" i="95"/>
  <c r="AV9" i="95"/>
  <c r="AU9" i="95"/>
  <c r="AT9" i="95"/>
  <c r="AS9" i="95"/>
  <c r="AR9" i="95"/>
  <c r="AQ9" i="95"/>
  <c r="AP9" i="95"/>
  <c r="AO9" i="95"/>
  <c r="AN9" i="95"/>
  <c r="AM9" i="95"/>
  <c r="AL9" i="95"/>
  <c r="AK9" i="95"/>
  <c r="AJ9" i="95"/>
  <c r="AI9" i="95"/>
  <c r="AH9" i="95"/>
  <c r="AG9" i="95"/>
  <c r="AF9" i="95"/>
  <c r="AE9" i="95"/>
  <c r="AD9" i="95"/>
  <c r="AC9" i="95"/>
  <c r="BA8" i="95"/>
  <c r="AZ8" i="95"/>
  <c r="AY8" i="95"/>
  <c r="AX8" i="95"/>
  <c r="AW8" i="95"/>
  <c r="AV8" i="95"/>
  <c r="AU8" i="95"/>
  <c r="AT8" i="95"/>
  <c r="AS8" i="95"/>
  <c r="AR8" i="95"/>
  <c r="AQ8" i="95"/>
  <c r="AP8" i="95"/>
  <c r="AO8" i="95"/>
  <c r="AN8" i="95"/>
  <c r="AM8" i="95"/>
  <c r="AL8" i="95"/>
  <c r="AK8" i="95"/>
  <c r="AJ8" i="95"/>
  <c r="AI8" i="95"/>
  <c r="AH8" i="95"/>
  <c r="AG8" i="95"/>
  <c r="AF8" i="95"/>
  <c r="AE8" i="95"/>
  <c r="AD8" i="95"/>
  <c r="AC8" i="95"/>
  <c r="BA7" i="95"/>
  <c r="AZ7" i="95"/>
  <c r="AY7" i="95"/>
  <c r="AX7" i="95"/>
  <c r="AW7" i="95"/>
  <c r="AV7" i="95"/>
  <c r="AU7" i="95"/>
  <c r="AT7" i="95"/>
  <c r="AS7" i="95"/>
  <c r="AR7" i="95"/>
  <c r="AQ7" i="95"/>
  <c r="AP7" i="95"/>
  <c r="AO7" i="95"/>
  <c r="AN7" i="95"/>
  <c r="AM7" i="95"/>
  <c r="AL7" i="95"/>
  <c r="AK7" i="95"/>
  <c r="AJ7" i="95"/>
  <c r="AI7" i="95"/>
  <c r="AH7" i="95"/>
  <c r="AG7" i="95"/>
  <c r="AF7" i="95"/>
  <c r="AE7" i="95"/>
  <c r="AD7" i="95"/>
  <c r="AC7" i="95"/>
  <c r="BA6" i="95"/>
  <c r="AZ6" i="95"/>
  <c r="AY6" i="95"/>
  <c r="AX6" i="95"/>
  <c r="AW6" i="95"/>
  <c r="AV6" i="95"/>
  <c r="AU6" i="95"/>
  <c r="AT6" i="95"/>
  <c r="AS6" i="95"/>
  <c r="AR6" i="95"/>
  <c r="AQ6" i="95"/>
  <c r="AP6" i="95"/>
  <c r="AO6" i="95"/>
  <c r="AN6" i="95"/>
  <c r="AM6" i="95"/>
  <c r="AL6" i="95"/>
  <c r="AK6" i="95"/>
  <c r="AJ6" i="95"/>
  <c r="AI6" i="95"/>
  <c r="AH6" i="95"/>
  <c r="AG6" i="95"/>
  <c r="AF6" i="95"/>
  <c r="AE6" i="95"/>
  <c r="AD6" i="95"/>
  <c r="AC6" i="95"/>
  <c r="BA5" i="95"/>
  <c r="AZ5" i="95"/>
  <c r="AY5" i="95"/>
  <c r="AX5" i="95"/>
  <c r="AW5" i="95"/>
  <c r="AV5" i="95"/>
  <c r="AU5" i="95"/>
  <c r="AT5" i="95"/>
  <c r="AS5" i="95"/>
  <c r="AR5" i="95"/>
  <c r="AQ5" i="95"/>
  <c r="AP5" i="95"/>
  <c r="AO5" i="95"/>
  <c r="AN5" i="95"/>
  <c r="AM5" i="95"/>
  <c r="AL5" i="95"/>
  <c r="AK5" i="95"/>
  <c r="AJ5" i="95"/>
  <c r="AI5" i="95"/>
  <c r="AH5" i="95"/>
  <c r="AG5" i="95"/>
  <c r="AF5" i="95"/>
  <c r="AE5" i="95"/>
  <c r="AD5" i="95"/>
  <c r="AC5" i="95"/>
  <c r="AX39" i="98"/>
  <c r="AW39" i="98"/>
  <c r="AV39" i="98"/>
  <c r="AU39" i="98"/>
  <c r="AT39" i="98"/>
  <c r="AS39" i="98"/>
  <c r="AR39" i="98"/>
  <c r="AQ39" i="98"/>
  <c r="AP39" i="98"/>
  <c r="AO39" i="98"/>
  <c r="AN39" i="98"/>
  <c r="AM39" i="98"/>
  <c r="AL39" i="98"/>
  <c r="AK39" i="98"/>
  <c r="AJ39" i="98"/>
  <c r="AI39" i="98"/>
  <c r="AH39" i="98"/>
  <c r="AG39" i="98"/>
  <c r="AF39" i="98"/>
  <c r="AE39" i="98"/>
  <c r="AD39" i="98"/>
  <c r="AC39" i="98"/>
  <c r="AB39" i="98"/>
  <c r="AA39" i="98"/>
  <c r="Z39" i="98"/>
  <c r="Y39" i="98"/>
  <c r="X39" i="98"/>
  <c r="W39" i="98"/>
  <c r="V39" i="98"/>
  <c r="U39" i="98"/>
  <c r="T39" i="98"/>
  <c r="S39" i="98"/>
  <c r="R39" i="98"/>
  <c r="Q39" i="98"/>
  <c r="P39" i="98"/>
  <c r="O39" i="98"/>
  <c r="N39" i="98"/>
  <c r="M39" i="98"/>
  <c r="L39" i="98"/>
  <c r="K39" i="98"/>
  <c r="J39" i="98"/>
  <c r="I39" i="98"/>
  <c r="H39" i="98"/>
  <c r="G39" i="98"/>
  <c r="F39" i="98"/>
  <c r="E39" i="98"/>
  <c r="D39" i="98"/>
  <c r="C39" i="98"/>
  <c r="B39" i="98"/>
  <c r="AX38" i="98"/>
  <c r="AW38" i="98"/>
  <c r="AV38" i="98"/>
  <c r="AU38" i="98"/>
  <c r="AT38" i="98"/>
  <c r="AS38" i="98"/>
  <c r="AR38" i="98"/>
  <c r="AQ38" i="98"/>
  <c r="AP38" i="98"/>
  <c r="AO38" i="98"/>
  <c r="AN38" i="98"/>
  <c r="AM38" i="98"/>
  <c r="AL38" i="98"/>
  <c r="AK38" i="98"/>
  <c r="AJ38" i="98"/>
  <c r="AI38" i="98"/>
  <c r="AH38" i="98"/>
  <c r="AG38" i="98"/>
  <c r="AF38" i="98"/>
  <c r="AE38" i="98"/>
  <c r="AD38" i="98"/>
  <c r="AC38" i="98"/>
  <c r="AB38" i="98"/>
  <c r="AA38" i="98"/>
  <c r="Z38" i="98"/>
  <c r="Y38" i="98"/>
  <c r="X38" i="98"/>
  <c r="W38" i="98"/>
  <c r="V38" i="98"/>
  <c r="U38" i="98"/>
  <c r="T38" i="98"/>
  <c r="S38" i="98"/>
  <c r="R38" i="98"/>
  <c r="Q38" i="98"/>
  <c r="P38" i="98"/>
  <c r="O38" i="98"/>
  <c r="N38" i="98"/>
  <c r="M38" i="98"/>
  <c r="L38" i="98"/>
  <c r="K38" i="98"/>
  <c r="J38" i="98"/>
  <c r="I38" i="98"/>
  <c r="H38" i="98"/>
  <c r="G38" i="98"/>
  <c r="F38" i="98"/>
  <c r="E38" i="98"/>
  <c r="D38" i="98"/>
  <c r="C38" i="98"/>
  <c r="B38" i="98"/>
  <c r="CW37" i="98"/>
  <c r="CV37" i="98"/>
  <c r="CU37" i="98"/>
  <c r="CT37" i="98"/>
  <c r="CS37" i="98"/>
  <c r="CR37" i="98"/>
  <c r="CQ37" i="98"/>
  <c r="CP37" i="98"/>
  <c r="CO37" i="98"/>
  <c r="CN37" i="98"/>
  <c r="CM37" i="98"/>
  <c r="CL37" i="98"/>
  <c r="CK37" i="98"/>
  <c r="CJ37" i="98"/>
  <c r="CI37" i="98"/>
  <c r="CH37" i="98"/>
  <c r="CG37" i="98"/>
  <c r="CF37" i="98"/>
  <c r="CE37" i="98"/>
  <c r="CD37" i="98"/>
  <c r="CC37" i="98"/>
  <c r="CB37" i="98"/>
  <c r="CA37" i="98"/>
  <c r="BZ37" i="98"/>
  <c r="BY37" i="98"/>
  <c r="BX37" i="98"/>
  <c r="BW37" i="98"/>
  <c r="BV37" i="98"/>
  <c r="BU37" i="98"/>
  <c r="BT37" i="98"/>
  <c r="BS37" i="98"/>
  <c r="BR37" i="98"/>
  <c r="BQ37" i="98"/>
  <c r="BP37" i="98"/>
  <c r="BO37" i="98"/>
  <c r="BN37" i="98"/>
  <c r="BM37" i="98"/>
  <c r="BL37" i="98"/>
  <c r="BK37" i="98"/>
  <c r="BJ37" i="98"/>
  <c r="BI37" i="98"/>
  <c r="BH37" i="98"/>
  <c r="BG37" i="98"/>
  <c r="BF37" i="98"/>
  <c r="BE37" i="98"/>
  <c r="BD37" i="98"/>
  <c r="BC37" i="98"/>
  <c r="BB37" i="98"/>
  <c r="BA37" i="98"/>
  <c r="CW36" i="98"/>
  <c r="CV36" i="98"/>
  <c r="CU36" i="98"/>
  <c r="CT36" i="98"/>
  <c r="CS36" i="98"/>
  <c r="CR36" i="98"/>
  <c r="CQ36" i="98"/>
  <c r="CP36" i="98"/>
  <c r="CO36" i="98"/>
  <c r="CN36" i="98"/>
  <c r="CM36" i="98"/>
  <c r="CL36" i="98"/>
  <c r="CK36" i="98"/>
  <c r="CJ36" i="98"/>
  <c r="CI36" i="98"/>
  <c r="CH36" i="98"/>
  <c r="CG36" i="98"/>
  <c r="CF36" i="98"/>
  <c r="CE36" i="98"/>
  <c r="CD36" i="98"/>
  <c r="CC36" i="98"/>
  <c r="CB36" i="98"/>
  <c r="CA36" i="98"/>
  <c r="BZ36" i="98"/>
  <c r="BY36" i="98"/>
  <c r="BX36" i="98"/>
  <c r="BW36" i="98"/>
  <c r="BV36" i="98"/>
  <c r="BU36" i="98"/>
  <c r="BT36" i="98"/>
  <c r="BS36" i="98"/>
  <c r="BR36" i="98"/>
  <c r="BQ36" i="98"/>
  <c r="BP36" i="98"/>
  <c r="BO36" i="98"/>
  <c r="BN36" i="98"/>
  <c r="BM36" i="98"/>
  <c r="BL36" i="98"/>
  <c r="BK36" i="98"/>
  <c r="BJ36" i="98"/>
  <c r="BI36" i="98"/>
  <c r="BH36" i="98"/>
  <c r="BG36" i="98"/>
  <c r="BF36" i="98"/>
  <c r="BE36" i="98"/>
  <c r="BD36" i="98"/>
  <c r="BC36" i="98"/>
  <c r="BB36" i="98"/>
  <c r="BA36" i="98"/>
  <c r="CW35" i="98"/>
  <c r="CV35" i="98"/>
  <c r="CU35" i="98"/>
  <c r="CT35" i="98"/>
  <c r="CS35" i="98"/>
  <c r="CR35" i="98"/>
  <c r="CQ35" i="98"/>
  <c r="CP35" i="98"/>
  <c r="CO35" i="98"/>
  <c r="CN35" i="98"/>
  <c r="CM35" i="98"/>
  <c r="CL35" i="98"/>
  <c r="CK35" i="98"/>
  <c r="CJ35" i="98"/>
  <c r="CI35" i="98"/>
  <c r="CH35" i="98"/>
  <c r="CG35" i="98"/>
  <c r="CF35" i="98"/>
  <c r="CE35" i="98"/>
  <c r="CD35" i="98"/>
  <c r="CC35" i="98"/>
  <c r="CB35" i="98"/>
  <c r="CA35" i="98"/>
  <c r="BZ35" i="98"/>
  <c r="BY35" i="98"/>
  <c r="BX35" i="98"/>
  <c r="BW35" i="98"/>
  <c r="BV35" i="98"/>
  <c r="BU35" i="98"/>
  <c r="BT35" i="98"/>
  <c r="BS35" i="98"/>
  <c r="BR35" i="98"/>
  <c r="BQ35" i="98"/>
  <c r="BP35" i="98"/>
  <c r="BO35" i="98"/>
  <c r="BN35" i="98"/>
  <c r="BM35" i="98"/>
  <c r="BL35" i="98"/>
  <c r="BK35" i="98"/>
  <c r="BJ35" i="98"/>
  <c r="BI35" i="98"/>
  <c r="BH35" i="98"/>
  <c r="BG35" i="98"/>
  <c r="BF35" i="98"/>
  <c r="BE35" i="98"/>
  <c r="BD35" i="98"/>
  <c r="BC35" i="98"/>
  <c r="BB35" i="98"/>
  <c r="BA35" i="98"/>
  <c r="CW34" i="98"/>
  <c r="CV34" i="98"/>
  <c r="CU34" i="98"/>
  <c r="CT34" i="98"/>
  <c r="CS34" i="98"/>
  <c r="CR34" i="98"/>
  <c r="CQ34" i="98"/>
  <c r="CP34" i="98"/>
  <c r="CO34" i="98"/>
  <c r="CN34" i="98"/>
  <c r="CM34" i="98"/>
  <c r="CL34" i="98"/>
  <c r="CK34" i="98"/>
  <c r="CJ34" i="98"/>
  <c r="CI34" i="98"/>
  <c r="CH34" i="98"/>
  <c r="CG34" i="98"/>
  <c r="CF34" i="98"/>
  <c r="CE34" i="98"/>
  <c r="CD34" i="98"/>
  <c r="CC34" i="98"/>
  <c r="CB34" i="98"/>
  <c r="CA34" i="98"/>
  <c r="BZ34" i="98"/>
  <c r="BY34" i="98"/>
  <c r="BX34" i="98"/>
  <c r="BW34" i="98"/>
  <c r="BV34" i="98"/>
  <c r="BU34" i="98"/>
  <c r="BT34" i="98"/>
  <c r="BS34" i="98"/>
  <c r="BR34" i="98"/>
  <c r="BQ34" i="98"/>
  <c r="BP34" i="98"/>
  <c r="BO34" i="98"/>
  <c r="BN34" i="98"/>
  <c r="BM34" i="98"/>
  <c r="BL34" i="98"/>
  <c r="BK34" i="98"/>
  <c r="BJ34" i="98"/>
  <c r="BI34" i="98"/>
  <c r="BH34" i="98"/>
  <c r="BG34" i="98"/>
  <c r="BF34" i="98"/>
  <c r="BE34" i="98"/>
  <c r="BD34" i="98"/>
  <c r="BC34" i="98"/>
  <c r="BB34" i="98"/>
  <c r="BA34" i="98"/>
  <c r="CW33" i="98"/>
  <c r="CV33" i="98"/>
  <c r="CU33" i="98"/>
  <c r="CT33" i="98"/>
  <c r="CS33" i="98"/>
  <c r="CR33" i="98"/>
  <c r="CQ33" i="98"/>
  <c r="CP33" i="98"/>
  <c r="CO33" i="98"/>
  <c r="CN33" i="98"/>
  <c r="CM33" i="98"/>
  <c r="CL33" i="98"/>
  <c r="CK33" i="98"/>
  <c r="CJ33" i="98"/>
  <c r="CI33" i="98"/>
  <c r="CH33" i="98"/>
  <c r="CG33" i="98"/>
  <c r="CF33" i="98"/>
  <c r="CE33" i="98"/>
  <c r="CD33" i="98"/>
  <c r="CC33" i="98"/>
  <c r="CB33" i="98"/>
  <c r="CA33" i="98"/>
  <c r="BZ33" i="98"/>
  <c r="BY33" i="98"/>
  <c r="BX33" i="98"/>
  <c r="BW33" i="98"/>
  <c r="BV33" i="98"/>
  <c r="BU33" i="98"/>
  <c r="BT33" i="98"/>
  <c r="BS33" i="98"/>
  <c r="BR33" i="98"/>
  <c r="BQ33" i="98"/>
  <c r="BP33" i="98"/>
  <c r="BO33" i="98"/>
  <c r="BN33" i="98"/>
  <c r="BM33" i="98"/>
  <c r="BL33" i="98"/>
  <c r="BK33" i="98"/>
  <c r="BJ33" i="98"/>
  <c r="BI33" i="98"/>
  <c r="BH33" i="98"/>
  <c r="BG33" i="98"/>
  <c r="BF33" i="98"/>
  <c r="BE33" i="98"/>
  <c r="BD33" i="98"/>
  <c r="BC33" i="98"/>
  <c r="BB33" i="98"/>
  <c r="BA33" i="98"/>
  <c r="CW32" i="98"/>
  <c r="CV32" i="98"/>
  <c r="CU32" i="98"/>
  <c r="CT32" i="98"/>
  <c r="CS32" i="98"/>
  <c r="CR32" i="98"/>
  <c r="CQ32" i="98"/>
  <c r="CP32" i="98"/>
  <c r="CO32" i="98"/>
  <c r="CN32" i="98"/>
  <c r="CM32" i="98"/>
  <c r="CL32" i="98"/>
  <c r="CK32" i="98"/>
  <c r="CJ32" i="98"/>
  <c r="CI32" i="98"/>
  <c r="CH32" i="98"/>
  <c r="CG32" i="98"/>
  <c r="CF32" i="98"/>
  <c r="CE32" i="98"/>
  <c r="CD32" i="98"/>
  <c r="CC32" i="98"/>
  <c r="CB32" i="98"/>
  <c r="CA32" i="98"/>
  <c r="BZ32" i="98"/>
  <c r="BY32" i="98"/>
  <c r="BX32" i="98"/>
  <c r="BW32" i="98"/>
  <c r="BV32" i="98"/>
  <c r="BU32" i="98"/>
  <c r="BT32" i="98"/>
  <c r="BS32" i="98"/>
  <c r="BR32" i="98"/>
  <c r="BQ32" i="98"/>
  <c r="BP32" i="98"/>
  <c r="BO32" i="98"/>
  <c r="BN32" i="98"/>
  <c r="BM32" i="98"/>
  <c r="BL32" i="98"/>
  <c r="BK32" i="98"/>
  <c r="BJ32" i="98"/>
  <c r="BI32" i="98"/>
  <c r="BH32" i="98"/>
  <c r="BG32" i="98"/>
  <c r="BF32" i="98"/>
  <c r="BE32" i="98"/>
  <c r="BD32" i="98"/>
  <c r="BC32" i="98"/>
  <c r="BB32" i="98"/>
  <c r="BA32" i="98"/>
  <c r="CW31" i="98"/>
  <c r="CV31" i="98"/>
  <c r="CU31" i="98"/>
  <c r="CT31" i="98"/>
  <c r="CS31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CD31" i="98"/>
  <c r="CC31" i="98"/>
  <c r="CB31" i="98"/>
  <c r="CA31" i="98"/>
  <c r="BZ31" i="98"/>
  <c r="BY31" i="98"/>
  <c r="BX31" i="98"/>
  <c r="BW31" i="98"/>
  <c r="BV31" i="98"/>
  <c r="BU31" i="98"/>
  <c r="BT31" i="98"/>
  <c r="BS31" i="98"/>
  <c r="BR31" i="98"/>
  <c r="BQ31" i="98"/>
  <c r="BP31" i="98"/>
  <c r="BO31" i="98"/>
  <c r="BN31" i="98"/>
  <c r="BM31" i="98"/>
  <c r="BL31" i="98"/>
  <c r="BK31" i="98"/>
  <c r="BJ31" i="98"/>
  <c r="BI31" i="98"/>
  <c r="BH31" i="98"/>
  <c r="BG31" i="98"/>
  <c r="BF31" i="98"/>
  <c r="BE31" i="98"/>
  <c r="BD31" i="98"/>
  <c r="BC31" i="98"/>
  <c r="BB31" i="98"/>
  <c r="BA31" i="98"/>
  <c r="CW30" i="98"/>
  <c r="CV30" i="98"/>
  <c r="CU30" i="98"/>
  <c r="CT30" i="98"/>
  <c r="CS30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CD30" i="98"/>
  <c r="CC30" i="98"/>
  <c r="CB30" i="98"/>
  <c r="CA30" i="98"/>
  <c r="BZ30" i="98"/>
  <c r="BY30" i="98"/>
  <c r="BX30" i="98"/>
  <c r="BW30" i="98"/>
  <c r="BV30" i="98"/>
  <c r="BU30" i="98"/>
  <c r="BT30" i="98"/>
  <c r="BS30" i="98"/>
  <c r="BR30" i="98"/>
  <c r="BQ30" i="98"/>
  <c r="BP30" i="98"/>
  <c r="BO30" i="98"/>
  <c r="BN30" i="98"/>
  <c r="BM30" i="98"/>
  <c r="BL30" i="98"/>
  <c r="BK30" i="98"/>
  <c r="BJ30" i="98"/>
  <c r="BI30" i="98"/>
  <c r="BH30" i="98"/>
  <c r="BG30" i="98"/>
  <c r="BF30" i="98"/>
  <c r="BE30" i="98"/>
  <c r="BD30" i="98"/>
  <c r="BC30" i="98"/>
  <c r="BB30" i="98"/>
  <c r="BA30" i="98"/>
  <c r="CW29" i="98"/>
  <c r="CV29" i="98"/>
  <c r="CU29" i="98"/>
  <c r="CT29" i="98"/>
  <c r="CS29" i="98"/>
  <c r="CR29" i="98"/>
  <c r="CQ29" i="98"/>
  <c r="CP29" i="98"/>
  <c r="CO29" i="98"/>
  <c r="CN29" i="98"/>
  <c r="CM29" i="98"/>
  <c r="CL29" i="98"/>
  <c r="CK29" i="98"/>
  <c r="CJ29" i="98"/>
  <c r="CI29" i="98"/>
  <c r="CH29" i="98"/>
  <c r="CG29" i="98"/>
  <c r="CF29" i="98"/>
  <c r="CE29" i="98"/>
  <c r="CD29" i="98"/>
  <c r="CC29" i="98"/>
  <c r="CB29" i="98"/>
  <c r="CA29" i="98"/>
  <c r="BZ29" i="98"/>
  <c r="BY29" i="98"/>
  <c r="BX29" i="98"/>
  <c r="BW29" i="98"/>
  <c r="BV29" i="98"/>
  <c r="BU29" i="98"/>
  <c r="BT29" i="98"/>
  <c r="BS29" i="98"/>
  <c r="BR29" i="98"/>
  <c r="BQ29" i="98"/>
  <c r="BP29" i="98"/>
  <c r="BO29" i="98"/>
  <c r="BN29" i="98"/>
  <c r="BM29" i="98"/>
  <c r="BL29" i="98"/>
  <c r="BK29" i="98"/>
  <c r="BJ29" i="98"/>
  <c r="BI29" i="98"/>
  <c r="BH29" i="98"/>
  <c r="BG29" i="98"/>
  <c r="BF29" i="98"/>
  <c r="BE29" i="98"/>
  <c r="BD29" i="98"/>
  <c r="BC29" i="98"/>
  <c r="BB29" i="98"/>
  <c r="BA29" i="98"/>
  <c r="CW28" i="98"/>
  <c r="CV28" i="98"/>
  <c r="CU28" i="98"/>
  <c r="CT28" i="98"/>
  <c r="CS28" i="98"/>
  <c r="CR28" i="98"/>
  <c r="CQ28" i="98"/>
  <c r="CP28" i="98"/>
  <c r="CO28" i="98"/>
  <c r="CN28" i="98"/>
  <c r="CM28" i="98"/>
  <c r="CL28" i="98"/>
  <c r="CK28" i="98"/>
  <c r="CJ28" i="98"/>
  <c r="CI28" i="98"/>
  <c r="CH28" i="98"/>
  <c r="CG28" i="98"/>
  <c r="CF28" i="98"/>
  <c r="CE28" i="98"/>
  <c r="CD28" i="98"/>
  <c r="CC28" i="98"/>
  <c r="CB28" i="98"/>
  <c r="CA28" i="98"/>
  <c r="BZ28" i="98"/>
  <c r="BY28" i="98"/>
  <c r="BX28" i="98"/>
  <c r="BW28" i="98"/>
  <c r="BV28" i="98"/>
  <c r="BU28" i="98"/>
  <c r="BT28" i="98"/>
  <c r="BS28" i="98"/>
  <c r="BR28" i="98"/>
  <c r="BQ28" i="98"/>
  <c r="BP28" i="98"/>
  <c r="BO28" i="98"/>
  <c r="BN28" i="98"/>
  <c r="BM28" i="98"/>
  <c r="BL28" i="98"/>
  <c r="BK28" i="98"/>
  <c r="BJ28" i="98"/>
  <c r="BI28" i="98"/>
  <c r="BH28" i="98"/>
  <c r="BG28" i="98"/>
  <c r="BF28" i="98"/>
  <c r="BE28" i="98"/>
  <c r="BD28" i="98"/>
  <c r="BC28" i="98"/>
  <c r="BB28" i="98"/>
  <c r="BA28" i="98"/>
  <c r="CW27" i="98"/>
  <c r="CV27" i="98"/>
  <c r="CU27" i="98"/>
  <c r="CT27" i="98"/>
  <c r="CS27" i="98"/>
  <c r="CR27" i="98"/>
  <c r="CQ27" i="98"/>
  <c r="CP27" i="98"/>
  <c r="CO27" i="98"/>
  <c r="CN27" i="98"/>
  <c r="CM27" i="98"/>
  <c r="CL27" i="98"/>
  <c r="CK27" i="98"/>
  <c r="CJ27" i="98"/>
  <c r="CI27" i="98"/>
  <c r="CH27" i="98"/>
  <c r="CG27" i="98"/>
  <c r="CF27" i="98"/>
  <c r="CE27" i="98"/>
  <c r="CD27" i="98"/>
  <c r="CC27" i="98"/>
  <c r="CB27" i="98"/>
  <c r="CA27" i="98"/>
  <c r="BZ27" i="98"/>
  <c r="BY27" i="98"/>
  <c r="BX27" i="98"/>
  <c r="BW27" i="98"/>
  <c r="BV27" i="98"/>
  <c r="BU27" i="98"/>
  <c r="BT27" i="98"/>
  <c r="BS27" i="98"/>
  <c r="BR27" i="98"/>
  <c r="BQ27" i="98"/>
  <c r="BP27" i="98"/>
  <c r="BO27" i="98"/>
  <c r="BN27" i="98"/>
  <c r="BM27" i="98"/>
  <c r="BL27" i="98"/>
  <c r="BK27" i="98"/>
  <c r="BJ27" i="98"/>
  <c r="BI27" i="98"/>
  <c r="BH27" i="98"/>
  <c r="BG27" i="98"/>
  <c r="BF27" i="98"/>
  <c r="BE27" i="98"/>
  <c r="BD27" i="98"/>
  <c r="BC27" i="98"/>
  <c r="BB27" i="98"/>
  <c r="BA27" i="98"/>
  <c r="CW26" i="98"/>
  <c r="CV26" i="98"/>
  <c r="CU26" i="98"/>
  <c r="CT26" i="98"/>
  <c r="CS26" i="98"/>
  <c r="CR26" i="98"/>
  <c r="CQ26" i="98"/>
  <c r="CP26" i="98"/>
  <c r="CO26" i="98"/>
  <c r="CN26" i="98"/>
  <c r="CM26" i="98"/>
  <c r="CL26" i="98"/>
  <c r="CK26" i="98"/>
  <c r="CJ26" i="98"/>
  <c r="CI26" i="98"/>
  <c r="CH26" i="98"/>
  <c r="CG26" i="98"/>
  <c r="CF26" i="98"/>
  <c r="CE26" i="98"/>
  <c r="CD26" i="98"/>
  <c r="CC26" i="98"/>
  <c r="CB26" i="98"/>
  <c r="CA26" i="98"/>
  <c r="BZ26" i="98"/>
  <c r="BY26" i="98"/>
  <c r="BX26" i="98"/>
  <c r="BW26" i="98"/>
  <c r="BV26" i="98"/>
  <c r="BU26" i="98"/>
  <c r="BT26" i="98"/>
  <c r="BS26" i="98"/>
  <c r="BR26" i="98"/>
  <c r="BQ26" i="98"/>
  <c r="BP26" i="98"/>
  <c r="BO26" i="98"/>
  <c r="BN26" i="98"/>
  <c r="BM26" i="98"/>
  <c r="BL26" i="98"/>
  <c r="BK26" i="98"/>
  <c r="BJ26" i="98"/>
  <c r="BI26" i="98"/>
  <c r="BH26" i="98"/>
  <c r="BG26" i="98"/>
  <c r="BF26" i="98"/>
  <c r="BE26" i="98"/>
  <c r="BD26" i="98"/>
  <c r="BC26" i="98"/>
  <c r="BB26" i="98"/>
  <c r="BA26" i="98"/>
  <c r="CW25" i="98"/>
  <c r="CV25" i="98"/>
  <c r="CU25" i="98"/>
  <c r="CT25" i="98"/>
  <c r="CS25" i="98"/>
  <c r="CR25" i="98"/>
  <c r="CQ25" i="98"/>
  <c r="CP25" i="98"/>
  <c r="CO25" i="98"/>
  <c r="CN25" i="98"/>
  <c r="CM25" i="98"/>
  <c r="CL25" i="98"/>
  <c r="CK25" i="98"/>
  <c r="CJ25" i="98"/>
  <c r="CI25" i="98"/>
  <c r="CH25" i="98"/>
  <c r="CG25" i="98"/>
  <c r="CF25" i="98"/>
  <c r="CE25" i="98"/>
  <c r="CD25" i="98"/>
  <c r="CC25" i="98"/>
  <c r="CB25" i="98"/>
  <c r="CA25" i="98"/>
  <c r="BZ25" i="98"/>
  <c r="BY25" i="98"/>
  <c r="BX25" i="98"/>
  <c r="BW25" i="98"/>
  <c r="BV25" i="98"/>
  <c r="BU25" i="98"/>
  <c r="BT25" i="98"/>
  <c r="BS25" i="98"/>
  <c r="BR25" i="98"/>
  <c r="BQ25" i="98"/>
  <c r="BP25" i="98"/>
  <c r="BO25" i="98"/>
  <c r="BN25" i="98"/>
  <c r="BM25" i="98"/>
  <c r="BL25" i="98"/>
  <c r="BK25" i="98"/>
  <c r="BJ25" i="98"/>
  <c r="BI25" i="98"/>
  <c r="BH25" i="98"/>
  <c r="BG25" i="98"/>
  <c r="BF25" i="98"/>
  <c r="BE25" i="98"/>
  <c r="BD25" i="98"/>
  <c r="BC25" i="98"/>
  <c r="BB25" i="98"/>
  <c r="BA25" i="98"/>
  <c r="CW24" i="98"/>
  <c r="CV24" i="98"/>
  <c r="CU24" i="98"/>
  <c r="CT24" i="98"/>
  <c r="CS24" i="98"/>
  <c r="CR24" i="98"/>
  <c r="CQ24" i="98"/>
  <c r="CP24" i="98"/>
  <c r="CO24" i="98"/>
  <c r="CN24" i="98"/>
  <c r="CM24" i="98"/>
  <c r="CL24" i="98"/>
  <c r="CK24" i="98"/>
  <c r="CJ24" i="98"/>
  <c r="CI24" i="98"/>
  <c r="CH24" i="98"/>
  <c r="CG24" i="98"/>
  <c r="CF24" i="98"/>
  <c r="CE24" i="98"/>
  <c r="CD24" i="98"/>
  <c r="CC24" i="98"/>
  <c r="CB24" i="98"/>
  <c r="CA24" i="98"/>
  <c r="BZ24" i="98"/>
  <c r="BY24" i="98"/>
  <c r="BX24" i="98"/>
  <c r="BW24" i="98"/>
  <c r="BV24" i="98"/>
  <c r="BU24" i="98"/>
  <c r="BT24" i="98"/>
  <c r="BS24" i="98"/>
  <c r="BR24" i="98"/>
  <c r="BQ24" i="98"/>
  <c r="BP24" i="98"/>
  <c r="BO24" i="98"/>
  <c r="BN24" i="98"/>
  <c r="BM24" i="98"/>
  <c r="BL24" i="98"/>
  <c r="BK24" i="98"/>
  <c r="BJ24" i="98"/>
  <c r="BI24" i="98"/>
  <c r="BH24" i="98"/>
  <c r="BG24" i="98"/>
  <c r="BF24" i="98"/>
  <c r="BE24" i="98"/>
  <c r="BD24" i="98"/>
  <c r="BC24" i="98"/>
  <c r="BB24" i="98"/>
  <c r="BA24" i="98"/>
  <c r="CW23" i="98"/>
  <c r="CV23" i="98"/>
  <c r="CU23" i="98"/>
  <c r="CT23" i="98"/>
  <c r="CS23" i="98"/>
  <c r="CR23" i="98"/>
  <c r="CQ23" i="98"/>
  <c r="CP23" i="98"/>
  <c r="CO23" i="98"/>
  <c r="CN23" i="98"/>
  <c r="CM23" i="98"/>
  <c r="CL23" i="98"/>
  <c r="CK23" i="98"/>
  <c r="CJ23" i="98"/>
  <c r="CI23" i="98"/>
  <c r="CH23" i="98"/>
  <c r="CG23" i="98"/>
  <c r="CF23" i="98"/>
  <c r="CE23" i="98"/>
  <c r="CD23" i="98"/>
  <c r="CC23" i="98"/>
  <c r="CB23" i="98"/>
  <c r="CA23" i="98"/>
  <c r="BZ23" i="98"/>
  <c r="BY23" i="98"/>
  <c r="BX23" i="98"/>
  <c r="BW23" i="98"/>
  <c r="BV23" i="98"/>
  <c r="BU23" i="98"/>
  <c r="BT23" i="98"/>
  <c r="BS23" i="98"/>
  <c r="BR23" i="98"/>
  <c r="BQ23" i="98"/>
  <c r="BP23" i="98"/>
  <c r="BO23" i="98"/>
  <c r="BN23" i="98"/>
  <c r="BM23" i="98"/>
  <c r="BL23" i="98"/>
  <c r="BK23" i="98"/>
  <c r="BJ23" i="98"/>
  <c r="BI23" i="98"/>
  <c r="BH23" i="98"/>
  <c r="BG23" i="98"/>
  <c r="BF23" i="98"/>
  <c r="BE23" i="98"/>
  <c r="BD23" i="98"/>
  <c r="BC23" i="98"/>
  <c r="BB23" i="98"/>
  <c r="BA23" i="98"/>
  <c r="CW22" i="98"/>
  <c r="CV22" i="98"/>
  <c r="CU22" i="98"/>
  <c r="CT22" i="98"/>
  <c r="CS22" i="98"/>
  <c r="CR22" i="98"/>
  <c r="CQ22" i="98"/>
  <c r="CP22" i="98"/>
  <c r="CO22" i="98"/>
  <c r="CN22" i="98"/>
  <c r="CM22" i="98"/>
  <c r="CL22" i="98"/>
  <c r="CK22" i="98"/>
  <c r="CJ22" i="98"/>
  <c r="CI22" i="98"/>
  <c r="CH22" i="98"/>
  <c r="CG22" i="98"/>
  <c r="CF22" i="98"/>
  <c r="CE22" i="98"/>
  <c r="CD22" i="98"/>
  <c r="CC22" i="98"/>
  <c r="CB22" i="98"/>
  <c r="CA22" i="98"/>
  <c r="BZ22" i="98"/>
  <c r="BY22" i="98"/>
  <c r="BX22" i="98"/>
  <c r="BW22" i="98"/>
  <c r="BV22" i="98"/>
  <c r="BU22" i="98"/>
  <c r="BT22" i="98"/>
  <c r="BS22" i="98"/>
  <c r="BR22" i="98"/>
  <c r="BQ22" i="98"/>
  <c r="BP22" i="98"/>
  <c r="BO22" i="98"/>
  <c r="BN22" i="98"/>
  <c r="BM22" i="98"/>
  <c r="BL22" i="98"/>
  <c r="BK22" i="98"/>
  <c r="BJ22" i="98"/>
  <c r="BI22" i="98"/>
  <c r="BH22" i="98"/>
  <c r="BG22" i="98"/>
  <c r="BF22" i="98"/>
  <c r="BE22" i="98"/>
  <c r="BD22" i="98"/>
  <c r="BC22" i="98"/>
  <c r="BB22" i="98"/>
  <c r="BA22" i="98"/>
  <c r="CW21" i="98"/>
  <c r="CV21" i="98"/>
  <c r="CU21" i="98"/>
  <c r="CT21" i="98"/>
  <c r="CS21" i="98"/>
  <c r="CR21" i="98"/>
  <c r="CQ21" i="98"/>
  <c r="CP21" i="98"/>
  <c r="CO21" i="98"/>
  <c r="CN21" i="98"/>
  <c r="CM21" i="98"/>
  <c r="CL21" i="98"/>
  <c r="CK21" i="98"/>
  <c r="CJ21" i="98"/>
  <c r="CI21" i="98"/>
  <c r="CH21" i="98"/>
  <c r="CG21" i="98"/>
  <c r="CF21" i="98"/>
  <c r="CE21" i="98"/>
  <c r="CD21" i="98"/>
  <c r="CC21" i="98"/>
  <c r="CB21" i="98"/>
  <c r="CA21" i="98"/>
  <c r="BZ21" i="98"/>
  <c r="BY21" i="98"/>
  <c r="BX21" i="98"/>
  <c r="BW21" i="98"/>
  <c r="BV21" i="98"/>
  <c r="BU21" i="98"/>
  <c r="BT21" i="98"/>
  <c r="BS21" i="98"/>
  <c r="BR21" i="98"/>
  <c r="BQ21" i="98"/>
  <c r="BP21" i="98"/>
  <c r="BO21" i="98"/>
  <c r="BN21" i="98"/>
  <c r="BM21" i="98"/>
  <c r="BL21" i="98"/>
  <c r="BK21" i="98"/>
  <c r="BJ21" i="98"/>
  <c r="BI21" i="98"/>
  <c r="BH21" i="98"/>
  <c r="BG21" i="98"/>
  <c r="BF21" i="98"/>
  <c r="BE21" i="98"/>
  <c r="BD21" i="98"/>
  <c r="BC21" i="98"/>
  <c r="BB21" i="98"/>
  <c r="BA21" i="98"/>
  <c r="CW20" i="98"/>
  <c r="CV20" i="98"/>
  <c r="CU20" i="98"/>
  <c r="CT20" i="98"/>
  <c r="CS20" i="98"/>
  <c r="CR20" i="98"/>
  <c r="CQ20" i="98"/>
  <c r="CP20" i="98"/>
  <c r="CO20" i="98"/>
  <c r="CN20" i="98"/>
  <c r="CM20" i="98"/>
  <c r="CL20" i="98"/>
  <c r="CK20" i="98"/>
  <c r="CJ20" i="98"/>
  <c r="CI20" i="98"/>
  <c r="CH20" i="98"/>
  <c r="CG20" i="98"/>
  <c r="CF20" i="98"/>
  <c r="CE20" i="98"/>
  <c r="CD20" i="98"/>
  <c r="CC20" i="98"/>
  <c r="CB20" i="98"/>
  <c r="CA20" i="98"/>
  <c r="BZ20" i="98"/>
  <c r="BY20" i="98"/>
  <c r="BX20" i="98"/>
  <c r="BW20" i="98"/>
  <c r="BV20" i="98"/>
  <c r="BU20" i="98"/>
  <c r="BT20" i="98"/>
  <c r="BS20" i="98"/>
  <c r="BR20" i="98"/>
  <c r="BQ20" i="98"/>
  <c r="BP20" i="98"/>
  <c r="BO20" i="98"/>
  <c r="BN20" i="98"/>
  <c r="BM20" i="98"/>
  <c r="BL20" i="98"/>
  <c r="BK20" i="98"/>
  <c r="BJ20" i="98"/>
  <c r="BI20" i="98"/>
  <c r="BH20" i="98"/>
  <c r="BG20" i="98"/>
  <c r="BF20" i="98"/>
  <c r="BE20" i="98"/>
  <c r="BD20" i="98"/>
  <c r="BC20" i="98"/>
  <c r="BB20" i="98"/>
  <c r="BA20" i="98"/>
  <c r="CW19" i="98"/>
  <c r="CV19" i="98"/>
  <c r="CU19" i="98"/>
  <c r="CT19" i="98"/>
  <c r="CS19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C19" i="98"/>
  <c r="CB19" i="98"/>
  <c r="CA19" i="98"/>
  <c r="BZ19" i="98"/>
  <c r="BY19" i="98"/>
  <c r="BX19" i="98"/>
  <c r="BW19" i="98"/>
  <c r="BV19" i="98"/>
  <c r="BU19" i="98"/>
  <c r="BT19" i="98"/>
  <c r="BS19" i="98"/>
  <c r="BR19" i="98"/>
  <c r="BQ19" i="98"/>
  <c r="BP19" i="98"/>
  <c r="BO19" i="98"/>
  <c r="BN19" i="98"/>
  <c r="BM19" i="98"/>
  <c r="BL19" i="98"/>
  <c r="BK19" i="98"/>
  <c r="BJ19" i="98"/>
  <c r="BI19" i="98"/>
  <c r="BH19" i="98"/>
  <c r="BG19" i="98"/>
  <c r="BF19" i="98"/>
  <c r="BE19" i="98"/>
  <c r="BD19" i="98"/>
  <c r="BC19" i="98"/>
  <c r="BB19" i="98"/>
  <c r="BA19" i="98"/>
  <c r="CW18" i="98"/>
  <c r="CV18" i="98"/>
  <c r="CU18" i="98"/>
  <c r="CT18" i="98"/>
  <c r="CS18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C18" i="98"/>
  <c r="CB18" i="98"/>
  <c r="CA18" i="98"/>
  <c r="BZ18" i="98"/>
  <c r="BY18" i="98"/>
  <c r="BX18" i="98"/>
  <c r="BW18" i="98"/>
  <c r="BV18" i="98"/>
  <c r="BU18" i="98"/>
  <c r="BT18" i="98"/>
  <c r="BS18" i="98"/>
  <c r="BR18" i="98"/>
  <c r="BQ18" i="98"/>
  <c r="BP18" i="98"/>
  <c r="BO18" i="98"/>
  <c r="BN18" i="98"/>
  <c r="BM18" i="98"/>
  <c r="BL18" i="98"/>
  <c r="BK18" i="98"/>
  <c r="BJ18" i="98"/>
  <c r="BI18" i="98"/>
  <c r="BH18" i="98"/>
  <c r="BG18" i="98"/>
  <c r="BF18" i="98"/>
  <c r="BE18" i="98"/>
  <c r="BD18" i="98"/>
  <c r="BC18" i="98"/>
  <c r="BB18" i="98"/>
  <c r="BA18" i="98"/>
  <c r="CW17" i="98"/>
  <c r="CV17" i="98"/>
  <c r="CU17" i="98"/>
  <c r="CT17" i="98"/>
  <c r="CS17" i="98"/>
  <c r="CR17" i="98"/>
  <c r="CQ17" i="98"/>
  <c r="CP17" i="98"/>
  <c r="CO17" i="98"/>
  <c r="CN17" i="98"/>
  <c r="CM17" i="98"/>
  <c r="CL17" i="98"/>
  <c r="CK17" i="98"/>
  <c r="CJ17" i="98"/>
  <c r="CI17" i="98"/>
  <c r="CH17" i="98"/>
  <c r="CG17" i="98"/>
  <c r="CF17" i="98"/>
  <c r="CE17" i="98"/>
  <c r="CD17" i="98"/>
  <c r="CC17" i="98"/>
  <c r="CB17" i="98"/>
  <c r="CA17" i="98"/>
  <c r="BZ17" i="98"/>
  <c r="BY17" i="98"/>
  <c r="BX17" i="98"/>
  <c r="BW17" i="98"/>
  <c r="BV17" i="98"/>
  <c r="BU17" i="98"/>
  <c r="BT17" i="98"/>
  <c r="BS17" i="98"/>
  <c r="BR17" i="98"/>
  <c r="BQ17" i="98"/>
  <c r="BP17" i="98"/>
  <c r="BO17" i="98"/>
  <c r="BN17" i="98"/>
  <c r="BM17" i="98"/>
  <c r="BL17" i="98"/>
  <c r="BK17" i="98"/>
  <c r="BJ17" i="98"/>
  <c r="BI17" i="98"/>
  <c r="BH17" i="98"/>
  <c r="BG17" i="98"/>
  <c r="BF17" i="98"/>
  <c r="BE17" i="98"/>
  <c r="BD17" i="98"/>
  <c r="BC17" i="98"/>
  <c r="BB17" i="98"/>
  <c r="BA17" i="98"/>
  <c r="CW16" i="98"/>
  <c r="CV16" i="98"/>
  <c r="CU16" i="98"/>
  <c r="CT16" i="98"/>
  <c r="CS16" i="98"/>
  <c r="CR16" i="98"/>
  <c r="CQ16" i="98"/>
  <c r="CP16" i="98"/>
  <c r="CO16" i="98"/>
  <c r="CN16" i="98"/>
  <c r="CM16" i="98"/>
  <c r="CL16" i="98"/>
  <c r="CK16" i="98"/>
  <c r="CJ16" i="98"/>
  <c r="CI16" i="98"/>
  <c r="CH16" i="98"/>
  <c r="CG16" i="98"/>
  <c r="CF16" i="98"/>
  <c r="CE16" i="98"/>
  <c r="CD16" i="98"/>
  <c r="CC16" i="98"/>
  <c r="CB16" i="98"/>
  <c r="CA16" i="98"/>
  <c r="BZ16" i="98"/>
  <c r="BY16" i="98"/>
  <c r="BX16" i="98"/>
  <c r="BW16" i="98"/>
  <c r="BV16" i="98"/>
  <c r="BU16" i="98"/>
  <c r="BT16" i="98"/>
  <c r="BS16" i="98"/>
  <c r="BR16" i="98"/>
  <c r="BQ16" i="98"/>
  <c r="BP16" i="98"/>
  <c r="BO16" i="98"/>
  <c r="BN16" i="98"/>
  <c r="BM16" i="98"/>
  <c r="BL16" i="98"/>
  <c r="BK16" i="98"/>
  <c r="BJ16" i="98"/>
  <c r="BI16" i="98"/>
  <c r="BH16" i="98"/>
  <c r="BG16" i="98"/>
  <c r="BF16" i="98"/>
  <c r="BE16" i="98"/>
  <c r="BD16" i="98"/>
  <c r="BC16" i="98"/>
  <c r="BB16" i="98"/>
  <c r="BA16" i="98"/>
  <c r="CW15" i="98"/>
  <c r="CV15" i="98"/>
  <c r="CU15" i="98"/>
  <c r="CT15" i="98"/>
  <c r="CS15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CD15" i="98"/>
  <c r="CC15" i="98"/>
  <c r="CB15" i="98"/>
  <c r="CA15" i="98"/>
  <c r="BZ15" i="98"/>
  <c r="BY15" i="98"/>
  <c r="BX15" i="98"/>
  <c r="BW15" i="98"/>
  <c r="BV15" i="98"/>
  <c r="BU15" i="98"/>
  <c r="BT15" i="98"/>
  <c r="BS15" i="98"/>
  <c r="BR15" i="98"/>
  <c r="BQ15" i="98"/>
  <c r="BP15" i="98"/>
  <c r="BO15" i="98"/>
  <c r="BN15" i="98"/>
  <c r="BM15" i="98"/>
  <c r="BL15" i="98"/>
  <c r="BK15" i="98"/>
  <c r="BJ15" i="98"/>
  <c r="BI15" i="98"/>
  <c r="BH15" i="98"/>
  <c r="BG15" i="98"/>
  <c r="BF15" i="98"/>
  <c r="BE15" i="98"/>
  <c r="BD15" i="98"/>
  <c r="BC15" i="98"/>
  <c r="BB15" i="98"/>
  <c r="BA15" i="98"/>
  <c r="CW14" i="98"/>
  <c r="CV14" i="98"/>
  <c r="CU14" i="98"/>
  <c r="CT14" i="98"/>
  <c r="CS14" i="98"/>
  <c r="CR14" i="98"/>
  <c r="CQ14" i="98"/>
  <c r="CP14" i="98"/>
  <c r="CO14" i="98"/>
  <c r="CN14" i="98"/>
  <c r="CM14" i="98"/>
  <c r="CL14" i="98"/>
  <c r="CK14" i="98"/>
  <c r="CJ14" i="98"/>
  <c r="CI14" i="98"/>
  <c r="CH14" i="98"/>
  <c r="CG14" i="98"/>
  <c r="CF14" i="98"/>
  <c r="CE14" i="98"/>
  <c r="CD14" i="98"/>
  <c r="CC14" i="98"/>
  <c r="CB14" i="98"/>
  <c r="CA14" i="98"/>
  <c r="BZ14" i="98"/>
  <c r="BY14" i="98"/>
  <c r="BX14" i="98"/>
  <c r="BW14" i="98"/>
  <c r="BV14" i="98"/>
  <c r="BU14" i="98"/>
  <c r="BT14" i="98"/>
  <c r="BS14" i="98"/>
  <c r="BR14" i="98"/>
  <c r="BQ14" i="98"/>
  <c r="BP14" i="98"/>
  <c r="BO14" i="98"/>
  <c r="BN14" i="98"/>
  <c r="BM14" i="98"/>
  <c r="BL14" i="98"/>
  <c r="BK14" i="98"/>
  <c r="BJ14" i="98"/>
  <c r="BI14" i="98"/>
  <c r="BH14" i="98"/>
  <c r="BG14" i="98"/>
  <c r="BF14" i="98"/>
  <c r="BE14" i="98"/>
  <c r="BD14" i="98"/>
  <c r="BC14" i="98"/>
  <c r="BB14" i="98"/>
  <c r="BA14" i="98"/>
  <c r="CW13" i="98"/>
  <c r="CV13" i="98"/>
  <c r="CU13" i="98"/>
  <c r="CT13" i="98"/>
  <c r="CS13" i="98"/>
  <c r="CR13" i="98"/>
  <c r="CQ13" i="98"/>
  <c r="CP13" i="98"/>
  <c r="CO13" i="98"/>
  <c r="CN13" i="98"/>
  <c r="CM13" i="98"/>
  <c r="CL13" i="98"/>
  <c r="CK13" i="98"/>
  <c r="CJ13" i="98"/>
  <c r="CI13" i="98"/>
  <c r="CH13" i="98"/>
  <c r="CG13" i="98"/>
  <c r="CF13" i="98"/>
  <c r="CE13" i="98"/>
  <c r="CD13" i="98"/>
  <c r="CC13" i="98"/>
  <c r="CB13" i="98"/>
  <c r="CA13" i="98"/>
  <c r="BZ13" i="98"/>
  <c r="BY13" i="98"/>
  <c r="BX13" i="98"/>
  <c r="BW13" i="98"/>
  <c r="BV13" i="98"/>
  <c r="BU13" i="98"/>
  <c r="BT13" i="98"/>
  <c r="BS13" i="98"/>
  <c r="BR13" i="98"/>
  <c r="BQ13" i="98"/>
  <c r="BP13" i="98"/>
  <c r="BO13" i="98"/>
  <c r="BN13" i="98"/>
  <c r="BM13" i="98"/>
  <c r="BL13" i="98"/>
  <c r="BK13" i="98"/>
  <c r="BJ13" i="98"/>
  <c r="BI13" i="98"/>
  <c r="BH13" i="98"/>
  <c r="BG13" i="98"/>
  <c r="BF13" i="98"/>
  <c r="BE13" i="98"/>
  <c r="BD13" i="98"/>
  <c r="BC13" i="98"/>
  <c r="BB13" i="98"/>
  <c r="BA13" i="98"/>
  <c r="CW12" i="98"/>
  <c r="CV12" i="98"/>
  <c r="CU12" i="98"/>
  <c r="CT12" i="98"/>
  <c r="CS12" i="98"/>
  <c r="CR12" i="98"/>
  <c r="CQ12" i="98"/>
  <c r="CP12" i="98"/>
  <c r="CO12" i="98"/>
  <c r="CN12" i="98"/>
  <c r="CM12" i="98"/>
  <c r="CL12" i="98"/>
  <c r="CK12" i="98"/>
  <c r="CJ12" i="98"/>
  <c r="CI12" i="98"/>
  <c r="CH12" i="98"/>
  <c r="CG12" i="98"/>
  <c r="CF12" i="98"/>
  <c r="CE12" i="98"/>
  <c r="CD12" i="98"/>
  <c r="CC12" i="98"/>
  <c r="CB12" i="98"/>
  <c r="CA12" i="98"/>
  <c r="BZ12" i="98"/>
  <c r="BY12" i="98"/>
  <c r="BX12" i="98"/>
  <c r="BW12" i="98"/>
  <c r="BV12" i="98"/>
  <c r="BU12" i="98"/>
  <c r="BT12" i="98"/>
  <c r="BS12" i="98"/>
  <c r="BR12" i="98"/>
  <c r="BQ12" i="98"/>
  <c r="BP12" i="98"/>
  <c r="BO12" i="98"/>
  <c r="BN12" i="98"/>
  <c r="BM12" i="98"/>
  <c r="BL12" i="98"/>
  <c r="BK12" i="98"/>
  <c r="BJ12" i="98"/>
  <c r="BI12" i="98"/>
  <c r="BH12" i="98"/>
  <c r="BG12" i="98"/>
  <c r="BF12" i="98"/>
  <c r="BE12" i="98"/>
  <c r="BD12" i="98"/>
  <c r="BC12" i="98"/>
  <c r="BB12" i="98"/>
  <c r="BA12" i="98"/>
  <c r="CW11" i="98"/>
  <c r="CV11" i="98"/>
  <c r="CU11" i="98"/>
  <c r="CT11" i="98"/>
  <c r="CS11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CD11" i="98"/>
  <c r="CC11" i="98"/>
  <c r="CB11" i="98"/>
  <c r="CA11" i="98"/>
  <c r="BZ11" i="98"/>
  <c r="BY11" i="98"/>
  <c r="BX11" i="98"/>
  <c r="BW11" i="98"/>
  <c r="BV11" i="98"/>
  <c r="BU11" i="98"/>
  <c r="BT11" i="98"/>
  <c r="BS11" i="98"/>
  <c r="BR11" i="98"/>
  <c r="BQ11" i="98"/>
  <c r="BP11" i="98"/>
  <c r="BO11" i="98"/>
  <c r="BN11" i="98"/>
  <c r="BM11" i="98"/>
  <c r="BL11" i="98"/>
  <c r="BK11" i="98"/>
  <c r="BJ11" i="98"/>
  <c r="BI11" i="98"/>
  <c r="BH11" i="98"/>
  <c r="BG11" i="98"/>
  <c r="BF11" i="98"/>
  <c r="BE11" i="98"/>
  <c r="BD11" i="98"/>
  <c r="BC11" i="98"/>
  <c r="BB11" i="98"/>
  <c r="BA11" i="98"/>
  <c r="CW10" i="98"/>
  <c r="CV10" i="98"/>
  <c r="CU10" i="98"/>
  <c r="CT10" i="98"/>
  <c r="CS10" i="98"/>
  <c r="CR10" i="98"/>
  <c r="CQ10" i="98"/>
  <c r="CP10" i="98"/>
  <c r="CO10" i="98"/>
  <c r="CN10" i="98"/>
  <c r="CM10" i="98"/>
  <c r="CL10" i="98"/>
  <c r="CK10" i="98"/>
  <c r="CJ10" i="98"/>
  <c r="CI10" i="98"/>
  <c r="CH10" i="98"/>
  <c r="CG10" i="98"/>
  <c r="CF10" i="98"/>
  <c r="CE10" i="98"/>
  <c r="CD10" i="98"/>
  <c r="CC10" i="98"/>
  <c r="CB10" i="98"/>
  <c r="CA10" i="98"/>
  <c r="BZ10" i="98"/>
  <c r="BY10" i="98"/>
  <c r="BX10" i="98"/>
  <c r="BW10" i="98"/>
  <c r="BV10" i="98"/>
  <c r="BU10" i="98"/>
  <c r="BT10" i="98"/>
  <c r="BS10" i="98"/>
  <c r="BR10" i="98"/>
  <c r="BQ10" i="98"/>
  <c r="BP10" i="98"/>
  <c r="BO10" i="98"/>
  <c r="BN10" i="98"/>
  <c r="BM10" i="98"/>
  <c r="BL10" i="98"/>
  <c r="BK10" i="98"/>
  <c r="BJ10" i="98"/>
  <c r="BI10" i="98"/>
  <c r="BH10" i="98"/>
  <c r="BG10" i="98"/>
  <c r="BF10" i="98"/>
  <c r="BE10" i="98"/>
  <c r="BD10" i="98"/>
  <c r="BC10" i="98"/>
  <c r="BB10" i="98"/>
  <c r="BA10" i="98"/>
  <c r="CW9" i="98"/>
  <c r="CV9" i="98"/>
  <c r="CU9" i="98"/>
  <c r="CT9" i="98"/>
  <c r="CS9" i="98"/>
  <c r="CR9" i="98"/>
  <c r="CQ9" i="98"/>
  <c r="CP9" i="98"/>
  <c r="CO9" i="98"/>
  <c r="CN9" i="98"/>
  <c r="CM9" i="98"/>
  <c r="CL9" i="98"/>
  <c r="CK9" i="98"/>
  <c r="CJ9" i="98"/>
  <c r="CI9" i="98"/>
  <c r="CH9" i="98"/>
  <c r="CG9" i="98"/>
  <c r="CF9" i="98"/>
  <c r="CE9" i="98"/>
  <c r="CD9" i="98"/>
  <c r="CC9" i="98"/>
  <c r="CB9" i="98"/>
  <c r="CA9" i="98"/>
  <c r="BZ9" i="98"/>
  <c r="BY9" i="98"/>
  <c r="BX9" i="98"/>
  <c r="BW9" i="98"/>
  <c r="BV9" i="98"/>
  <c r="BU9" i="98"/>
  <c r="BT9" i="98"/>
  <c r="BS9" i="98"/>
  <c r="BR9" i="98"/>
  <c r="BQ9" i="98"/>
  <c r="BP9" i="98"/>
  <c r="BO9" i="98"/>
  <c r="BN9" i="98"/>
  <c r="BM9" i="98"/>
  <c r="BL9" i="98"/>
  <c r="BK9" i="98"/>
  <c r="BJ9" i="98"/>
  <c r="BI9" i="98"/>
  <c r="BH9" i="98"/>
  <c r="BG9" i="98"/>
  <c r="BF9" i="98"/>
  <c r="BE9" i="98"/>
  <c r="BD9" i="98"/>
  <c r="BC9" i="98"/>
  <c r="BB9" i="98"/>
  <c r="BA9" i="98"/>
  <c r="CW8" i="98"/>
  <c r="CV8" i="98"/>
  <c r="CU8" i="98"/>
  <c r="CT8" i="98"/>
  <c r="CS8" i="98"/>
  <c r="CR8" i="98"/>
  <c r="CQ8" i="98"/>
  <c r="CP8" i="98"/>
  <c r="CO8" i="98"/>
  <c r="CN8" i="98"/>
  <c r="CM8" i="98"/>
  <c r="CL8" i="98"/>
  <c r="CK8" i="98"/>
  <c r="CJ8" i="98"/>
  <c r="CI8" i="98"/>
  <c r="CH8" i="98"/>
  <c r="CG8" i="98"/>
  <c r="CF8" i="98"/>
  <c r="CE8" i="98"/>
  <c r="CD8" i="98"/>
  <c r="CC8" i="98"/>
  <c r="CB8" i="98"/>
  <c r="CA8" i="98"/>
  <c r="BZ8" i="98"/>
  <c r="BY8" i="98"/>
  <c r="BX8" i="98"/>
  <c r="BW8" i="98"/>
  <c r="BV8" i="98"/>
  <c r="BU8" i="98"/>
  <c r="BT8" i="98"/>
  <c r="BS8" i="98"/>
  <c r="BR8" i="98"/>
  <c r="BQ8" i="98"/>
  <c r="BP8" i="98"/>
  <c r="BO8" i="98"/>
  <c r="BN8" i="98"/>
  <c r="BM8" i="98"/>
  <c r="BL8" i="98"/>
  <c r="BK8" i="98"/>
  <c r="BJ8" i="98"/>
  <c r="BI8" i="98"/>
  <c r="BH8" i="98"/>
  <c r="BG8" i="98"/>
  <c r="BF8" i="98"/>
  <c r="BE8" i="98"/>
  <c r="BD8" i="98"/>
  <c r="BC8" i="98"/>
  <c r="BB8" i="98"/>
  <c r="BA8" i="98"/>
  <c r="CW7" i="98"/>
  <c r="CV7" i="98"/>
  <c r="CU7" i="98"/>
  <c r="CT7" i="98"/>
  <c r="CS7" i="98"/>
  <c r="CR7" i="98"/>
  <c r="CQ7" i="98"/>
  <c r="CP7" i="98"/>
  <c r="CO7" i="98"/>
  <c r="CN7" i="98"/>
  <c r="CM7" i="98"/>
  <c r="CL7" i="98"/>
  <c r="CK7" i="98"/>
  <c r="CJ7" i="98"/>
  <c r="CI7" i="98"/>
  <c r="CH7" i="98"/>
  <c r="CG7" i="98"/>
  <c r="CF7" i="98"/>
  <c r="CE7" i="98"/>
  <c r="CD7" i="98"/>
  <c r="CC7" i="98"/>
  <c r="CB7" i="98"/>
  <c r="CA7" i="98"/>
  <c r="BZ7" i="98"/>
  <c r="BY7" i="98"/>
  <c r="BX7" i="98"/>
  <c r="BW7" i="98"/>
  <c r="BV7" i="98"/>
  <c r="BU7" i="98"/>
  <c r="BT7" i="98"/>
  <c r="BS7" i="98"/>
  <c r="BR7" i="98"/>
  <c r="BQ7" i="98"/>
  <c r="BP7" i="98"/>
  <c r="BO7" i="98"/>
  <c r="BN7" i="98"/>
  <c r="BM7" i="98"/>
  <c r="BL7" i="98"/>
  <c r="BK7" i="98"/>
  <c r="BJ7" i="98"/>
  <c r="BI7" i="98"/>
  <c r="BH7" i="98"/>
  <c r="BG7" i="98"/>
  <c r="BF7" i="98"/>
  <c r="BE7" i="98"/>
  <c r="BD7" i="98"/>
  <c r="BC7" i="98"/>
  <c r="BB7" i="98"/>
  <c r="BA7" i="98"/>
  <c r="CW6" i="98"/>
  <c r="CV6" i="98"/>
  <c r="CU6" i="98"/>
  <c r="CT6" i="98"/>
  <c r="CS6" i="98"/>
  <c r="CR6" i="98"/>
  <c r="CQ6" i="98"/>
  <c r="CP6" i="98"/>
  <c r="CO6" i="98"/>
  <c r="CN6" i="98"/>
  <c r="CM6" i="98"/>
  <c r="CL6" i="98"/>
  <c r="CK6" i="98"/>
  <c r="CJ6" i="98"/>
  <c r="CI6" i="98"/>
  <c r="CH6" i="98"/>
  <c r="CG6" i="98"/>
  <c r="CF6" i="98"/>
  <c r="CE6" i="98"/>
  <c r="CD6" i="98"/>
  <c r="CC6" i="98"/>
  <c r="CB6" i="98"/>
  <c r="CA6" i="98"/>
  <c r="BZ6" i="98"/>
  <c r="BY6" i="98"/>
  <c r="BX6" i="98"/>
  <c r="BW6" i="98"/>
  <c r="BV6" i="98"/>
  <c r="BU6" i="98"/>
  <c r="BT6" i="98"/>
  <c r="BS6" i="98"/>
  <c r="BR6" i="98"/>
  <c r="BQ6" i="98"/>
  <c r="BP6" i="98"/>
  <c r="BO6" i="98"/>
  <c r="BN6" i="98"/>
  <c r="BM6" i="98"/>
  <c r="BL6" i="98"/>
  <c r="BK6" i="98"/>
  <c r="BJ6" i="98"/>
  <c r="BI6" i="98"/>
  <c r="BH6" i="98"/>
  <c r="BG6" i="98"/>
  <c r="BF6" i="98"/>
  <c r="BE6" i="98"/>
  <c r="BD6" i="98"/>
  <c r="BC6" i="98"/>
  <c r="BB6" i="98"/>
  <c r="BA6" i="98"/>
  <c r="CW5" i="98"/>
  <c r="CV5" i="98"/>
  <c r="CU5" i="98"/>
  <c r="CT5" i="98"/>
  <c r="CS5" i="98"/>
  <c r="CR5" i="98"/>
  <c r="CQ5" i="98"/>
  <c r="CP5" i="98"/>
  <c r="CO5" i="98"/>
  <c r="CN5" i="98"/>
  <c r="CM5" i="98"/>
  <c r="CL5" i="98"/>
  <c r="CK5" i="98"/>
  <c r="CJ5" i="98"/>
  <c r="CI5" i="98"/>
  <c r="CH5" i="98"/>
  <c r="CG5" i="98"/>
  <c r="CF5" i="98"/>
  <c r="CE5" i="98"/>
  <c r="CD5" i="98"/>
  <c r="CC5" i="98"/>
  <c r="CB5" i="98"/>
  <c r="CA5" i="98"/>
  <c r="BZ5" i="98"/>
  <c r="BY5" i="98"/>
  <c r="BX5" i="98"/>
  <c r="BW5" i="98"/>
  <c r="BV5" i="98"/>
  <c r="BU5" i="98"/>
  <c r="BT5" i="98"/>
  <c r="BS5" i="98"/>
  <c r="BR5" i="98"/>
  <c r="BQ5" i="98"/>
  <c r="BP5" i="98"/>
  <c r="BO5" i="98"/>
  <c r="BN5" i="98"/>
  <c r="BM5" i="98"/>
  <c r="BL5" i="98"/>
  <c r="BK5" i="98"/>
  <c r="BJ5" i="98"/>
  <c r="BI5" i="98"/>
  <c r="BH5" i="98"/>
  <c r="BG5" i="98"/>
  <c r="BF5" i="98"/>
  <c r="BE5" i="98"/>
  <c r="BD5" i="98"/>
  <c r="BC5" i="98"/>
  <c r="BB5" i="98"/>
  <c r="BA5" i="98"/>
  <c r="CW4" i="98"/>
  <c r="CV4" i="98"/>
  <c r="CU4" i="98"/>
  <c r="CT4" i="98"/>
  <c r="CS4" i="98"/>
  <c r="CR4" i="98"/>
  <c r="CQ4" i="98"/>
  <c r="CP4" i="98"/>
  <c r="CO4" i="98"/>
  <c r="CN4" i="98"/>
  <c r="CM4" i="98"/>
  <c r="CL4" i="98"/>
  <c r="CK4" i="98"/>
  <c r="CJ4" i="98"/>
  <c r="CI4" i="98"/>
  <c r="CH4" i="98"/>
  <c r="CG4" i="98"/>
  <c r="CF4" i="98"/>
  <c r="CE4" i="98"/>
  <c r="CD4" i="98"/>
  <c r="CC4" i="98"/>
  <c r="CB4" i="98"/>
  <c r="CA4" i="98"/>
  <c r="BZ4" i="98"/>
  <c r="BY4" i="98"/>
  <c r="BX4" i="98"/>
  <c r="BW4" i="98"/>
  <c r="BV4" i="98"/>
  <c r="BU4" i="98"/>
  <c r="BT4" i="98"/>
  <c r="BS4" i="98"/>
  <c r="BR4" i="98"/>
  <c r="BQ4" i="98"/>
  <c r="BP4" i="98"/>
  <c r="BO4" i="98"/>
  <c r="BN4" i="98"/>
  <c r="BM4" i="98"/>
  <c r="BL4" i="98"/>
  <c r="BK4" i="98"/>
  <c r="BJ4" i="98"/>
  <c r="BI4" i="98"/>
  <c r="BH4" i="98"/>
  <c r="BG4" i="98"/>
  <c r="BF4" i="98"/>
  <c r="BE4" i="98"/>
  <c r="BD4" i="98"/>
  <c r="BC4" i="98"/>
  <c r="BB4" i="98"/>
  <c r="BA4" i="98"/>
  <c r="CW3" i="98"/>
  <c r="CV3" i="98"/>
  <c r="CU3" i="98"/>
  <c r="CT3" i="98"/>
  <c r="CS3" i="98"/>
  <c r="CR3" i="98"/>
  <c r="CQ3" i="98"/>
  <c r="CP3" i="98"/>
  <c r="CO3" i="98"/>
  <c r="CN3" i="98"/>
  <c r="CM3" i="98"/>
  <c r="CL3" i="98"/>
  <c r="CK3" i="98"/>
  <c r="CJ3" i="98"/>
  <c r="CI3" i="98"/>
  <c r="CH3" i="98"/>
  <c r="CG3" i="98"/>
  <c r="CF3" i="98"/>
  <c r="CE3" i="98"/>
  <c r="CD3" i="98"/>
  <c r="CC3" i="98"/>
  <c r="CB3" i="98"/>
  <c r="CA3" i="98"/>
  <c r="BZ3" i="98"/>
  <c r="BY3" i="98"/>
  <c r="BX3" i="98"/>
  <c r="BW3" i="98"/>
  <c r="BV3" i="98"/>
  <c r="BU3" i="98"/>
  <c r="BT3" i="98"/>
  <c r="BS3" i="98"/>
  <c r="BR3" i="98"/>
  <c r="BQ3" i="98"/>
  <c r="BP3" i="98"/>
  <c r="BO3" i="98"/>
  <c r="BN3" i="98"/>
  <c r="BM3" i="98"/>
  <c r="BL3" i="98"/>
  <c r="BK3" i="98"/>
  <c r="BJ3" i="98"/>
  <c r="BI3" i="98"/>
  <c r="BH3" i="98"/>
  <c r="BG3" i="98"/>
  <c r="BF3" i="98"/>
  <c r="BE3" i="98"/>
  <c r="BD3" i="98"/>
  <c r="BC3" i="98"/>
  <c r="BB3" i="98"/>
  <c r="BA3" i="98"/>
  <c r="AX77" i="97"/>
  <c r="AW77" i="97"/>
  <c r="AV77" i="97"/>
  <c r="AU77" i="97"/>
  <c r="AT77" i="97"/>
  <c r="AS77" i="97"/>
  <c r="AR77" i="97"/>
  <c r="AQ77" i="97"/>
  <c r="AP77" i="97"/>
  <c r="AO77" i="97"/>
  <c r="AN77" i="97"/>
  <c r="AM77" i="97"/>
  <c r="AL77" i="97"/>
  <c r="AK77" i="97"/>
  <c r="AJ77" i="97"/>
  <c r="AI77" i="97"/>
  <c r="AH77" i="97"/>
  <c r="AG77" i="97"/>
  <c r="AF77" i="97"/>
  <c r="AE77" i="97"/>
  <c r="AD77" i="97"/>
  <c r="AC77" i="97"/>
  <c r="AB77" i="97"/>
  <c r="AA77" i="97"/>
  <c r="Z77" i="97"/>
  <c r="Y77" i="97"/>
  <c r="X77" i="97"/>
  <c r="W77" i="97"/>
  <c r="V77" i="97"/>
  <c r="U77" i="97"/>
  <c r="T77" i="97"/>
  <c r="S77" i="97"/>
  <c r="R77" i="97"/>
  <c r="Q77" i="97"/>
  <c r="P77" i="97"/>
  <c r="O77" i="97"/>
  <c r="N77" i="97"/>
  <c r="M77" i="97"/>
  <c r="L77" i="97"/>
  <c r="K77" i="97"/>
  <c r="J77" i="97"/>
  <c r="I77" i="97"/>
  <c r="H77" i="97"/>
  <c r="G77" i="97"/>
  <c r="F77" i="97"/>
  <c r="E77" i="97"/>
  <c r="D77" i="97"/>
  <c r="C77" i="97"/>
  <c r="B77" i="97"/>
  <c r="AX76" i="97"/>
  <c r="AW76" i="97"/>
  <c r="AV76" i="97"/>
  <c r="AU76" i="97"/>
  <c r="AT76" i="97"/>
  <c r="AS76" i="97"/>
  <c r="AR76" i="97"/>
  <c r="AQ76" i="97"/>
  <c r="AP76" i="97"/>
  <c r="AO76" i="97"/>
  <c r="AN76" i="97"/>
  <c r="AM76" i="97"/>
  <c r="AL76" i="97"/>
  <c r="AK76" i="97"/>
  <c r="AJ76" i="97"/>
  <c r="AI76" i="97"/>
  <c r="AH76" i="97"/>
  <c r="AG76" i="97"/>
  <c r="AF76" i="97"/>
  <c r="AE76" i="97"/>
  <c r="AD76" i="97"/>
  <c r="AC76" i="97"/>
  <c r="AB76" i="97"/>
  <c r="AA76" i="97"/>
  <c r="Z76" i="97"/>
  <c r="Y76" i="97"/>
  <c r="X76" i="97"/>
  <c r="W76" i="97"/>
  <c r="V76" i="97"/>
  <c r="U76" i="97"/>
  <c r="T76" i="97"/>
  <c r="S76" i="97"/>
  <c r="R76" i="97"/>
  <c r="Q76" i="97"/>
  <c r="P76" i="97"/>
  <c r="O76" i="97"/>
  <c r="N76" i="97"/>
  <c r="M76" i="97"/>
  <c r="L76" i="97"/>
  <c r="K76" i="97"/>
  <c r="J76" i="97"/>
  <c r="I76" i="97"/>
  <c r="H76" i="97"/>
  <c r="G76" i="97"/>
  <c r="F76" i="97"/>
  <c r="E76" i="97"/>
  <c r="D76" i="97"/>
  <c r="C76" i="97"/>
  <c r="B76" i="97"/>
  <c r="AX75" i="97"/>
  <c r="AW75" i="97"/>
  <c r="AV75" i="97"/>
  <c r="AU75" i="97"/>
  <c r="AT75" i="97"/>
  <c r="AS75" i="97"/>
  <c r="AR75" i="97"/>
  <c r="AQ75" i="97"/>
  <c r="AP75" i="97"/>
  <c r="AO75" i="97"/>
  <c r="AN75" i="97"/>
  <c r="AM75" i="97"/>
  <c r="AL75" i="97"/>
  <c r="AK75" i="97"/>
  <c r="AJ75" i="97"/>
  <c r="AI75" i="97"/>
  <c r="AH75" i="97"/>
  <c r="AG75" i="97"/>
  <c r="AF75" i="97"/>
  <c r="AE75" i="97"/>
  <c r="AD75" i="97"/>
  <c r="AC75" i="97"/>
  <c r="AB75" i="97"/>
  <c r="AA75" i="97"/>
  <c r="Z75" i="97"/>
  <c r="Y75" i="97"/>
  <c r="X75" i="97"/>
  <c r="W75" i="97"/>
  <c r="V75" i="97"/>
  <c r="U75" i="97"/>
  <c r="T75" i="97"/>
  <c r="S75" i="97"/>
  <c r="R75" i="97"/>
  <c r="Q75" i="97"/>
  <c r="P75" i="97"/>
  <c r="O75" i="97"/>
  <c r="N75" i="97"/>
  <c r="M75" i="97"/>
  <c r="L75" i="97"/>
  <c r="K75" i="97"/>
  <c r="J75" i="97"/>
  <c r="I75" i="97"/>
  <c r="H75" i="97"/>
  <c r="G75" i="97"/>
  <c r="F75" i="97"/>
  <c r="E75" i="97"/>
  <c r="D75" i="97"/>
  <c r="C75" i="97"/>
  <c r="B75" i="97"/>
  <c r="AX74" i="97"/>
  <c r="AW74" i="97"/>
  <c r="AV74" i="97"/>
  <c r="AU74" i="97"/>
  <c r="AT74" i="97"/>
  <c r="AS74" i="97"/>
  <c r="AR74" i="97"/>
  <c r="AQ74" i="97"/>
  <c r="AP74" i="97"/>
  <c r="AO74" i="97"/>
  <c r="AN74" i="97"/>
  <c r="AM74" i="97"/>
  <c r="AL74" i="97"/>
  <c r="AK74" i="97"/>
  <c r="AJ74" i="97"/>
  <c r="AI74" i="97"/>
  <c r="AH74" i="97"/>
  <c r="AG74" i="97"/>
  <c r="AF74" i="97"/>
  <c r="AE74" i="97"/>
  <c r="AD74" i="97"/>
  <c r="AC74" i="97"/>
  <c r="AB74" i="97"/>
  <c r="AA74" i="97"/>
  <c r="Z74" i="97"/>
  <c r="Y74" i="97"/>
  <c r="X74" i="97"/>
  <c r="W74" i="97"/>
  <c r="V74" i="97"/>
  <c r="U74" i="97"/>
  <c r="T74" i="97"/>
  <c r="S74" i="97"/>
  <c r="R74" i="97"/>
  <c r="Q74" i="97"/>
  <c r="P74" i="97"/>
  <c r="O74" i="97"/>
  <c r="N74" i="97"/>
  <c r="M74" i="97"/>
  <c r="L74" i="97"/>
  <c r="K74" i="97"/>
  <c r="J74" i="97"/>
  <c r="I74" i="97"/>
  <c r="H74" i="97"/>
  <c r="G74" i="97"/>
  <c r="F74" i="97"/>
  <c r="E74" i="97"/>
  <c r="D74" i="97"/>
  <c r="C74" i="97"/>
  <c r="B74" i="97"/>
  <c r="AX73" i="97"/>
  <c r="AW73" i="97"/>
  <c r="AV73" i="97"/>
  <c r="AU73" i="97"/>
  <c r="AT73" i="97"/>
  <c r="AS73" i="97"/>
  <c r="AR73" i="97"/>
  <c r="AQ73" i="97"/>
  <c r="AP73" i="97"/>
  <c r="AO73" i="97"/>
  <c r="AN73" i="97"/>
  <c r="AM73" i="97"/>
  <c r="AL73" i="97"/>
  <c r="AK73" i="97"/>
  <c r="AJ73" i="97"/>
  <c r="AI73" i="97"/>
  <c r="AH73" i="97"/>
  <c r="AG73" i="97"/>
  <c r="AF73" i="97"/>
  <c r="AE73" i="97"/>
  <c r="AD73" i="97"/>
  <c r="AC73" i="97"/>
  <c r="AB73" i="97"/>
  <c r="AA73" i="97"/>
  <c r="Z73" i="97"/>
  <c r="Y73" i="97"/>
  <c r="X73" i="97"/>
  <c r="W73" i="97"/>
  <c r="V73" i="97"/>
  <c r="U73" i="97"/>
  <c r="T73" i="97"/>
  <c r="S73" i="97"/>
  <c r="R73" i="97"/>
  <c r="Q73" i="97"/>
  <c r="P73" i="97"/>
  <c r="O73" i="97"/>
  <c r="N73" i="97"/>
  <c r="M73" i="97"/>
  <c r="L73" i="97"/>
  <c r="K73" i="97"/>
  <c r="J73" i="97"/>
  <c r="I73" i="97"/>
  <c r="H73" i="97"/>
  <c r="G73" i="97"/>
  <c r="F73" i="97"/>
  <c r="E73" i="97"/>
  <c r="D73" i="97"/>
  <c r="C73" i="97"/>
  <c r="B73" i="97"/>
  <c r="AX72" i="97"/>
  <c r="AW72" i="97"/>
  <c r="AV72" i="97"/>
  <c r="AU72" i="97"/>
  <c r="AT72" i="97"/>
  <c r="AS72" i="97"/>
  <c r="AR72" i="97"/>
  <c r="AQ72" i="97"/>
  <c r="AP72" i="97"/>
  <c r="AO72" i="97"/>
  <c r="AN72" i="97"/>
  <c r="AM72" i="97"/>
  <c r="AL72" i="97"/>
  <c r="AK72" i="97"/>
  <c r="AJ72" i="97"/>
  <c r="AI72" i="97"/>
  <c r="AH72" i="97"/>
  <c r="AG72" i="97"/>
  <c r="AF72" i="97"/>
  <c r="AE72" i="97"/>
  <c r="AD72" i="97"/>
  <c r="AC72" i="97"/>
  <c r="AB72" i="97"/>
  <c r="AA72" i="97"/>
  <c r="Z72" i="97"/>
  <c r="Y72" i="97"/>
  <c r="X72" i="97"/>
  <c r="W72" i="97"/>
  <c r="V72" i="97"/>
  <c r="U72" i="97"/>
  <c r="T72" i="97"/>
  <c r="S72" i="97"/>
  <c r="R72" i="97"/>
  <c r="Q72" i="97"/>
  <c r="P72" i="97"/>
  <c r="O72" i="97"/>
  <c r="N72" i="97"/>
  <c r="M72" i="97"/>
  <c r="L72" i="97"/>
  <c r="K72" i="97"/>
  <c r="J72" i="97"/>
  <c r="I72" i="97"/>
  <c r="H72" i="97"/>
  <c r="G72" i="97"/>
  <c r="F72" i="97"/>
  <c r="E72" i="97"/>
  <c r="D72" i="97"/>
  <c r="C72" i="97"/>
  <c r="B72" i="97"/>
  <c r="AX71" i="97"/>
  <c r="AW71" i="97"/>
  <c r="AV71" i="97"/>
  <c r="AU71" i="97"/>
  <c r="AT71" i="97"/>
  <c r="AS71" i="97"/>
  <c r="AR71" i="97"/>
  <c r="AQ71" i="97"/>
  <c r="AP71" i="97"/>
  <c r="AO71" i="97"/>
  <c r="AN71" i="97"/>
  <c r="AM71" i="97"/>
  <c r="AL71" i="97"/>
  <c r="AK71" i="97"/>
  <c r="AJ71" i="97"/>
  <c r="AI71" i="97"/>
  <c r="AH71" i="97"/>
  <c r="AG71" i="97"/>
  <c r="AF71" i="97"/>
  <c r="AE71" i="97"/>
  <c r="AD71" i="97"/>
  <c r="AC71" i="97"/>
  <c r="AB71" i="97"/>
  <c r="AA71" i="97"/>
  <c r="Z71" i="97"/>
  <c r="Y71" i="97"/>
  <c r="X71" i="97"/>
  <c r="W71" i="97"/>
  <c r="V71" i="97"/>
  <c r="U71" i="97"/>
  <c r="T71" i="97"/>
  <c r="S71" i="97"/>
  <c r="R71" i="97"/>
  <c r="Q71" i="97"/>
  <c r="P71" i="97"/>
  <c r="O71" i="97"/>
  <c r="N71" i="97"/>
  <c r="M71" i="97"/>
  <c r="L71" i="97"/>
  <c r="K71" i="97"/>
  <c r="J71" i="97"/>
  <c r="I71" i="97"/>
  <c r="H71" i="97"/>
  <c r="G71" i="97"/>
  <c r="F71" i="97"/>
  <c r="E71" i="97"/>
  <c r="D71" i="97"/>
  <c r="C71" i="97"/>
  <c r="B71" i="97"/>
  <c r="AX70" i="97"/>
  <c r="AW70" i="97"/>
  <c r="AV70" i="97"/>
  <c r="AU70" i="97"/>
  <c r="AT70" i="97"/>
  <c r="AS70" i="97"/>
  <c r="AR70" i="97"/>
  <c r="AQ70" i="97"/>
  <c r="AP70" i="97"/>
  <c r="AO70" i="97"/>
  <c r="AN70" i="97"/>
  <c r="AM70" i="97"/>
  <c r="AL70" i="97"/>
  <c r="AK70" i="97"/>
  <c r="AJ70" i="97"/>
  <c r="AI70" i="97"/>
  <c r="AH70" i="97"/>
  <c r="AG70" i="97"/>
  <c r="AF70" i="97"/>
  <c r="AE70" i="97"/>
  <c r="AD70" i="97"/>
  <c r="AC70" i="97"/>
  <c r="AB70" i="97"/>
  <c r="AA70" i="97"/>
  <c r="Z70" i="97"/>
  <c r="Y70" i="97"/>
  <c r="X70" i="97"/>
  <c r="W70" i="97"/>
  <c r="V70" i="97"/>
  <c r="U70" i="97"/>
  <c r="T70" i="97"/>
  <c r="S70" i="97"/>
  <c r="R70" i="97"/>
  <c r="Q70" i="97"/>
  <c r="P70" i="97"/>
  <c r="O70" i="97"/>
  <c r="N70" i="97"/>
  <c r="M70" i="97"/>
  <c r="L70" i="97"/>
  <c r="K70" i="97"/>
  <c r="J70" i="97"/>
  <c r="I70" i="97"/>
  <c r="H70" i="97"/>
  <c r="G70" i="97"/>
  <c r="F70" i="97"/>
  <c r="E70" i="97"/>
  <c r="D70" i="97"/>
  <c r="C70" i="97"/>
  <c r="B70" i="97"/>
  <c r="AX69" i="97"/>
  <c r="AW69" i="97"/>
  <c r="AV69" i="97"/>
  <c r="AU69" i="97"/>
  <c r="AT69" i="97"/>
  <c r="AS69" i="97"/>
  <c r="AR69" i="97"/>
  <c r="AQ69" i="97"/>
  <c r="AP69" i="97"/>
  <c r="AO69" i="97"/>
  <c r="AN69" i="97"/>
  <c r="AM69" i="97"/>
  <c r="AL69" i="97"/>
  <c r="AK69" i="97"/>
  <c r="AJ69" i="97"/>
  <c r="AI69" i="97"/>
  <c r="AH69" i="97"/>
  <c r="AG69" i="97"/>
  <c r="AX68" i="97"/>
  <c r="AW68" i="97"/>
  <c r="AV68" i="97"/>
  <c r="AU68" i="97"/>
  <c r="AT68" i="97"/>
  <c r="AS68" i="97"/>
  <c r="AR68" i="97"/>
  <c r="AQ68" i="97"/>
  <c r="AP68" i="97"/>
  <c r="AO68" i="97"/>
  <c r="AN68" i="97"/>
  <c r="AM68" i="97"/>
  <c r="AL68" i="97"/>
  <c r="AK68" i="97"/>
  <c r="AJ68" i="97"/>
  <c r="AI68" i="97"/>
  <c r="AH68" i="97"/>
  <c r="AG68" i="97"/>
  <c r="AF68" i="97"/>
  <c r="AE68" i="97"/>
  <c r="AD68" i="97"/>
  <c r="AC68" i="97"/>
  <c r="AB68" i="97"/>
  <c r="AA68" i="97"/>
  <c r="Z68" i="97"/>
  <c r="Y68" i="97"/>
  <c r="X68" i="97"/>
  <c r="W68" i="97"/>
  <c r="V68" i="97"/>
  <c r="U68" i="97"/>
  <c r="T68" i="97"/>
  <c r="S68" i="97"/>
  <c r="R68" i="97"/>
  <c r="Q68" i="97"/>
  <c r="P68" i="97"/>
  <c r="O68" i="97"/>
  <c r="N68" i="97"/>
  <c r="M68" i="97"/>
  <c r="L68" i="97"/>
  <c r="K68" i="97"/>
  <c r="J68" i="97"/>
  <c r="I68" i="97"/>
  <c r="H68" i="97"/>
  <c r="G68" i="97"/>
  <c r="F68" i="97"/>
  <c r="E68" i="97"/>
  <c r="D68" i="97"/>
  <c r="C68" i="97"/>
  <c r="B68" i="97"/>
  <c r="AX67" i="97"/>
  <c r="AW67" i="97"/>
  <c r="AV67" i="97"/>
  <c r="AU67" i="97"/>
  <c r="AT67" i="97"/>
  <c r="AS67" i="97"/>
  <c r="AR67" i="97"/>
  <c r="AQ67" i="97"/>
  <c r="AP67" i="97"/>
  <c r="AO67" i="97"/>
  <c r="AN67" i="97"/>
  <c r="AM67" i="97"/>
  <c r="AL67" i="97"/>
  <c r="AK67" i="97"/>
  <c r="AJ67" i="97"/>
  <c r="AI67" i="97"/>
  <c r="AH67" i="97"/>
  <c r="AG67" i="97"/>
  <c r="AF67" i="97"/>
  <c r="AE67" i="97"/>
  <c r="AD67" i="97"/>
  <c r="AC67" i="97"/>
  <c r="AB67" i="97"/>
  <c r="AA67" i="97"/>
  <c r="Z67" i="97"/>
  <c r="Y67" i="97"/>
  <c r="X67" i="97"/>
  <c r="W67" i="97"/>
  <c r="V67" i="97"/>
  <c r="U67" i="97"/>
  <c r="T67" i="97"/>
  <c r="S67" i="97"/>
  <c r="R67" i="97"/>
  <c r="Q67" i="97"/>
  <c r="P67" i="97"/>
  <c r="O67" i="97"/>
  <c r="N67" i="97"/>
  <c r="M67" i="97"/>
  <c r="L67" i="97"/>
  <c r="K67" i="97"/>
  <c r="J67" i="97"/>
  <c r="I67" i="97"/>
  <c r="H67" i="97"/>
  <c r="G67" i="97"/>
  <c r="F67" i="97"/>
  <c r="E67" i="97"/>
  <c r="D67" i="97"/>
  <c r="C67" i="97"/>
  <c r="B67" i="97"/>
  <c r="AX66" i="97"/>
  <c r="AW66" i="97"/>
  <c r="AV66" i="97"/>
  <c r="AU66" i="97"/>
  <c r="AT66" i="97"/>
  <c r="AS66" i="97"/>
  <c r="AR66" i="97"/>
  <c r="AQ66" i="97"/>
  <c r="AP66" i="97"/>
  <c r="AO66" i="97"/>
  <c r="AN66" i="97"/>
  <c r="AM66" i="97"/>
  <c r="AL66" i="97"/>
  <c r="AK66" i="97"/>
  <c r="AJ66" i="97"/>
  <c r="AI66" i="97"/>
  <c r="AH66" i="97"/>
  <c r="AG66" i="97"/>
  <c r="AF66" i="97"/>
  <c r="AE66" i="97"/>
  <c r="AD66" i="97"/>
  <c r="AC66" i="97"/>
  <c r="AB66" i="97"/>
  <c r="AA66" i="97"/>
  <c r="Z66" i="97"/>
  <c r="Y66" i="97"/>
  <c r="X66" i="97"/>
  <c r="W66" i="97"/>
  <c r="V66" i="97"/>
  <c r="U66" i="97"/>
  <c r="T66" i="97"/>
  <c r="S66" i="97"/>
  <c r="R66" i="97"/>
  <c r="Q66" i="97"/>
  <c r="P66" i="97"/>
  <c r="O66" i="97"/>
  <c r="N66" i="97"/>
  <c r="M66" i="97"/>
  <c r="L66" i="97"/>
  <c r="K66" i="97"/>
  <c r="J66" i="97"/>
  <c r="I66" i="97"/>
  <c r="H66" i="97"/>
  <c r="G66" i="97"/>
  <c r="F66" i="97"/>
  <c r="E66" i="97"/>
  <c r="D66" i="97"/>
  <c r="C66" i="97"/>
  <c r="B66" i="97"/>
  <c r="AX65" i="97"/>
  <c r="AW65" i="97"/>
  <c r="AV65" i="97"/>
  <c r="AU65" i="97"/>
  <c r="AT65" i="97"/>
  <c r="AS65" i="97"/>
  <c r="AR65" i="97"/>
  <c r="AQ65" i="97"/>
  <c r="AP65" i="97"/>
  <c r="AO65" i="97"/>
  <c r="AN65" i="97"/>
  <c r="AM65" i="97"/>
  <c r="AL65" i="97"/>
  <c r="AK65" i="97"/>
  <c r="AJ65" i="97"/>
  <c r="AI65" i="97"/>
  <c r="AH65" i="97"/>
  <c r="AG65" i="97"/>
  <c r="AF65" i="97"/>
  <c r="AE65" i="97"/>
  <c r="AD65" i="97"/>
  <c r="AC65" i="97"/>
  <c r="AB65" i="97"/>
  <c r="AA65" i="97"/>
  <c r="Z65" i="97"/>
  <c r="Y65" i="97"/>
  <c r="X65" i="97"/>
  <c r="W65" i="97"/>
  <c r="V65" i="97"/>
  <c r="U65" i="97"/>
  <c r="T65" i="97"/>
  <c r="S65" i="97"/>
  <c r="R65" i="97"/>
  <c r="Q65" i="97"/>
  <c r="P65" i="97"/>
  <c r="O65" i="97"/>
  <c r="N65" i="97"/>
  <c r="M65" i="97"/>
  <c r="L65" i="97"/>
  <c r="K65" i="97"/>
  <c r="J65" i="97"/>
  <c r="I65" i="97"/>
  <c r="H65" i="97"/>
  <c r="G65" i="97"/>
  <c r="F65" i="97"/>
  <c r="E65" i="97"/>
  <c r="D65" i="97"/>
  <c r="C65" i="97"/>
  <c r="B65" i="97"/>
  <c r="AX64" i="97"/>
  <c r="AW64" i="97"/>
  <c r="AV64" i="97"/>
  <c r="AU64" i="97"/>
  <c r="AT64" i="97"/>
  <c r="AS64" i="97"/>
  <c r="AR64" i="97"/>
  <c r="AQ64" i="97"/>
  <c r="AP64" i="97"/>
  <c r="AO64" i="97"/>
  <c r="AN64" i="97"/>
  <c r="AM64" i="97"/>
  <c r="AL64" i="97"/>
  <c r="AK64" i="97"/>
  <c r="AJ64" i="97"/>
  <c r="AI64" i="97"/>
  <c r="AH64" i="97"/>
  <c r="AG64" i="97"/>
  <c r="AF64" i="97"/>
  <c r="AE64" i="97"/>
  <c r="AD64" i="97"/>
  <c r="AC64" i="97"/>
  <c r="AB64" i="97"/>
  <c r="AA64" i="97"/>
  <c r="Z64" i="97"/>
  <c r="Y64" i="97"/>
  <c r="X64" i="97"/>
  <c r="W64" i="97"/>
  <c r="V64" i="97"/>
  <c r="U64" i="97"/>
  <c r="T64" i="97"/>
  <c r="S64" i="97"/>
  <c r="R64" i="97"/>
  <c r="Q64" i="97"/>
  <c r="P64" i="97"/>
  <c r="O64" i="97"/>
  <c r="N64" i="97"/>
  <c r="M64" i="97"/>
  <c r="L64" i="97"/>
  <c r="K64" i="97"/>
  <c r="J64" i="97"/>
  <c r="I64" i="97"/>
  <c r="H64" i="97"/>
  <c r="G64" i="97"/>
  <c r="F64" i="97"/>
  <c r="E64" i="97"/>
  <c r="D64" i="97"/>
  <c r="C64" i="97"/>
  <c r="B64" i="97"/>
  <c r="AX63" i="97"/>
  <c r="AW63" i="97"/>
  <c r="AV63" i="97"/>
  <c r="AU63" i="97"/>
  <c r="AT63" i="97"/>
  <c r="AS63" i="97"/>
  <c r="AR63" i="97"/>
  <c r="AQ63" i="97"/>
  <c r="AP63" i="97"/>
  <c r="AO63" i="97"/>
  <c r="AN63" i="97"/>
  <c r="AM63" i="97"/>
  <c r="AL63" i="97"/>
  <c r="AK63" i="97"/>
  <c r="AJ63" i="97"/>
  <c r="AI63" i="97"/>
  <c r="AH63" i="97"/>
  <c r="AG63" i="97"/>
  <c r="AF63" i="97"/>
  <c r="AE63" i="97"/>
  <c r="AD63" i="97"/>
  <c r="AC63" i="97"/>
  <c r="AB63" i="97"/>
  <c r="AA63" i="97"/>
  <c r="Z63" i="97"/>
  <c r="Y63" i="97"/>
  <c r="X63" i="97"/>
  <c r="W63" i="97"/>
  <c r="V63" i="97"/>
  <c r="U63" i="97"/>
  <c r="T63" i="97"/>
  <c r="S63" i="97"/>
  <c r="R63" i="97"/>
  <c r="Q63" i="97"/>
  <c r="P63" i="97"/>
  <c r="O63" i="97"/>
  <c r="N63" i="97"/>
  <c r="M63" i="97"/>
  <c r="L63" i="97"/>
  <c r="K63" i="97"/>
  <c r="J63" i="97"/>
  <c r="I63" i="97"/>
  <c r="H63" i="97"/>
  <c r="G63" i="97"/>
  <c r="F63" i="97"/>
  <c r="E63" i="97"/>
  <c r="D63" i="97"/>
  <c r="C63" i="97"/>
  <c r="B63" i="97"/>
  <c r="AX62" i="97"/>
  <c r="AW62" i="97"/>
  <c r="AV62" i="97"/>
  <c r="AU62" i="97"/>
  <c r="AT62" i="97"/>
  <c r="AS62" i="97"/>
  <c r="AR62" i="97"/>
  <c r="AQ62" i="97"/>
  <c r="AP62" i="97"/>
  <c r="AO62" i="97"/>
  <c r="AN62" i="97"/>
  <c r="AM62" i="97"/>
  <c r="AL62" i="97"/>
  <c r="AK62" i="97"/>
  <c r="AJ62" i="97"/>
  <c r="AI62" i="97"/>
  <c r="AH62" i="97"/>
  <c r="AG62" i="97"/>
  <c r="AF62" i="97"/>
  <c r="AE62" i="97"/>
  <c r="AD62" i="97"/>
  <c r="AC62" i="97"/>
  <c r="AB62" i="97"/>
  <c r="AA62" i="97"/>
  <c r="Z62" i="97"/>
  <c r="Y62" i="97"/>
  <c r="X62" i="97"/>
  <c r="W62" i="97"/>
  <c r="V62" i="97"/>
  <c r="U62" i="97"/>
  <c r="T62" i="97"/>
  <c r="S62" i="97"/>
  <c r="R62" i="97"/>
  <c r="Q62" i="97"/>
  <c r="P62" i="97"/>
  <c r="O62" i="97"/>
  <c r="N62" i="97"/>
  <c r="M62" i="97"/>
  <c r="L62" i="97"/>
  <c r="K62" i="97"/>
  <c r="J62" i="97"/>
  <c r="I62" i="97"/>
  <c r="H62" i="97"/>
  <c r="G62" i="97"/>
  <c r="F62" i="97"/>
  <c r="E62" i="97"/>
  <c r="D62" i="97"/>
  <c r="C62" i="97"/>
  <c r="B62" i="97"/>
  <c r="AX61" i="97"/>
  <c r="AW61" i="97"/>
  <c r="AV61" i="97"/>
  <c r="AU61" i="97"/>
  <c r="AT61" i="97"/>
  <c r="AS61" i="97"/>
  <c r="AR61" i="97"/>
  <c r="AQ61" i="97"/>
  <c r="AP61" i="97"/>
  <c r="AO61" i="97"/>
  <c r="AN61" i="97"/>
  <c r="AM61" i="97"/>
  <c r="AL61" i="97"/>
  <c r="AK61" i="97"/>
  <c r="AJ61" i="97"/>
  <c r="AI61" i="97"/>
  <c r="AH61" i="97"/>
  <c r="AG61" i="97"/>
  <c r="AF61" i="97"/>
  <c r="AX60" i="97"/>
  <c r="AW60" i="97"/>
  <c r="AV60" i="97"/>
  <c r="AU60" i="97"/>
  <c r="AT60" i="97"/>
  <c r="AS60" i="97"/>
  <c r="AR60" i="97"/>
  <c r="AQ60" i="97"/>
  <c r="AP60" i="97"/>
  <c r="AO60" i="97"/>
  <c r="AN60" i="97"/>
  <c r="AM60" i="97"/>
  <c r="AL60" i="97"/>
  <c r="AK60" i="97"/>
  <c r="AJ60" i="97"/>
  <c r="AI60" i="97"/>
  <c r="AH60" i="97"/>
  <c r="AG60" i="97"/>
  <c r="AF60" i="97"/>
  <c r="AE60" i="97"/>
  <c r="AD60" i="97"/>
  <c r="AC60" i="97"/>
  <c r="AB60" i="97"/>
  <c r="AA60" i="97"/>
  <c r="Z60" i="97"/>
  <c r="Y60" i="97"/>
  <c r="X60" i="97"/>
  <c r="W60" i="97"/>
  <c r="V60" i="97"/>
  <c r="U60" i="97"/>
  <c r="T60" i="97"/>
  <c r="S60" i="97"/>
  <c r="R60" i="97"/>
  <c r="Q60" i="97"/>
  <c r="P60" i="97"/>
  <c r="O60" i="97"/>
  <c r="N60" i="97"/>
  <c r="M60" i="97"/>
  <c r="L60" i="97"/>
  <c r="K60" i="97"/>
  <c r="J60" i="97"/>
  <c r="I60" i="97"/>
  <c r="H60" i="97"/>
  <c r="G60" i="97"/>
  <c r="F60" i="97"/>
  <c r="E60" i="97"/>
  <c r="D60" i="97"/>
  <c r="C60" i="97"/>
  <c r="B60" i="97"/>
  <c r="AX59" i="97"/>
  <c r="AW59" i="97"/>
  <c r="AV59" i="97"/>
  <c r="AU59" i="97"/>
  <c r="AT59" i="97"/>
  <c r="AS59" i="97"/>
  <c r="AR59" i="97"/>
  <c r="AQ59" i="97"/>
  <c r="AP59" i="97"/>
  <c r="AO59" i="97"/>
  <c r="AN59" i="97"/>
  <c r="AM59" i="97"/>
  <c r="AL59" i="97"/>
  <c r="AK59" i="97"/>
  <c r="AJ59" i="97"/>
  <c r="AI59" i="97"/>
  <c r="AH59" i="97"/>
  <c r="AG59" i="97"/>
  <c r="AF59" i="97"/>
  <c r="AE59" i="97"/>
  <c r="AD59" i="97"/>
  <c r="AC59" i="97"/>
  <c r="AB59" i="97"/>
  <c r="AA59" i="97"/>
  <c r="Z59" i="97"/>
  <c r="Y59" i="97"/>
  <c r="X59" i="97"/>
  <c r="W59" i="97"/>
  <c r="V59" i="97"/>
  <c r="U59" i="97"/>
  <c r="T59" i="97"/>
  <c r="S59" i="97"/>
  <c r="R59" i="97"/>
  <c r="Q59" i="97"/>
  <c r="P59" i="97"/>
  <c r="O59" i="97"/>
  <c r="N59" i="97"/>
  <c r="M59" i="97"/>
  <c r="L59" i="97"/>
  <c r="K59" i="97"/>
  <c r="J59" i="97"/>
  <c r="I59" i="97"/>
  <c r="H59" i="97"/>
  <c r="G59" i="97"/>
  <c r="F59" i="97"/>
  <c r="E59" i="97"/>
  <c r="D59" i="97"/>
  <c r="C59" i="97"/>
  <c r="B59" i="97"/>
  <c r="AX58" i="97"/>
  <c r="AW58" i="97"/>
  <c r="AV58" i="97"/>
  <c r="AU58" i="97"/>
  <c r="AT58" i="97"/>
  <c r="AS58" i="97"/>
  <c r="AR58" i="97"/>
  <c r="AQ58" i="97"/>
  <c r="AP58" i="97"/>
  <c r="AO58" i="97"/>
  <c r="AN58" i="97"/>
  <c r="AM58" i="97"/>
  <c r="AL58" i="97"/>
  <c r="AK58" i="97"/>
  <c r="AJ58" i="97"/>
  <c r="AI58" i="97"/>
  <c r="AH58" i="97"/>
  <c r="AG58" i="97"/>
  <c r="AF58" i="97"/>
  <c r="AE58" i="97"/>
  <c r="AD58" i="97"/>
  <c r="AC58" i="97"/>
  <c r="AB58" i="97"/>
  <c r="AA58" i="97"/>
  <c r="Z58" i="97"/>
  <c r="Y58" i="97"/>
  <c r="X58" i="97"/>
  <c r="W58" i="97"/>
  <c r="V58" i="97"/>
  <c r="U58" i="97"/>
  <c r="T58" i="97"/>
  <c r="S58" i="97"/>
  <c r="R58" i="97"/>
  <c r="Q58" i="97"/>
  <c r="P58" i="97"/>
  <c r="O58" i="97"/>
  <c r="N58" i="97"/>
  <c r="M58" i="97"/>
  <c r="L58" i="97"/>
  <c r="K58" i="97"/>
  <c r="J58" i="97"/>
  <c r="I58" i="97"/>
  <c r="H58" i="97"/>
  <c r="G58" i="97"/>
  <c r="F58" i="97"/>
  <c r="E58" i="97"/>
  <c r="D58" i="97"/>
  <c r="C58" i="97"/>
  <c r="B58" i="97"/>
  <c r="AX57" i="97"/>
  <c r="AW57" i="97"/>
  <c r="AV57" i="97"/>
  <c r="AU57" i="97"/>
  <c r="AT57" i="97"/>
  <c r="AS57" i="97"/>
  <c r="AR57" i="97"/>
  <c r="AQ57" i="97"/>
  <c r="AP57" i="97"/>
  <c r="AO57" i="97"/>
  <c r="AN57" i="97"/>
  <c r="AM57" i="97"/>
  <c r="AL57" i="97"/>
  <c r="AK57" i="97"/>
  <c r="AJ57" i="97"/>
  <c r="AI57" i="97"/>
  <c r="AH57" i="97"/>
  <c r="AG57" i="97"/>
  <c r="AF57" i="97"/>
  <c r="AE57" i="97"/>
  <c r="AD57" i="97"/>
  <c r="AC57" i="97"/>
  <c r="AB57" i="97"/>
  <c r="AA57" i="97"/>
  <c r="Z57" i="97"/>
  <c r="Y57" i="97"/>
  <c r="X57" i="97"/>
  <c r="W57" i="97"/>
  <c r="V57" i="97"/>
  <c r="U57" i="97"/>
  <c r="T57" i="97"/>
  <c r="S57" i="97"/>
  <c r="R57" i="97"/>
  <c r="Q57" i="97"/>
  <c r="P57" i="97"/>
  <c r="O57" i="97"/>
  <c r="N57" i="97"/>
  <c r="M57" i="97"/>
  <c r="L57" i="97"/>
  <c r="K57" i="97"/>
  <c r="J57" i="97"/>
  <c r="I57" i="97"/>
  <c r="H57" i="97"/>
  <c r="G57" i="97"/>
  <c r="F57" i="97"/>
  <c r="E57" i="97"/>
  <c r="D57" i="97"/>
  <c r="C57" i="97"/>
  <c r="B57" i="97"/>
  <c r="AX56" i="97"/>
  <c r="AW56" i="97"/>
  <c r="AV56" i="97"/>
  <c r="AU56" i="97"/>
  <c r="AT56" i="97"/>
  <c r="AS56" i="97"/>
  <c r="AR56" i="97"/>
  <c r="AQ56" i="97"/>
  <c r="AP56" i="97"/>
  <c r="AO56" i="97"/>
  <c r="AN56" i="97"/>
  <c r="AM56" i="97"/>
  <c r="AL56" i="97"/>
  <c r="AK56" i="97"/>
  <c r="AJ56" i="97"/>
  <c r="AI56" i="97"/>
  <c r="AH56" i="97"/>
  <c r="AG56" i="97"/>
  <c r="AF56" i="97"/>
  <c r="AE56" i="97"/>
  <c r="AD56" i="97"/>
  <c r="AC56" i="97"/>
  <c r="AB56" i="97"/>
  <c r="AA56" i="97"/>
  <c r="Z56" i="97"/>
  <c r="Y56" i="97"/>
  <c r="X56" i="97"/>
  <c r="W56" i="97"/>
  <c r="V56" i="97"/>
  <c r="U56" i="97"/>
  <c r="T56" i="97"/>
  <c r="S56" i="97"/>
  <c r="R56" i="97"/>
  <c r="Q56" i="97"/>
  <c r="P56" i="97"/>
  <c r="O56" i="97"/>
  <c r="N56" i="97"/>
  <c r="M56" i="97"/>
  <c r="L56" i="97"/>
  <c r="K56" i="97"/>
  <c r="J56" i="97"/>
  <c r="I56" i="97"/>
  <c r="H56" i="97"/>
  <c r="G56" i="97"/>
  <c r="F56" i="97"/>
  <c r="E56" i="97"/>
  <c r="D56" i="97"/>
  <c r="C56" i="97"/>
  <c r="B56" i="97"/>
  <c r="AX55" i="97"/>
  <c r="AW55" i="97"/>
  <c r="AV55" i="97"/>
  <c r="AU55" i="97"/>
  <c r="AT55" i="97"/>
  <c r="AS55" i="97"/>
  <c r="AR55" i="97"/>
  <c r="AQ55" i="97"/>
  <c r="AP55" i="97"/>
  <c r="AO55" i="97"/>
  <c r="AN55" i="97"/>
  <c r="AM55" i="97"/>
  <c r="AL55" i="97"/>
  <c r="AK55" i="97"/>
  <c r="AJ55" i="97"/>
  <c r="AI55" i="97"/>
  <c r="AH55" i="97"/>
  <c r="AG55" i="97"/>
  <c r="AF55" i="97"/>
  <c r="AE55" i="97"/>
  <c r="AD55" i="97"/>
  <c r="AC55" i="97"/>
  <c r="AB55" i="97"/>
  <c r="AA55" i="97"/>
  <c r="Z55" i="97"/>
  <c r="Y55" i="97"/>
  <c r="X55" i="97"/>
  <c r="W55" i="97"/>
  <c r="V55" i="97"/>
  <c r="U55" i="97"/>
  <c r="T55" i="97"/>
  <c r="S55" i="97"/>
  <c r="R55" i="97"/>
  <c r="Q55" i="97"/>
  <c r="P55" i="97"/>
  <c r="O55" i="97"/>
  <c r="N55" i="97"/>
  <c r="M55" i="97"/>
  <c r="L55" i="97"/>
  <c r="K55" i="97"/>
  <c r="J55" i="97"/>
  <c r="I55" i="97"/>
  <c r="H55" i="97"/>
  <c r="G55" i="97"/>
  <c r="F55" i="97"/>
  <c r="E55" i="97"/>
  <c r="D55" i="97"/>
  <c r="C55" i="97"/>
  <c r="B55" i="97"/>
  <c r="AX54" i="97"/>
  <c r="AW54" i="97"/>
  <c r="AV54" i="97"/>
  <c r="AU54" i="97"/>
  <c r="AT54" i="97"/>
  <c r="AS54" i="97"/>
  <c r="AR54" i="97"/>
  <c r="AQ54" i="97"/>
  <c r="AP54" i="97"/>
  <c r="AO54" i="97"/>
  <c r="AN54" i="97"/>
  <c r="AM54" i="97"/>
  <c r="AL54" i="97"/>
  <c r="AK54" i="97"/>
  <c r="AJ54" i="97"/>
  <c r="AI54" i="97"/>
  <c r="AH54" i="97"/>
  <c r="AG54" i="97"/>
  <c r="AF54" i="97"/>
  <c r="AE54" i="97"/>
  <c r="AD54" i="97"/>
  <c r="AC54" i="97"/>
  <c r="AB54" i="97"/>
  <c r="AA54" i="97"/>
  <c r="Z54" i="97"/>
  <c r="Y54" i="97"/>
  <c r="X54" i="97"/>
  <c r="W54" i="97"/>
  <c r="V54" i="97"/>
  <c r="U54" i="97"/>
  <c r="T54" i="97"/>
  <c r="S54" i="97"/>
  <c r="R54" i="97"/>
  <c r="Q54" i="97"/>
  <c r="P54" i="97"/>
  <c r="O54" i="97"/>
  <c r="N54" i="97"/>
  <c r="M54" i="97"/>
  <c r="L54" i="97"/>
  <c r="K54" i="97"/>
  <c r="J54" i="97"/>
  <c r="I54" i="97"/>
  <c r="H54" i="97"/>
  <c r="G54" i="97"/>
  <c r="F54" i="97"/>
  <c r="E54" i="97"/>
  <c r="D54" i="97"/>
  <c r="C54" i="97"/>
  <c r="B54" i="97"/>
  <c r="AX53" i="97"/>
  <c r="AW53" i="97"/>
  <c r="AV53" i="97"/>
  <c r="AU53" i="97"/>
  <c r="AT53" i="97"/>
  <c r="AS53" i="97"/>
  <c r="AR53" i="97"/>
  <c r="AQ53" i="97"/>
  <c r="AP53" i="97"/>
  <c r="AO53" i="97"/>
  <c r="AN53" i="97"/>
  <c r="AM53" i="97"/>
  <c r="AL53" i="97"/>
  <c r="AK53" i="97"/>
  <c r="AJ53" i="97"/>
  <c r="AI53" i="97"/>
  <c r="AH53" i="97"/>
  <c r="AG53" i="97"/>
  <c r="AF53" i="97"/>
  <c r="AE53" i="97"/>
  <c r="AD53" i="97"/>
  <c r="AC53" i="97"/>
  <c r="AB53" i="97"/>
  <c r="AA53" i="97"/>
  <c r="Z53" i="97"/>
  <c r="Y53" i="97"/>
  <c r="X53" i="97"/>
  <c r="W53" i="97"/>
  <c r="V53" i="97"/>
  <c r="U53" i="97"/>
  <c r="T53" i="97"/>
  <c r="S53" i="97"/>
  <c r="R53" i="97"/>
  <c r="Q53" i="97"/>
  <c r="P53" i="97"/>
  <c r="O53" i="97"/>
  <c r="N53" i="97"/>
  <c r="M53" i="97"/>
  <c r="L53" i="97"/>
  <c r="K53" i="97"/>
  <c r="J53" i="97"/>
  <c r="I53" i="97"/>
  <c r="H53" i="97"/>
  <c r="G53" i="97"/>
  <c r="F53" i="97"/>
  <c r="E53" i="97"/>
  <c r="D53" i="97"/>
  <c r="C53" i="97"/>
  <c r="B53" i="97"/>
  <c r="AX52" i="97"/>
  <c r="AW52" i="97"/>
  <c r="AV52" i="97"/>
  <c r="AU52" i="97"/>
  <c r="AT52" i="97"/>
  <c r="AS52" i="97"/>
  <c r="AR52" i="97"/>
  <c r="AQ52" i="97"/>
  <c r="AP52" i="97"/>
  <c r="AO52" i="97"/>
  <c r="AN52" i="97"/>
  <c r="AM52" i="97"/>
  <c r="AL52" i="97"/>
  <c r="AK52" i="97"/>
  <c r="AJ52" i="97"/>
  <c r="AI52" i="97"/>
  <c r="AH52" i="97"/>
  <c r="AG52" i="97"/>
  <c r="AF52" i="97"/>
  <c r="AE52" i="97"/>
  <c r="AD52" i="97"/>
  <c r="AC52" i="97"/>
  <c r="AB52" i="97"/>
  <c r="AA52" i="97"/>
  <c r="Z52" i="97"/>
  <c r="Y52" i="97"/>
  <c r="X52" i="97"/>
  <c r="W52" i="97"/>
  <c r="V52" i="97"/>
  <c r="U52" i="97"/>
  <c r="T52" i="97"/>
  <c r="S52" i="97"/>
  <c r="R52" i="97"/>
  <c r="Q52" i="97"/>
  <c r="P52" i="97"/>
  <c r="O52" i="97"/>
  <c r="N52" i="97"/>
  <c r="M52" i="97"/>
  <c r="L52" i="97"/>
  <c r="K52" i="97"/>
  <c r="J52" i="97"/>
  <c r="I52" i="97"/>
  <c r="H52" i="97"/>
  <c r="G52" i="97"/>
  <c r="F52" i="97"/>
  <c r="E52" i="97"/>
  <c r="D52" i="97"/>
  <c r="C52" i="97"/>
  <c r="B52" i="97"/>
  <c r="AX51" i="97"/>
  <c r="AW51" i="97"/>
  <c r="AV51" i="97"/>
  <c r="AU51" i="97"/>
  <c r="AT51" i="97"/>
  <c r="AS51" i="97"/>
  <c r="AR51" i="97"/>
  <c r="AQ51" i="97"/>
  <c r="AP51" i="97"/>
  <c r="AO51" i="97"/>
  <c r="AN51" i="97"/>
  <c r="AM51" i="97"/>
  <c r="AL51" i="97"/>
  <c r="AK51" i="97"/>
  <c r="AJ51" i="97"/>
  <c r="AI51" i="97"/>
  <c r="AH51" i="97"/>
  <c r="AG51" i="97"/>
  <c r="AF51" i="97"/>
  <c r="AE51" i="97"/>
  <c r="AD51" i="97"/>
  <c r="AC51" i="97"/>
  <c r="AB51" i="97"/>
  <c r="AA51" i="97"/>
  <c r="Z51" i="97"/>
  <c r="Y51" i="97"/>
  <c r="X51" i="97"/>
  <c r="W51" i="97"/>
  <c r="V51" i="97"/>
  <c r="U51" i="97"/>
  <c r="T51" i="97"/>
  <c r="S51" i="97"/>
  <c r="R51" i="97"/>
  <c r="Q51" i="97"/>
  <c r="P51" i="97"/>
  <c r="O51" i="97"/>
  <c r="N51" i="97"/>
  <c r="M51" i="97"/>
  <c r="L51" i="97"/>
  <c r="K51" i="97"/>
  <c r="J51" i="97"/>
  <c r="I51" i="97"/>
  <c r="H51" i="97"/>
  <c r="G51" i="97"/>
  <c r="F51" i="97"/>
  <c r="E51" i="97"/>
  <c r="D51" i="97"/>
  <c r="C51" i="97"/>
  <c r="B51" i="97"/>
  <c r="AX50" i="97"/>
  <c r="AW50" i="97"/>
  <c r="AV50" i="97"/>
  <c r="AU50" i="97"/>
  <c r="AT50" i="97"/>
  <c r="AS50" i="97"/>
  <c r="AR50" i="97"/>
  <c r="AQ50" i="97"/>
  <c r="AP50" i="97"/>
  <c r="AO50" i="97"/>
  <c r="AN50" i="97"/>
  <c r="AM50" i="97"/>
  <c r="AL50" i="97"/>
  <c r="AK50" i="97"/>
  <c r="AJ50" i="97"/>
  <c r="AI50" i="97"/>
  <c r="AH50" i="97"/>
  <c r="AG50" i="97"/>
  <c r="AF50" i="97"/>
  <c r="AE50" i="97"/>
  <c r="AD50" i="97"/>
  <c r="AC50" i="97"/>
  <c r="AB50" i="97"/>
  <c r="AA50" i="97"/>
  <c r="Z50" i="97"/>
  <c r="Y50" i="97"/>
  <c r="X50" i="97"/>
  <c r="W50" i="97"/>
  <c r="V50" i="97"/>
  <c r="U50" i="97"/>
  <c r="T50" i="97"/>
  <c r="S50" i="97"/>
  <c r="R50" i="97"/>
  <c r="Q50" i="97"/>
  <c r="P50" i="97"/>
  <c r="O50" i="97"/>
  <c r="N50" i="97"/>
  <c r="M50" i="97"/>
  <c r="L50" i="97"/>
  <c r="K50" i="97"/>
  <c r="J50" i="97"/>
  <c r="I50" i="97"/>
  <c r="H50" i="97"/>
  <c r="G50" i="97"/>
  <c r="F50" i="97"/>
  <c r="E50" i="97"/>
  <c r="D50" i="97"/>
  <c r="C50" i="97"/>
  <c r="B50" i="97"/>
  <c r="AX49" i="97"/>
  <c r="AW49" i="97"/>
  <c r="AV49" i="97"/>
  <c r="AU49" i="97"/>
  <c r="AT49" i="97"/>
  <c r="AS49" i="97"/>
  <c r="AR49" i="97"/>
  <c r="AQ49" i="97"/>
  <c r="AP49" i="97"/>
  <c r="AO49" i="97"/>
  <c r="AN49" i="97"/>
  <c r="CM49" i="97" s="1"/>
  <c r="AM49" i="97"/>
  <c r="AL49" i="97"/>
  <c r="AK49" i="97"/>
  <c r="AJ49" i="97"/>
  <c r="AI49" i="97"/>
  <c r="AH49" i="97"/>
  <c r="AG49" i="97"/>
  <c r="AF49" i="97"/>
  <c r="AX48" i="97"/>
  <c r="AW48" i="97"/>
  <c r="AV48" i="97"/>
  <c r="AU48" i="97"/>
  <c r="AT48" i="97"/>
  <c r="AS48" i="97"/>
  <c r="AR48" i="97"/>
  <c r="AQ48" i="97"/>
  <c r="AP48" i="97"/>
  <c r="AO48" i="97"/>
  <c r="AN48" i="97"/>
  <c r="AM48" i="97"/>
  <c r="AL48" i="97"/>
  <c r="AK48" i="97"/>
  <c r="AJ48" i="97"/>
  <c r="AI48" i="97"/>
  <c r="AH48" i="97"/>
  <c r="AG48" i="97"/>
  <c r="AF48" i="97"/>
  <c r="AE48" i="97"/>
  <c r="AD48" i="97"/>
  <c r="AC48" i="97"/>
  <c r="AB48" i="97"/>
  <c r="AA48" i="97"/>
  <c r="Z48" i="97"/>
  <c r="Y48" i="97"/>
  <c r="X48" i="97"/>
  <c r="W48" i="97"/>
  <c r="V48" i="97"/>
  <c r="U48" i="97"/>
  <c r="T48" i="97"/>
  <c r="S48" i="97"/>
  <c r="R48" i="97"/>
  <c r="Q48" i="97"/>
  <c r="P48" i="97"/>
  <c r="O48" i="97"/>
  <c r="N48" i="97"/>
  <c r="M48" i="97"/>
  <c r="L48" i="97"/>
  <c r="K48" i="97"/>
  <c r="J48" i="97"/>
  <c r="I48" i="97"/>
  <c r="H48" i="97"/>
  <c r="G48" i="97"/>
  <c r="F48" i="97"/>
  <c r="E48" i="97"/>
  <c r="D48" i="97"/>
  <c r="C48" i="97"/>
  <c r="B48" i="97"/>
  <c r="AX47" i="97"/>
  <c r="AW47" i="97"/>
  <c r="AV47" i="97"/>
  <c r="AU47" i="97"/>
  <c r="AT47" i="97"/>
  <c r="AS47" i="97"/>
  <c r="AR47" i="97"/>
  <c r="AQ47" i="97"/>
  <c r="AP47" i="97"/>
  <c r="AO47" i="97"/>
  <c r="AN47" i="97"/>
  <c r="AM47" i="97"/>
  <c r="AL47" i="97"/>
  <c r="AK47" i="97"/>
  <c r="AJ47" i="97"/>
  <c r="AI47" i="97"/>
  <c r="AH47" i="97"/>
  <c r="AG47" i="97"/>
  <c r="AF47" i="97"/>
  <c r="AE47" i="97"/>
  <c r="AD47" i="97"/>
  <c r="AC47" i="97"/>
  <c r="AB47" i="97"/>
  <c r="AA47" i="97"/>
  <c r="Z47" i="97"/>
  <c r="Y47" i="97"/>
  <c r="X47" i="97"/>
  <c r="W47" i="97"/>
  <c r="V47" i="97"/>
  <c r="U47" i="97"/>
  <c r="T47" i="97"/>
  <c r="S47" i="97"/>
  <c r="R47" i="97"/>
  <c r="Q47" i="97"/>
  <c r="P47" i="97"/>
  <c r="O47" i="97"/>
  <c r="N47" i="97"/>
  <c r="M47" i="97"/>
  <c r="L47" i="97"/>
  <c r="K47" i="97"/>
  <c r="J47" i="97"/>
  <c r="I47" i="97"/>
  <c r="H47" i="97"/>
  <c r="G47" i="97"/>
  <c r="F47" i="97"/>
  <c r="E47" i="97"/>
  <c r="D47" i="97"/>
  <c r="C47" i="97"/>
  <c r="B47" i="97"/>
  <c r="AX46" i="97"/>
  <c r="AW46" i="97"/>
  <c r="AV46" i="97"/>
  <c r="AU46" i="97"/>
  <c r="AT46" i="97"/>
  <c r="AS46" i="97"/>
  <c r="AR46" i="97"/>
  <c r="AQ46" i="97"/>
  <c r="AP46" i="97"/>
  <c r="AO46" i="97"/>
  <c r="AN46" i="97"/>
  <c r="AM46" i="97"/>
  <c r="AL46" i="97"/>
  <c r="AK46" i="97"/>
  <c r="AJ46" i="97"/>
  <c r="AI46" i="97"/>
  <c r="AH46" i="97"/>
  <c r="AG46" i="97"/>
  <c r="AF46" i="97"/>
  <c r="AE46" i="97"/>
  <c r="AD46" i="97"/>
  <c r="AC46" i="97"/>
  <c r="AB46" i="97"/>
  <c r="AA46" i="97"/>
  <c r="Z46" i="97"/>
  <c r="Y46" i="97"/>
  <c r="X46" i="97"/>
  <c r="BW46" i="97" s="1"/>
  <c r="W46" i="97"/>
  <c r="V46" i="97"/>
  <c r="U46" i="97"/>
  <c r="T46" i="97"/>
  <c r="S46" i="97"/>
  <c r="R46" i="97"/>
  <c r="Q46" i="97"/>
  <c r="P46" i="97"/>
  <c r="O46" i="97"/>
  <c r="N46" i="97"/>
  <c r="M46" i="97"/>
  <c r="L46" i="97"/>
  <c r="K46" i="97"/>
  <c r="J46" i="97"/>
  <c r="I46" i="97"/>
  <c r="H46" i="97"/>
  <c r="G46" i="97"/>
  <c r="F46" i="97"/>
  <c r="E46" i="97"/>
  <c r="D46" i="97"/>
  <c r="C46" i="97"/>
  <c r="B46" i="97"/>
  <c r="AX45" i="97"/>
  <c r="AW45" i="97"/>
  <c r="AV45" i="97"/>
  <c r="AU45" i="97"/>
  <c r="AT45" i="97"/>
  <c r="AS45" i="97"/>
  <c r="AR45" i="97"/>
  <c r="AQ45" i="97"/>
  <c r="AP45" i="97"/>
  <c r="AO45" i="97"/>
  <c r="AN45" i="97"/>
  <c r="AM45" i="97"/>
  <c r="AL45" i="97"/>
  <c r="AK45" i="97"/>
  <c r="AJ45" i="97"/>
  <c r="AI45" i="97"/>
  <c r="AH45" i="97"/>
  <c r="AG45" i="97"/>
  <c r="AF45" i="97"/>
  <c r="AE45" i="97"/>
  <c r="AD45" i="97"/>
  <c r="AC45" i="97"/>
  <c r="AB45" i="97"/>
  <c r="AA45" i="97"/>
  <c r="Z45" i="97"/>
  <c r="Y45" i="97"/>
  <c r="X45" i="97"/>
  <c r="W45" i="97"/>
  <c r="V45" i="97"/>
  <c r="U45" i="97"/>
  <c r="T45" i="97"/>
  <c r="S45" i="97"/>
  <c r="R45" i="97"/>
  <c r="Q45" i="97"/>
  <c r="P45" i="97"/>
  <c r="O45" i="97"/>
  <c r="N45" i="97"/>
  <c r="M45" i="97"/>
  <c r="L45" i="97"/>
  <c r="K45" i="97"/>
  <c r="J45" i="97"/>
  <c r="I45" i="97"/>
  <c r="H45" i="97"/>
  <c r="G45" i="97"/>
  <c r="F45" i="97"/>
  <c r="E45" i="97"/>
  <c r="D45" i="97"/>
  <c r="C45" i="97"/>
  <c r="B45" i="97"/>
  <c r="AX44" i="97"/>
  <c r="AW44" i="97"/>
  <c r="AV44" i="97"/>
  <c r="AU44" i="97"/>
  <c r="AT44" i="97"/>
  <c r="AS44" i="97"/>
  <c r="AR44" i="97"/>
  <c r="AR78" i="97" s="1"/>
  <c r="AQ44" i="97"/>
  <c r="AP44" i="97"/>
  <c r="AO44" i="97"/>
  <c r="AN44" i="97"/>
  <c r="AN79" i="97" s="1"/>
  <c r="AM44" i="97"/>
  <c r="AL44" i="97"/>
  <c r="AK44" i="97"/>
  <c r="AJ44" i="97"/>
  <c r="AI44" i="97"/>
  <c r="AH44" i="97"/>
  <c r="AG44" i="97"/>
  <c r="AF44" i="97"/>
  <c r="AE44" i="97"/>
  <c r="AD44" i="97"/>
  <c r="AC44" i="97"/>
  <c r="AB44" i="97"/>
  <c r="AB78" i="97" s="1"/>
  <c r="AA44" i="97"/>
  <c r="Z44" i="97"/>
  <c r="Y44" i="97"/>
  <c r="X44" i="97"/>
  <c r="X79" i="97" s="1"/>
  <c r="W44" i="97"/>
  <c r="V44" i="97"/>
  <c r="U44" i="97"/>
  <c r="T44" i="97"/>
  <c r="S44" i="97"/>
  <c r="R44" i="97"/>
  <c r="Q44" i="97"/>
  <c r="P44" i="97"/>
  <c r="O44" i="97"/>
  <c r="N44" i="97"/>
  <c r="M44" i="97"/>
  <c r="L44" i="97"/>
  <c r="K44" i="97"/>
  <c r="J44" i="97"/>
  <c r="I44" i="97"/>
  <c r="H44" i="97"/>
  <c r="H79" i="97" s="1"/>
  <c r="G44" i="97"/>
  <c r="F44" i="97"/>
  <c r="E44" i="97"/>
  <c r="D44" i="97"/>
  <c r="C44" i="97"/>
  <c r="B44" i="97"/>
  <c r="AX43" i="97"/>
  <c r="AW43" i="97"/>
  <c r="AV43" i="97"/>
  <c r="AU43" i="97"/>
  <c r="AT43" i="97"/>
  <c r="AS43" i="97"/>
  <c r="AR43" i="97"/>
  <c r="AQ43" i="97"/>
  <c r="AP43" i="97"/>
  <c r="AO43" i="97"/>
  <c r="AN43" i="97"/>
  <c r="AM43" i="97"/>
  <c r="AL43" i="97"/>
  <c r="AK43" i="97"/>
  <c r="AJ43" i="97"/>
  <c r="AI43" i="97"/>
  <c r="AH43" i="97"/>
  <c r="AG43" i="97"/>
  <c r="AF43" i="97"/>
  <c r="AE43" i="97"/>
  <c r="AD43" i="97"/>
  <c r="AC43" i="97"/>
  <c r="AB43" i="97"/>
  <c r="AA43" i="97"/>
  <c r="Z43" i="97"/>
  <c r="Y43" i="97"/>
  <c r="X43" i="97"/>
  <c r="W43" i="97"/>
  <c r="V43" i="97"/>
  <c r="U43" i="97"/>
  <c r="T43" i="97"/>
  <c r="S43" i="97"/>
  <c r="R43" i="97"/>
  <c r="Q43" i="97"/>
  <c r="P43" i="97"/>
  <c r="O43" i="97"/>
  <c r="N43" i="97"/>
  <c r="M43" i="97"/>
  <c r="L43" i="97"/>
  <c r="K43" i="97"/>
  <c r="J43" i="97"/>
  <c r="I43" i="97"/>
  <c r="H43" i="97"/>
  <c r="G43" i="97"/>
  <c r="F43" i="97"/>
  <c r="E43" i="97"/>
  <c r="D43" i="97"/>
  <c r="C43" i="97"/>
  <c r="B43" i="97"/>
  <c r="AX39" i="97"/>
  <c r="AW39" i="97"/>
  <c r="AV39" i="97"/>
  <c r="AU39" i="97"/>
  <c r="AT39" i="97"/>
  <c r="AS39" i="97"/>
  <c r="AR39" i="97"/>
  <c r="AQ39" i="97"/>
  <c r="AP39" i="97"/>
  <c r="AO39" i="97"/>
  <c r="AN39" i="97"/>
  <c r="AM39" i="97"/>
  <c r="AL39" i="97"/>
  <c r="AK39" i="97"/>
  <c r="AJ39" i="97"/>
  <c r="AI39" i="97"/>
  <c r="AH39" i="97"/>
  <c r="AG39" i="97"/>
  <c r="AF39" i="97"/>
  <c r="AE39" i="97"/>
  <c r="AD39" i="97"/>
  <c r="AC39" i="97"/>
  <c r="AB39" i="97"/>
  <c r="AA39" i="97"/>
  <c r="Z39" i="97"/>
  <c r="Y39" i="97"/>
  <c r="X39" i="97"/>
  <c r="W39" i="97"/>
  <c r="V39" i="97"/>
  <c r="U39" i="97"/>
  <c r="T39" i="97"/>
  <c r="S39" i="97"/>
  <c r="R39" i="97"/>
  <c r="Q39" i="97"/>
  <c r="P39" i="97"/>
  <c r="O39" i="97"/>
  <c r="N39" i="97"/>
  <c r="M39" i="97"/>
  <c r="L39" i="97"/>
  <c r="K39" i="97"/>
  <c r="J39" i="97"/>
  <c r="I39" i="97"/>
  <c r="H39" i="97"/>
  <c r="G39" i="97"/>
  <c r="F39" i="97"/>
  <c r="E39" i="97"/>
  <c r="D39" i="97"/>
  <c r="C39" i="97"/>
  <c r="B39" i="97"/>
  <c r="AX38" i="97"/>
  <c r="AW38" i="97"/>
  <c r="AV38" i="97"/>
  <c r="AU38" i="97"/>
  <c r="AT38" i="97"/>
  <c r="AS38" i="97"/>
  <c r="AR38" i="97"/>
  <c r="AQ38" i="97"/>
  <c r="AP38" i="97"/>
  <c r="AO38" i="97"/>
  <c r="AN38" i="97"/>
  <c r="AM38" i="97"/>
  <c r="AL38" i="97"/>
  <c r="AK38" i="97"/>
  <c r="AJ38" i="97"/>
  <c r="AI38" i="97"/>
  <c r="AH38" i="97"/>
  <c r="AG38" i="97"/>
  <c r="AF38" i="97"/>
  <c r="AE38" i="97"/>
  <c r="AD38" i="97"/>
  <c r="AC38" i="97"/>
  <c r="AB38" i="97"/>
  <c r="AA38" i="97"/>
  <c r="Z38" i="97"/>
  <c r="Y38" i="97"/>
  <c r="X38" i="97"/>
  <c r="W38" i="97"/>
  <c r="V38" i="97"/>
  <c r="U38" i="97"/>
  <c r="T38" i="97"/>
  <c r="S38" i="97"/>
  <c r="R38" i="97"/>
  <c r="Q38" i="97"/>
  <c r="P38" i="97"/>
  <c r="O38" i="97"/>
  <c r="N38" i="97"/>
  <c r="M38" i="97"/>
  <c r="L38" i="97"/>
  <c r="K38" i="97"/>
  <c r="J38" i="97"/>
  <c r="I38" i="97"/>
  <c r="H38" i="97"/>
  <c r="G38" i="97"/>
  <c r="F38" i="97"/>
  <c r="E38" i="97"/>
  <c r="D38" i="97"/>
  <c r="C38" i="97"/>
  <c r="B38" i="97"/>
  <c r="CV37" i="97"/>
  <c r="CU37" i="97"/>
  <c r="CR37" i="97"/>
  <c r="CQ37" i="97"/>
  <c r="CO37" i="97"/>
  <c r="CJ37" i="97"/>
  <c r="CF37" i="97"/>
  <c r="CE37" i="97"/>
  <c r="CB37" i="97"/>
  <c r="CA37" i="97"/>
  <c r="BY37" i="97"/>
  <c r="BU37" i="97"/>
  <c r="BT37" i="97"/>
  <c r="BP37" i="97"/>
  <c r="BO37" i="97"/>
  <c r="BL37" i="97"/>
  <c r="BK37" i="97"/>
  <c r="BI37" i="97"/>
  <c r="BE37" i="97"/>
  <c r="BD37" i="97"/>
  <c r="CV36" i="97"/>
  <c r="CR36" i="97"/>
  <c r="CP36" i="97"/>
  <c r="CN36" i="97"/>
  <c r="CL36" i="97"/>
  <c r="CK36" i="97"/>
  <c r="CG36" i="97"/>
  <c r="CF36" i="97"/>
  <c r="CB36" i="97"/>
  <c r="BZ36" i="97"/>
  <c r="BX36" i="97"/>
  <c r="BU36" i="97"/>
  <c r="BQ36" i="97"/>
  <c r="BP36" i="97"/>
  <c r="BL36" i="97"/>
  <c r="BJ36" i="97"/>
  <c r="BH36" i="97"/>
  <c r="BF36" i="97"/>
  <c r="BA36" i="97"/>
  <c r="CW35" i="97"/>
  <c r="CS35" i="97"/>
  <c r="CQ35" i="97"/>
  <c r="CM35" i="97"/>
  <c r="CL35" i="97"/>
  <c r="CH35" i="97"/>
  <c r="CC35" i="97"/>
  <c r="CA35" i="97"/>
  <c r="BW35" i="97"/>
  <c r="BR35" i="97"/>
  <c r="BQ35" i="97"/>
  <c r="BM35" i="97"/>
  <c r="BK35" i="97"/>
  <c r="BG35" i="97"/>
  <c r="BF35" i="97"/>
  <c r="BB35" i="97"/>
  <c r="CT34" i="97"/>
  <c r="CR34" i="97"/>
  <c r="CN34" i="97"/>
  <c r="CM34" i="97"/>
  <c r="CJ34" i="97"/>
  <c r="CI34" i="97"/>
  <c r="CH34" i="97"/>
  <c r="CB34" i="97"/>
  <c r="BX34" i="97"/>
  <c r="BW34" i="97"/>
  <c r="BT34" i="97"/>
  <c r="BS34" i="97"/>
  <c r="BR34" i="97"/>
  <c r="BN34" i="97"/>
  <c r="BL34" i="97"/>
  <c r="BH34" i="97"/>
  <c r="BG34" i="97"/>
  <c r="BD34" i="97"/>
  <c r="BC34" i="97"/>
  <c r="BB34" i="97"/>
  <c r="CV33" i="97"/>
  <c r="CU33" i="97"/>
  <c r="CO33" i="97"/>
  <c r="CN33" i="97"/>
  <c r="CJ33" i="97"/>
  <c r="CI33" i="97"/>
  <c r="CF33" i="97"/>
  <c r="CE33" i="97"/>
  <c r="CC33" i="97"/>
  <c r="BX33" i="97"/>
  <c r="BT33" i="97"/>
  <c r="BS33" i="97"/>
  <c r="BP33" i="97"/>
  <c r="BO33" i="97"/>
  <c r="BM33" i="97"/>
  <c r="BI33" i="97"/>
  <c r="BH33" i="97"/>
  <c r="BD33" i="97"/>
  <c r="BC33" i="97"/>
  <c r="CV32" i="97"/>
  <c r="CR32" i="97"/>
  <c r="CP32" i="97"/>
  <c r="CO32" i="97"/>
  <c r="CJ32" i="97"/>
  <c r="CF32" i="97"/>
  <c r="CD32" i="97"/>
  <c r="CB32" i="97"/>
  <c r="BZ32" i="97"/>
  <c r="BY32" i="97"/>
  <c r="BU32" i="97"/>
  <c r="BT32" i="97"/>
  <c r="BP32" i="97"/>
  <c r="BN32" i="97"/>
  <c r="BL32" i="97"/>
  <c r="BI32" i="97"/>
  <c r="BE32" i="97"/>
  <c r="BD32" i="97"/>
  <c r="CU31" i="97"/>
  <c r="CQ31" i="97"/>
  <c r="CP31" i="97"/>
  <c r="CK31" i="97"/>
  <c r="CG31" i="97"/>
  <c r="CE31" i="97"/>
  <c r="CA31" i="97"/>
  <c r="BZ31" i="97"/>
  <c r="BV31" i="97"/>
  <c r="BU31" i="97"/>
  <c r="BO31" i="97"/>
  <c r="BK31" i="97"/>
  <c r="BJ31" i="97"/>
  <c r="BE31" i="97"/>
  <c r="BA31" i="97"/>
  <c r="CV30" i="97"/>
  <c r="CR30" i="97"/>
  <c r="CQ30" i="97"/>
  <c r="CN30" i="97"/>
  <c r="CM30" i="97"/>
  <c r="CH30" i="97"/>
  <c r="CF30" i="97"/>
  <c r="CB30" i="97"/>
  <c r="CA30" i="97"/>
  <c r="BX30" i="97"/>
  <c r="BW30" i="97"/>
  <c r="BV30" i="97"/>
  <c r="BP30" i="97"/>
  <c r="BL30" i="97"/>
  <c r="BK30" i="97"/>
  <c r="BH30" i="97"/>
  <c r="BG30" i="97"/>
  <c r="BF30" i="97"/>
  <c r="BB30" i="97"/>
  <c r="CS29" i="97"/>
  <c r="CR29" i="97"/>
  <c r="CN29" i="97"/>
  <c r="CM29" i="97"/>
  <c r="CJ29" i="97"/>
  <c r="CI29" i="97"/>
  <c r="CG29" i="97"/>
  <c r="CB29" i="97"/>
  <c r="BX29" i="97"/>
  <c r="BW29" i="97"/>
  <c r="BT29" i="97"/>
  <c r="BS29" i="97"/>
  <c r="BQ29" i="97"/>
  <c r="BM29" i="97"/>
  <c r="BL29" i="97"/>
  <c r="BH29" i="97"/>
  <c r="BG29" i="97"/>
  <c r="BD29" i="97"/>
  <c r="BC29" i="97"/>
  <c r="BA29" i="97"/>
  <c r="CV28" i="97"/>
  <c r="CT28" i="97"/>
  <c r="CO28" i="97"/>
  <c r="CN28" i="97"/>
  <c r="CJ28" i="97"/>
  <c r="CF28" i="97"/>
  <c r="CD28" i="97"/>
  <c r="CC28" i="97"/>
  <c r="BX28" i="97"/>
  <c r="BT28" i="97"/>
  <c r="BR28" i="97"/>
  <c r="BP28" i="97"/>
  <c r="BN28" i="97"/>
  <c r="BM28" i="97"/>
  <c r="BI28" i="97"/>
  <c r="BH28" i="97"/>
  <c r="BD28" i="97"/>
  <c r="BB28" i="97"/>
  <c r="CU27" i="97"/>
  <c r="CP27" i="97"/>
  <c r="CO27" i="97"/>
  <c r="CK27" i="97"/>
  <c r="CI27" i="97"/>
  <c r="CE27" i="97"/>
  <c r="CD27" i="97"/>
  <c r="BZ27" i="97"/>
  <c r="BU27" i="97"/>
  <c r="BS27" i="97"/>
  <c r="BO27" i="97"/>
  <c r="BJ27" i="97"/>
  <c r="BI27" i="97"/>
  <c r="BE27" i="97"/>
  <c r="BC27" i="97"/>
  <c r="CV26" i="97"/>
  <c r="CU26" i="97"/>
  <c r="CR26" i="97"/>
  <c r="CQ26" i="97"/>
  <c r="CP26" i="97"/>
  <c r="CL26" i="97"/>
  <c r="CJ26" i="97"/>
  <c r="CF26" i="97"/>
  <c r="CE26" i="97"/>
  <c r="CB26" i="97"/>
  <c r="CA26" i="97"/>
  <c r="BV26" i="97"/>
  <c r="BT26" i="97"/>
  <c r="BP26" i="97"/>
  <c r="BO26" i="97"/>
  <c r="BL26" i="97"/>
  <c r="BK26" i="97"/>
  <c r="BJ26" i="97"/>
  <c r="BD26" i="97"/>
  <c r="CW25" i="97"/>
  <c r="CV25" i="97"/>
  <c r="CR25" i="97"/>
  <c r="CQ25" i="97"/>
  <c r="CN25" i="97"/>
  <c r="CM25" i="97"/>
  <c r="CG25" i="97"/>
  <c r="CF25" i="97"/>
  <c r="CB25" i="97"/>
  <c r="CA25" i="97"/>
  <c r="BX25" i="97"/>
  <c r="BW25" i="97"/>
  <c r="BU25" i="97"/>
  <c r="BP25" i="97"/>
  <c r="BL25" i="97"/>
  <c r="BK25" i="97"/>
  <c r="BH25" i="97"/>
  <c r="BG25" i="97"/>
  <c r="BE25" i="97"/>
  <c r="BA25" i="97"/>
  <c r="CS24" i="97"/>
  <c r="CR24" i="97"/>
  <c r="CN24" i="97"/>
  <c r="CJ24" i="97"/>
  <c r="CH24" i="97"/>
  <c r="CG24" i="97"/>
  <c r="CB24" i="97"/>
  <c r="BX24" i="97"/>
  <c r="BV24" i="97"/>
  <c r="BT24" i="97"/>
  <c r="BR24" i="97"/>
  <c r="BQ24" i="97"/>
  <c r="BM24" i="97"/>
  <c r="BL24" i="97"/>
  <c r="BH24" i="97"/>
  <c r="BF24" i="97"/>
  <c r="BD24" i="97"/>
  <c r="BA24" i="97"/>
  <c r="CT23" i="97"/>
  <c r="CS23" i="97"/>
  <c r="CM23" i="97"/>
  <c r="CI23" i="97"/>
  <c r="CH23" i="97"/>
  <c r="CC23" i="97"/>
  <c r="BY23" i="97"/>
  <c r="BW23" i="97"/>
  <c r="BS23" i="97"/>
  <c r="BR23" i="97"/>
  <c r="BN23" i="97"/>
  <c r="BM23" i="97"/>
  <c r="BG23" i="97"/>
  <c r="BC23" i="97"/>
  <c r="BB23" i="97"/>
  <c r="CV22" i="97"/>
  <c r="CU22" i="97"/>
  <c r="CT22" i="97"/>
  <c r="CP22" i="97"/>
  <c r="CN22" i="97"/>
  <c r="CJ22" i="97"/>
  <c r="CI22" i="97"/>
  <c r="CF22" i="97"/>
  <c r="CE22" i="97"/>
  <c r="CD22" i="97"/>
  <c r="BZ22" i="97"/>
  <c r="BX22" i="97"/>
  <c r="BT22" i="97"/>
  <c r="BS22" i="97"/>
  <c r="BP22" i="97"/>
  <c r="BO22" i="97"/>
  <c r="BJ22" i="97"/>
  <c r="BH22" i="97"/>
  <c r="BD22" i="97"/>
  <c r="BC22" i="97"/>
  <c r="CV21" i="97"/>
  <c r="CU21" i="97"/>
  <c r="CR21" i="97"/>
  <c r="CQ21" i="97"/>
  <c r="CO21" i="97"/>
  <c r="CK21" i="97"/>
  <c r="CJ21" i="97"/>
  <c r="CF21" i="97"/>
  <c r="CE21" i="97"/>
  <c r="CB21" i="97"/>
  <c r="CA21" i="97"/>
  <c r="BU21" i="97"/>
  <c r="BT21" i="97"/>
  <c r="BP21" i="97"/>
  <c r="BO21" i="97"/>
  <c r="BL21" i="97"/>
  <c r="BK21" i="97"/>
  <c r="BI21" i="97"/>
  <c r="BD21" i="97"/>
  <c r="CW20" i="97"/>
  <c r="CV20" i="97"/>
  <c r="CR20" i="97"/>
  <c r="CP20" i="97"/>
  <c r="CN20" i="97"/>
  <c r="CL20" i="97"/>
  <c r="CG20" i="97"/>
  <c r="CF20" i="97"/>
  <c r="CB20" i="97"/>
  <c r="BX20" i="97"/>
  <c r="BV20" i="97"/>
  <c r="BU20" i="97"/>
  <c r="BP20" i="97"/>
  <c r="BL20" i="97"/>
  <c r="BJ20" i="97"/>
  <c r="BH20" i="97"/>
  <c r="BF20" i="97"/>
  <c r="BE20" i="97"/>
  <c r="BA20" i="97"/>
  <c r="CS19" i="97"/>
  <c r="CQ19" i="97"/>
  <c r="CM19" i="97"/>
  <c r="CH19" i="97"/>
  <c r="CG19" i="97"/>
  <c r="CC19" i="97"/>
  <c r="CA19" i="97"/>
  <c r="BW19" i="97"/>
  <c r="BV19" i="97"/>
  <c r="BR19" i="97"/>
  <c r="BM19" i="97"/>
  <c r="BK19" i="97"/>
  <c r="BG19" i="97"/>
  <c r="BB19" i="97"/>
  <c r="BA19" i="97"/>
  <c r="CT18" i="97"/>
  <c r="CR18" i="97"/>
  <c r="CN18" i="97"/>
  <c r="CM18" i="97"/>
  <c r="CJ18" i="97"/>
  <c r="CI18" i="97"/>
  <c r="CH18" i="97"/>
  <c r="CD18" i="97"/>
  <c r="CB18" i="97"/>
  <c r="BX18" i="97"/>
  <c r="BW18" i="97"/>
  <c r="BT18" i="97"/>
  <c r="BS18" i="97"/>
  <c r="BN18" i="97"/>
  <c r="BL18" i="97"/>
  <c r="BH18" i="97"/>
  <c r="BG18" i="97"/>
  <c r="BD18" i="97"/>
  <c r="BC18" i="97"/>
  <c r="BB18" i="97"/>
  <c r="CV17" i="97"/>
  <c r="CU17" i="97"/>
  <c r="CS17" i="97"/>
  <c r="CO17" i="97"/>
  <c r="CN17" i="97"/>
  <c r="CJ17" i="97"/>
  <c r="CI17" i="97"/>
  <c r="CF17" i="97"/>
  <c r="CE17" i="97"/>
  <c r="CD17" i="97"/>
  <c r="CB17" i="97"/>
  <c r="CA17" i="97"/>
  <c r="BX17" i="97"/>
  <c r="BW17" i="97"/>
  <c r="BV17" i="97"/>
  <c r="BT17" i="97"/>
  <c r="BS17" i="97"/>
  <c r="BR17" i="97"/>
  <c r="BP17" i="97"/>
  <c r="BO17" i="97"/>
  <c r="BN17" i="97"/>
  <c r="BL17" i="97"/>
  <c r="BK17" i="97"/>
  <c r="BH17" i="97"/>
  <c r="BG17" i="97"/>
  <c r="BF17" i="97"/>
  <c r="BD17" i="97"/>
  <c r="BC17" i="97"/>
  <c r="BB17" i="97"/>
  <c r="CV16" i="97"/>
  <c r="CU16" i="97"/>
  <c r="CR16" i="97"/>
  <c r="CQ16" i="97"/>
  <c r="CN16" i="97"/>
  <c r="CM16" i="97"/>
  <c r="CJ16" i="97"/>
  <c r="CI16" i="97"/>
  <c r="CF16" i="97"/>
  <c r="CE16" i="97"/>
  <c r="CB16" i="97"/>
  <c r="CA16" i="97"/>
  <c r="BX16" i="97"/>
  <c r="BW16" i="97"/>
  <c r="BT16" i="97"/>
  <c r="BS16" i="97"/>
  <c r="BP16" i="97"/>
  <c r="BO16" i="97"/>
  <c r="BL16" i="97"/>
  <c r="BK16" i="97"/>
  <c r="BH16" i="97"/>
  <c r="BG16" i="97"/>
  <c r="BD16" i="97"/>
  <c r="BC16" i="97"/>
  <c r="CW15" i="97"/>
  <c r="CV15" i="97"/>
  <c r="CS15" i="97"/>
  <c r="CR15" i="97"/>
  <c r="CO15" i="97"/>
  <c r="CN15" i="97"/>
  <c r="CK15" i="97"/>
  <c r="CJ15" i="97"/>
  <c r="CG15" i="97"/>
  <c r="CF15" i="97"/>
  <c r="CC15" i="97"/>
  <c r="CB15" i="97"/>
  <c r="BY15" i="97"/>
  <c r="BX15" i="97"/>
  <c r="BU15" i="97"/>
  <c r="BT15" i="97"/>
  <c r="BQ15" i="97"/>
  <c r="BP15" i="97"/>
  <c r="BM15" i="97"/>
  <c r="BL15" i="97"/>
  <c r="BI15" i="97"/>
  <c r="BH15" i="97"/>
  <c r="BE15" i="97"/>
  <c r="BD15" i="97"/>
  <c r="BA15" i="97"/>
  <c r="CT14" i="97"/>
  <c r="CS14" i="97"/>
  <c r="CP14" i="97"/>
  <c r="CL14" i="97"/>
  <c r="CK14" i="97"/>
  <c r="CH14" i="97"/>
  <c r="CD14" i="97"/>
  <c r="CC14" i="97"/>
  <c r="BZ14" i="97"/>
  <c r="BV14" i="97"/>
  <c r="BU14" i="97"/>
  <c r="BR14" i="97"/>
  <c r="BN14" i="97"/>
  <c r="BM14" i="97"/>
  <c r="BJ14" i="97"/>
  <c r="BF14" i="97"/>
  <c r="BE14" i="97"/>
  <c r="BB14" i="97"/>
  <c r="CV13" i="97"/>
  <c r="CU13" i="97"/>
  <c r="CT13" i="97"/>
  <c r="CR13" i="97"/>
  <c r="CQ13" i="97"/>
  <c r="CP13" i="97"/>
  <c r="CN13" i="97"/>
  <c r="CM13" i="97"/>
  <c r="CL13" i="97"/>
  <c r="CJ13" i="97"/>
  <c r="CI13" i="97"/>
  <c r="CF13" i="97"/>
  <c r="CE13" i="97"/>
  <c r="CD13" i="97"/>
  <c r="CB13" i="97"/>
  <c r="CA13" i="97"/>
  <c r="BZ13" i="97"/>
  <c r="BX13" i="97"/>
  <c r="BW13" i="97"/>
  <c r="BV13" i="97"/>
  <c r="BT13" i="97"/>
  <c r="BS13" i="97"/>
  <c r="BP13" i="97"/>
  <c r="BO13" i="97"/>
  <c r="BN13" i="97"/>
  <c r="BL13" i="97"/>
  <c r="BK13" i="97"/>
  <c r="BJ13" i="97"/>
  <c r="BH13" i="97"/>
  <c r="BG13" i="97"/>
  <c r="BF13" i="97"/>
  <c r="BD13" i="97"/>
  <c r="BC13" i="97"/>
  <c r="CV12" i="97"/>
  <c r="CU12" i="97"/>
  <c r="CR12" i="97"/>
  <c r="CQ12" i="97"/>
  <c r="CN12" i="97"/>
  <c r="CM12" i="97"/>
  <c r="CJ12" i="97"/>
  <c r="CI12" i="97"/>
  <c r="CF12" i="97"/>
  <c r="CE12" i="97"/>
  <c r="CB12" i="97"/>
  <c r="CA12" i="97"/>
  <c r="BX12" i="97"/>
  <c r="BW12" i="97"/>
  <c r="BT12" i="97"/>
  <c r="BS12" i="97"/>
  <c r="BP12" i="97"/>
  <c r="BO12" i="97"/>
  <c r="BL12" i="97"/>
  <c r="BK12" i="97"/>
  <c r="BH12" i="97"/>
  <c r="BG12" i="97"/>
  <c r="BD12" i="97"/>
  <c r="BC12" i="97"/>
  <c r="CW11" i="97"/>
  <c r="CV11" i="97"/>
  <c r="CS11" i="97"/>
  <c r="CR11" i="97"/>
  <c r="CO11" i="97"/>
  <c r="CN11" i="97"/>
  <c r="CK11" i="97"/>
  <c r="CJ11" i="97"/>
  <c r="CG11" i="97"/>
  <c r="CF11" i="97"/>
  <c r="CC11" i="97"/>
  <c r="CB11" i="97"/>
  <c r="BY11" i="97"/>
  <c r="BX11" i="97"/>
  <c r="BU11" i="97"/>
  <c r="BT11" i="97"/>
  <c r="BQ11" i="97"/>
  <c r="BP11" i="97"/>
  <c r="BM11" i="97"/>
  <c r="BL11" i="97"/>
  <c r="BI11" i="97"/>
  <c r="BH11" i="97"/>
  <c r="BE11" i="97"/>
  <c r="BD11" i="97"/>
  <c r="BA11" i="97"/>
  <c r="CW10" i="97"/>
  <c r="CT10" i="97"/>
  <c r="CP10" i="97"/>
  <c r="CO10" i="97"/>
  <c r="CL10" i="97"/>
  <c r="CH10" i="97"/>
  <c r="CG10" i="97"/>
  <c r="CD10" i="97"/>
  <c r="BZ10" i="97"/>
  <c r="BY10" i="97"/>
  <c r="BV10" i="97"/>
  <c r="BR10" i="97"/>
  <c r="BQ10" i="97"/>
  <c r="BN10" i="97"/>
  <c r="BJ10" i="97"/>
  <c r="BI10" i="97"/>
  <c r="BF10" i="97"/>
  <c r="BB10" i="97"/>
  <c r="BA10" i="97"/>
  <c r="CV9" i="97"/>
  <c r="CU9" i="97"/>
  <c r="CT9" i="97"/>
  <c r="CR9" i="97"/>
  <c r="CQ9" i="97"/>
  <c r="CN9" i="97"/>
  <c r="CM9" i="97"/>
  <c r="CL9" i="97"/>
  <c r="CJ9" i="97"/>
  <c r="CI9" i="97"/>
  <c r="CH9" i="97"/>
  <c r="CF9" i="97"/>
  <c r="CE9" i="97"/>
  <c r="CD9" i="97"/>
  <c r="CB9" i="97"/>
  <c r="CA9" i="97"/>
  <c r="BX9" i="97"/>
  <c r="BW9" i="97"/>
  <c r="BV9" i="97"/>
  <c r="BT9" i="97"/>
  <c r="BS9" i="97"/>
  <c r="BR9" i="97"/>
  <c r="BP9" i="97"/>
  <c r="BO9" i="97"/>
  <c r="BN9" i="97"/>
  <c r="BL9" i="97"/>
  <c r="BK9" i="97"/>
  <c r="BH9" i="97"/>
  <c r="BG9" i="97"/>
  <c r="BF9" i="97"/>
  <c r="BD9" i="97"/>
  <c r="BC9" i="97"/>
  <c r="BB9" i="97"/>
  <c r="CV8" i="97"/>
  <c r="CU8" i="97"/>
  <c r="CR8" i="97"/>
  <c r="CQ8" i="97"/>
  <c r="CN8" i="97"/>
  <c r="CM8" i="97"/>
  <c r="CJ8" i="97"/>
  <c r="CI8" i="97"/>
  <c r="CF8" i="97"/>
  <c r="CE8" i="97"/>
  <c r="CB8" i="97"/>
  <c r="CA8" i="97"/>
  <c r="BX8" i="97"/>
  <c r="BW8" i="97"/>
  <c r="BT8" i="97"/>
  <c r="BS8" i="97"/>
  <c r="BP8" i="97"/>
  <c r="BO8" i="97"/>
  <c r="BL8" i="97"/>
  <c r="BK8" i="97"/>
  <c r="BH8" i="97"/>
  <c r="BG8" i="97"/>
  <c r="BD8" i="97"/>
  <c r="BC8" i="97"/>
  <c r="CW7" i="97"/>
  <c r="CV7" i="97"/>
  <c r="CS7" i="97"/>
  <c r="CR7" i="97"/>
  <c r="CO7" i="97"/>
  <c r="CN7" i="97"/>
  <c r="CK7" i="97"/>
  <c r="CJ7" i="97"/>
  <c r="CG7" i="97"/>
  <c r="CF7" i="97"/>
  <c r="CC7" i="97"/>
  <c r="CB7" i="97"/>
  <c r="BY7" i="97"/>
  <c r="BX7" i="97"/>
  <c r="BU7" i="97"/>
  <c r="BT7" i="97"/>
  <c r="BQ7" i="97"/>
  <c r="BP7" i="97"/>
  <c r="BM7" i="97"/>
  <c r="BL7" i="97"/>
  <c r="BI7" i="97"/>
  <c r="BH7" i="97"/>
  <c r="BE7" i="97"/>
  <c r="BD7" i="97"/>
  <c r="BA7" i="97"/>
  <c r="CT6" i="97"/>
  <c r="CS6" i="97"/>
  <c r="CP6" i="97"/>
  <c r="CL6" i="97"/>
  <c r="CK6" i="97"/>
  <c r="CH6" i="97"/>
  <c r="CD6" i="97"/>
  <c r="CC6" i="97"/>
  <c r="BZ6" i="97"/>
  <c r="BV6" i="97"/>
  <c r="BU6" i="97"/>
  <c r="BR6" i="97"/>
  <c r="BN6" i="97"/>
  <c r="BM6" i="97"/>
  <c r="BJ6" i="97"/>
  <c r="BF6" i="97"/>
  <c r="BE6" i="97"/>
  <c r="BB6" i="97"/>
  <c r="CV5" i="97"/>
  <c r="CU5" i="97"/>
  <c r="CT5" i="97"/>
  <c r="CR5" i="97"/>
  <c r="CQ5" i="97"/>
  <c r="CP5" i="97"/>
  <c r="CN5" i="97"/>
  <c r="CM5" i="97"/>
  <c r="CL5" i="97"/>
  <c r="CJ5" i="97"/>
  <c r="CI5" i="97"/>
  <c r="CF5" i="97"/>
  <c r="CE5" i="97"/>
  <c r="CD5" i="97"/>
  <c r="CB5" i="97"/>
  <c r="CA5" i="97"/>
  <c r="BZ5" i="97"/>
  <c r="BX5" i="97"/>
  <c r="BW5" i="97"/>
  <c r="BV5" i="97"/>
  <c r="BT5" i="97"/>
  <c r="BS5" i="97"/>
  <c r="BP5" i="97"/>
  <c r="BO5" i="97"/>
  <c r="BN5" i="97"/>
  <c r="BL5" i="97"/>
  <c r="BK5" i="97"/>
  <c r="BJ5" i="97"/>
  <c r="BH5" i="97"/>
  <c r="BG5" i="97"/>
  <c r="BF5" i="97"/>
  <c r="BD5" i="97"/>
  <c r="BC5" i="97"/>
  <c r="CV4" i="97"/>
  <c r="CU4" i="97"/>
  <c r="CR4" i="97"/>
  <c r="CQ4" i="97"/>
  <c r="CN4" i="97"/>
  <c r="CM4" i="97"/>
  <c r="CJ4" i="97"/>
  <c r="CI4" i="97"/>
  <c r="CF4" i="97"/>
  <c r="CE4" i="97"/>
  <c r="CB4" i="97"/>
  <c r="CA4" i="97"/>
  <c r="BX4" i="97"/>
  <c r="BW4" i="97"/>
  <c r="BT4" i="97"/>
  <c r="BS4" i="97"/>
  <c r="BP4" i="97"/>
  <c r="BO4" i="97"/>
  <c r="BL4" i="97"/>
  <c r="BK4" i="97"/>
  <c r="BH4" i="97"/>
  <c r="BG4" i="97"/>
  <c r="BD4" i="97"/>
  <c r="BC4" i="97"/>
  <c r="CW3" i="97"/>
  <c r="CV3" i="97"/>
  <c r="CS3" i="97"/>
  <c r="CR3" i="97"/>
  <c r="CP3" i="97"/>
  <c r="CO3" i="97"/>
  <c r="CN3" i="97"/>
  <c r="CK3" i="97"/>
  <c r="CJ3" i="97"/>
  <c r="CH3" i="97"/>
  <c r="CF3" i="97"/>
  <c r="CD3" i="97"/>
  <c r="CC3" i="97"/>
  <c r="CB3" i="97"/>
  <c r="BZ3" i="97"/>
  <c r="BY3" i="97"/>
  <c r="BX3" i="97"/>
  <c r="BU3" i="97"/>
  <c r="BT3" i="97"/>
  <c r="BR3" i="97"/>
  <c r="BP3" i="97"/>
  <c r="BN3" i="97"/>
  <c r="BM3" i="97"/>
  <c r="BL3" i="97"/>
  <c r="BJ3" i="97"/>
  <c r="BI3" i="97"/>
  <c r="BH3" i="97"/>
  <c r="BE3" i="97"/>
  <c r="BD3" i="97"/>
  <c r="BB3" i="97"/>
  <c r="AI31" i="129"/>
  <c r="AH31" i="129"/>
  <c r="AG31" i="129"/>
  <c r="AF31" i="129"/>
  <c r="AE31" i="129"/>
  <c r="AD31" i="129"/>
  <c r="AC31" i="129"/>
  <c r="AB31" i="129"/>
  <c r="AA31" i="129"/>
  <c r="AI30" i="129"/>
  <c r="AH30" i="129"/>
  <c r="AG30" i="129"/>
  <c r="AF30" i="129"/>
  <c r="AE30" i="129"/>
  <c r="AD30" i="129"/>
  <c r="AC30" i="129"/>
  <c r="AB30" i="129"/>
  <c r="AA30" i="129"/>
  <c r="AU29" i="129"/>
  <c r="AT29" i="129"/>
  <c r="AS29" i="129"/>
  <c r="AR29" i="129"/>
  <c r="AQ29" i="129"/>
  <c r="AP29" i="129"/>
  <c r="AO29" i="129"/>
  <c r="AN29" i="129"/>
  <c r="AM29" i="129"/>
  <c r="AU28" i="129"/>
  <c r="AT28" i="129"/>
  <c r="AS28" i="129"/>
  <c r="AR28" i="129"/>
  <c r="AQ28" i="129"/>
  <c r="AP28" i="129"/>
  <c r="AO28" i="129"/>
  <c r="AN28" i="129"/>
  <c r="AM28" i="129"/>
  <c r="AU27" i="129"/>
  <c r="AT27" i="129"/>
  <c r="AS27" i="129"/>
  <c r="AR27" i="129"/>
  <c r="AQ27" i="129"/>
  <c r="AP27" i="129"/>
  <c r="AO27" i="129"/>
  <c r="AN27" i="129"/>
  <c r="AM27" i="129"/>
  <c r="AU26" i="129"/>
  <c r="AT26" i="129"/>
  <c r="AS26" i="129"/>
  <c r="AR26" i="129"/>
  <c r="AQ26" i="129"/>
  <c r="AP26" i="129"/>
  <c r="AO26" i="129"/>
  <c r="AN26" i="129"/>
  <c r="AM26" i="129"/>
  <c r="AI26" i="129"/>
  <c r="AH26" i="129"/>
  <c r="AU25" i="129"/>
  <c r="AT25" i="129"/>
  <c r="AS25" i="129"/>
  <c r="AR25" i="129"/>
  <c r="AQ25" i="129"/>
  <c r="AP25" i="129"/>
  <c r="AO25" i="129"/>
  <c r="AN25" i="129"/>
  <c r="AM25" i="129"/>
  <c r="AU24" i="129"/>
  <c r="AT24" i="129"/>
  <c r="AS24" i="129"/>
  <c r="AR24" i="129"/>
  <c r="AQ24" i="129"/>
  <c r="AP24" i="129"/>
  <c r="AO24" i="129"/>
  <c r="AN24" i="129"/>
  <c r="AM24" i="129"/>
  <c r="AH24" i="129"/>
  <c r="AG24" i="129"/>
  <c r="AF24" i="129"/>
  <c r="AE24" i="129"/>
  <c r="AD24" i="129"/>
  <c r="AC24" i="129"/>
  <c r="AB24" i="129"/>
  <c r="AA24" i="129"/>
  <c r="AU23" i="129"/>
  <c r="AT23" i="129"/>
  <c r="AS23" i="129"/>
  <c r="AR23" i="129"/>
  <c r="AQ23" i="129"/>
  <c r="AP23" i="129"/>
  <c r="AO23" i="129"/>
  <c r="AN23" i="129"/>
  <c r="AM23" i="129"/>
  <c r="AU22" i="129"/>
  <c r="AT22" i="129"/>
  <c r="AS22" i="129"/>
  <c r="AR22" i="129"/>
  <c r="AQ22" i="129"/>
  <c r="AP22" i="129"/>
  <c r="AO22" i="129"/>
  <c r="AN22" i="129"/>
  <c r="AM22" i="129"/>
  <c r="AH22" i="129"/>
  <c r="AG22" i="129"/>
  <c r="AF22" i="129"/>
  <c r="AE22" i="129"/>
  <c r="AD22" i="129"/>
  <c r="AC22" i="129"/>
  <c r="AB22" i="129"/>
  <c r="AA22" i="129"/>
  <c r="AU21" i="129"/>
  <c r="AT21" i="129"/>
  <c r="AS21" i="129"/>
  <c r="AR21" i="129"/>
  <c r="AQ21" i="129"/>
  <c r="AP21" i="129"/>
  <c r="AO21" i="129"/>
  <c r="AN21" i="129"/>
  <c r="AM21" i="129"/>
  <c r="AH21" i="129"/>
  <c r="AD21" i="129"/>
  <c r="AB21" i="129"/>
  <c r="AU20" i="129"/>
  <c r="AT20" i="129"/>
  <c r="AS20" i="129"/>
  <c r="AR20" i="129"/>
  <c r="AQ20" i="129"/>
  <c r="AP20" i="129"/>
  <c r="AO20" i="129"/>
  <c r="AN20" i="129"/>
  <c r="AM20" i="129"/>
  <c r="AE20" i="129"/>
  <c r="AU19" i="129"/>
  <c r="AT19" i="129"/>
  <c r="AS19" i="129"/>
  <c r="AR19" i="129"/>
  <c r="AQ19" i="129"/>
  <c r="AP19" i="129"/>
  <c r="AO19" i="129"/>
  <c r="AN19" i="129"/>
  <c r="AM19" i="129"/>
  <c r="AH19" i="129"/>
  <c r="AG19" i="129"/>
  <c r="AF19" i="129"/>
  <c r="AE19" i="129"/>
  <c r="AD19" i="129"/>
  <c r="AC19" i="129"/>
  <c r="AB19" i="129"/>
  <c r="AA19" i="129"/>
  <c r="AU18" i="129"/>
  <c r="AT18" i="129"/>
  <c r="AS18" i="129"/>
  <c r="AR18" i="129"/>
  <c r="AQ18" i="129"/>
  <c r="AP18" i="129"/>
  <c r="AO18" i="129"/>
  <c r="AN18" i="129"/>
  <c r="AM18" i="129"/>
  <c r="AB18" i="129"/>
  <c r="AU17" i="129"/>
  <c r="AT17" i="129"/>
  <c r="AS17" i="129"/>
  <c r="AR17" i="129"/>
  <c r="AQ17" i="129"/>
  <c r="AP17" i="129"/>
  <c r="AO17" i="129"/>
  <c r="AN17" i="129"/>
  <c r="AM17" i="129"/>
  <c r="AU16" i="129"/>
  <c r="AT16" i="129"/>
  <c r="AS16" i="129"/>
  <c r="AR16" i="129"/>
  <c r="AQ16" i="129"/>
  <c r="AP16" i="129"/>
  <c r="AO16" i="129"/>
  <c r="AN16" i="129"/>
  <c r="AM16" i="129"/>
  <c r="AH16" i="129"/>
  <c r="AU15" i="129"/>
  <c r="AT15" i="129"/>
  <c r="AS15" i="129"/>
  <c r="AR15" i="129"/>
  <c r="AQ15" i="129"/>
  <c r="AP15" i="129"/>
  <c r="AO15" i="129"/>
  <c r="AN15" i="129"/>
  <c r="AM15" i="129"/>
  <c r="AH15" i="129"/>
  <c r="AG15" i="129"/>
  <c r="AF15" i="129"/>
  <c r="AE15" i="129"/>
  <c r="AD15" i="129"/>
  <c r="AC15" i="129"/>
  <c r="AB15" i="129"/>
  <c r="AA15" i="129"/>
  <c r="AU14" i="129"/>
  <c r="AT14" i="129"/>
  <c r="AS14" i="129"/>
  <c r="AR14" i="129"/>
  <c r="AQ14" i="129"/>
  <c r="AP14" i="129"/>
  <c r="AO14" i="129"/>
  <c r="AN14" i="129"/>
  <c r="AM14" i="129"/>
  <c r="AA14" i="129"/>
  <c r="AU13" i="129"/>
  <c r="AT13" i="129"/>
  <c r="AS13" i="129"/>
  <c r="AR13" i="129"/>
  <c r="AQ13" i="129"/>
  <c r="AP13" i="129"/>
  <c r="AO13" i="129"/>
  <c r="AN13" i="129"/>
  <c r="AM13" i="129"/>
  <c r="AH13" i="129"/>
  <c r="AG13" i="129"/>
  <c r="AF13" i="129"/>
  <c r="AE13" i="129"/>
  <c r="AD13" i="129"/>
  <c r="AC13" i="129"/>
  <c r="AB13" i="129"/>
  <c r="AA13" i="129"/>
  <c r="AU12" i="129"/>
  <c r="AT12" i="129"/>
  <c r="AS12" i="129"/>
  <c r="AR12" i="129"/>
  <c r="AQ12" i="129"/>
  <c r="AP12" i="129"/>
  <c r="AO12" i="129"/>
  <c r="AN12" i="129"/>
  <c r="AM12" i="129"/>
  <c r="AU11" i="129"/>
  <c r="AT11" i="129"/>
  <c r="AS11" i="129"/>
  <c r="AR11" i="129"/>
  <c r="AQ11" i="129"/>
  <c r="AP11" i="129"/>
  <c r="AO11" i="129"/>
  <c r="AN11" i="129"/>
  <c r="AM11" i="129"/>
  <c r="AH11" i="129"/>
  <c r="AG11" i="129"/>
  <c r="AF11" i="129"/>
  <c r="AE11" i="129"/>
  <c r="AD11" i="129"/>
  <c r="AC11" i="129"/>
  <c r="AB11" i="129"/>
  <c r="AA11" i="129"/>
  <c r="AU10" i="129"/>
  <c r="AT10" i="129"/>
  <c r="AS10" i="129"/>
  <c r="AR10" i="129"/>
  <c r="AQ10" i="129"/>
  <c r="AP10" i="129"/>
  <c r="AO10" i="129"/>
  <c r="AN10" i="129"/>
  <c r="AM10" i="129"/>
  <c r="AU9" i="129"/>
  <c r="AT9" i="129"/>
  <c r="AS9" i="129"/>
  <c r="AR9" i="129"/>
  <c r="AQ9" i="129"/>
  <c r="AP9" i="129"/>
  <c r="AO9" i="129"/>
  <c r="AN9" i="129"/>
  <c r="AM9" i="129"/>
  <c r="AU8" i="129"/>
  <c r="AT8" i="129"/>
  <c r="AS8" i="129"/>
  <c r="AR8" i="129"/>
  <c r="AQ8" i="129"/>
  <c r="AP8" i="129"/>
  <c r="AO8" i="129"/>
  <c r="AN8" i="129"/>
  <c r="AM8" i="129"/>
  <c r="AH8" i="129"/>
  <c r="AG8" i="129"/>
  <c r="AF8" i="129"/>
  <c r="AE8" i="129"/>
  <c r="AD8" i="129"/>
  <c r="AC8" i="129"/>
  <c r="AB8" i="129"/>
  <c r="AA8" i="129"/>
  <c r="AU7" i="129"/>
  <c r="AT7" i="129"/>
  <c r="AS7" i="129"/>
  <c r="AR7" i="129"/>
  <c r="AQ7" i="129"/>
  <c r="AP7" i="129"/>
  <c r="AO7" i="129"/>
  <c r="AN7" i="129"/>
  <c r="AM7" i="129"/>
  <c r="AU6" i="129"/>
  <c r="AT6" i="129"/>
  <c r="AS6" i="129"/>
  <c r="AR6" i="129"/>
  <c r="AQ6" i="129"/>
  <c r="AP6" i="129"/>
  <c r="AO6" i="129"/>
  <c r="AN6" i="129"/>
  <c r="AM6" i="129"/>
  <c r="AU5" i="129"/>
  <c r="AT5" i="129"/>
  <c r="AS5" i="129"/>
  <c r="AR5" i="129"/>
  <c r="AQ5" i="129"/>
  <c r="AP5" i="129"/>
  <c r="AO5" i="129"/>
  <c r="AN5" i="129"/>
  <c r="AM5" i="129"/>
  <c r="AH5" i="129"/>
  <c r="AG5" i="129"/>
  <c r="AF5" i="129"/>
  <c r="AE5" i="129"/>
  <c r="AD5" i="129"/>
  <c r="AC5" i="129"/>
  <c r="AB5" i="129"/>
  <c r="AA5" i="129"/>
  <c r="AU4" i="129"/>
  <c r="AT4" i="129"/>
  <c r="AS4" i="129"/>
  <c r="AR4" i="129"/>
  <c r="AQ4" i="129"/>
  <c r="AP4" i="129"/>
  <c r="AO4" i="129"/>
  <c r="AN4" i="129"/>
  <c r="AM4" i="129"/>
  <c r="AH4" i="129"/>
  <c r="AG4" i="129"/>
  <c r="AF4" i="129"/>
  <c r="AE4" i="129"/>
  <c r="AD4" i="129"/>
  <c r="AC4" i="129"/>
  <c r="AB4" i="129"/>
  <c r="AA4" i="129"/>
  <c r="AU3" i="129"/>
  <c r="AT3" i="129"/>
  <c r="AS3" i="129"/>
  <c r="AR3" i="129"/>
  <c r="AQ3" i="129"/>
  <c r="AP3" i="129"/>
  <c r="AO3" i="129"/>
  <c r="AN3" i="129"/>
  <c r="AM3" i="129"/>
  <c r="AE3" i="129"/>
  <c r="AD3" i="129"/>
  <c r="AC3" i="129"/>
  <c r="AB3" i="129"/>
  <c r="AA3" i="129"/>
  <c r="AJ31" i="128"/>
  <c r="AI31" i="128"/>
  <c r="AH31" i="128"/>
  <c r="AG31" i="128"/>
  <c r="AF31" i="128"/>
  <c r="AE31" i="128"/>
  <c r="AD31" i="128"/>
  <c r="AC31" i="128"/>
  <c r="AB31" i="128"/>
  <c r="AA31" i="128"/>
  <c r="AJ30" i="128"/>
  <c r="AI30" i="128"/>
  <c r="AH30" i="128"/>
  <c r="AG30" i="128"/>
  <c r="AF30" i="128"/>
  <c r="AE30" i="128"/>
  <c r="AD30" i="128"/>
  <c r="AC30" i="128"/>
  <c r="AB30" i="128"/>
  <c r="AA30" i="128"/>
  <c r="AU29" i="128"/>
  <c r="AT29" i="128"/>
  <c r="AS29" i="128"/>
  <c r="AR29" i="128"/>
  <c r="AQ29" i="128"/>
  <c r="AP29" i="128"/>
  <c r="AO29" i="128"/>
  <c r="AN29" i="128"/>
  <c r="AM29" i="128"/>
  <c r="AU28" i="128"/>
  <c r="AT28" i="128"/>
  <c r="AS28" i="128"/>
  <c r="AR28" i="128"/>
  <c r="AQ28" i="128"/>
  <c r="AP28" i="128"/>
  <c r="AO28" i="128"/>
  <c r="AN28" i="128"/>
  <c r="AM28" i="128"/>
  <c r="AU27" i="128"/>
  <c r="AT27" i="128"/>
  <c r="AS27" i="128"/>
  <c r="AR27" i="128"/>
  <c r="AQ27" i="128"/>
  <c r="AP27" i="128"/>
  <c r="AO27" i="128"/>
  <c r="AN27" i="128"/>
  <c r="AM27" i="128"/>
  <c r="AV26" i="128"/>
  <c r="AU26" i="128"/>
  <c r="AT26" i="128"/>
  <c r="AS26" i="128"/>
  <c r="AR26" i="128"/>
  <c r="AQ26" i="128"/>
  <c r="AP26" i="128"/>
  <c r="AO26" i="128"/>
  <c r="AN26" i="128"/>
  <c r="AM26" i="128"/>
  <c r="AJ26" i="128"/>
  <c r="AI26" i="128"/>
  <c r="AH26" i="128"/>
  <c r="AG26" i="128"/>
  <c r="AF26" i="128"/>
  <c r="AE26" i="128"/>
  <c r="AD26" i="128"/>
  <c r="AC26" i="128"/>
  <c r="AB26" i="128"/>
  <c r="AA26" i="128"/>
  <c r="AV25" i="128"/>
  <c r="AU25" i="128"/>
  <c r="AT25" i="128"/>
  <c r="AS25" i="128"/>
  <c r="AR25" i="128"/>
  <c r="AQ25" i="128"/>
  <c r="AP25" i="128"/>
  <c r="AO25" i="128"/>
  <c r="AN25" i="128"/>
  <c r="AM25" i="128"/>
  <c r="AJ25" i="128"/>
  <c r="AH25" i="128"/>
  <c r="AG25" i="128"/>
  <c r="AF25" i="128"/>
  <c r="AE25" i="128"/>
  <c r="AD25" i="128"/>
  <c r="AC25" i="128"/>
  <c r="AB25" i="128"/>
  <c r="AA25" i="128"/>
  <c r="AV24" i="128"/>
  <c r="AU24" i="128"/>
  <c r="AT24" i="128"/>
  <c r="AS24" i="128"/>
  <c r="AR24" i="128"/>
  <c r="AQ24" i="128"/>
  <c r="AP24" i="128"/>
  <c r="AO24" i="128"/>
  <c r="AN24" i="128"/>
  <c r="AM24" i="128"/>
  <c r="AJ24" i="128"/>
  <c r="AH24" i="128"/>
  <c r="AG24" i="128"/>
  <c r="AF24" i="128"/>
  <c r="AE24" i="128"/>
  <c r="AD24" i="128"/>
  <c r="AC24" i="128"/>
  <c r="AB24" i="128"/>
  <c r="AA24" i="128"/>
  <c r="AV23" i="128"/>
  <c r="AU23" i="128"/>
  <c r="AT23" i="128"/>
  <c r="AS23" i="128"/>
  <c r="AR23" i="128"/>
  <c r="AQ23" i="128"/>
  <c r="AP23" i="128"/>
  <c r="AO23" i="128"/>
  <c r="AN23" i="128"/>
  <c r="AM23" i="128"/>
  <c r="AJ23" i="128"/>
  <c r="AD23" i="128"/>
  <c r="AC23" i="128"/>
  <c r="AB23" i="128"/>
  <c r="AA23" i="128"/>
  <c r="AV22" i="128"/>
  <c r="AU22" i="128"/>
  <c r="AT22" i="128"/>
  <c r="AS22" i="128"/>
  <c r="AR22" i="128"/>
  <c r="AQ22" i="128"/>
  <c r="AP22" i="128"/>
  <c r="AO22" i="128"/>
  <c r="AN22" i="128"/>
  <c r="AM22" i="128"/>
  <c r="AJ22" i="128"/>
  <c r="AH22" i="128"/>
  <c r="AG22" i="128"/>
  <c r="AF22" i="128"/>
  <c r="AE22" i="128"/>
  <c r="AD22" i="128"/>
  <c r="AC22" i="128"/>
  <c r="AB22" i="128"/>
  <c r="AA22" i="128"/>
  <c r="AV21" i="128"/>
  <c r="AU21" i="128"/>
  <c r="AT21" i="128"/>
  <c r="AS21" i="128"/>
  <c r="AR21" i="128"/>
  <c r="AQ21" i="128"/>
  <c r="AP21" i="128"/>
  <c r="AO21" i="128"/>
  <c r="AN21" i="128"/>
  <c r="AM21" i="128"/>
  <c r="AJ21" i="128"/>
  <c r="AG21" i="128"/>
  <c r="AE21" i="128"/>
  <c r="AC21" i="128"/>
  <c r="AU20" i="128"/>
  <c r="AT20" i="128"/>
  <c r="AS20" i="128"/>
  <c r="AR20" i="128"/>
  <c r="AQ20" i="128"/>
  <c r="AP20" i="128"/>
  <c r="AO20" i="128"/>
  <c r="AN20" i="128"/>
  <c r="AM20" i="128"/>
  <c r="AV19" i="128"/>
  <c r="AU19" i="128"/>
  <c r="AT19" i="128"/>
  <c r="AS19" i="128"/>
  <c r="AR19" i="128"/>
  <c r="AQ19" i="128"/>
  <c r="AP19" i="128"/>
  <c r="AO19" i="128"/>
  <c r="AN19" i="128"/>
  <c r="AM19" i="128"/>
  <c r="AJ19" i="128"/>
  <c r="AH19" i="128"/>
  <c r="AG19" i="128"/>
  <c r="AF19" i="128"/>
  <c r="AE19" i="128"/>
  <c r="AD19" i="128"/>
  <c r="AC19" i="128"/>
  <c r="AB19" i="128"/>
  <c r="AA19" i="128"/>
  <c r="AU18" i="128"/>
  <c r="AT18" i="128"/>
  <c r="AS18" i="128"/>
  <c r="AR18" i="128"/>
  <c r="AQ18" i="128"/>
  <c r="AP18" i="128"/>
  <c r="AO18" i="128"/>
  <c r="AN18" i="128"/>
  <c r="AM18" i="128"/>
  <c r="AU17" i="128"/>
  <c r="AT17" i="128"/>
  <c r="AS17" i="128"/>
  <c r="AR17" i="128"/>
  <c r="AQ17" i="128"/>
  <c r="AP17" i="128"/>
  <c r="AO17" i="128"/>
  <c r="AN17" i="128"/>
  <c r="AM17" i="128"/>
  <c r="AV16" i="128"/>
  <c r="AU16" i="128"/>
  <c r="AT16" i="128"/>
  <c r="AS16" i="128"/>
  <c r="AR16" i="128"/>
  <c r="AQ16" i="128"/>
  <c r="AP16" i="128"/>
  <c r="AO16" i="128"/>
  <c r="AN16" i="128"/>
  <c r="AM16" i="128"/>
  <c r="AJ16" i="128"/>
  <c r="AG16" i="128"/>
  <c r="AV15" i="128"/>
  <c r="AU15" i="128"/>
  <c r="AT15" i="128"/>
  <c r="AS15" i="128"/>
  <c r="AR15" i="128"/>
  <c r="AQ15" i="128"/>
  <c r="AP15" i="128"/>
  <c r="AO15" i="128"/>
  <c r="AN15" i="128"/>
  <c r="AM15" i="128"/>
  <c r="AJ15" i="128"/>
  <c r="AH15" i="128"/>
  <c r="AG15" i="128"/>
  <c r="AF15" i="128"/>
  <c r="AE15" i="128"/>
  <c r="AD15" i="128"/>
  <c r="AC15" i="128"/>
  <c r="AB15" i="128"/>
  <c r="AA15" i="128"/>
  <c r="AU14" i="128"/>
  <c r="AT14" i="128"/>
  <c r="AS14" i="128"/>
  <c r="AR14" i="128"/>
  <c r="AQ14" i="128"/>
  <c r="AP14" i="128"/>
  <c r="AO14" i="128"/>
  <c r="AN14" i="128"/>
  <c r="AM14" i="128"/>
  <c r="AV13" i="128"/>
  <c r="AU13" i="128"/>
  <c r="AT13" i="128"/>
  <c r="AS13" i="128"/>
  <c r="AR13" i="128"/>
  <c r="AQ13" i="128"/>
  <c r="AP13" i="128"/>
  <c r="AO13" i="128"/>
  <c r="AN13" i="128"/>
  <c r="AM13" i="128"/>
  <c r="AJ13" i="128"/>
  <c r="AH13" i="128"/>
  <c r="AG13" i="128"/>
  <c r="AF13" i="128"/>
  <c r="AE13" i="128"/>
  <c r="AD13" i="128"/>
  <c r="AC13" i="128"/>
  <c r="AB13" i="128"/>
  <c r="AU12" i="128"/>
  <c r="AT12" i="128"/>
  <c r="AS12" i="128"/>
  <c r="AR12" i="128"/>
  <c r="AQ12" i="128"/>
  <c r="AP12" i="128"/>
  <c r="AO12" i="128"/>
  <c r="AN12" i="128"/>
  <c r="AM12" i="128"/>
  <c r="AV11" i="128"/>
  <c r="AU11" i="128"/>
  <c r="AT11" i="128"/>
  <c r="AS11" i="128"/>
  <c r="AR11" i="128"/>
  <c r="AQ11" i="128"/>
  <c r="AP11" i="128"/>
  <c r="AO11" i="128"/>
  <c r="AN11" i="128"/>
  <c r="AM11" i="128"/>
  <c r="AJ11" i="128"/>
  <c r="AG11" i="128"/>
  <c r="AF11" i="128"/>
  <c r="AE11" i="128"/>
  <c r="AD11" i="128"/>
  <c r="AC11" i="128"/>
  <c r="AB11" i="128"/>
  <c r="AA11" i="128"/>
  <c r="AU10" i="128"/>
  <c r="AT10" i="128"/>
  <c r="AS10" i="128"/>
  <c r="AR10" i="128"/>
  <c r="AQ10" i="128"/>
  <c r="AP10" i="128"/>
  <c r="AO10" i="128"/>
  <c r="AN10" i="128"/>
  <c r="AM10" i="128"/>
  <c r="AU9" i="128"/>
  <c r="AT9" i="128"/>
  <c r="AS9" i="128"/>
  <c r="AR9" i="128"/>
  <c r="AQ9" i="128"/>
  <c r="AP9" i="128"/>
  <c r="AO9" i="128"/>
  <c r="AN9" i="128"/>
  <c r="AM9" i="128"/>
  <c r="AV8" i="128"/>
  <c r="AU8" i="128"/>
  <c r="AT8" i="128"/>
  <c r="AS8" i="128"/>
  <c r="AR8" i="128"/>
  <c r="AQ8" i="128"/>
  <c r="AP8" i="128"/>
  <c r="AO8" i="128"/>
  <c r="AN8" i="128"/>
  <c r="AM8" i="128"/>
  <c r="AJ8" i="128"/>
  <c r="AH8" i="128"/>
  <c r="AG8" i="128"/>
  <c r="AF8" i="128"/>
  <c r="AE8" i="128"/>
  <c r="AD8" i="128"/>
  <c r="AC8" i="128"/>
  <c r="AB8" i="128"/>
  <c r="AA8" i="128"/>
  <c r="AU7" i="128"/>
  <c r="AT7" i="128"/>
  <c r="AS7" i="128"/>
  <c r="AR7" i="128"/>
  <c r="AQ7" i="128"/>
  <c r="AP7" i="128"/>
  <c r="AO7" i="128"/>
  <c r="AN7" i="128"/>
  <c r="AM7" i="128"/>
  <c r="AU6" i="128"/>
  <c r="AT6" i="128"/>
  <c r="AS6" i="128"/>
  <c r="AR6" i="128"/>
  <c r="AQ6" i="128"/>
  <c r="AP6" i="128"/>
  <c r="AO6" i="128"/>
  <c r="AN6" i="128"/>
  <c r="AM6" i="128"/>
  <c r="AV5" i="128"/>
  <c r="AU5" i="128"/>
  <c r="AT5" i="128"/>
  <c r="AS5" i="128"/>
  <c r="AR5" i="128"/>
  <c r="AQ5" i="128"/>
  <c r="AP5" i="128"/>
  <c r="AO5" i="128"/>
  <c r="AN5" i="128"/>
  <c r="AM5" i="128"/>
  <c r="AJ5" i="128"/>
  <c r="AH5" i="128"/>
  <c r="AG5" i="128"/>
  <c r="AF5" i="128"/>
  <c r="AE5" i="128"/>
  <c r="AD5" i="128"/>
  <c r="AC5" i="128"/>
  <c r="AB5" i="128"/>
  <c r="AA5" i="128"/>
  <c r="AV4" i="128"/>
  <c r="AU4" i="128"/>
  <c r="AT4" i="128"/>
  <c r="AS4" i="128"/>
  <c r="AR4" i="128"/>
  <c r="AQ4" i="128"/>
  <c r="AP4" i="128"/>
  <c r="AO4" i="128"/>
  <c r="AN4" i="128"/>
  <c r="AM4" i="128"/>
  <c r="AJ4" i="128"/>
  <c r="AH4" i="128"/>
  <c r="AG4" i="128"/>
  <c r="AF4" i="128"/>
  <c r="AE4" i="128"/>
  <c r="AD4" i="128"/>
  <c r="AC4" i="128"/>
  <c r="AB4" i="128"/>
  <c r="AA4" i="128"/>
  <c r="AU3" i="128"/>
  <c r="AT3" i="128"/>
  <c r="AS3" i="128"/>
  <c r="AR3" i="128"/>
  <c r="AQ3" i="128"/>
  <c r="AP3" i="128"/>
  <c r="AO3" i="128"/>
  <c r="AN3" i="128"/>
  <c r="AM3" i="128"/>
  <c r="AD3" i="128"/>
  <c r="AC3" i="128"/>
  <c r="AB3" i="128"/>
  <c r="AA3" i="128"/>
  <c r="M35" i="127"/>
  <c r="L35" i="127"/>
  <c r="K35" i="127"/>
  <c r="J35" i="127"/>
  <c r="I35" i="127"/>
  <c r="H35" i="127"/>
  <c r="G35" i="127"/>
  <c r="F35" i="127"/>
  <c r="E35" i="127"/>
  <c r="D35" i="127"/>
  <c r="C35" i="127"/>
  <c r="B35" i="127"/>
  <c r="M34" i="127"/>
  <c r="AA30" i="127" s="1"/>
  <c r="L34" i="127"/>
  <c r="K34" i="127"/>
  <c r="Y32" i="127" s="1"/>
  <c r="J34" i="127"/>
  <c r="I34" i="127"/>
  <c r="W30" i="127" s="1"/>
  <c r="H34" i="127"/>
  <c r="G34" i="127"/>
  <c r="U32" i="127" s="1"/>
  <c r="F34" i="127"/>
  <c r="E34" i="127"/>
  <c r="S31" i="127" s="1"/>
  <c r="D34" i="127"/>
  <c r="C34" i="127"/>
  <c r="Q33" i="127" s="1"/>
  <c r="B34" i="127"/>
  <c r="AA33" i="127"/>
  <c r="Z33" i="127"/>
  <c r="Y33" i="127"/>
  <c r="X33" i="127"/>
  <c r="W33" i="127"/>
  <c r="V33" i="127"/>
  <c r="U33" i="127"/>
  <c r="R33" i="127"/>
  <c r="P33" i="127"/>
  <c r="Z32" i="127"/>
  <c r="X32" i="127"/>
  <c r="V32" i="127"/>
  <c r="S32" i="127"/>
  <c r="R32" i="127"/>
  <c r="P32" i="127"/>
  <c r="AA31" i="127"/>
  <c r="Z31" i="127"/>
  <c r="X31" i="127"/>
  <c r="W31" i="127"/>
  <c r="V31" i="127"/>
  <c r="R31" i="127"/>
  <c r="P31" i="127"/>
  <c r="Z30" i="127"/>
  <c r="G28" i="62" s="1"/>
  <c r="X30" i="127"/>
  <c r="V30" i="127"/>
  <c r="S30" i="127"/>
  <c r="R30" i="127"/>
  <c r="Q30" i="127"/>
  <c r="P30" i="127"/>
  <c r="AA29" i="127"/>
  <c r="Z29" i="127"/>
  <c r="Y29" i="127"/>
  <c r="X29" i="127"/>
  <c r="W29" i="127"/>
  <c r="V29" i="127"/>
  <c r="U29" i="127"/>
  <c r="R29" i="127"/>
  <c r="P29" i="127"/>
  <c r="Z28" i="127"/>
  <c r="X28" i="127"/>
  <c r="V28" i="127"/>
  <c r="S28" i="127"/>
  <c r="R28" i="127"/>
  <c r="P28" i="127"/>
  <c r="AA27" i="127"/>
  <c r="Z27" i="127"/>
  <c r="X27" i="127"/>
  <c r="W27" i="127"/>
  <c r="V27" i="127"/>
  <c r="R27" i="127"/>
  <c r="P27" i="127"/>
  <c r="Z26" i="127"/>
  <c r="X26" i="127"/>
  <c r="V26" i="127"/>
  <c r="S26" i="127"/>
  <c r="R26" i="127"/>
  <c r="Q26" i="127"/>
  <c r="P26" i="127"/>
  <c r="AA25" i="127"/>
  <c r="Z25" i="127"/>
  <c r="Y25" i="127"/>
  <c r="X25" i="127"/>
  <c r="W25" i="127"/>
  <c r="V25" i="127"/>
  <c r="U25" i="127"/>
  <c r="R25" i="127"/>
  <c r="P25" i="127"/>
  <c r="Z24" i="127"/>
  <c r="X24" i="127"/>
  <c r="V24" i="127"/>
  <c r="S24" i="127"/>
  <c r="R24" i="127"/>
  <c r="P24" i="127"/>
  <c r="AA23" i="127"/>
  <c r="Z23" i="127"/>
  <c r="X23" i="127"/>
  <c r="W23" i="127"/>
  <c r="V23" i="127"/>
  <c r="R23" i="127"/>
  <c r="P23" i="127"/>
  <c r="Z22" i="127"/>
  <c r="X22" i="127"/>
  <c r="V22" i="127"/>
  <c r="S22" i="127"/>
  <c r="R22" i="127"/>
  <c r="Q22" i="127"/>
  <c r="P22" i="127"/>
  <c r="AA21" i="127"/>
  <c r="Z21" i="127"/>
  <c r="Y21" i="127"/>
  <c r="X21" i="127"/>
  <c r="W21" i="127"/>
  <c r="V21" i="127"/>
  <c r="U21" i="127"/>
  <c r="R21" i="127"/>
  <c r="P21" i="127"/>
  <c r="Z20" i="127"/>
  <c r="X20" i="127"/>
  <c r="V20" i="127"/>
  <c r="S20" i="127"/>
  <c r="R20" i="127"/>
  <c r="P20" i="127"/>
  <c r="AA19" i="127"/>
  <c r="Z19" i="127"/>
  <c r="X19" i="127"/>
  <c r="W19" i="127"/>
  <c r="V19" i="127"/>
  <c r="R19" i="127"/>
  <c r="P19" i="127"/>
  <c r="Z18" i="127"/>
  <c r="X18" i="127"/>
  <c r="V18" i="127"/>
  <c r="S18" i="127"/>
  <c r="R18" i="127"/>
  <c r="Q18" i="127"/>
  <c r="P18" i="127"/>
  <c r="AA17" i="127"/>
  <c r="Z17" i="127"/>
  <c r="Y17" i="127"/>
  <c r="X17" i="127"/>
  <c r="W17" i="127"/>
  <c r="V17" i="127"/>
  <c r="U17" i="127"/>
  <c r="R17" i="127"/>
  <c r="P17" i="127"/>
  <c r="Z16" i="127"/>
  <c r="X16" i="127"/>
  <c r="V16" i="127"/>
  <c r="S16" i="127"/>
  <c r="R16" i="127"/>
  <c r="P16" i="127"/>
  <c r="AA15" i="127"/>
  <c r="Z15" i="127"/>
  <c r="X15" i="127"/>
  <c r="W15" i="127"/>
  <c r="V15" i="127"/>
  <c r="R15" i="127"/>
  <c r="P15" i="127"/>
  <c r="Z14" i="127"/>
  <c r="X14" i="127"/>
  <c r="V14" i="127"/>
  <c r="S14" i="127"/>
  <c r="R14" i="127"/>
  <c r="Q14" i="127"/>
  <c r="P14" i="127"/>
  <c r="AA13" i="127"/>
  <c r="Z13" i="127"/>
  <c r="Y13" i="127"/>
  <c r="X13" i="127"/>
  <c r="W13" i="127"/>
  <c r="V13" i="127"/>
  <c r="U13" i="127"/>
  <c r="T13" i="127"/>
  <c r="S13" i="127"/>
  <c r="R13" i="127"/>
  <c r="Q13" i="127"/>
  <c r="P13" i="127"/>
  <c r="AA12" i="127"/>
  <c r="Z12" i="127"/>
  <c r="Y12" i="127"/>
  <c r="X12" i="127"/>
  <c r="W12" i="127"/>
  <c r="V12" i="127"/>
  <c r="U12" i="127"/>
  <c r="T12" i="127"/>
  <c r="S12" i="127"/>
  <c r="R12" i="127"/>
  <c r="Q12" i="127"/>
  <c r="P12" i="127"/>
  <c r="AA11" i="127"/>
  <c r="Z11" i="127"/>
  <c r="Y11" i="127"/>
  <c r="X11" i="127"/>
  <c r="W11" i="127"/>
  <c r="V11" i="127"/>
  <c r="U11" i="127"/>
  <c r="T11" i="127"/>
  <c r="S11" i="127"/>
  <c r="R11" i="127"/>
  <c r="Q11" i="127"/>
  <c r="P11" i="127"/>
  <c r="AA10" i="127"/>
  <c r="Z10" i="127"/>
  <c r="Y10" i="127"/>
  <c r="X10" i="127"/>
  <c r="W10" i="127"/>
  <c r="V10" i="127"/>
  <c r="U10" i="127"/>
  <c r="T10" i="127"/>
  <c r="S10" i="127"/>
  <c r="R10" i="127"/>
  <c r="Q10" i="127"/>
  <c r="P10" i="127"/>
  <c r="AA9" i="127"/>
  <c r="Z9" i="127"/>
  <c r="Y9" i="127"/>
  <c r="X9" i="127"/>
  <c r="W9" i="127"/>
  <c r="V9" i="127"/>
  <c r="U9" i="127"/>
  <c r="T9" i="127"/>
  <c r="S9" i="127"/>
  <c r="R9" i="127"/>
  <c r="Q9" i="127"/>
  <c r="P9" i="127"/>
  <c r="AA8" i="127"/>
  <c r="Z8" i="127"/>
  <c r="Y8" i="127"/>
  <c r="X8" i="127"/>
  <c r="W8" i="127"/>
  <c r="V8" i="127"/>
  <c r="U8" i="127"/>
  <c r="T8" i="127"/>
  <c r="S8" i="127"/>
  <c r="R8" i="127"/>
  <c r="Q8" i="127"/>
  <c r="P8" i="127"/>
  <c r="AA7" i="127"/>
  <c r="Z7" i="127"/>
  <c r="Y7" i="127"/>
  <c r="X7" i="127"/>
  <c r="W7" i="127"/>
  <c r="V7" i="127"/>
  <c r="U7" i="127"/>
  <c r="T7" i="127"/>
  <c r="S7" i="127"/>
  <c r="R7" i="127"/>
  <c r="Q7" i="127"/>
  <c r="P7" i="127"/>
  <c r="AA6" i="127"/>
  <c r="Z6" i="127"/>
  <c r="Y6" i="127"/>
  <c r="X6" i="127"/>
  <c r="W6" i="127"/>
  <c r="V6" i="127"/>
  <c r="U6" i="127"/>
  <c r="T6" i="127"/>
  <c r="S6" i="127"/>
  <c r="R6" i="127"/>
  <c r="Q6" i="127"/>
  <c r="P6" i="127"/>
  <c r="F39" i="75"/>
  <c r="E39" i="75"/>
  <c r="L34" i="75" s="1"/>
  <c r="D39" i="75"/>
  <c r="C39" i="75"/>
  <c r="B39" i="75"/>
  <c r="F38" i="75"/>
  <c r="M10" i="75" s="1"/>
  <c r="E38" i="75"/>
  <c r="D38" i="75"/>
  <c r="C38" i="75"/>
  <c r="J35" i="75" s="1"/>
  <c r="B38" i="75"/>
  <c r="I10" i="75" s="1"/>
  <c r="K36" i="75"/>
  <c r="K35" i="75"/>
  <c r="M34" i="75"/>
  <c r="K32" i="75"/>
  <c r="J32" i="75"/>
  <c r="K31" i="75"/>
  <c r="I30" i="75"/>
  <c r="K28" i="75"/>
  <c r="K27" i="75"/>
  <c r="M26" i="75"/>
  <c r="K24" i="75"/>
  <c r="J24" i="75"/>
  <c r="K23" i="75"/>
  <c r="I22" i="75"/>
  <c r="K20" i="75"/>
  <c r="K19" i="75"/>
  <c r="M18" i="75"/>
  <c r="K16" i="75"/>
  <c r="J16" i="75"/>
  <c r="K15" i="75"/>
  <c r="I14" i="75"/>
  <c r="K12" i="75"/>
  <c r="K11" i="75"/>
  <c r="J9" i="75"/>
  <c r="K8" i="75"/>
  <c r="K7" i="75"/>
  <c r="L6" i="75"/>
  <c r="K5" i="75"/>
  <c r="J5" i="75"/>
  <c r="I5" i="75"/>
  <c r="K4" i="75"/>
  <c r="J4" i="75"/>
  <c r="M3" i="75"/>
  <c r="K3" i="75"/>
  <c r="Z34" i="143"/>
  <c r="Y34" i="143"/>
  <c r="X34" i="143"/>
  <c r="W34" i="143"/>
  <c r="V34" i="143"/>
  <c r="U34" i="143"/>
  <c r="T34" i="143"/>
  <c r="S34" i="143"/>
  <c r="R34" i="143"/>
  <c r="Q34" i="143"/>
  <c r="P34" i="143"/>
  <c r="O34" i="143"/>
  <c r="N34" i="143"/>
  <c r="M34" i="143"/>
  <c r="L34" i="143"/>
  <c r="K34" i="143"/>
  <c r="J34" i="143"/>
  <c r="I34" i="143"/>
  <c r="H34" i="143"/>
  <c r="G34" i="143"/>
  <c r="F34" i="143"/>
  <c r="E34" i="143"/>
  <c r="D34" i="143"/>
  <c r="C34" i="143"/>
  <c r="B34" i="143"/>
  <c r="Z33" i="143"/>
  <c r="Y33" i="143"/>
  <c r="X33" i="143"/>
  <c r="W33" i="143"/>
  <c r="V33" i="143"/>
  <c r="U33" i="143"/>
  <c r="T33" i="143"/>
  <c r="S33" i="143"/>
  <c r="R33" i="143"/>
  <c r="Q33" i="143"/>
  <c r="P33" i="143"/>
  <c r="O33" i="143"/>
  <c r="N33" i="143"/>
  <c r="M33" i="143"/>
  <c r="L33" i="143"/>
  <c r="K33" i="143"/>
  <c r="J33" i="143"/>
  <c r="I33" i="143"/>
  <c r="H33" i="143"/>
  <c r="G33" i="143"/>
  <c r="F33" i="143"/>
  <c r="E33" i="143"/>
  <c r="D33" i="143"/>
  <c r="C33" i="143"/>
  <c r="B33" i="143"/>
  <c r="BA32" i="143"/>
  <c r="AZ32" i="143"/>
  <c r="AY32" i="143"/>
  <c r="AX32" i="143"/>
  <c r="AW32" i="143"/>
  <c r="AV32" i="143"/>
  <c r="AU32" i="143"/>
  <c r="AT32" i="143"/>
  <c r="AS32" i="143"/>
  <c r="AR32" i="143"/>
  <c r="AQ32" i="143"/>
  <c r="AP32" i="143"/>
  <c r="AO32" i="143"/>
  <c r="AN32" i="143"/>
  <c r="AM32" i="143"/>
  <c r="AL32" i="143"/>
  <c r="AK32" i="143"/>
  <c r="AJ32" i="143"/>
  <c r="AI32" i="143"/>
  <c r="AH32" i="143"/>
  <c r="AG32" i="143"/>
  <c r="AF32" i="143"/>
  <c r="AE32" i="143"/>
  <c r="AD32" i="143"/>
  <c r="AC32" i="143"/>
  <c r="BA31" i="143"/>
  <c r="AZ31" i="143"/>
  <c r="AY31" i="143"/>
  <c r="AX31" i="143"/>
  <c r="AW31" i="143"/>
  <c r="AV31" i="143"/>
  <c r="AU31" i="143"/>
  <c r="AT31" i="143"/>
  <c r="AS31" i="143"/>
  <c r="AR31" i="143"/>
  <c r="AQ31" i="143"/>
  <c r="AP31" i="143"/>
  <c r="AO31" i="143"/>
  <c r="AN31" i="143"/>
  <c r="AM31" i="143"/>
  <c r="AL31" i="143"/>
  <c r="AK31" i="143"/>
  <c r="AJ31" i="143"/>
  <c r="AI31" i="143"/>
  <c r="AH31" i="143"/>
  <c r="AG31" i="143"/>
  <c r="AF31" i="143"/>
  <c r="AE31" i="143"/>
  <c r="AD31" i="143"/>
  <c r="AC31" i="143"/>
  <c r="BA30" i="143"/>
  <c r="AZ30" i="143"/>
  <c r="AY30" i="143"/>
  <c r="AX30" i="143"/>
  <c r="AW30" i="143"/>
  <c r="AV30" i="143"/>
  <c r="AU30" i="143"/>
  <c r="AT30" i="143"/>
  <c r="AS30" i="143"/>
  <c r="AR30" i="143"/>
  <c r="AQ30" i="143"/>
  <c r="AP30" i="143"/>
  <c r="AO30" i="143"/>
  <c r="AN30" i="143"/>
  <c r="AM30" i="143"/>
  <c r="AL30" i="143"/>
  <c r="AK30" i="143"/>
  <c r="AJ30" i="143"/>
  <c r="AI30" i="143"/>
  <c r="AH30" i="143"/>
  <c r="AG30" i="143"/>
  <c r="AF30" i="143"/>
  <c r="AE30" i="143"/>
  <c r="AD30" i="143"/>
  <c r="AC30" i="143"/>
  <c r="BA29" i="143"/>
  <c r="AZ29" i="143"/>
  <c r="AY29" i="143"/>
  <c r="AX29" i="143"/>
  <c r="AW29" i="143"/>
  <c r="AV29" i="143"/>
  <c r="AU29" i="143"/>
  <c r="AT29" i="143"/>
  <c r="AS29" i="143"/>
  <c r="AR29" i="143"/>
  <c r="AQ29" i="143"/>
  <c r="AP29" i="143"/>
  <c r="AO29" i="143"/>
  <c r="AN29" i="143"/>
  <c r="AM29" i="143"/>
  <c r="AL29" i="143"/>
  <c r="AK29" i="143"/>
  <c r="AJ29" i="143"/>
  <c r="AI29" i="143"/>
  <c r="AH29" i="143"/>
  <c r="AG29" i="143"/>
  <c r="AF29" i="143"/>
  <c r="AE29" i="143"/>
  <c r="AD29" i="143"/>
  <c r="AC29" i="143"/>
  <c r="BA28" i="143"/>
  <c r="AZ28" i="143"/>
  <c r="AY28" i="143"/>
  <c r="AX28" i="143"/>
  <c r="AW28" i="143"/>
  <c r="AV28" i="143"/>
  <c r="AU28" i="143"/>
  <c r="AT28" i="143"/>
  <c r="AS28" i="143"/>
  <c r="AR28" i="143"/>
  <c r="AQ28" i="143"/>
  <c r="AP28" i="143"/>
  <c r="AO28" i="143"/>
  <c r="AN28" i="143"/>
  <c r="AM28" i="143"/>
  <c r="AL28" i="143"/>
  <c r="AK28" i="143"/>
  <c r="AJ28" i="143"/>
  <c r="AI28" i="143"/>
  <c r="AH28" i="143"/>
  <c r="AG28" i="143"/>
  <c r="AF28" i="143"/>
  <c r="AE28" i="143"/>
  <c r="AD28" i="143"/>
  <c r="AC28" i="143"/>
  <c r="BA27" i="143"/>
  <c r="AZ27" i="143"/>
  <c r="AY27" i="143"/>
  <c r="AX27" i="143"/>
  <c r="AW27" i="143"/>
  <c r="AV27" i="143"/>
  <c r="AU27" i="143"/>
  <c r="AT27" i="143"/>
  <c r="AS27" i="143"/>
  <c r="AR27" i="143"/>
  <c r="AQ27" i="143"/>
  <c r="AP27" i="143"/>
  <c r="AO27" i="143"/>
  <c r="AN27" i="143"/>
  <c r="AM27" i="143"/>
  <c r="AL27" i="143"/>
  <c r="AK27" i="143"/>
  <c r="AJ27" i="143"/>
  <c r="AI27" i="143"/>
  <c r="AH27" i="143"/>
  <c r="AG27" i="143"/>
  <c r="AF27" i="143"/>
  <c r="AE27" i="143"/>
  <c r="AD27" i="143"/>
  <c r="AC27" i="143"/>
  <c r="BA26" i="143"/>
  <c r="AZ26" i="143"/>
  <c r="AY26" i="143"/>
  <c r="AX26" i="143"/>
  <c r="AW26" i="143"/>
  <c r="AV26" i="143"/>
  <c r="AU26" i="143"/>
  <c r="AT26" i="143"/>
  <c r="AS26" i="143"/>
  <c r="AR26" i="143"/>
  <c r="AQ26" i="143"/>
  <c r="AP26" i="143"/>
  <c r="AO26" i="143"/>
  <c r="AN26" i="143"/>
  <c r="AM26" i="143"/>
  <c r="AL26" i="143"/>
  <c r="AK26" i="143"/>
  <c r="AJ26" i="143"/>
  <c r="AI26" i="143"/>
  <c r="AH26" i="143"/>
  <c r="AG26" i="143"/>
  <c r="AF26" i="143"/>
  <c r="AE26" i="143"/>
  <c r="AD26" i="143"/>
  <c r="AC26" i="143"/>
  <c r="BA25" i="143"/>
  <c r="AZ25" i="143"/>
  <c r="AY25" i="143"/>
  <c r="AX25" i="143"/>
  <c r="AW25" i="143"/>
  <c r="AV25" i="143"/>
  <c r="AU25" i="143"/>
  <c r="AT25" i="143"/>
  <c r="AS25" i="143"/>
  <c r="AR25" i="143"/>
  <c r="AQ25" i="143"/>
  <c r="AP25" i="143"/>
  <c r="AO25" i="143"/>
  <c r="AN25" i="143"/>
  <c r="AM25" i="143"/>
  <c r="AL25" i="143"/>
  <c r="AK25" i="143"/>
  <c r="AJ25" i="143"/>
  <c r="AI25" i="143"/>
  <c r="AH25" i="143"/>
  <c r="AG25" i="143"/>
  <c r="AF25" i="143"/>
  <c r="AE25" i="143"/>
  <c r="AD25" i="143"/>
  <c r="AC25" i="143"/>
  <c r="BA24" i="143"/>
  <c r="AZ24" i="143"/>
  <c r="AY24" i="143"/>
  <c r="AX24" i="143"/>
  <c r="AW24" i="143"/>
  <c r="AV24" i="143"/>
  <c r="AU24" i="143"/>
  <c r="AT24" i="143"/>
  <c r="AS24" i="143"/>
  <c r="AR24" i="143"/>
  <c r="AQ24" i="143"/>
  <c r="AP24" i="143"/>
  <c r="AO24" i="143"/>
  <c r="AN24" i="143"/>
  <c r="AM24" i="143"/>
  <c r="AL24" i="143"/>
  <c r="AK24" i="143"/>
  <c r="AJ24" i="143"/>
  <c r="AI24" i="143"/>
  <c r="AH24" i="143"/>
  <c r="AG24" i="143"/>
  <c r="AF24" i="143"/>
  <c r="AE24" i="143"/>
  <c r="AD24" i="143"/>
  <c r="AC24" i="143"/>
  <c r="BA23" i="143"/>
  <c r="AZ23" i="143"/>
  <c r="AY23" i="143"/>
  <c r="AX23" i="143"/>
  <c r="AW23" i="143"/>
  <c r="AV23" i="143"/>
  <c r="AU23" i="143"/>
  <c r="AT23" i="143"/>
  <c r="AS23" i="143"/>
  <c r="AR23" i="143"/>
  <c r="AQ23" i="143"/>
  <c r="AP23" i="143"/>
  <c r="AO23" i="143"/>
  <c r="AN23" i="143"/>
  <c r="AM23" i="143"/>
  <c r="AL23" i="143"/>
  <c r="AK23" i="143"/>
  <c r="AJ23" i="143"/>
  <c r="AI23" i="143"/>
  <c r="AH23" i="143"/>
  <c r="AG23" i="143"/>
  <c r="AF23" i="143"/>
  <c r="AE23" i="143"/>
  <c r="AD23" i="143"/>
  <c r="AC23" i="143"/>
  <c r="BA22" i="143"/>
  <c r="AZ22" i="143"/>
  <c r="AY22" i="143"/>
  <c r="AX22" i="143"/>
  <c r="AW22" i="143"/>
  <c r="AV22" i="143"/>
  <c r="AU22" i="143"/>
  <c r="AT22" i="143"/>
  <c r="AS22" i="143"/>
  <c r="AR22" i="143"/>
  <c r="AQ22" i="143"/>
  <c r="AP22" i="143"/>
  <c r="AO22" i="143"/>
  <c r="AN22" i="143"/>
  <c r="AM22" i="143"/>
  <c r="AL22" i="143"/>
  <c r="AK22" i="143"/>
  <c r="AJ22" i="143"/>
  <c r="AI22" i="143"/>
  <c r="AH22" i="143"/>
  <c r="AG22" i="143"/>
  <c r="AF22" i="143"/>
  <c r="AE22" i="143"/>
  <c r="AD22" i="143"/>
  <c r="AC22" i="143"/>
  <c r="BA21" i="143"/>
  <c r="AZ21" i="143"/>
  <c r="AY21" i="143"/>
  <c r="AX21" i="143"/>
  <c r="AW21" i="143"/>
  <c r="AV21" i="143"/>
  <c r="AU21" i="143"/>
  <c r="AT21" i="143"/>
  <c r="AS21" i="143"/>
  <c r="AR21" i="143"/>
  <c r="AQ21" i="143"/>
  <c r="AP21" i="143"/>
  <c r="AO21" i="143"/>
  <c r="AN21" i="143"/>
  <c r="AM21" i="143"/>
  <c r="AL21" i="143"/>
  <c r="AK21" i="143"/>
  <c r="AJ21" i="143"/>
  <c r="AI21" i="143"/>
  <c r="AH21" i="143"/>
  <c r="AG21" i="143"/>
  <c r="AF21" i="143"/>
  <c r="AE21" i="143"/>
  <c r="AD21" i="143"/>
  <c r="AC21" i="143"/>
  <c r="BA20" i="143"/>
  <c r="AZ20" i="143"/>
  <c r="AY20" i="143"/>
  <c r="AX20" i="143"/>
  <c r="AW20" i="143"/>
  <c r="AV20" i="143"/>
  <c r="AU20" i="143"/>
  <c r="AT20" i="143"/>
  <c r="AS20" i="143"/>
  <c r="AR20" i="143"/>
  <c r="AQ20" i="143"/>
  <c r="AP20" i="143"/>
  <c r="AO20" i="143"/>
  <c r="AN20" i="143"/>
  <c r="AM20" i="143"/>
  <c r="AL20" i="143"/>
  <c r="AK20" i="143"/>
  <c r="AJ20" i="143"/>
  <c r="AI20" i="143"/>
  <c r="AH20" i="143"/>
  <c r="AG20" i="143"/>
  <c r="AF20" i="143"/>
  <c r="AE20" i="143"/>
  <c r="AD20" i="143"/>
  <c r="AC20" i="143"/>
  <c r="BA19" i="143"/>
  <c r="AZ19" i="143"/>
  <c r="AY19" i="143"/>
  <c r="AX19" i="143"/>
  <c r="AW19" i="143"/>
  <c r="AV19" i="143"/>
  <c r="AU19" i="143"/>
  <c r="AT19" i="143"/>
  <c r="AS19" i="143"/>
  <c r="AR19" i="143"/>
  <c r="AQ19" i="143"/>
  <c r="AP19" i="143"/>
  <c r="AO19" i="143"/>
  <c r="AN19" i="143"/>
  <c r="AM19" i="143"/>
  <c r="AL19" i="143"/>
  <c r="AK19" i="143"/>
  <c r="AJ19" i="143"/>
  <c r="AI19" i="143"/>
  <c r="AH19" i="143"/>
  <c r="AG19" i="143"/>
  <c r="AF19" i="143"/>
  <c r="AE19" i="143"/>
  <c r="AD19" i="143"/>
  <c r="AC19" i="143"/>
  <c r="BA18" i="143"/>
  <c r="AZ18" i="143"/>
  <c r="AY18" i="143"/>
  <c r="AX18" i="143"/>
  <c r="AW18" i="143"/>
  <c r="AV18" i="143"/>
  <c r="AU18" i="143"/>
  <c r="AT18" i="143"/>
  <c r="AS18" i="143"/>
  <c r="AR18" i="143"/>
  <c r="AQ18" i="143"/>
  <c r="AP18" i="143"/>
  <c r="AO18" i="143"/>
  <c r="AN18" i="143"/>
  <c r="AM18" i="143"/>
  <c r="AL18" i="143"/>
  <c r="AK18" i="143"/>
  <c r="AJ18" i="143"/>
  <c r="AI18" i="143"/>
  <c r="AH18" i="143"/>
  <c r="AG18" i="143"/>
  <c r="AF18" i="143"/>
  <c r="AE18" i="143"/>
  <c r="AD18" i="143"/>
  <c r="AC18" i="143"/>
  <c r="BA17" i="143"/>
  <c r="AZ17" i="143"/>
  <c r="AY17" i="143"/>
  <c r="AX17" i="143"/>
  <c r="AW17" i="143"/>
  <c r="AV17" i="143"/>
  <c r="AU17" i="143"/>
  <c r="AT17" i="143"/>
  <c r="AS17" i="143"/>
  <c r="AR17" i="143"/>
  <c r="AQ17" i="143"/>
  <c r="AP17" i="143"/>
  <c r="AO17" i="143"/>
  <c r="AN17" i="143"/>
  <c r="AM17" i="143"/>
  <c r="AL17" i="143"/>
  <c r="AK17" i="143"/>
  <c r="AJ17" i="143"/>
  <c r="AI17" i="143"/>
  <c r="AH17" i="143"/>
  <c r="AG17" i="143"/>
  <c r="AF17" i="143"/>
  <c r="AE17" i="143"/>
  <c r="AD17" i="143"/>
  <c r="AC17" i="143"/>
  <c r="BA16" i="143"/>
  <c r="AZ16" i="143"/>
  <c r="AY16" i="143"/>
  <c r="AX16" i="143"/>
  <c r="AW16" i="143"/>
  <c r="AV16" i="143"/>
  <c r="AU16" i="143"/>
  <c r="AT16" i="143"/>
  <c r="AS16" i="143"/>
  <c r="AR16" i="143"/>
  <c r="AQ16" i="143"/>
  <c r="AP16" i="143"/>
  <c r="AO16" i="143"/>
  <c r="AN16" i="143"/>
  <c r="AM16" i="143"/>
  <c r="AL16" i="143"/>
  <c r="AK16" i="143"/>
  <c r="AJ16" i="143"/>
  <c r="AI16" i="143"/>
  <c r="AH16" i="143"/>
  <c r="AG16" i="143"/>
  <c r="AF16" i="143"/>
  <c r="AE16" i="143"/>
  <c r="AD16" i="143"/>
  <c r="AC16" i="143"/>
  <c r="BA15" i="143"/>
  <c r="AZ15" i="143"/>
  <c r="AY15" i="143"/>
  <c r="AX15" i="143"/>
  <c r="AW15" i="143"/>
  <c r="AV15" i="143"/>
  <c r="AU15" i="143"/>
  <c r="AT15" i="143"/>
  <c r="AS15" i="143"/>
  <c r="AR15" i="143"/>
  <c r="AQ15" i="143"/>
  <c r="AP15" i="143"/>
  <c r="AO15" i="143"/>
  <c r="AN15" i="143"/>
  <c r="AM15" i="143"/>
  <c r="AL15" i="143"/>
  <c r="AK15" i="143"/>
  <c r="AJ15" i="143"/>
  <c r="AI15" i="143"/>
  <c r="AH15" i="143"/>
  <c r="AG15" i="143"/>
  <c r="AF15" i="143"/>
  <c r="AE15" i="143"/>
  <c r="AD15" i="143"/>
  <c r="AC15" i="143"/>
  <c r="BA14" i="143"/>
  <c r="AZ14" i="143"/>
  <c r="AY14" i="143"/>
  <c r="AX14" i="143"/>
  <c r="AW14" i="143"/>
  <c r="AV14" i="143"/>
  <c r="AU14" i="143"/>
  <c r="AT14" i="143"/>
  <c r="AS14" i="143"/>
  <c r="AR14" i="143"/>
  <c r="AQ14" i="143"/>
  <c r="AP14" i="143"/>
  <c r="AO14" i="143"/>
  <c r="AN14" i="143"/>
  <c r="AM14" i="143"/>
  <c r="AL14" i="143"/>
  <c r="AK14" i="143"/>
  <c r="AJ14" i="143"/>
  <c r="AI14" i="143"/>
  <c r="AH14" i="143"/>
  <c r="AG14" i="143"/>
  <c r="AF14" i="143"/>
  <c r="AE14" i="143"/>
  <c r="AD14" i="143"/>
  <c r="AC14" i="143"/>
  <c r="BA13" i="143"/>
  <c r="AZ13" i="143"/>
  <c r="AY13" i="143"/>
  <c r="AX13" i="143"/>
  <c r="AW13" i="143"/>
  <c r="AV13" i="143"/>
  <c r="AU13" i="143"/>
  <c r="AT13" i="143"/>
  <c r="AS13" i="143"/>
  <c r="AR13" i="143"/>
  <c r="AQ13" i="143"/>
  <c r="AP13" i="143"/>
  <c r="AO13" i="143"/>
  <c r="AN13" i="143"/>
  <c r="AM13" i="143"/>
  <c r="AL13" i="143"/>
  <c r="AK13" i="143"/>
  <c r="AJ13" i="143"/>
  <c r="AI13" i="143"/>
  <c r="AH13" i="143"/>
  <c r="AG13" i="143"/>
  <c r="AF13" i="143"/>
  <c r="AE13" i="143"/>
  <c r="AD13" i="143"/>
  <c r="AC13" i="143"/>
  <c r="BA12" i="143"/>
  <c r="AZ12" i="143"/>
  <c r="AY12" i="143"/>
  <c r="AX12" i="143"/>
  <c r="AW12" i="143"/>
  <c r="AV12" i="143"/>
  <c r="AU12" i="143"/>
  <c r="AT12" i="143"/>
  <c r="AS12" i="143"/>
  <c r="AR12" i="143"/>
  <c r="AQ12" i="143"/>
  <c r="AP12" i="143"/>
  <c r="AO12" i="143"/>
  <c r="AN12" i="143"/>
  <c r="AM12" i="143"/>
  <c r="AL12" i="143"/>
  <c r="AK12" i="143"/>
  <c r="AJ12" i="143"/>
  <c r="AI12" i="143"/>
  <c r="AH12" i="143"/>
  <c r="AG12" i="143"/>
  <c r="AF12" i="143"/>
  <c r="AE12" i="143"/>
  <c r="AD12" i="143"/>
  <c r="AC12" i="143"/>
  <c r="BA11" i="143"/>
  <c r="AZ11" i="143"/>
  <c r="AY11" i="143"/>
  <c r="AX11" i="143"/>
  <c r="AW11" i="143"/>
  <c r="AV11" i="143"/>
  <c r="AU11" i="143"/>
  <c r="AT11" i="143"/>
  <c r="AS11" i="143"/>
  <c r="AR11" i="143"/>
  <c r="AQ11" i="143"/>
  <c r="AP11" i="143"/>
  <c r="AO11" i="143"/>
  <c r="AN11" i="143"/>
  <c r="AM11" i="143"/>
  <c r="AL11" i="143"/>
  <c r="AK11" i="143"/>
  <c r="AJ11" i="143"/>
  <c r="AI11" i="143"/>
  <c r="AH11" i="143"/>
  <c r="AG11" i="143"/>
  <c r="AF11" i="143"/>
  <c r="AE11" i="143"/>
  <c r="AD11" i="143"/>
  <c r="AC11" i="143"/>
  <c r="BA10" i="143"/>
  <c r="AZ10" i="143"/>
  <c r="AY10" i="143"/>
  <c r="AX10" i="143"/>
  <c r="AW10" i="143"/>
  <c r="AV10" i="143"/>
  <c r="AU10" i="143"/>
  <c r="AT10" i="143"/>
  <c r="AS10" i="143"/>
  <c r="AR10" i="143"/>
  <c r="AQ10" i="143"/>
  <c r="AP10" i="143"/>
  <c r="AO10" i="143"/>
  <c r="AN10" i="143"/>
  <c r="AM10" i="143"/>
  <c r="AL10" i="143"/>
  <c r="AK10" i="143"/>
  <c r="AJ10" i="143"/>
  <c r="AI10" i="143"/>
  <c r="AH10" i="143"/>
  <c r="AG10" i="143"/>
  <c r="AF10" i="143"/>
  <c r="AE10" i="143"/>
  <c r="AD10" i="143"/>
  <c r="AC10" i="143"/>
  <c r="BA9" i="143"/>
  <c r="AZ9" i="143"/>
  <c r="AY9" i="143"/>
  <c r="AX9" i="143"/>
  <c r="AW9" i="143"/>
  <c r="AV9" i="143"/>
  <c r="AU9" i="143"/>
  <c r="AT9" i="143"/>
  <c r="AS9" i="143"/>
  <c r="AR9" i="143"/>
  <c r="AQ9" i="143"/>
  <c r="AP9" i="143"/>
  <c r="AO9" i="143"/>
  <c r="AN9" i="143"/>
  <c r="AM9" i="143"/>
  <c r="AL9" i="143"/>
  <c r="AK9" i="143"/>
  <c r="AJ9" i="143"/>
  <c r="AI9" i="143"/>
  <c r="AH9" i="143"/>
  <c r="AG9" i="143"/>
  <c r="AF9" i="143"/>
  <c r="AE9" i="143"/>
  <c r="AD9" i="143"/>
  <c r="AC9" i="143"/>
  <c r="BA8" i="143"/>
  <c r="AZ8" i="143"/>
  <c r="AY8" i="143"/>
  <c r="AX8" i="143"/>
  <c r="AW8" i="143"/>
  <c r="AV8" i="143"/>
  <c r="AU8" i="143"/>
  <c r="AT8" i="143"/>
  <c r="AS8" i="143"/>
  <c r="AR8" i="143"/>
  <c r="AQ8" i="143"/>
  <c r="AP8" i="143"/>
  <c r="AO8" i="143"/>
  <c r="AN8" i="143"/>
  <c r="AM8" i="143"/>
  <c r="AL8" i="143"/>
  <c r="AK8" i="143"/>
  <c r="AJ8" i="143"/>
  <c r="AI8" i="143"/>
  <c r="AH8" i="143"/>
  <c r="AG8" i="143"/>
  <c r="AF8" i="143"/>
  <c r="AE8" i="143"/>
  <c r="AD8" i="143"/>
  <c r="AC8" i="143"/>
  <c r="BA7" i="143"/>
  <c r="AZ7" i="143"/>
  <c r="AY7" i="143"/>
  <c r="AX7" i="143"/>
  <c r="AW7" i="143"/>
  <c r="AV7" i="143"/>
  <c r="AU7" i="143"/>
  <c r="AT7" i="143"/>
  <c r="AS7" i="143"/>
  <c r="AR7" i="143"/>
  <c r="AQ7" i="143"/>
  <c r="AP7" i="143"/>
  <c r="AO7" i="143"/>
  <c r="AN7" i="143"/>
  <c r="AM7" i="143"/>
  <c r="AL7" i="143"/>
  <c r="AK7" i="143"/>
  <c r="AJ7" i="143"/>
  <c r="AI7" i="143"/>
  <c r="AH7" i="143"/>
  <c r="AG7" i="143"/>
  <c r="AF7" i="143"/>
  <c r="AE7" i="143"/>
  <c r="AD7" i="143"/>
  <c r="AC7" i="143"/>
  <c r="BA6" i="143"/>
  <c r="AZ6" i="143"/>
  <c r="AY6" i="143"/>
  <c r="AX6" i="143"/>
  <c r="AW6" i="143"/>
  <c r="AV6" i="143"/>
  <c r="AU6" i="143"/>
  <c r="AT6" i="143"/>
  <c r="AS6" i="143"/>
  <c r="AR6" i="143"/>
  <c r="AQ6" i="143"/>
  <c r="AP6" i="143"/>
  <c r="AO6" i="143"/>
  <c r="AN6" i="143"/>
  <c r="AM6" i="143"/>
  <c r="AL6" i="143"/>
  <c r="AK6" i="143"/>
  <c r="AJ6" i="143"/>
  <c r="AI6" i="143"/>
  <c r="AH6" i="143"/>
  <c r="AG6" i="143"/>
  <c r="AF6" i="143"/>
  <c r="AE6" i="143"/>
  <c r="AD6" i="143"/>
  <c r="AC6" i="143"/>
  <c r="BA5" i="143"/>
  <c r="AZ5" i="143"/>
  <c r="AY5" i="143"/>
  <c r="AX5" i="143"/>
  <c r="AW5" i="143"/>
  <c r="AV5" i="143"/>
  <c r="AU5" i="143"/>
  <c r="AT5" i="143"/>
  <c r="AS5" i="143"/>
  <c r="AR5" i="143"/>
  <c r="AQ5" i="143"/>
  <c r="AP5" i="143"/>
  <c r="AO5" i="143"/>
  <c r="AN5" i="143"/>
  <c r="AM5" i="143"/>
  <c r="AL5" i="143"/>
  <c r="AK5" i="143"/>
  <c r="AJ5" i="143"/>
  <c r="AI5" i="143"/>
  <c r="AH5" i="143"/>
  <c r="AG5" i="143"/>
  <c r="AF5" i="143"/>
  <c r="AE5" i="143"/>
  <c r="AD5" i="143"/>
  <c r="AC5" i="143"/>
  <c r="AB41" i="73"/>
  <c r="AA41" i="73"/>
  <c r="BD37" i="73" s="1"/>
  <c r="Z41" i="73"/>
  <c r="Y41" i="73"/>
  <c r="X41" i="73"/>
  <c r="W41" i="73"/>
  <c r="AZ18" i="73" s="1"/>
  <c r="V41" i="73"/>
  <c r="U41" i="73"/>
  <c r="T41" i="73"/>
  <c r="S41" i="73"/>
  <c r="AV33" i="73" s="1"/>
  <c r="R41" i="73"/>
  <c r="Q41" i="73"/>
  <c r="P41" i="73"/>
  <c r="O41" i="73"/>
  <c r="AR25" i="73" s="1"/>
  <c r="N41" i="73"/>
  <c r="M41" i="73"/>
  <c r="L41" i="73"/>
  <c r="K41" i="73"/>
  <c r="AN26" i="73" s="1"/>
  <c r="J41" i="73"/>
  <c r="I41" i="73"/>
  <c r="H41" i="73"/>
  <c r="G41" i="73"/>
  <c r="AJ29" i="73" s="1"/>
  <c r="F41" i="73"/>
  <c r="E41" i="73"/>
  <c r="D41" i="73"/>
  <c r="AB40" i="73"/>
  <c r="BE13" i="73" s="1"/>
  <c r="AA40" i="73"/>
  <c r="Z40" i="73"/>
  <c r="Y40" i="73"/>
  <c r="X40" i="73"/>
  <c r="BA29" i="73" s="1"/>
  <c r="W40" i="73"/>
  <c r="V40" i="73"/>
  <c r="U40" i="73"/>
  <c r="T40" i="73"/>
  <c r="AW36" i="73" s="1"/>
  <c r="S40" i="73"/>
  <c r="R40" i="73"/>
  <c r="Q40" i="73"/>
  <c r="P40" i="73"/>
  <c r="AS34" i="73" s="1"/>
  <c r="O40" i="73"/>
  <c r="N40" i="73"/>
  <c r="M40" i="73"/>
  <c r="L40" i="73"/>
  <c r="AO23" i="73" s="1"/>
  <c r="K40" i="73"/>
  <c r="J40" i="73"/>
  <c r="I40" i="73"/>
  <c r="H40" i="73"/>
  <c r="AK24" i="73" s="1"/>
  <c r="G40" i="73"/>
  <c r="F40" i="73"/>
  <c r="E40" i="73"/>
  <c r="D40" i="73"/>
  <c r="AG25" i="73" s="1"/>
  <c r="BB39" i="73"/>
  <c r="AV39" i="73"/>
  <c r="AP39" i="73"/>
  <c r="AL39" i="73"/>
  <c r="AY38" i="73"/>
  <c r="AU38" i="73"/>
  <c r="AO38" i="73"/>
  <c r="AI38" i="73"/>
  <c r="AX37" i="73"/>
  <c r="AR37" i="73"/>
  <c r="AH37" i="73"/>
  <c r="AQ36" i="73"/>
  <c r="AK36" i="73"/>
  <c r="AZ35" i="73"/>
  <c r="AT35" i="73"/>
  <c r="AP35" i="73"/>
  <c r="BC34" i="73"/>
  <c r="AY34" i="73"/>
  <c r="AM34" i="73"/>
  <c r="AI34" i="73"/>
  <c r="BB33" i="73"/>
  <c r="AL33" i="73"/>
  <c r="AH33" i="73"/>
  <c r="BE32" i="73"/>
  <c r="AT32" i="73"/>
  <c r="AP32" i="73"/>
  <c r="AL32" i="73"/>
  <c r="AI32" i="73"/>
  <c r="AZ31" i="73"/>
  <c r="AX31" i="73"/>
  <c r="AT31" i="73"/>
  <c r="AP31" i="73"/>
  <c r="AM31" i="73"/>
  <c r="AI31" i="73"/>
  <c r="BD30" i="73"/>
  <c r="AQ30" i="73"/>
  <c r="AM30" i="73"/>
  <c r="AI30" i="73"/>
  <c r="AT29" i="73"/>
  <c r="AP29" i="73"/>
  <c r="AL29" i="73"/>
  <c r="BE28" i="73"/>
  <c r="BA28" i="73"/>
  <c r="AX28" i="73"/>
  <c r="AT28" i="73"/>
  <c r="AP28" i="73"/>
  <c r="AM28" i="73"/>
  <c r="AI28" i="73"/>
  <c r="BB27" i="73"/>
  <c r="AX27" i="73"/>
  <c r="AT27" i="73"/>
  <c r="AQ27" i="73"/>
  <c r="AM27" i="73"/>
  <c r="AI27" i="73"/>
  <c r="BE26" i="73"/>
  <c r="AW26" i="73"/>
  <c r="AU26" i="73"/>
  <c r="AQ26" i="73"/>
  <c r="AL26" i="73"/>
  <c r="AI26" i="73"/>
  <c r="BE25" i="73"/>
  <c r="BC25" i="73"/>
  <c r="AZ25" i="73"/>
  <c r="AW25" i="73"/>
  <c r="AU25" i="73"/>
  <c r="AO25" i="73"/>
  <c r="AM25" i="73"/>
  <c r="AJ25" i="73"/>
  <c r="BD24" i="73"/>
  <c r="BA24" i="73"/>
  <c r="AX24" i="73"/>
  <c r="AS24" i="73"/>
  <c r="AP24" i="73"/>
  <c r="AN24" i="73"/>
  <c r="AH24" i="73"/>
  <c r="BE23" i="73"/>
  <c r="BB23" i="73"/>
  <c r="AY23" i="73"/>
  <c r="AW23" i="73"/>
  <c r="AT23" i="73"/>
  <c r="AQ23" i="73"/>
  <c r="AL23" i="73"/>
  <c r="AI23" i="73"/>
  <c r="AG23" i="73"/>
  <c r="BC22" i="73"/>
  <c r="AZ22" i="73"/>
  <c r="AX22" i="73"/>
  <c r="AU22" i="73"/>
  <c r="AP22" i="73"/>
  <c r="AM22" i="73"/>
  <c r="AJ22" i="73"/>
  <c r="AH22" i="73"/>
  <c r="BD21" i="73"/>
  <c r="BA21" i="73"/>
  <c r="AY21" i="73"/>
  <c r="AU21" i="73"/>
  <c r="AS21" i="73"/>
  <c r="AQ21" i="73"/>
  <c r="AM21" i="73"/>
  <c r="AK21" i="73"/>
  <c r="AI21" i="73"/>
  <c r="BD20" i="73"/>
  <c r="BB20" i="73"/>
  <c r="AZ20" i="73"/>
  <c r="AX20" i="73"/>
  <c r="AV20" i="73"/>
  <c r="AT20" i="73"/>
  <c r="AR20" i="73"/>
  <c r="AP20" i="73"/>
  <c r="AN20" i="73"/>
  <c r="AL20" i="73"/>
  <c r="AJ20" i="73"/>
  <c r="AH20" i="73"/>
  <c r="BE19" i="73"/>
  <c r="BC19" i="73"/>
  <c r="BA19" i="73"/>
  <c r="AY19" i="73"/>
  <c r="AW19" i="73"/>
  <c r="AU19" i="73"/>
  <c r="AS19" i="73"/>
  <c r="AQ19" i="73"/>
  <c r="AO19" i="73"/>
  <c r="AM19" i="73"/>
  <c r="AK19" i="73"/>
  <c r="AI19" i="73"/>
  <c r="AG19" i="73"/>
  <c r="BD18" i="73"/>
  <c r="BB18" i="73"/>
  <c r="AX18" i="73"/>
  <c r="AV18" i="73"/>
  <c r="AT18" i="73"/>
  <c r="AP18" i="73"/>
  <c r="AN18" i="73"/>
  <c r="AL18" i="73"/>
  <c r="AH18" i="73"/>
  <c r="BE17" i="73"/>
  <c r="BC17" i="73"/>
  <c r="AY17" i="73"/>
  <c r="AW17" i="73"/>
  <c r="AU17" i="73"/>
  <c r="AQ17" i="73"/>
  <c r="AO17" i="73"/>
  <c r="AM17" i="73"/>
  <c r="AI17" i="73"/>
  <c r="AG17" i="73"/>
  <c r="BD16" i="73"/>
  <c r="BB16" i="73"/>
  <c r="AZ16" i="73"/>
  <c r="AX16" i="73"/>
  <c r="AV16" i="73"/>
  <c r="AT16" i="73"/>
  <c r="AR16" i="73"/>
  <c r="AP16" i="73"/>
  <c r="AN16" i="73"/>
  <c r="AL16" i="73"/>
  <c r="AJ16" i="73"/>
  <c r="AH16" i="73"/>
  <c r="BE15" i="73"/>
  <c r="BC15" i="73"/>
  <c r="BA15" i="73"/>
  <c r="AY15" i="73"/>
  <c r="AW15" i="73"/>
  <c r="AU15" i="73"/>
  <c r="AS15" i="73"/>
  <c r="AQ15" i="73"/>
  <c r="AO15" i="73"/>
  <c r="AM15" i="73"/>
  <c r="AK15" i="73"/>
  <c r="AI15" i="73"/>
  <c r="AG15" i="73"/>
  <c r="BB14" i="73"/>
  <c r="AZ14" i="73"/>
  <c r="AX14" i="73"/>
  <c r="AT14" i="73"/>
  <c r="AR14" i="73"/>
  <c r="AP14" i="73"/>
  <c r="AL14" i="73"/>
  <c r="AJ14" i="73"/>
  <c r="AH14" i="73"/>
  <c r="BC13" i="73"/>
  <c r="BA13" i="73"/>
  <c r="AY13" i="73"/>
  <c r="AU13" i="73"/>
  <c r="AS13" i="73"/>
  <c r="AQ13" i="73"/>
  <c r="AM13" i="73"/>
  <c r="AK13" i="73"/>
  <c r="AI13" i="73"/>
  <c r="BD12" i="73"/>
  <c r="BB12" i="73"/>
  <c r="AZ12" i="73"/>
  <c r="AX12" i="73"/>
  <c r="AV12" i="73"/>
  <c r="AT12" i="73"/>
  <c r="AR12" i="73"/>
  <c r="AP12" i="73"/>
  <c r="AN12" i="73"/>
  <c r="AL12" i="73"/>
  <c r="AJ12" i="73"/>
  <c r="AH12" i="73"/>
  <c r="BE11" i="73"/>
  <c r="BC11" i="73"/>
  <c r="BA11" i="73"/>
  <c r="AY11" i="73"/>
  <c r="AW11" i="73"/>
  <c r="AU11" i="73"/>
  <c r="AS11" i="73"/>
  <c r="AQ11" i="73"/>
  <c r="AO11" i="73"/>
  <c r="AM11" i="73"/>
  <c r="AK11" i="73"/>
  <c r="AI11" i="73"/>
  <c r="AG11" i="73"/>
  <c r="BD10" i="73"/>
  <c r="BB10" i="73"/>
  <c r="AX10" i="73"/>
  <c r="AV10" i="73"/>
  <c r="AT10" i="73"/>
  <c r="AP10" i="73"/>
  <c r="AN10" i="73"/>
  <c r="AL10" i="73"/>
  <c r="AH10" i="73"/>
  <c r="BE9" i="73"/>
  <c r="BC9" i="73"/>
  <c r="AY9" i="73"/>
  <c r="AW9" i="73"/>
  <c r="AU9" i="73"/>
  <c r="AQ9" i="73"/>
  <c r="AO9" i="73"/>
  <c r="AM9" i="73"/>
  <c r="AI9" i="73"/>
  <c r="AG9" i="73"/>
  <c r="BD8" i="73"/>
  <c r="BB8" i="73"/>
  <c r="AZ8" i="73"/>
  <c r="AX8" i="73"/>
  <c r="AV8" i="73"/>
  <c r="AT8" i="73"/>
  <c r="AR8" i="73"/>
  <c r="AP8" i="73"/>
  <c r="AN8" i="73"/>
  <c r="AL8" i="73"/>
  <c r="AJ8" i="73"/>
  <c r="AH8" i="73"/>
  <c r="BE7" i="73"/>
  <c r="BC7" i="73"/>
  <c r="BA7" i="73"/>
  <c r="AY7" i="73"/>
  <c r="AW7" i="73"/>
  <c r="AU7" i="73"/>
  <c r="AS7" i="73"/>
  <c r="AQ7" i="73"/>
  <c r="AO7" i="73"/>
  <c r="AM7" i="73"/>
  <c r="AK7" i="73"/>
  <c r="AI7" i="73"/>
  <c r="AG7" i="73"/>
  <c r="AL47" i="71"/>
  <c r="AL46" i="71"/>
  <c r="AL45" i="71"/>
  <c r="AL43" i="71"/>
  <c r="AK43" i="71"/>
  <c r="AJ43" i="71"/>
  <c r="AI43" i="71"/>
  <c r="AH43" i="71"/>
  <c r="AG43" i="71"/>
  <c r="AF43" i="71"/>
  <c r="AE43" i="71"/>
  <c r="AD43" i="71"/>
  <c r="AC43" i="71"/>
  <c r="AB43" i="71"/>
  <c r="AA43" i="71"/>
  <c r="Z43" i="71"/>
  <c r="Y43" i="71"/>
  <c r="X43" i="71"/>
  <c r="W43" i="71"/>
  <c r="V43" i="71"/>
  <c r="U43" i="71"/>
  <c r="T43" i="71"/>
  <c r="S43" i="71"/>
  <c r="R43" i="71"/>
  <c r="Q43" i="71"/>
  <c r="P43" i="71"/>
  <c r="O43" i="71"/>
  <c r="N43" i="71"/>
  <c r="M43" i="71"/>
  <c r="L43" i="71"/>
  <c r="K43" i="71"/>
  <c r="J43" i="71"/>
  <c r="I43" i="71"/>
  <c r="H43" i="71"/>
  <c r="G43" i="71"/>
  <c r="F43" i="71"/>
  <c r="E43" i="71"/>
  <c r="D43" i="71"/>
  <c r="AL42" i="71"/>
  <c r="AK42" i="71"/>
  <c r="AJ42" i="71"/>
  <c r="AI42" i="71"/>
  <c r="AH42" i="71"/>
  <c r="AG42" i="71"/>
  <c r="AF42" i="71"/>
  <c r="AE42" i="71"/>
  <c r="AD42" i="71"/>
  <c r="AC42" i="71"/>
  <c r="AB42" i="71"/>
  <c r="AA42" i="71"/>
  <c r="Z42" i="71"/>
  <c r="Y42" i="71"/>
  <c r="X42" i="71"/>
  <c r="W42" i="71"/>
  <c r="V42" i="71"/>
  <c r="U42" i="71"/>
  <c r="T42" i="71"/>
  <c r="S42" i="71"/>
  <c r="R42" i="71"/>
  <c r="Q42" i="71"/>
  <c r="P42" i="71"/>
  <c r="O42" i="71"/>
  <c r="N42" i="71"/>
  <c r="M42" i="71"/>
  <c r="L42" i="71"/>
  <c r="K42" i="71"/>
  <c r="J42" i="71"/>
  <c r="I42" i="71"/>
  <c r="H42" i="71"/>
  <c r="G42" i="71"/>
  <c r="F42" i="71"/>
  <c r="E42" i="71"/>
  <c r="D42" i="71"/>
  <c r="BY41" i="71"/>
  <c r="BX41" i="71"/>
  <c r="BW41" i="71"/>
  <c r="BV41" i="71"/>
  <c r="BU41" i="71"/>
  <c r="BT41" i="71"/>
  <c r="BS41" i="71"/>
  <c r="BR41" i="71"/>
  <c r="BQ41" i="71"/>
  <c r="BP41" i="71"/>
  <c r="BO41" i="71"/>
  <c r="BN41" i="71"/>
  <c r="BM41" i="71"/>
  <c r="BL41" i="71"/>
  <c r="BK41" i="71"/>
  <c r="BJ41" i="71"/>
  <c r="BI41" i="71"/>
  <c r="BH41" i="71"/>
  <c r="BG41" i="71"/>
  <c r="BF41" i="71"/>
  <c r="BE41" i="71"/>
  <c r="BD41" i="71"/>
  <c r="BC41" i="71"/>
  <c r="BB41" i="71"/>
  <c r="BA41" i="71"/>
  <c r="AZ41" i="71"/>
  <c r="AY41" i="71"/>
  <c r="AX41" i="71"/>
  <c r="AW41" i="71"/>
  <c r="AV41" i="71"/>
  <c r="AU41" i="71"/>
  <c r="AT41" i="71"/>
  <c r="AS41" i="71"/>
  <c r="AR41" i="71"/>
  <c r="AQ41" i="71"/>
  <c r="BY40" i="71"/>
  <c r="BX40" i="71"/>
  <c r="BW40" i="71"/>
  <c r="BV40" i="71"/>
  <c r="BU40" i="71"/>
  <c r="BT40" i="71"/>
  <c r="BS40" i="71"/>
  <c r="BR40" i="71"/>
  <c r="BQ40" i="71"/>
  <c r="BP40" i="71"/>
  <c r="BO40" i="71"/>
  <c r="BN40" i="71"/>
  <c r="BM40" i="71"/>
  <c r="BL40" i="71"/>
  <c r="BK40" i="71"/>
  <c r="BJ40" i="71"/>
  <c r="BI40" i="71"/>
  <c r="BH40" i="71"/>
  <c r="BG40" i="71"/>
  <c r="BF40" i="71"/>
  <c r="BE40" i="71"/>
  <c r="BD40" i="71"/>
  <c r="BC40" i="71"/>
  <c r="BB40" i="71"/>
  <c r="BA40" i="71"/>
  <c r="AZ40" i="71"/>
  <c r="AY40" i="71"/>
  <c r="AX40" i="71"/>
  <c r="AW40" i="71"/>
  <c r="AV40" i="71"/>
  <c r="AU40" i="71"/>
  <c r="AT40" i="71"/>
  <c r="AS40" i="71"/>
  <c r="AR40" i="71"/>
  <c r="AQ40" i="71"/>
  <c r="BY39" i="71"/>
  <c r="BX39" i="71"/>
  <c r="BW39" i="71"/>
  <c r="BV39" i="71"/>
  <c r="BU39" i="71"/>
  <c r="BT39" i="71"/>
  <c r="BS39" i="71"/>
  <c r="BR39" i="71"/>
  <c r="BQ39" i="71"/>
  <c r="BP39" i="71"/>
  <c r="BO39" i="71"/>
  <c r="BN39" i="71"/>
  <c r="BM39" i="71"/>
  <c r="BL39" i="71"/>
  <c r="BK39" i="71"/>
  <c r="BJ39" i="71"/>
  <c r="BI39" i="71"/>
  <c r="BH39" i="71"/>
  <c r="BG39" i="71"/>
  <c r="BF39" i="71"/>
  <c r="BE39" i="71"/>
  <c r="BD39" i="71"/>
  <c r="BC39" i="71"/>
  <c r="BB39" i="71"/>
  <c r="BA39" i="71"/>
  <c r="AZ39" i="71"/>
  <c r="AY39" i="71"/>
  <c r="AX39" i="71"/>
  <c r="AW39" i="71"/>
  <c r="AV39" i="71"/>
  <c r="AU39" i="71"/>
  <c r="AT39" i="71"/>
  <c r="AS39" i="71"/>
  <c r="AR39" i="71"/>
  <c r="AQ39" i="71"/>
  <c r="BY38" i="71"/>
  <c r="BX38" i="71"/>
  <c r="BW38" i="71"/>
  <c r="BV38" i="71"/>
  <c r="BU38" i="71"/>
  <c r="BT38" i="71"/>
  <c r="BS38" i="71"/>
  <c r="BR38" i="71"/>
  <c r="BQ38" i="71"/>
  <c r="BP38" i="71"/>
  <c r="BO38" i="71"/>
  <c r="BN38" i="71"/>
  <c r="BM38" i="71"/>
  <c r="BL38" i="71"/>
  <c r="BK38" i="71"/>
  <c r="BJ38" i="71"/>
  <c r="BI38" i="71"/>
  <c r="BH38" i="71"/>
  <c r="BG38" i="71"/>
  <c r="BF38" i="71"/>
  <c r="BE38" i="71"/>
  <c r="BD38" i="71"/>
  <c r="BC38" i="71"/>
  <c r="BB38" i="71"/>
  <c r="BA38" i="71"/>
  <c r="AZ38" i="71"/>
  <c r="AY38" i="71"/>
  <c r="AX38" i="71"/>
  <c r="AW38" i="71"/>
  <c r="AV38" i="71"/>
  <c r="AU38" i="71"/>
  <c r="AT38" i="71"/>
  <c r="AS38" i="71"/>
  <c r="AR38" i="71"/>
  <c r="AQ38" i="71"/>
  <c r="BY37" i="71"/>
  <c r="BX37" i="71"/>
  <c r="BW37" i="71"/>
  <c r="BV37" i="71"/>
  <c r="BU37" i="71"/>
  <c r="BT37" i="71"/>
  <c r="BS37" i="71"/>
  <c r="BR37" i="71"/>
  <c r="BQ37" i="71"/>
  <c r="BP37" i="71"/>
  <c r="BO37" i="71"/>
  <c r="BN37" i="71"/>
  <c r="BM37" i="71"/>
  <c r="BL37" i="71"/>
  <c r="BK37" i="71"/>
  <c r="BJ37" i="71"/>
  <c r="BI37" i="71"/>
  <c r="BH37" i="71"/>
  <c r="BG37" i="71"/>
  <c r="BF37" i="71"/>
  <c r="BE37" i="71"/>
  <c r="BD37" i="71"/>
  <c r="BC37" i="71"/>
  <c r="BB37" i="71"/>
  <c r="BA37" i="71"/>
  <c r="AZ37" i="71"/>
  <c r="AY37" i="71"/>
  <c r="AX37" i="71"/>
  <c r="AW37" i="71"/>
  <c r="AV37" i="71"/>
  <c r="AU37" i="71"/>
  <c r="AT37" i="71"/>
  <c r="AS37" i="71"/>
  <c r="AR37" i="71"/>
  <c r="AQ37" i="71"/>
  <c r="BY36" i="71"/>
  <c r="BX36" i="71"/>
  <c r="BW36" i="71"/>
  <c r="BV36" i="71"/>
  <c r="BU36" i="71"/>
  <c r="BT36" i="71"/>
  <c r="BS36" i="71"/>
  <c r="BR36" i="71"/>
  <c r="BQ36" i="71"/>
  <c r="BP36" i="71"/>
  <c r="BO36" i="71"/>
  <c r="BN36" i="71"/>
  <c r="BM36" i="71"/>
  <c r="BL36" i="71"/>
  <c r="BK36" i="71"/>
  <c r="BJ36" i="71"/>
  <c r="BI36" i="71"/>
  <c r="BH36" i="71"/>
  <c r="BG36" i="71"/>
  <c r="BF36" i="71"/>
  <c r="BE36" i="71"/>
  <c r="BD36" i="71"/>
  <c r="BC36" i="71"/>
  <c r="BB36" i="71"/>
  <c r="BA36" i="71"/>
  <c r="AZ36" i="71"/>
  <c r="AY36" i="71"/>
  <c r="AX36" i="71"/>
  <c r="AW36" i="71"/>
  <c r="AV36" i="71"/>
  <c r="AU36" i="71"/>
  <c r="AT36" i="71"/>
  <c r="AS36" i="71"/>
  <c r="AR36" i="71"/>
  <c r="AQ36" i="71"/>
  <c r="BY35" i="71"/>
  <c r="BX35" i="71"/>
  <c r="BW35" i="71"/>
  <c r="BV35" i="71"/>
  <c r="BU35" i="71"/>
  <c r="BT35" i="71"/>
  <c r="BS35" i="71"/>
  <c r="BR35" i="71"/>
  <c r="BQ35" i="71"/>
  <c r="BP35" i="71"/>
  <c r="BO35" i="71"/>
  <c r="BN35" i="71"/>
  <c r="BM35" i="71"/>
  <c r="BL35" i="71"/>
  <c r="BK35" i="71"/>
  <c r="BJ35" i="71"/>
  <c r="BI35" i="71"/>
  <c r="BH35" i="71"/>
  <c r="BG35" i="71"/>
  <c r="BF35" i="71"/>
  <c r="BE35" i="71"/>
  <c r="BD35" i="71"/>
  <c r="BC35" i="71"/>
  <c r="BB35" i="71"/>
  <c r="BA35" i="71"/>
  <c r="AZ35" i="71"/>
  <c r="AY35" i="71"/>
  <c r="AX35" i="71"/>
  <c r="AW35" i="71"/>
  <c r="AV35" i="71"/>
  <c r="AU35" i="71"/>
  <c r="AT35" i="71"/>
  <c r="AS35" i="71"/>
  <c r="AR35" i="71"/>
  <c r="AQ35" i="71"/>
  <c r="BY34" i="71"/>
  <c r="BX34" i="71"/>
  <c r="BW34" i="71"/>
  <c r="BV34" i="71"/>
  <c r="BU34" i="71"/>
  <c r="BT34" i="71"/>
  <c r="BS34" i="71"/>
  <c r="BR34" i="71"/>
  <c r="BQ34" i="71"/>
  <c r="BP34" i="71"/>
  <c r="BO34" i="71"/>
  <c r="BN34" i="71"/>
  <c r="BM34" i="71"/>
  <c r="BL34" i="71"/>
  <c r="BK34" i="71"/>
  <c r="BJ34" i="71"/>
  <c r="BI34" i="71"/>
  <c r="BH34" i="71"/>
  <c r="BG34" i="71"/>
  <c r="BF34" i="71"/>
  <c r="BE34" i="71"/>
  <c r="BD34" i="71"/>
  <c r="BC34" i="71"/>
  <c r="BB34" i="71"/>
  <c r="BA34" i="71"/>
  <c r="AZ34" i="71"/>
  <c r="AY34" i="71"/>
  <c r="AX34" i="71"/>
  <c r="AW34" i="71"/>
  <c r="AV34" i="71"/>
  <c r="AU34" i="71"/>
  <c r="AT34" i="71"/>
  <c r="AS34" i="71"/>
  <c r="AR34" i="71"/>
  <c r="AQ34" i="71"/>
  <c r="BY33" i="71"/>
  <c r="BX33" i="71"/>
  <c r="BW33" i="71"/>
  <c r="BV33" i="71"/>
  <c r="BU33" i="71"/>
  <c r="BT33" i="71"/>
  <c r="BS33" i="71"/>
  <c r="BR33" i="71"/>
  <c r="BQ33" i="71"/>
  <c r="BP33" i="71"/>
  <c r="BO33" i="71"/>
  <c r="BN33" i="71"/>
  <c r="BM33" i="71"/>
  <c r="BL33" i="71"/>
  <c r="BK33" i="71"/>
  <c r="BJ33" i="71"/>
  <c r="BI33" i="71"/>
  <c r="BH33" i="71"/>
  <c r="BG33" i="71"/>
  <c r="BF33" i="71"/>
  <c r="BE33" i="71"/>
  <c r="BD33" i="71"/>
  <c r="BC33" i="71"/>
  <c r="BB33" i="71"/>
  <c r="BA33" i="71"/>
  <c r="AZ33" i="71"/>
  <c r="AY33" i="71"/>
  <c r="AX33" i="71"/>
  <c r="AW33" i="71"/>
  <c r="AV33" i="71"/>
  <c r="AU33" i="71"/>
  <c r="AT33" i="71"/>
  <c r="AS33" i="71"/>
  <c r="AR33" i="71"/>
  <c r="AQ33" i="71"/>
  <c r="BY32" i="71"/>
  <c r="BX32" i="71"/>
  <c r="BW32" i="71"/>
  <c r="BV32" i="71"/>
  <c r="BU32" i="71"/>
  <c r="BT32" i="71"/>
  <c r="BS32" i="71"/>
  <c r="BR32" i="71"/>
  <c r="BQ32" i="71"/>
  <c r="BP32" i="71"/>
  <c r="BO32" i="71"/>
  <c r="BN32" i="71"/>
  <c r="BM32" i="71"/>
  <c r="BL32" i="71"/>
  <c r="BK32" i="71"/>
  <c r="BJ32" i="71"/>
  <c r="BI32" i="71"/>
  <c r="BH32" i="71"/>
  <c r="BG32" i="71"/>
  <c r="BF32" i="71"/>
  <c r="BE32" i="71"/>
  <c r="BD32" i="71"/>
  <c r="BC32" i="71"/>
  <c r="BB32" i="71"/>
  <c r="BA32" i="71"/>
  <c r="AZ32" i="71"/>
  <c r="AY32" i="71"/>
  <c r="AX32" i="71"/>
  <c r="AW32" i="71"/>
  <c r="AV32" i="71"/>
  <c r="AU32" i="71"/>
  <c r="AT32" i="71"/>
  <c r="AS32" i="71"/>
  <c r="AR32" i="71"/>
  <c r="AQ32" i="71"/>
  <c r="BY31" i="71"/>
  <c r="BX31" i="71"/>
  <c r="BW31" i="71"/>
  <c r="BV31" i="71"/>
  <c r="BU31" i="71"/>
  <c r="BT31" i="71"/>
  <c r="BS31" i="71"/>
  <c r="BR31" i="71"/>
  <c r="BQ31" i="71"/>
  <c r="BP31" i="71"/>
  <c r="BO31" i="71"/>
  <c r="BN31" i="71"/>
  <c r="BM31" i="71"/>
  <c r="BL31" i="71"/>
  <c r="BK31" i="71"/>
  <c r="BJ31" i="71"/>
  <c r="BI31" i="71"/>
  <c r="BH31" i="71"/>
  <c r="BG31" i="71"/>
  <c r="BF31" i="71"/>
  <c r="BE31" i="71"/>
  <c r="BD31" i="71"/>
  <c r="BC31" i="71"/>
  <c r="BB31" i="71"/>
  <c r="BA31" i="71"/>
  <c r="AZ31" i="71"/>
  <c r="AY31" i="71"/>
  <c r="AX31" i="71"/>
  <c r="AW31" i="71"/>
  <c r="AV31" i="71"/>
  <c r="AU31" i="71"/>
  <c r="AT31" i="71"/>
  <c r="AS31" i="71"/>
  <c r="AR31" i="71"/>
  <c r="AQ31" i="71"/>
  <c r="BY30" i="71"/>
  <c r="BX30" i="71"/>
  <c r="BW30" i="71"/>
  <c r="BV30" i="71"/>
  <c r="BU30" i="71"/>
  <c r="BT30" i="71"/>
  <c r="BS30" i="71"/>
  <c r="BR30" i="71"/>
  <c r="BQ30" i="71"/>
  <c r="BP30" i="71"/>
  <c r="BO30" i="71"/>
  <c r="BN30" i="71"/>
  <c r="BM30" i="71"/>
  <c r="BL30" i="71"/>
  <c r="BK30" i="71"/>
  <c r="BJ30" i="71"/>
  <c r="BI30" i="71"/>
  <c r="BH30" i="71"/>
  <c r="BG30" i="71"/>
  <c r="BF30" i="71"/>
  <c r="BE30" i="71"/>
  <c r="BD30" i="71"/>
  <c r="BC30" i="71"/>
  <c r="BB30" i="71"/>
  <c r="BA30" i="71"/>
  <c r="AZ30" i="71"/>
  <c r="AY30" i="71"/>
  <c r="AX30" i="71"/>
  <c r="AW30" i="71"/>
  <c r="AV30" i="71"/>
  <c r="AU30" i="71"/>
  <c r="AT30" i="71"/>
  <c r="AS30" i="71"/>
  <c r="AR30" i="71"/>
  <c r="AQ30" i="71"/>
  <c r="BY29" i="71"/>
  <c r="BX29" i="71"/>
  <c r="BW29" i="71"/>
  <c r="BV29" i="71"/>
  <c r="BU29" i="71"/>
  <c r="BT29" i="71"/>
  <c r="BS29" i="71"/>
  <c r="BR29" i="71"/>
  <c r="BQ29" i="71"/>
  <c r="BP29" i="71"/>
  <c r="BO29" i="71"/>
  <c r="BN29" i="71"/>
  <c r="BM29" i="71"/>
  <c r="BL29" i="71"/>
  <c r="BK29" i="71"/>
  <c r="BJ29" i="71"/>
  <c r="BI29" i="71"/>
  <c r="BH29" i="71"/>
  <c r="BG29" i="71"/>
  <c r="BF29" i="71"/>
  <c r="BE29" i="71"/>
  <c r="BD29" i="71"/>
  <c r="BC29" i="71"/>
  <c r="BB29" i="71"/>
  <c r="BA29" i="71"/>
  <c r="AZ29" i="71"/>
  <c r="AY29" i="71"/>
  <c r="AX29" i="71"/>
  <c r="AW29" i="71"/>
  <c r="AV29" i="71"/>
  <c r="AU29" i="71"/>
  <c r="AT29" i="71"/>
  <c r="AS29" i="71"/>
  <c r="AR29" i="71"/>
  <c r="AQ29" i="71"/>
  <c r="BY28" i="71"/>
  <c r="BX28" i="71"/>
  <c r="BW28" i="71"/>
  <c r="BV28" i="71"/>
  <c r="BU28" i="71"/>
  <c r="BT28" i="71"/>
  <c r="BS28" i="71"/>
  <c r="BR28" i="71"/>
  <c r="BQ28" i="71"/>
  <c r="BP28" i="71"/>
  <c r="BO28" i="71"/>
  <c r="BN28" i="71"/>
  <c r="BM28" i="71"/>
  <c r="BL28" i="71"/>
  <c r="BK28" i="71"/>
  <c r="BJ28" i="71"/>
  <c r="BI28" i="71"/>
  <c r="BH28" i="71"/>
  <c r="BG28" i="71"/>
  <c r="BF28" i="71"/>
  <c r="BE28" i="71"/>
  <c r="BD28" i="71"/>
  <c r="BC28" i="71"/>
  <c r="BB28" i="71"/>
  <c r="BA28" i="71"/>
  <c r="AZ28" i="71"/>
  <c r="AY28" i="71"/>
  <c r="AX28" i="71"/>
  <c r="AW28" i="71"/>
  <c r="AV28" i="71"/>
  <c r="AU28" i="71"/>
  <c r="AT28" i="71"/>
  <c r="AS28" i="71"/>
  <c r="AR28" i="71"/>
  <c r="AQ28" i="71"/>
  <c r="BY27" i="71"/>
  <c r="BX27" i="71"/>
  <c r="BW27" i="71"/>
  <c r="BV27" i="71"/>
  <c r="BU27" i="71"/>
  <c r="BT27" i="71"/>
  <c r="BS27" i="71"/>
  <c r="BR27" i="71"/>
  <c r="BQ27" i="71"/>
  <c r="BP27" i="71"/>
  <c r="BO27" i="71"/>
  <c r="BN27" i="71"/>
  <c r="BM27" i="71"/>
  <c r="BL27" i="71"/>
  <c r="BK27" i="71"/>
  <c r="BJ27" i="71"/>
  <c r="BI27" i="71"/>
  <c r="BH27" i="71"/>
  <c r="BG27" i="71"/>
  <c r="BF27" i="71"/>
  <c r="BE27" i="71"/>
  <c r="BD27" i="71"/>
  <c r="BC27" i="71"/>
  <c r="BB27" i="71"/>
  <c r="BA27" i="71"/>
  <c r="AZ27" i="71"/>
  <c r="AY27" i="71"/>
  <c r="AX27" i="71"/>
  <c r="AW27" i="71"/>
  <c r="AV27" i="71"/>
  <c r="AU27" i="71"/>
  <c r="AT27" i="71"/>
  <c r="AS27" i="71"/>
  <c r="AR27" i="71"/>
  <c r="AQ27" i="71"/>
  <c r="BY26" i="71"/>
  <c r="BX26" i="71"/>
  <c r="BW26" i="71"/>
  <c r="BV26" i="71"/>
  <c r="BU26" i="71"/>
  <c r="BT26" i="71"/>
  <c r="BS26" i="71"/>
  <c r="BR26" i="71"/>
  <c r="BQ26" i="71"/>
  <c r="BP26" i="71"/>
  <c r="BO26" i="71"/>
  <c r="BN26" i="71"/>
  <c r="BM26" i="71"/>
  <c r="BL26" i="71"/>
  <c r="BK26" i="71"/>
  <c r="BJ26" i="71"/>
  <c r="BI26" i="71"/>
  <c r="BH26" i="71"/>
  <c r="BG26" i="71"/>
  <c r="BF26" i="71"/>
  <c r="BE26" i="71"/>
  <c r="BD26" i="71"/>
  <c r="BC26" i="71"/>
  <c r="BB26" i="71"/>
  <c r="BA26" i="71"/>
  <c r="AZ26" i="71"/>
  <c r="AY26" i="71"/>
  <c r="AX26" i="71"/>
  <c r="AW26" i="71"/>
  <c r="AV26" i="71"/>
  <c r="AU26" i="71"/>
  <c r="AT26" i="71"/>
  <c r="AS26" i="71"/>
  <c r="AR26" i="71"/>
  <c r="AQ26" i="71"/>
  <c r="BY25" i="71"/>
  <c r="BX25" i="71"/>
  <c r="BW25" i="71"/>
  <c r="BV25" i="71"/>
  <c r="BU25" i="71"/>
  <c r="BT25" i="71"/>
  <c r="BS25" i="71"/>
  <c r="BR25" i="71"/>
  <c r="BQ25" i="71"/>
  <c r="BP25" i="71"/>
  <c r="BO25" i="71"/>
  <c r="BN25" i="71"/>
  <c r="BM25" i="71"/>
  <c r="BL25" i="71"/>
  <c r="BK25" i="71"/>
  <c r="BJ25" i="71"/>
  <c r="BI25" i="71"/>
  <c r="BH25" i="71"/>
  <c r="BG25" i="71"/>
  <c r="BF25" i="71"/>
  <c r="BE25" i="71"/>
  <c r="BD25" i="71"/>
  <c r="BC25" i="71"/>
  <c r="BB25" i="71"/>
  <c r="BA25" i="71"/>
  <c r="AZ25" i="71"/>
  <c r="AY25" i="71"/>
  <c r="AX25" i="71"/>
  <c r="AW25" i="71"/>
  <c r="AV25" i="71"/>
  <c r="AU25" i="71"/>
  <c r="AT25" i="71"/>
  <c r="AS25" i="71"/>
  <c r="AR25" i="71"/>
  <c r="AQ25" i="71"/>
  <c r="BY24" i="71"/>
  <c r="BX24" i="71"/>
  <c r="BW24" i="71"/>
  <c r="BV24" i="71"/>
  <c r="BU24" i="71"/>
  <c r="BT24" i="71"/>
  <c r="BS24" i="71"/>
  <c r="BR24" i="71"/>
  <c r="BQ24" i="71"/>
  <c r="BP24" i="71"/>
  <c r="BO24" i="71"/>
  <c r="BN24" i="71"/>
  <c r="BM24" i="71"/>
  <c r="BL24" i="71"/>
  <c r="BK24" i="71"/>
  <c r="BJ24" i="71"/>
  <c r="BI24" i="71"/>
  <c r="BH24" i="71"/>
  <c r="BG24" i="71"/>
  <c r="BF24" i="71"/>
  <c r="BE24" i="71"/>
  <c r="BD24" i="71"/>
  <c r="BC24" i="71"/>
  <c r="BB24" i="71"/>
  <c r="BA24" i="71"/>
  <c r="AZ24" i="71"/>
  <c r="AY24" i="71"/>
  <c r="AX24" i="71"/>
  <c r="AW24" i="71"/>
  <c r="AV24" i="71"/>
  <c r="AU24" i="71"/>
  <c r="AT24" i="71"/>
  <c r="AS24" i="71"/>
  <c r="AR24" i="71"/>
  <c r="AQ24" i="71"/>
  <c r="BY23" i="71"/>
  <c r="BX23" i="71"/>
  <c r="BW23" i="71"/>
  <c r="BV23" i="71"/>
  <c r="BU23" i="71"/>
  <c r="BT23" i="71"/>
  <c r="BS23" i="71"/>
  <c r="BR23" i="71"/>
  <c r="BQ23" i="71"/>
  <c r="BP23" i="71"/>
  <c r="BO23" i="71"/>
  <c r="BN23" i="71"/>
  <c r="BM23" i="71"/>
  <c r="BL23" i="71"/>
  <c r="BK23" i="71"/>
  <c r="BJ23" i="71"/>
  <c r="BI23" i="71"/>
  <c r="BH23" i="71"/>
  <c r="BG23" i="71"/>
  <c r="BF23" i="71"/>
  <c r="BE23" i="71"/>
  <c r="BD23" i="71"/>
  <c r="BC23" i="71"/>
  <c r="BB23" i="71"/>
  <c r="BA23" i="71"/>
  <c r="AZ23" i="71"/>
  <c r="AY23" i="71"/>
  <c r="AX23" i="71"/>
  <c r="AW23" i="71"/>
  <c r="AV23" i="71"/>
  <c r="AU23" i="71"/>
  <c r="AT23" i="71"/>
  <c r="AS23" i="71"/>
  <c r="AR23" i="71"/>
  <c r="AQ23" i="71"/>
  <c r="BY22" i="71"/>
  <c r="BX22" i="71"/>
  <c r="BW22" i="71"/>
  <c r="BV22" i="71"/>
  <c r="BU22" i="71"/>
  <c r="BT22" i="71"/>
  <c r="BS22" i="71"/>
  <c r="BR22" i="71"/>
  <c r="BQ22" i="71"/>
  <c r="BP22" i="71"/>
  <c r="BO22" i="71"/>
  <c r="BN22" i="71"/>
  <c r="BM22" i="71"/>
  <c r="BL22" i="71"/>
  <c r="BK22" i="71"/>
  <c r="BJ22" i="71"/>
  <c r="BI22" i="71"/>
  <c r="BH22" i="71"/>
  <c r="BG22" i="71"/>
  <c r="BF22" i="71"/>
  <c r="BE22" i="71"/>
  <c r="BD22" i="71"/>
  <c r="BC22" i="71"/>
  <c r="BB22" i="71"/>
  <c r="BA22" i="71"/>
  <c r="AZ22" i="71"/>
  <c r="AY22" i="71"/>
  <c r="AX22" i="71"/>
  <c r="AW22" i="71"/>
  <c r="AV22" i="71"/>
  <c r="AU22" i="71"/>
  <c r="AT22" i="71"/>
  <c r="AS22" i="71"/>
  <c r="AR22" i="71"/>
  <c r="AQ22" i="71"/>
  <c r="BY21" i="71"/>
  <c r="BX21" i="71"/>
  <c r="BW21" i="71"/>
  <c r="BV21" i="71"/>
  <c r="BU21" i="71"/>
  <c r="BT21" i="71"/>
  <c r="BS21" i="71"/>
  <c r="BR21" i="71"/>
  <c r="BQ21" i="71"/>
  <c r="BP21" i="71"/>
  <c r="BO21" i="71"/>
  <c r="BN21" i="71"/>
  <c r="BM21" i="71"/>
  <c r="BL21" i="71"/>
  <c r="BK21" i="71"/>
  <c r="BJ21" i="71"/>
  <c r="BI21" i="71"/>
  <c r="BH21" i="71"/>
  <c r="BG21" i="71"/>
  <c r="BF21" i="71"/>
  <c r="BE21" i="71"/>
  <c r="BD21" i="71"/>
  <c r="BC21" i="71"/>
  <c r="BB21" i="71"/>
  <c r="BA21" i="71"/>
  <c r="AZ21" i="71"/>
  <c r="AY21" i="71"/>
  <c r="AX21" i="71"/>
  <c r="AW21" i="71"/>
  <c r="AV21" i="71"/>
  <c r="AU21" i="71"/>
  <c r="AT21" i="71"/>
  <c r="AS21" i="71"/>
  <c r="AR21" i="71"/>
  <c r="AQ21" i="71"/>
  <c r="BY20" i="71"/>
  <c r="BX20" i="71"/>
  <c r="BW20" i="71"/>
  <c r="BV20" i="71"/>
  <c r="BU20" i="71"/>
  <c r="BT20" i="71"/>
  <c r="BS20" i="71"/>
  <c r="BR20" i="71"/>
  <c r="BQ20" i="71"/>
  <c r="BP20" i="71"/>
  <c r="BO20" i="71"/>
  <c r="BN20" i="71"/>
  <c r="BM20" i="71"/>
  <c r="BL20" i="71"/>
  <c r="BK20" i="71"/>
  <c r="BJ20" i="71"/>
  <c r="BI20" i="71"/>
  <c r="BH20" i="71"/>
  <c r="BG20" i="71"/>
  <c r="BF20" i="71"/>
  <c r="BE20" i="71"/>
  <c r="BD20" i="71"/>
  <c r="BC20" i="71"/>
  <c r="BB20" i="71"/>
  <c r="BA20" i="71"/>
  <c r="AZ20" i="71"/>
  <c r="AY20" i="71"/>
  <c r="AX20" i="71"/>
  <c r="AW20" i="71"/>
  <c r="AV20" i="71"/>
  <c r="AU20" i="71"/>
  <c r="AT20" i="71"/>
  <c r="AS20" i="71"/>
  <c r="AR20" i="71"/>
  <c r="AQ20" i="71"/>
  <c r="BY19" i="71"/>
  <c r="BX19" i="71"/>
  <c r="BW19" i="71"/>
  <c r="BV19" i="71"/>
  <c r="BU19" i="71"/>
  <c r="BT19" i="71"/>
  <c r="BS19" i="71"/>
  <c r="BR19" i="71"/>
  <c r="BQ19" i="71"/>
  <c r="BP19" i="71"/>
  <c r="BO19" i="71"/>
  <c r="BN19" i="71"/>
  <c r="BM19" i="71"/>
  <c r="BL19" i="71"/>
  <c r="BK19" i="71"/>
  <c r="BJ19" i="71"/>
  <c r="BI19" i="71"/>
  <c r="BH19" i="71"/>
  <c r="BG19" i="71"/>
  <c r="BF19" i="71"/>
  <c r="BE19" i="71"/>
  <c r="BD19" i="71"/>
  <c r="BC19" i="71"/>
  <c r="BB19" i="71"/>
  <c r="BA19" i="71"/>
  <c r="AZ19" i="71"/>
  <c r="AY19" i="71"/>
  <c r="AX19" i="71"/>
  <c r="AW19" i="71"/>
  <c r="AV19" i="71"/>
  <c r="AU19" i="71"/>
  <c r="AT19" i="71"/>
  <c r="AS19" i="71"/>
  <c r="AR19" i="71"/>
  <c r="AQ19" i="71"/>
  <c r="BY18" i="71"/>
  <c r="BX18" i="71"/>
  <c r="BW18" i="71"/>
  <c r="BV18" i="71"/>
  <c r="BU18" i="71"/>
  <c r="BT18" i="71"/>
  <c r="BS18" i="71"/>
  <c r="BR18" i="71"/>
  <c r="BQ18" i="71"/>
  <c r="BP18" i="71"/>
  <c r="BO18" i="71"/>
  <c r="BN18" i="71"/>
  <c r="BM18" i="71"/>
  <c r="BL18" i="71"/>
  <c r="BK18" i="71"/>
  <c r="BJ18" i="71"/>
  <c r="BI18" i="71"/>
  <c r="BH18" i="71"/>
  <c r="BG18" i="71"/>
  <c r="BF18" i="71"/>
  <c r="BE18" i="71"/>
  <c r="BD18" i="71"/>
  <c r="BC18" i="71"/>
  <c r="BB18" i="71"/>
  <c r="BA18" i="71"/>
  <c r="AZ18" i="71"/>
  <c r="AY18" i="71"/>
  <c r="AX18" i="71"/>
  <c r="AW18" i="71"/>
  <c r="AV18" i="71"/>
  <c r="AU18" i="71"/>
  <c r="AT18" i="71"/>
  <c r="AS18" i="71"/>
  <c r="AR18" i="71"/>
  <c r="AQ18" i="71"/>
  <c r="BY17" i="71"/>
  <c r="BX17" i="71"/>
  <c r="BW17" i="71"/>
  <c r="BV17" i="71"/>
  <c r="BU17" i="71"/>
  <c r="BT17" i="71"/>
  <c r="BS17" i="71"/>
  <c r="BR17" i="71"/>
  <c r="BQ17" i="71"/>
  <c r="BP17" i="71"/>
  <c r="BO17" i="71"/>
  <c r="BN17" i="71"/>
  <c r="BM17" i="71"/>
  <c r="BL17" i="71"/>
  <c r="BK17" i="71"/>
  <c r="BJ17" i="71"/>
  <c r="BI17" i="71"/>
  <c r="BH17" i="71"/>
  <c r="BG17" i="71"/>
  <c r="BF17" i="71"/>
  <c r="BE17" i="71"/>
  <c r="BD17" i="71"/>
  <c r="BC17" i="71"/>
  <c r="BB17" i="71"/>
  <c r="BA17" i="71"/>
  <c r="AZ17" i="71"/>
  <c r="AY17" i="71"/>
  <c r="AX17" i="71"/>
  <c r="AW17" i="71"/>
  <c r="AV17" i="71"/>
  <c r="AU17" i="71"/>
  <c r="AT17" i="71"/>
  <c r="AS17" i="71"/>
  <c r="AR17" i="71"/>
  <c r="AQ17" i="71"/>
  <c r="BY16" i="71"/>
  <c r="BX16" i="71"/>
  <c r="BW16" i="71"/>
  <c r="BV16" i="71"/>
  <c r="BU16" i="71"/>
  <c r="BT16" i="71"/>
  <c r="BS16" i="71"/>
  <c r="BR16" i="71"/>
  <c r="BQ16" i="71"/>
  <c r="BP16" i="71"/>
  <c r="BO16" i="71"/>
  <c r="BN16" i="71"/>
  <c r="BM16" i="71"/>
  <c r="BL16" i="71"/>
  <c r="BK16" i="71"/>
  <c r="BJ16" i="71"/>
  <c r="BI16" i="71"/>
  <c r="BH16" i="71"/>
  <c r="BG16" i="71"/>
  <c r="BF16" i="71"/>
  <c r="BE16" i="71"/>
  <c r="BD16" i="71"/>
  <c r="BC16" i="71"/>
  <c r="BB16" i="71"/>
  <c r="BA16" i="71"/>
  <c r="AZ16" i="71"/>
  <c r="AY16" i="71"/>
  <c r="AX16" i="71"/>
  <c r="AW16" i="71"/>
  <c r="AV16" i="71"/>
  <c r="AU16" i="71"/>
  <c r="AT16" i="71"/>
  <c r="AS16" i="71"/>
  <c r="AR16" i="71"/>
  <c r="AQ16" i="71"/>
  <c r="BY15" i="71"/>
  <c r="BX15" i="71"/>
  <c r="BW15" i="71"/>
  <c r="BV15" i="71"/>
  <c r="BU15" i="71"/>
  <c r="BT15" i="71"/>
  <c r="BS15" i="71"/>
  <c r="BR15" i="71"/>
  <c r="BQ15" i="71"/>
  <c r="BP15" i="71"/>
  <c r="BO15" i="71"/>
  <c r="BN15" i="71"/>
  <c r="BM15" i="71"/>
  <c r="BL15" i="71"/>
  <c r="BK15" i="71"/>
  <c r="BJ15" i="71"/>
  <c r="BI15" i="71"/>
  <c r="BH15" i="71"/>
  <c r="BG15" i="71"/>
  <c r="BF15" i="71"/>
  <c r="BE15" i="71"/>
  <c r="BD15" i="71"/>
  <c r="BC15" i="71"/>
  <c r="BB15" i="71"/>
  <c r="BA15" i="71"/>
  <c r="AZ15" i="71"/>
  <c r="AY15" i="71"/>
  <c r="AX15" i="71"/>
  <c r="AW15" i="71"/>
  <c r="AV15" i="71"/>
  <c r="AU15" i="71"/>
  <c r="AT15" i="71"/>
  <c r="AS15" i="71"/>
  <c r="AR15" i="71"/>
  <c r="AQ15" i="71"/>
  <c r="BY14" i="71"/>
  <c r="BX14" i="71"/>
  <c r="BW14" i="71"/>
  <c r="BV14" i="71"/>
  <c r="BU14" i="71"/>
  <c r="BT14" i="71"/>
  <c r="BS14" i="71"/>
  <c r="BR14" i="71"/>
  <c r="BQ14" i="71"/>
  <c r="BP14" i="71"/>
  <c r="BO14" i="71"/>
  <c r="BN14" i="71"/>
  <c r="BM14" i="71"/>
  <c r="BL14" i="71"/>
  <c r="BK14" i="71"/>
  <c r="BJ14" i="71"/>
  <c r="BI14" i="71"/>
  <c r="BH14" i="71"/>
  <c r="BG14" i="71"/>
  <c r="BF14" i="71"/>
  <c r="BE14" i="71"/>
  <c r="BD14" i="71"/>
  <c r="BC14" i="71"/>
  <c r="BB14" i="71"/>
  <c r="BA14" i="71"/>
  <c r="AZ14" i="71"/>
  <c r="AY14" i="71"/>
  <c r="AX14" i="71"/>
  <c r="AW14" i="71"/>
  <c r="AV14" i="71"/>
  <c r="AU14" i="71"/>
  <c r="AT14" i="71"/>
  <c r="AS14" i="71"/>
  <c r="AR14" i="71"/>
  <c r="AQ14" i="71"/>
  <c r="BY13" i="71"/>
  <c r="BX13" i="71"/>
  <c r="BW13" i="71"/>
  <c r="BV13" i="71"/>
  <c r="BU13" i="71"/>
  <c r="BT13" i="71"/>
  <c r="BS13" i="71"/>
  <c r="BR13" i="71"/>
  <c r="BQ13" i="71"/>
  <c r="BP13" i="71"/>
  <c r="BO13" i="71"/>
  <c r="BN13" i="71"/>
  <c r="BM13" i="71"/>
  <c r="BL13" i="71"/>
  <c r="BK13" i="71"/>
  <c r="BJ13" i="71"/>
  <c r="BI13" i="71"/>
  <c r="BH13" i="71"/>
  <c r="BG13" i="71"/>
  <c r="BF13" i="71"/>
  <c r="BE13" i="71"/>
  <c r="BD13" i="71"/>
  <c r="BC13" i="71"/>
  <c r="BB13" i="71"/>
  <c r="BA13" i="71"/>
  <c r="AZ13" i="71"/>
  <c r="AY13" i="71"/>
  <c r="AX13" i="71"/>
  <c r="AW13" i="71"/>
  <c r="AV13" i="71"/>
  <c r="AU13" i="71"/>
  <c r="AT13" i="71"/>
  <c r="AS13" i="71"/>
  <c r="AR13" i="71"/>
  <c r="AQ13" i="71"/>
  <c r="BY12" i="71"/>
  <c r="BX12" i="71"/>
  <c r="BW12" i="71"/>
  <c r="BV12" i="71"/>
  <c r="BU12" i="71"/>
  <c r="BT12" i="71"/>
  <c r="BS12" i="71"/>
  <c r="BR12" i="71"/>
  <c r="BQ12" i="71"/>
  <c r="BP12" i="71"/>
  <c r="BO12" i="71"/>
  <c r="BN12" i="71"/>
  <c r="BM12" i="71"/>
  <c r="BL12" i="71"/>
  <c r="BK12" i="71"/>
  <c r="BJ12" i="71"/>
  <c r="BI12" i="71"/>
  <c r="BH12" i="71"/>
  <c r="BG12" i="71"/>
  <c r="BF12" i="71"/>
  <c r="BE12" i="71"/>
  <c r="BD12" i="71"/>
  <c r="BC12" i="71"/>
  <c r="BB12" i="71"/>
  <c r="BA12" i="71"/>
  <c r="AZ12" i="71"/>
  <c r="AY12" i="71"/>
  <c r="AX12" i="71"/>
  <c r="AW12" i="71"/>
  <c r="AV12" i="71"/>
  <c r="AU12" i="71"/>
  <c r="AT12" i="71"/>
  <c r="AS12" i="71"/>
  <c r="AR12" i="71"/>
  <c r="AQ12" i="71"/>
  <c r="BY11" i="71"/>
  <c r="BX11" i="71"/>
  <c r="BW11" i="71"/>
  <c r="BV11" i="71"/>
  <c r="BU11" i="71"/>
  <c r="BT11" i="71"/>
  <c r="BS11" i="71"/>
  <c r="BR11" i="71"/>
  <c r="BQ11" i="71"/>
  <c r="BP11" i="71"/>
  <c r="BO11" i="71"/>
  <c r="BN11" i="71"/>
  <c r="BM11" i="71"/>
  <c r="BL11" i="71"/>
  <c r="BK11" i="71"/>
  <c r="BJ11" i="71"/>
  <c r="BI11" i="71"/>
  <c r="BH11" i="71"/>
  <c r="BG11" i="71"/>
  <c r="BF11" i="71"/>
  <c r="BE11" i="71"/>
  <c r="BD11" i="71"/>
  <c r="BC11" i="71"/>
  <c r="BB11" i="71"/>
  <c r="BA11" i="71"/>
  <c r="AZ11" i="71"/>
  <c r="AY11" i="71"/>
  <c r="AX11" i="71"/>
  <c r="AW11" i="71"/>
  <c r="AV11" i="71"/>
  <c r="AU11" i="71"/>
  <c r="AT11" i="71"/>
  <c r="AS11" i="71"/>
  <c r="AR11" i="71"/>
  <c r="AQ11" i="71"/>
  <c r="BY10" i="71"/>
  <c r="BX10" i="71"/>
  <c r="BW10" i="71"/>
  <c r="BV10" i="71"/>
  <c r="BU10" i="71"/>
  <c r="BT10" i="71"/>
  <c r="BS10" i="71"/>
  <c r="BR10" i="71"/>
  <c r="BQ10" i="71"/>
  <c r="BP10" i="71"/>
  <c r="BO10" i="71"/>
  <c r="BN10" i="71"/>
  <c r="BM10" i="71"/>
  <c r="BL10" i="71"/>
  <c r="BK10" i="71"/>
  <c r="BJ10" i="71"/>
  <c r="BI10" i="71"/>
  <c r="BH10" i="71"/>
  <c r="BG10" i="71"/>
  <c r="BF10" i="71"/>
  <c r="BE10" i="71"/>
  <c r="BD10" i="71"/>
  <c r="BC10" i="71"/>
  <c r="BB10" i="71"/>
  <c r="BA10" i="71"/>
  <c r="AZ10" i="71"/>
  <c r="AY10" i="71"/>
  <c r="AX10" i="71"/>
  <c r="AW10" i="71"/>
  <c r="AV10" i="71"/>
  <c r="AU10" i="71"/>
  <c r="AT10" i="71"/>
  <c r="AS10" i="71"/>
  <c r="AR10" i="71"/>
  <c r="AQ10" i="71"/>
  <c r="BY9" i="71"/>
  <c r="BX9" i="71"/>
  <c r="BW9" i="71"/>
  <c r="BV9" i="71"/>
  <c r="BU9" i="71"/>
  <c r="BT9" i="71"/>
  <c r="BS9" i="71"/>
  <c r="BR9" i="71"/>
  <c r="BQ9" i="71"/>
  <c r="BP9" i="71"/>
  <c r="BO9" i="71"/>
  <c r="BN9" i="71"/>
  <c r="BM9" i="71"/>
  <c r="BL9" i="71"/>
  <c r="BK9" i="71"/>
  <c r="BJ9" i="71"/>
  <c r="BI9" i="71"/>
  <c r="BH9" i="71"/>
  <c r="BG9" i="71"/>
  <c r="BF9" i="71"/>
  <c r="BE9" i="71"/>
  <c r="BD9" i="71"/>
  <c r="BC9" i="71"/>
  <c r="BB9" i="71"/>
  <c r="BA9" i="71"/>
  <c r="AZ9" i="71"/>
  <c r="AY9" i="71"/>
  <c r="AX9" i="71"/>
  <c r="AW9" i="71"/>
  <c r="AV9" i="71"/>
  <c r="AU9" i="71"/>
  <c r="AT9" i="71"/>
  <c r="AS9" i="71"/>
  <c r="AR9" i="71"/>
  <c r="AQ9" i="71"/>
  <c r="BY8" i="71"/>
  <c r="BX8" i="71"/>
  <c r="BW8" i="71"/>
  <c r="BV8" i="71"/>
  <c r="BU8" i="71"/>
  <c r="BT8" i="71"/>
  <c r="BS8" i="71"/>
  <c r="BR8" i="71"/>
  <c r="BQ8" i="71"/>
  <c r="BP8" i="71"/>
  <c r="BO8" i="71"/>
  <c r="BN8" i="71"/>
  <c r="BM8" i="71"/>
  <c r="BL8" i="71"/>
  <c r="BK8" i="71"/>
  <c r="BJ8" i="71"/>
  <c r="BI8" i="71"/>
  <c r="BH8" i="71"/>
  <c r="BG8" i="71"/>
  <c r="BF8" i="71"/>
  <c r="BE8" i="71"/>
  <c r="BD8" i="71"/>
  <c r="BC8" i="71"/>
  <c r="BB8" i="71"/>
  <c r="BA8" i="71"/>
  <c r="AZ8" i="71"/>
  <c r="AY8" i="71"/>
  <c r="AX8" i="71"/>
  <c r="AW8" i="71"/>
  <c r="AV8" i="71"/>
  <c r="AU8" i="71"/>
  <c r="AT8" i="71"/>
  <c r="AS8" i="71"/>
  <c r="AR8" i="71"/>
  <c r="AQ8" i="71"/>
  <c r="BY7" i="71"/>
  <c r="BX7" i="71"/>
  <c r="BW7" i="71"/>
  <c r="BV7" i="71"/>
  <c r="BU7" i="71"/>
  <c r="BT7" i="71"/>
  <c r="BS7" i="71"/>
  <c r="BR7" i="71"/>
  <c r="BQ7" i="71"/>
  <c r="BP7" i="71"/>
  <c r="BO7" i="71"/>
  <c r="BN7" i="71"/>
  <c r="BM7" i="71"/>
  <c r="BL7" i="71"/>
  <c r="BK7" i="71"/>
  <c r="BJ7" i="71"/>
  <c r="BI7" i="71"/>
  <c r="BH7" i="71"/>
  <c r="BG7" i="71"/>
  <c r="BF7" i="71"/>
  <c r="BE7" i="71"/>
  <c r="BD7" i="71"/>
  <c r="BC7" i="71"/>
  <c r="BB7" i="71"/>
  <c r="BA7" i="71"/>
  <c r="AZ7" i="71"/>
  <c r="AY7" i="71"/>
  <c r="AX7" i="71"/>
  <c r="AW7" i="71"/>
  <c r="AV7" i="71"/>
  <c r="AU7" i="71"/>
  <c r="AT7" i="71"/>
  <c r="AS7" i="71"/>
  <c r="AR7" i="71"/>
  <c r="AQ7" i="71"/>
  <c r="X39" i="92"/>
  <c r="W39" i="92"/>
  <c r="V39" i="92"/>
  <c r="U39" i="92"/>
  <c r="T39" i="92"/>
  <c r="S39" i="92"/>
  <c r="R39" i="92"/>
  <c r="Q39" i="92"/>
  <c r="P39" i="92"/>
  <c r="O39" i="92"/>
  <c r="N39" i="92"/>
  <c r="M39" i="92"/>
  <c r="L39" i="92"/>
  <c r="K39" i="92"/>
  <c r="J39" i="92"/>
  <c r="I39" i="92"/>
  <c r="H39" i="92"/>
  <c r="G39" i="92"/>
  <c r="F39" i="92"/>
  <c r="E39" i="92"/>
  <c r="D39" i="92"/>
  <c r="C39" i="92"/>
  <c r="B39" i="92"/>
  <c r="X38" i="92"/>
  <c r="W38" i="92"/>
  <c r="V38" i="92"/>
  <c r="U38" i="92"/>
  <c r="T38" i="92"/>
  <c r="S38" i="92"/>
  <c r="R38" i="92"/>
  <c r="Q38" i="92"/>
  <c r="P38" i="92"/>
  <c r="O38" i="92"/>
  <c r="N38" i="92"/>
  <c r="M38" i="92"/>
  <c r="L38" i="92"/>
  <c r="K38" i="92"/>
  <c r="J38" i="92"/>
  <c r="I38" i="92"/>
  <c r="H38" i="92"/>
  <c r="G38" i="92"/>
  <c r="F38" i="92"/>
  <c r="E38" i="92"/>
  <c r="D38" i="92"/>
  <c r="C38" i="92"/>
  <c r="B38" i="92"/>
  <c r="AW37" i="92"/>
  <c r="AV37" i="92"/>
  <c r="AU37" i="92"/>
  <c r="AT37" i="92"/>
  <c r="AS37" i="92"/>
  <c r="AR37" i="92"/>
  <c r="AQ37" i="92"/>
  <c r="AP37" i="92"/>
  <c r="AO37" i="92"/>
  <c r="AN37" i="92"/>
  <c r="AM37" i="92"/>
  <c r="AL37" i="92"/>
  <c r="AK37" i="92"/>
  <c r="AJ37" i="92"/>
  <c r="AI37" i="92"/>
  <c r="AH37" i="92"/>
  <c r="AG37" i="92"/>
  <c r="AF37" i="92"/>
  <c r="AE37" i="92"/>
  <c r="AD37" i="92"/>
  <c r="AC37" i="92"/>
  <c r="AB37" i="92"/>
  <c r="AA37" i="92"/>
  <c r="AW36" i="92"/>
  <c r="AV36" i="92"/>
  <c r="AU36" i="92"/>
  <c r="AT36" i="92"/>
  <c r="AS36" i="92"/>
  <c r="AR36" i="92"/>
  <c r="AQ36" i="92"/>
  <c r="AP36" i="92"/>
  <c r="AO36" i="92"/>
  <c r="AN36" i="92"/>
  <c r="AM36" i="92"/>
  <c r="AL36" i="92"/>
  <c r="AK36" i="92"/>
  <c r="AJ36" i="92"/>
  <c r="AI36" i="92"/>
  <c r="AH36" i="92"/>
  <c r="AG36" i="92"/>
  <c r="AF36" i="92"/>
  <c r="AE36" i="92"/>
  <c r="AD36" i="92"/>
  <c r="AC36" i="92"/>
  <c r="AB36" i="92"/>
  <c r="AA36" i="92"/>
  <c r="AW35" i="92"/>
  <c r="AV35" i="92"/>
  <c r="AU35" i="92"/>
  <c r="AT35" i="92"/>
  <c r="AS35" i="92"/>
  <c r="AR35" i="92"/>
  <c r="AQ35" i="92"/>
  <c r="AP35" i="92"/>
  <c r="AO35" i="92"/>
  <c r="AN35" i="92"/>
  <c r="AM35" i="92"/>
  <c r="AL35" i="92"/>
  <c r="AK35" i="92"/>
  <c r="AJ35" i="92"/>
  <c r="AI35" i="92"/>
  <c r="AH35" i="92"/>
  <c r="AG35" i="92"/>
  <c r="AF35" i="92"/>
  <c r="AE35" i="92"/>
  <c r="AD35" i="92"/>
  <c r="AC35" i="92"/>
  <c r="AB35" i="92"/>
  <c r="AA35" i="92"/>
  <c r="AW34" i="92"/>
  <c r="AV34" i="92"/>
  <c r="AU34" i="92"/>
  <c r="AT34" i="92"/>
  <c r="AS34" i="92"/>
  <c r="AR34" i="92"/>
  <c r="AQ34" i="92"/>
  <c r="AP34" i="92"/>
  <c r="AO34" i="92"/>
  <c r="AN34" i="92"/>
  <c r="AM34" i="92"/>
  <c r="AL34" i="92"/>
  <c r="AK34" i="92"/>
  <c r="AJ34" i="92"/>
  <c r="AI34" i="92"/>
  <c r="AH34" i="92"/>
  <c r="AG34" i="92"/>
  <c r="AF34" i="92"/>
  <c r="AE34" i="92"/>
  <c r="AD34" i="92"/>
  <c r="AC34" i="92"/>
  <c r="AB34" i="92"/>
  <c r="AA34" i="92"/>
  <c r="AW33" i="92"/>
  <c r="AV33" i="92"/>
  <c r="AU33" i="92"/>
  <c r="AT33" i="92"/>
  <c r="AS33" i="92"/>
  <c r="AR33" i="92"/>
  <c r="AQ33" i="92"/>
  <c r="AP33" i="92"/>
  <c r="AO33" i="92"/>
  <c r="AN33" i="92"/>
  <c r="AM33" i="92"/>
  <c r="AL33" i="92"/>
  <c r="AK33" i="92"/>
  <c r="AJ33" i="92"/>
  <c r="AI33" i="92"/>
  <c r="AH33" i="92"/>
  <c r="AG33" i="92"/>
  <c r="AF33" i="92"/>
  <c r="AE33" i="92"/>
  <c r="AD33" i="92"/>
  <c r="AC33" i="92"/>
  <c r="AB33" i="92"/>
  <c r="AA33" i="92"/>
  <c r="AW32" i="92"/>
  <c r="AV32" i="92"/>
  <c r="AU32" i="92"/>
  <c r="AT32" i="92"/>
  <c r="AS32" i="92"/>
  <c r="AR32" i="92"/>
  <c r="AQ32" i="92"/>
  <c r="AP32" i="92"/>
  <c r="AO32" i="92"/>
  <c r="AN32" i="92"/>
  <c r="AM32" i="92"/>
  <c r="AL32" i="92"/>
  <c r="AK32" i="92"/>
  <c r="AJ32" i="92"/>
  <c r="AI32" i="92"/>
  <c r="AH32" i="92"/>
  <c r="AG32" i="92"/>
  <c r="AF32" i="92"/>
  <c r="AE32" i="92"/>
  <c r="AD32" i="92"/>
  <c r="AC32" i="92"/>
  <c r="AB32" i="92"/>
  <c r="AA32" i="92"/>
  <c r="AW31" i="92"/>
  <c r="AV31" i="92"/>
  <c r="AU31" i="92"/>
  <c r="AT31" i="92"/>
  <c r="AS31" i="92"/>
  <c r="AR31" i="92"/>
  <c r="AQ31" i="92"/>
  <c r="AP31" i="92"/>
  <c r="AO31" i="92"/>
  <c r="AN31" i="92"/>
  <c r="AM31" i="92"/>
  <c r="AL31" i="92"/>
  <c r="AK31" i="92"/>
  <c r="AJ31" i="92"/>
  <c r="AI31" i="92"/>
  <c r="AH31" i="92"/>
  <c r="AG31" i="92"/>
  <c r="AF31" i="92"/>
  <c r="AE31" i="92"/>
  <c r="AD31" i="92"/>
  <c r="AC31" i="92"/>
  <c r="AB31" i="92"/>
  <c r="AA31" i="92"/>
  <c r="AW30" i="92"/>
  <c r="AV30" i="92"/>
  <c r="AU30" i="92"/>
  <c r="AT30" i="92"/>
  <c r="AS30" i="92"/>
  <c r="AR30" i="92"/>
  <c r="AQ30" i="92"/>
  <c r="AP30" i="92"/>
  <c r="AO30" i="92"/>
  <c r="AN30" i="92"/>
  <c r="AM30" i="92"/>
  <c r="AL30" i="92"/>
  <c r="AK30" i="92"/>
  <c r="AJ30" i="92"/>
  <c r="AI30" i="92"/>
  <c r="AH30" i="92"/>
  <c r="AG30" i="92"/>
  <c r="AF30" i="92"/>
  <c r="AE30" i="92"/>
  <c r="AD30" i="92"/>
  <c r="AC30" i="92"/>
  <c r="AB30" i="92"/>
  <c r="AA30" i="92"/>
  <c r="AW29" i="92"/>
  <c r="AV29" i="92"/>
  <c r="AU29" i="92"/>
  <c r="AT29" i="92"/>
  <c r="AS29" i="92"/>
  <c r="AR29" i="92"/>
  <c r="AQ29" i="92"/>
  <c r="AP29" i="92"/>
  <c r="AO29" i="92"/>
  <c r="AN29" i="92"/>
  <c r="AM29" i="92"/>
  <c r="AL29" i="92"/>
  <c r="AK29" i="92"/>
  <c r="AJ29" i="92"/>
  <c r="AI29" i="92"/>
  <c r="AH29" i="92"/>
  <c r="AG29" i="92"/>
  <c r="AF29" i="92"/>
  <c r="AE29" i="92"/>
  <c r="AD29" i="92"/>
  <c r="AC29" i="92"/>
  <c r="AB29" i="92"/>
  <c r="AA29" i="92"/>
  <c r="AW28" i="92"/>
  <c r="AV28" i="92"/>
  <c r="AU28" i="92"/>
  <c r="AT28" i="92"/>
  <c r="AS28" i="92"/>
  <c r="AR28" i="92"/>
  <c r="AQ28" i="92"/>
  <c r="AP28" i="92"/>
  <c r="AO28" i="92"/>
  <c r="AN28" i="92"/>
  <c r="AM28" i="92"/>
  <c r="AL28" i="92"/>
  <c r="AK28" i="92"/>
  <c r="AJ28" i="92"/>
  <c r="AI28" i="92"/>
  <c r="AH28" i="92"/>
  <c r="AG28" i="92"/>
  <c r="AF28" i="92"/>
  <c r="AE28" i="92"/>
  <c r="AD28" i="92"/>
  <c r="AC28" i="92"/>
  <c r="AB28" i="92"/>
  <c r="AA28" i="92"/>
  <c r="AW27" i="92"/>
  <c r="AV27" i="92"/>
  <c r="AU27" i="92"/>
  <c r="AT27" i="92"/>
  <c r="AS27" i="92"/>
  <c r="AR27" i="92"/>
  <c r="AQ27" i="92"/>
  <c r="AP27" i="92"/>
  <c r="AO27" i="92"/>
  <c r="AN27" i="92"/>
  <c r="AM27" i="92"/>
  <c r="AL27" i="92"/>
  <c r="AK27" i="92"/>
  <c r="AJ27" i="92"/>
  <c r="AI27" i="92"/>
  <c r="AH27" i="92"/>
  <c r="AG27" i="92"/>
  <c r="AF27" i="92"/>
  <c r="AE27" i="92"/>
  <c r="AD27" i="92"/>
  <c r="AC27" i="92"/>
  <c r="AB27" i="92"/>
  <c r="AA27" i="92"/>
  <c r="AW26" i="92"/>
  <c r="AV26" i="92"/>
  <c r="AU26" i="92"/>
  <c r="AT26" i="92"/>
  <c r="AS26" i="92"/>
  <c r="AR26" i="92"/>
  <c r="AQ26" i="92"/>
  <c r="AP26" i="92"/>
  <c r="AO26" i="92"/>
  <c r="AN26" i="92"/>
  <c r="AM26" i="92"/>
  <c r="AL26" i="92"/>
  <c r="AK26" i="92"/>
  <c r="AJ26" i="92"/>
  <c r="AI26" i="92"/>
  <c r="AH26" i="92"/>
  <c r="AG26" i="92"/>
  <c r="AF26" i="92"/>
  <c r="AE26" i="92"/>
  <c r="AD26" i="92"/>
  <c r="AC26" i="92"/>
  <c r="AB26" i="92"/>
  <c r="AA26" i="92"/>
  <c r="AW25" i="92"/>
  <c r="AV25" i="92"/>
  <c r="AU25" i="92"/>
  <c r="AT25" i="92"/>
  <c r="AS25" i="92"/>
  <c r="AR25" i="92"/>
  <c r="AQ25" i="92"/>
  <c r="AP25" i="92"/>
  <c r="AO25" i="92"/>
  <c r="AN25" i="92"/>
  <c r="AM25" i="92"/>
  <c r="AL25" i="92"/>
  <c r="AK25" i="92"/>
  <c r="AJ25" i="92"/>
  <c r="AI25" i="92"/>
  <c r="AH25" i="92"/>
  <c r="AG25" i="92"/>
  <c r="AF25" i="92"/>
  <c r="AE25" i="92"/>
  <c r="AD25" i="92"/>
  <c r="AC25" i="92"/>
  <c r="AB25" i="92"/>
  <c r="AA25" i="92"/>
  <c r="AW24" i="92"/>
  <c r="AV24" i="92"/>
  <c r="AU24" i="92"/>
  <c r="AT24" i="92"/>
  <c r="AS24" i="92"/>
  <c r="AR24" i="92"/>
  <c r="AQ24" i="92"/>
  <c r="AP24" i="92"/>
  <c r="AO24" i="92"/>
  <c r="AN24" i="92"/>
  <c r="AM24" i="92"/>
  <c r="AL24" i="92"/>
  <c r="AK24" i="92"/>
  <c r="AJ24" i="92"/>
  <c r="AI24" i="92"/>
  <c r="AH24" i="92"/>
  <c r="AG24" i="92"/>
  <c r="AF24" i="92"/>
  <c r="AE24" i="92"/>
  <c r="AD24" i="92"/>
  <c r="AC24" i="92"/>
  <c r="AB24" i="92"/>
  <c r="AA24" i="92"/>
  <c r="AW23" i="92"/>
  <c r="AV23" i="92"/>
  <c r="AU23" i="92"/>
  <c r="AT23" i="92"/>
  <c r="AS23" i="92"/>
  <c r="AR23" i="92"/>
  <c r="AQ23" i="92"/>
  <c r="AP23" i="92"/>
  <c r="AO23" i="92"/>
  <c r="AN23" i="92"/>
  <c r="AM23" i="92"/>
  <c r="AL23" i="92"/>
  <c r="AK23" i="92"/>
  <c r="AJ23" i="92"/>
  <c r="AI23" i="92"/>
  <c r="AH23" i="92"/>
  <c r="AG23" i="92"/>
  <c r="AF23" i="92"/>
  <c r="AE23" i="92"/>
  <c r="AD23" i="92"/>
  <c r="AC23" i="92"/>
  <c r="AB23" i="92"/>
  <c r="AA23" i="92"/>
  <c r="AW22" i="92"/>
  <c r="AV22" i="92"/>
  <c r="AU22" i="92"/>
  <c r="AT22" i="92"/>
  <c r="AS22" i="92"/>
  <c r="AR22" i="92"/>
  <c r="AQ22" i="92"/>
  <c r="AP22" i="92"/>
  <c r="AO22" i="92"/>
  <c r="AN22" i="92"/>
  <c r="AM22" i="92"/>
  <c r="AL22" i="92"/>
  <c r="AK22" i="92"/>
  <c r="AJ22" i="92"/>
  <c r="AI22" i="92"/>
  <c r="AH22" i="92"/>
  <c r="AG22" i="92"/>
  <c r="AF22" i="92"/>
  <c r="AE22" i="92"/>
  <c r="AD22" i="92"/>
  <c r="AC22" i="92"/>
  <c r="AB22" i="92"/>
  <c r="AA22" i="92"/>
  <c r="AW21" i="92"/>
  <c r="AV21" i="92"/>
  <c r="AU21" i="92"/>
  <c r="AT21" i="92"/>
  <c r="AS21" i="92"/>
  <c r="AR21" i="92"/>
  <c r="AQ21" i="92"/>
  <c r="AP21" i="92"/>
  <c r="AO21" i="92"/>
  <c r="AN21" i="92"/>
  <c r="AM21" i="92"/>
  <c r="AL21" i="92"/>
  <c r="AK21" i="92"/>
  <c r="AJ21" i="92"/>
  <c r="AI21" i="92"/>
  <c r="AH21" i="92"/>
  <c r="AG21" i="92"/>
  <c r="AF21" i="92"/>
  <c r="AE21" i="92"/>
  <c r="AD21" i="92"/>
  <c r="AC21" i="92"/>
  <c r="AB21" i="92"/>
  <c r="AA21" i="92"/>
  <c r="AW20" i="92"/>
  <c r="AV20" i="92"/>
  <c r="AU20" i="92"/>
  <c r="AT20" i="92"/>
  <c r="AS20" i="92"/>
  <c r="AR20" i="92"/>
  <c r="AQ20" i="92"/>
  <c r="AP20" i="92"/>
  <c r="AO20" i="92"/>
  <c r="AN20" i="92"/>
  <c r="AM20" i="92"/>
  <c r="AL20" i="92"/>
  <c r="AK20" i="92"/>
  <c r="AJ20" i="92"/>
  <c r="AI20" i="92"/>
  <c r="AH20" i="92"/>
  <c r="AG20" i="92"/>
  <c r="AF20" i="92"/>
  <c r="AE20" i="92"/>
  <c r="AD20" i="92"/>
  <c r="AC20" i="92"/>
  <c r="AB20" i="92"/>
  <c r="AA20" i="92"/>
  <c r="AW19" i="92"/>
  <c r="AV19" i="92"/>
  <c r="AU19" i="92"/>
  <c r="AT19" i="92"/>
  <c r="AS19" i="92"/>
  <c r="AR19" i="92"/>
  <c r="AQ19" i="92"/>
  <c r="AP19" i="92"/>
  <c r="AO19" i="92"/>
  <c r="AN19" i="92"/>
  <c r="AM19" i="92"/>
  <c r="AL19" i="92"/>
  <c r="AK19" i="92"/>
  <c r="AJ19" i="92"/>
  <c r="AI19" i="92"/>
  <c r="AH19" i="92"/>
  <c r="AG19" i="92"/>
  <c r="AF19" i="92"/>
  <c r="AE19" i="92"/>
  <c r="AD19" i="92"/>
  <c r="AC19" i="92"/>
  <c r="AB19" i="92"/>
  <c r="AA19" i="92"/>
  <c r="AW18" i="92"/>
  <c r="AV18" i="92"/>
  <c r="AU18" i="92"/>
  <c r="AT18" i="92"/>
  <c r="AS18" i="92"/>
  <c r="AR18" i="92"/>
  <c r="AQ18" i="92"/>
  <c r="AP18" i="92"/>
  <c r="AO18" i="92"/>
  <c r="AN18" i="92"/>
  <c r="AM18" i="92"/>
  <c r="AL18" i="92"/>
  <c r="AK18" i="92"/>
  <c r="AJ18" i="92"/>
  <c r="AI18" i="92"/>
  <c r="AH18" i="92"/>
  <c r="AG18" i="92"/>
  <c r="AF18" i="92"/>
  <c r="AE18" i="92"/>
  <c r="AD18" i="92"/>
  <c r="AC18" i="92"/>
  <c r="AB18" i="92"/>
  <c r="AA18" i="92"/>
  <c r="AW17" i="92"/>
  <c r="AV17" i="92"/>
  <c r="AU17" i="92"/>
  <c r="AT17" i="92"/>
  <c r="AS17" i="92"/>
  <c r="AR17" i="92"/>
  <c r="AQ17" i="92"/>
  <c r="AP17" i="92"/>
  <c r="AO17" i="92"/>
  <c r="AN17" i="92"/>
  <c r="AM17" i="92"/>
  <c r="AL17" i="92"/>
  <c r="AK17" i="92"/>
  <c r="AJ17" i="92"/>
  <c r="AI17" i="92"/>
  <c r="AH17" i="92"/>
  <c r="AG17" i="92"/>
  <c r="AF17" i="92"/>
  <c r="AE17" i="92"/>
  <c r="AD17" i="92"/>
  <c r="AC17" i="92"/>
  <c r="AB17" i="92"/>
  <c r="AA17" i="92"/>
  <c r="AW16" i="92"/>
  <c r="AV16" i="92"/>
  <c r="AU16" i="92"/>
  <c r="AT16" i="92"/>
  <c r="AS16" i="92"/>
  <c r="AR16" i="92"/>
  <c r="AQ16" i="92"/>
  <c r="AP16" i="92"/>
  <c r="AO16" i="92"/>
  <c r="AN16" i="92"/>
  <c r="AM16" i="92"/>
  <c r="AL16" i="92"/>
  <c r="AK16" i="92"/>
  <c r="AJ16" i="92"/>
  <c r="AI16" i="92"/>
  <c r="AH16" i="92"/>
  <c r="AG16" i="92"/>
  <c r="AF16" i="92"/>
  <c r="AE16" i="92"/>
  <c r="AD16" i="92"/>
  <c r="AC16" i="92"/>
  <c r="AB16" i="92"/>
  <c r="AA16" i="92"/>
  <c r="AW15" i="92"/>
  <c r="AV15" i="92"/>
  <c r="AU15" i="92"/>
  <c r="AT15" i="92"/>
  <c r="AS15" i="92"/>
  <c r="AR15" i="92"/>
  <c r="AQ15" i="92"/>
  <c r="AP15" i="92"/>
  <c r="AO15" i="92"/>
  <c r="AN15" i="92"/>
  <c r="AM15" i="92"/>
  <c r="AL15" i="92"/>
  <c r="AK15" i="92"/>
  <c r="AJ15" i="92"/>
  <c r="AI15" i="92"/>
  <c r="AH15" i="92"/>
  <c r="AG15" i="92"/>
  <c r="AF15" i="92"/>
  <c r="AE15" i="92"/>
  <c r="AD15" i="92"/>
  <c r="AC15" i="92"/>
  <c r="AB15" i="92"/>
  <c r="AA15" i="92"/>
  <c r="AW14" i="92"/>
  <c r="AV14" i="92"/>
  <c r="AU14" i="92"/>
  <c r="AT14" i="92"/>
  <c r="AS14" i="92"/>
  <c r="AR14" i="92"/>
  <c r="AQ14" i="92"/>
  <c r="AP14" i="92"/>
  <c r="AO14" i="92"/>
  <c r="AN14" i="92"/>
  <c r="AM14" i="92"/>
  <c r="AL14" i="92"/>
  <c r="AK14" i="92"/>
  <c r="AJ14" i="92"/>
  <c r="AI14" i="92"/>
  <c r="AH14" i="92"/>
  <c r="AG14" i="92"/>
  <c r="AF14" i="92"/>
  <c r="AE14" i="92"/>
  <c r="AD14" i="92"/>
  <c r="AC14" i="92"/>
  <c r="AB14" i="92"/>
  <c r="AA14" i="92"/>
  <c r="AW13" i="92"/>
  <c r="AV13" i="92"/>
  <c r="AU13" i="92"/>
  <c r="AT13" i="92"/>
  <c r="AS13" i="92"/>
  <c r="AR13" i="92"/>
  <c r="AQ13" i="92"/>
  <c r="AP13" i="92"/>
  <c r="AO13" i="92"/>
  <c r="AN13" i="92"/>
  <c r="AM13" i="92"/>
  <c r="AL13" i="92"/>
  <c r="AK13" i="92"/>
  <c r="AJ13" i="92"/>
  <c r="AI13" i="92"/>
  <c r="AH13" i="92"/>
  <c r="AG13" i="92"/>
  <c r="AF13" i="92"/>
  <c r="AE13" i="92"/>
  <c r="AD13" i="92"/>
  <c r="AC13" i="92"/>
  <c r="AB13" i="92"/>
  <c r="AA13" i="92"/>
  <c r="AW12" i="92"/>
  <c r="AV12" i="92"/>
  <c r="AU12" i="92"/>
  <c r="AT12" i="92"/>
  <c r="AS12" i="92"/>
  <c r="AR12" i="92"/>
  <c r="AQ12" i="92"/>
  <c r="AP12" i="92"/>
  <c r="AO12" i="92"/>
  <c r="AN12" i="92"/>
  <c r="AM12" i="92"/>
  <c r="AL12" i="92"/>
  <c r="AK12" i="92"/>
  <c r="AJ12" i="92"/>
  <c r="AI12" i="92"/>
  <c r="AH12" i="92"/>
  <c r="AG12" i="92"/>
  <c r="AF12" i="92"/>
  <c r="AE12" i="92"/>
  <c r="AD12" i="92"/>
  <c r="AC12" i="92"/>
  <c r="AB12" i="92"/>
  <c r="AA12" i="92"/>
  <c r="AW11" i="92"/>
  <c r="AV11" i="92"/>
  <c r="AU11" i="92"/>
  <c r="AT11" i="92"/>
  <c r="AS11" i="92"/>
  <c r="AR11" i="92"/>
  <c r="AQ11" i="92"/>
  <c r="AP11" i="92"/>
  <c r="AO11" i="92"/>
  <c r="AN11" i="92"/>
  <c r="AM11" i="92"/>
  <c r="AL11" i="92"/>
  <c r="AK11" i="92"/>
  <c r="AJ11" i="92"/>
  <c r="AI11" i="92"/>
  <c r="AH11" i="92"/>
  <c r="AG11" i="92"/>
  <c r="AF11" i="92"/>
  <c r="AE11" i="92"/>
  <c r="AD11" i="92"/>
  <c r="AC11" i="92"/>
  <c r="AB11" i="92"/>
  <c r="AA11" i="92"/>
  <c r="AW10" i="92"/>
  <c r="AV10" i="92"/>
  <c r="AU10" i="92"/>
  <c r="AT10" i="92"/>
  <c r="AS10" i="92"/>
  <c r="AR10" i="92"/>
  <c r="AQ10" i="92"/>
  <c r="AP10" i="92"/>
  <c r="AO10" i="92"/>
  <c r="AN10" i="92"/>
  <c r="AM10" i="92"/>
  <c r="AL10" i="92"/>
  <c r="AK10" i="92"/>
  <c r="AJ10" i="92"/>
  <c r="AI10" i="92"/>
  <c r="AH10" i="92"/>
  <c r="AG10" i="92"/>
  <c r="AF10" i="92"/>
  <c r="AE10" i="92"/>
  <c r="AD10" i="92"/>
  <c r="AC10" i="92"/>
  <c r="AB10" i="92"/>
  <c r="AA10" i="92"/>
  <c r="AW9" i="92"/>
  <c r="AV9" i="92"/>
  <c r="AU9" i="92"/>
  <c r="AT9" i="92"/>
  <c r="AS9" i="92"/>
  <c r="AR9" i="92"/>
  <c r="AQ9" i="92"/>
  <c r="AP9" i="92"/>
  <c r="AO9" i="92"/>
  <c r="AN9" i="92"/>
  <c r="AM9" i="92"/>
  <c r="AL9" i="92"/>
  <c r="AK9" i="92"/>
  <c r="AJ9" i="92"/>
  <c r="AI9" i="92"/>
  <c r="AH9" i="92"/>
  <c r="AG9" i="92"/>
  <c r="AF9" i="92"/>
  <c r="AE9" i="92"/>
  <c r="AD9" i="92"/>
  <c r="AC9" i="92"/>
  <c r="AB9" i="92"/>
  <c r="AA9" i="92"/>
  <c r="AW8" i="92"/>
  <c r="AV8" i="92"/>
  <c r="AU8" i="92"/>
  <c r="AT8" i="92"/>
  <c r="AS8" i="92"/>
  <c r="AR8" i="92"/>
  <c r="AQ8" i="92"/>
  <c r="AP8" i="92"/>
  <c r="AO8" i="92"/>
  <c r="AN8" i="92"/>
  <c r="AM8" i="92"/>
  <c r="AL8" i="92"/>
  <c r="AK8" i="92"/>
  <c r="AJ8" i="92"/>
  <c r="AI8" i="92"/>
  <c r="AH8" i="92"/>
  <c r="AG8" i="92"/>
  <c r="AF8" i="92"/>
  <c r="AE8" i="92"/>
  <c r="AD8" i="92"/>
  <c r="AC8" i="92"/>
  <c r="AB8" i="92"/>
  <c r="AA8" i="92"/>
  <c r="AW7" i="92"/>
  <c r="AV7" i="92"/>
  <c r="AU7" i="92"/>
  <c r="AT7" i="92"/>
  <c r="AS7" i="92"/>
  <c r="AR7" i="92"/>
  <c r="AQ7" i="92"/>
  <c r="AP7" i="92"/>
  <c r="AO7" i="92"/>
  <c r="AN7" i="92"/>
  <c r="AM7" i="92"/>
  <c r="AL7" i="92"/>
  <c r="AK7" i="92"/>
  <c r="AJ7" i="92"/>
  <c r="AI7" i="92"/>
  <c r="AH7" i="92"/>
  <c r="AG7" i="92"/>
  <c r="AF7" i="92"/>
  <c r="AE7" i="92"/>
  <c r="AD7" i="92"/>
  <c r="AC7" i="92"/>
  <c r="AB7" i="92"/>
  <c r="AA7" i="92"/>
  <c r="AW6" i="92"/>
  <c r="AV6" i="92"/>
  <c r="AU6" i="92"/>
  <c r="AT6" i="92"/>
  <c r="AS6" i="92"/>
  <c r="AR6" i="92"/>
  <c r="AQ6" i="92"/>
  <c r="AP6" i="92"/>
  <c r="AO6" i="92"/>
  <c r="AN6" i="92"/>
  <c r="AM6" i="92"/>
  <c r="AL6" i="92"/>
  <c r="AK6" i="92"/>
  <c r="AJ6" i="92"/>
  <c r="AI6" i="92"/>
  <c r="AH6" i="92"/>
  <c r="AG6" i="92"/>
  <c r="AF6" i="92"/>
  <c r="AE6" i="92"/>
  <c r="AD6" i="92"/>
  <c r="AC6" i="92"/>
  <c r="AB6" i="92"/>
  <c r="AA6" i="92"/>
  <c r="AW5" i="92"/>
  <c r="AV5" i="92"/>
  <c r="AU5" i="92"/>
  <c r="AT5" i="92"/>
  <c r="AS5" i="92"/>
  <c r="AR5" i="92"/>
  <c r="AQ5" i="92"/>
  <c r="AP5" i="92"/>
  <c r="AO5" i="92"/>
  <c r="AN5" i="92"/>
  <c r="AM5" i="92"/>
  <c r="AL5" i="92"/>
  <c r="AK5" i="92"/>
  <c r="AJ5" i="92"/>
  <c r="AI5" i="92"/>
  <c r="AH5" i="92"/>
  <c r="AG5" i="92"/>
  <c r="AF5" i="92"/>
  <c r="AE5" i="92"/>
  <c r="AD5" i="92"/>
  <c r="AC5" i="92"/>
  <c r="AB5" i="92"/>
  <c r="AA5" i="92"/>
  <c r="AW4" i="92"/>
  <c r="AV4" i="92"/>
  <c r="AU4" i="92"/>
  <c r="AT4" i="92"/>
  <c r="AS4" i="92"/>
  <c r="AR4" i="92"/>
  <c r="AQ4" i="92"/>
  <c r="AP4" i="92"/>
  <c r="AO4" i="92"/>
  <c r="AN4" i="92"/>
  <c r="AM4" i="92"/>
  <c r="AL4" i="92"/>
  <c r="AK4" i="92"/>
  <c r="AJ4" i="92"/>
  <c r="AI4" i="92"/>
  <c r="AH4" i="92"/>
  <c r="AG4" i="92"/>
  <c r="AF4" i="92"/>
  <c r="AE4" i="92"/>
  <c r="AD4" i="92"/>
  <c r="AC4" i="92"/>
  <c r="AB4" i="92"/>
  <c r="AA4" i="92"/>
  <c r="AW3" i="92"/>
  <c r="AV3" i="92"/>
  <c r="AU3" i="92"/>
  <c r="AT3" i="92"/>
  <c r="AS3" i="92"/>
  <c r="AR3" i="92"/>
  <c r="AQ3" i="92"/>
  <c r="AP3" i="92"/>
  <c r="AO3" i="92"/>
  <c r="AN3" i="92"/>
  <c r="AM3" i="92"/>
  <c r="AL3" i="92"/>
  <c r="AK3" i="92"/>
  <c r="AJ3" i="92"/>
  <c r="AI3" i="92"/>
  <c r="AH3" i="92"/>
  <c r="AG3" i="92"/>
  <c r="AF3" i="92"/>
  <c r="AE3" i="92"/>
  <c r="AD3" i="92"/>
  <c r="AC3" i="92"/>
  <c r="AB3" i="92"/>
  <c r="AA3" i="92"/>
  <c r="T42" i="66"/>
  <c r="S42" i="66"/>
  <c r="R42" i="66"/>
  <c r="Q42" i="66"/>
  <c r="P42" i="66"/>
  <c r="O42" i="66"/>
  <c r="N42" i="66"/>
  <c r="M42" i="66"/>
  <c r="L42" i="66"/>
  <c r="K42" i="66"/>
  <c r="J42" i="66"/>
  <c r="I42" i="66"/>
  <c r="H42" i="66"/>
  <c r="G42" i="66"/>
  <c r="F42" i="66"/>
  <c r="E42" i="66"/>
  <c r="D42" i="66"/>
  <c r="T41" i="66"/>
  <c r="S41" i="66"/>
  <c r="R41" i="66"/>
  <c r="Q41" i="66"/>
  <c r="P41" i="66"/>
  <c r="O41" i="66"/>
  <c r="N41" i="66"/>
  <c r="M41" i="66"/>
  <c r="L41" i="66"/>
  <c r="K41" i="66"/>
  <c r="J41" i="66"/>
  <c r="I41" i="66"/>
  <c r="H41" i="66"/>
  <c r="G41" i="66"/>
  <c r="F41" i="66"/>
  <c r="E41" i="66"/>
  <c r="D41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AO39" i="66"/>
  <c r="AN39" i="66"/>
  <c r="AM39" i="66"/>
  <c r="AL39" i="66"/>
  <c r="AK39" i="66"/>
  <c r="AJ39" i="66"/>
  <c r="AI39" i="66"/>
  <c r="AH39" i="66"/>
  <c r="AG39" i="66"/>
  <c r="AF39" i="66"/>
  <c r="AE39" i="66"/>
  <c r="AD39" i="66"/>
  <c r="AC39" i="66"/>
  <c r="AB39" i="66"/>
  <c r="AA39" i="66"/>
  <c r="Z39" i="66"/>
  <c r="Y39" i="66"/>
  <c r="AO38" i="66"/>
  <c r="AN38" i="66"/>
  <c r="AM38" i="66"/>
  <c r="AL38" i="66"/>
  <c r="AK38" i="66"/>
  <c r="AJ38" i="66"/>
  <c r="AI38" i="66"/>
  <c r="AH38" i="66"/>
  <c r="AG38" i="66"/>
  <c r="AF38" i="66"/>
  <c r="AE38" i="66"/>
  <c r="AD38" i="66"/>
  <c r="AC38" i="66"/>
  <c r="AB38" i="66"/>
  <c r="AA38" i="66"/>
  <c r="Z38" i="66"/>
  <c r="Y38" i="66"/>
  <c r="AO37" i="66"/>
  <c r="AN37" i="66"/>
  <c r="AM37" i="66"/>
  <c r="AL37" i="66"/>
  <c r="AK37" i="66"/>
  <c r="AJ37" i="66"/>
  <c r="AI37" i="66"/>
  <c r="AH37" i="66"/>
  <c r="AG37" i="66"/>
  <c r="AF37" i="66"/>
  <c r="AE37" i="66"/>
  <c r="AD37" i="66"/>
  <c r="AC37" i="66"/>
  <c r="AB37" i="66"/>
  <c r="AA37" i="66"/>
  <c r="Z37" i="66"/>
  <c r="Y37" i="66"/>
  <c r="AO36" i="66"/>
  <c r="AN36" i="66"/>
  <c r="AM36" i="66"/>
  <c r="AL36" i="66"/>
  <c r="AK36" i="66"/>
  <c r="AJ36" i="66"/>
  <c r="AI36" i="66"/>
  <c r="AH36" i="66"/>
  <c r="AG36" i="66"/>
  <c r="AF36" i="66"/>
  <c r="AE36" i="66"/>
  <c r="AD36" i="66"/>
  <c r="AC36" i="66"/>
  <c r="AB36" i="66"/>
  <c r="AA36" i="66"/>
  <c r="Z36" i="66"/>
  <c r="Y36" i="66"/>
  <c r="AO35" i="66"/>
  <c r="AN35" i="66"/>
  <c r="AM35" i="66"/>
  <c r="AL35" i="66"/>
  <c r="AK35" i="66"/>
  <c r="AJ35" i="66"/>
  <c r="AI35" i="66"/>
  <c r="AH35" i="66"/>
  <c r="AG35" i="66"/>
  <c r="AF35" i="66"/>
  <c r="AE35" i="66"/>
  <c r="AD35" i="66"/>
  <c r="AC35" i="66"/>
  <c r="AB35" i="66"/>
  <c r="AA35" i="66"/>
  <c r="Z35" i="66"/>
  <c r="Y35" i="66"/>
  <c r="AO34" i="66"/>
  <c r="AN34" i="66"/>
  <c r="AM34" i="66"/>
  <c r="AL34" i="66"/>
  <c r="AK34" i="66"/>
  <c r="AJ34" i="66"/>
  <c r="AI34" i="66"/>
  <c r="AH34" i="66"/>
  <c r="AG34" i="66"/>
  <c r="AF34" i="66"/>
  <c r="AE34" i="66"/>
  <c r="AD34" i="66"/>
  <c r="AC34" i="66"/>
  <c r="AB34" i="66"/>
  <c r="AA34" i="66"/>
  <c r="Z34" i="66"/>
  <c r="Y34" i="66"/>
  <c r="AO33" i="66"/>
  <c r="AN33" i="66"/>
  <c r="AM33" i="66"/>
  <c r="AL33" i="66"/>
  <c r="AK33" i="66"/>
  <c r="AJ33" i="66"/>
  <c r="AI33" i="66"/>
  <c r="AH33" i="66"/>
  <c r="AG33" i="66"/>
  <c r="AF33" i="66"/>
  <c r="AE33" i="66"/>
  <c r="AD33" i="66"/>
  <c r="AC33" i="66"/>
  <c r="AB33" i="66"/>
  <c r="AA33" i="66"/>
  <c r="Z33" i="66"/>
  <c r="Y33" i="66"/>
  <c r="AO32" i="66"/>
  <c r="AN32" i="66"/>
  <c r="AM32" i="66"/>
  <c r="AL32" i="66"/>
  <c r="AK32" i="66"/>
  <c r="AJ32" i="66"/>
  <c r="AI32" i="66"/>
  <c r="AH32" i="66"/>
  <c r="AG32" i="66"/>
  <c r="AF32" i="66"/>
  <c r="AE32" i="66"/>
  <c r="AD32" i="66"/>
  <c r="AC32" i="66"/>
  <c r="AB32" i="66"/>
  <c r="AA32" i="66"/>
  <c r="Z32" i="66"/>
  <c r="Y32" i="66"/>
  <c r="AO31" i="66"/>
  <c r="AN31" i="66"/>
  <c r="AM31" i="66"/>
  <c r="AL31" i="66"/>
  <c r="AK31" i="66"/>
  <c r="AJ31" i="66"/>
  <c r="AI31" i="66"/>
  <c r="AH31" i="66"/>
  <c r="AG31" i="66"/>
  <c r="AF31" i="66"/>
  <c r="AE31" i="66"/>
  <c r="AD31" i="66"/>
  <c r="AC31" i="66"/>
  <c r="AB31" i="66"/>
  <c r="AA31" i="66"/>
  <c r="Z31" i="66"/>
  <c r="Y31" i="66"/>
  <c r="AO30" i="66"/>
  <c r="AN30" i="66"/>
  <c r="AM30" i="66"/>
  <c r="AL30" i="66"/>
  <c r="AK30" i="66"/>
  <c r="AJ30" i="66"/>
  <c r="AI30" i="66"/>
  <c r="AH30" i="66"/>
  <c r="AG30" i="66"/>
  <c r="AF30" i="66"/>
  <c r="AE30" i="66"/>
  <c r="AD30" i="66"/>
  <c r="AC30" i="66"/>
  <c r="AB30" i="66"/>
  <c r="AA30" i="66"/>
  <c r="Z30" i="66"/>
  <c r="Y30" i="66"/>
  <c r="AO29" i="66"/>
  <c r="AN29" i="66"/>
  <c r="AM29" i="66"/>
  <c r="AL29" i="66"/>
  <c r="AK29" i="66"/>
  <c r="AJ29" i="66"/>
  <c r="AI29" i="66"/>
  <c r="AH29" i="66"/>
  <c r="AG29" i="66"/>
  <c r="AF29" i="66"/>
  <c r="AE29" i="66"/>
  <c r="AD29" i="66"/>
  <c r="AC29" i="66"/>
  <c r="AB29" i="66"/>
  <c r="AA29" i="66"/>
  <c r="Z29" i="66"/>
  <c r="Y29" i="66"/>
  <c r="AO28" i="66"/>
  <c r="AN28" i="66"/>
  <c r="AM28" i="66"/>
  <c r="AL28" i="66"/>
  <c r="AK28" i="66"/>
  <c r="AJ28" i="66"/>
  <c r="AI28" i="66"/>
  <c r="AH28" i="66"/>
  <c r="AG28" i="66"/>
  <c r="AF28" i="66"/>
  <c r="AE28" i="66"/>
  <c r="AD28" i="66"/>
  <c r="AC28" i="66"/>
  <c r="AB28" i="66"/>
  <c r="AA28" i="66"/>
  <c r="Z28" i="66"/>
  <c r="Y28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AO26" i="66"/>
  <c r="AN26" i="66"/>
  <c r="AM26" i="66"/>
  <c r="AL26" i="66"/>
  <c r="AK26" i="66"/>
  <c r="AJ26" i="66"/>
  <c r="AI26" i="66"/>
  <c r="AH26" i="66"/>
  <c r="AG26" i="66"/>
  <c r="AF26" i="66"/>
  <c r="AE26" i="66"/>
  <c r="AD26" i="66"/>
  <c r="AC26" i="66"/>
  <c r="AB26" i="66"/>
  <c r="AA26" i="66"/>
  <c r="Z26" i="66"/>
  <c r="Y26" i="66"/>
  <c r="AN25" i="66"/>
  <c r="AM25" i="66"/>
  <c r="AL25" i="66"/>
  <c r="AK25" i="66"/>
  <c r="AJ25" i="66"/>
  <c r="AI25" i="66"/>
  <c r="AH25" i="66"/>
  <c r="AG25" i="66"/>
  <c r="AF25" i="66"/>
  <c r="AE25" i="66"/>
  <c r="AD25" i="66"/>
  <c r="AC25" i="66"/>
  <c r="AB25" i="66"/>
  <c r="AA25" i="66"/>
  <c r="Z25" i="66"/>
  <c r="Y25" i="66"/>
  <c r="AO24" i="66"/>
  <c r="AN24" i="66"/>
  <c r="AM24" i="66"/>
  <c r="AL24" i="66"/>
  <c r="AK24" i="66"/>
  <c r="AJ24" i="66"/>
  <c r="AI24" i="66"/>
  <c r="AH24" i="66"/>
  <c r="AG24" i="66"/>
  <c r="AF24" i="66"/>
  <c r="AE24" i="66"/>
  <c r="AD24" i="66"/>
  <c r="AC24" i="66"/>
  <c r="AB24" i="66"/>
  <c r="AA24" i="66"/>
  <c r="Z24" i="66"/>
  <c r="Y24" i="66"/>
  <c r="AO23" i="66"/>
  <c r="AN23" i="66"/>
  <c r="AM23" i="66"/>
  <c r="AL23" i="66"/>
  <c r="AK23" i="66"/>
  <c r="AJ23" i="66"/>
  <c r="AI23" i="66"/>
  <c r="AH23" i="66"/>
  <c r="AG23" i="66"/>
  <c r="AF23" i="66"/>
  <c r="AE23" i="66"/>
  <c r="AD23" i="66"/>
  <c r="AC23" i="66"/>
  <c r="AB23" i="66"/>
  <c r="AA23" i="66"/>
  <c r="Z23" i="66"/>
  <c r="Y23" i="66"/>
  <c r="AO22" i="66"/>
  <c r="AN22" i="66"/>
  <c r="AM22" i="66"/>
  <c r="AL22" i="66"/>
  <c r="AK22" i="66"/>
  <c r="AJ22" i="66"/>
  <c r="AI22" i="66"/>
  <c r="AH22" i="66"/>
  <c r="AG22" i="66"/>
  <c r="AF22" i="66"/>
  <c r="AE22" i="66"/>
  <c r="AD22" i="66"/>
  <c r="AC22" i="66"/>
  <c r="AB22" i="66"/>
  <c r="AA22" i="66"/>
  <c r="Z22" i="66"/>
  <c r="Y22" i="66"/>
  <c r="AO21" i="66"/>
  <c r="AN21" i="66"/>
  <c r="AM21" i="66"/>
  <c r="AL21" i="66"/>
  <c r="AK21" i="66"/>
  <c r="AJ21" i="66"/>
  <c r="AI21" i="66"/>
  <c r="AH21" i="66"/>
  <c r="AG21" i="66"/>
  <c r="AF21" i="66"/>
  <c r="AE21" i="66"/>
  <c r="AD21" i="66"/>
  <c r="AC21" i="66"/>
  <c r="AB21" i="66"/>
  <c r="AA21" i="66"/>
  <c r="Z21" i="66"/>
  <c r="Y21" i="66"/>
  <c r="AO20" i="66"/>
  <c r="AN20" i="66"/>
  <c r="AM20" i="66"/>
  <c r="AL20" i="66"/>
  <c r="AK20" i="66"/>
  <c r="AJ20" i="66"/>
  <c r="AI20" i="66"/>
  <c r="AH20" i="66"/>
  <c r="AG20" i="66"/>
  <c r="AF20" i="66"/>
  <c r="AE20" i="66"/>
  <c r="AD20" i="66"/>
  <c r="AC20" i="66"/>
  <c r="AB20" i="66"/>
  <c r="AA20" i="66"/>
  <c r="Z20" i="66"/>
  <c r="Y20" i="66"/>
  <c r="AO19" i="66"/>
  <c r="AN19" i="66"/>
  <c r="AM19" i="66"/>
  <c r="AL19" i="66"/>
  <c r="AK19" i="66"/>
  <c r="AJ19" i="66"/>
  <c r="AI19" i="66"/>
  <c r="AH19" i="66"/>
  <c r="AG19" i="66"/>
  <c r="AF19" i="66"/>
  <c r="AE19" i="66"/>
  <c r="AD19" i="66"/>
  <c r="AC19" i="66"/>
  <c r="AB19" i="66"/>
  <c r="AA19" i="66"/>
  <c r="Z19" i="66"/>
  <c r="Y19" i="66"/>
  <c r="AO18" i="66"/>
  <c r="AN18" i="66"/>
  <c r="AM18" i="66"/>
  <c r="AL18" i="66"/>
  <c r="AK18" i="66"/>
  <c r="AJ18" i="66"/>
  <c r="AI18" i="66"/>
  <c r="AH18" i="66"/>
  <c r="AG18" i="66"/>
  <c r="AF18" i="66"/>
  <c r="AE18" i="66"/>
  <c r="AD18" i="66"/>
  <c r="AC18" i="66"/>
  <c r="AB18" i="66"/>
  <c r="AA18" i="66"/>
  <c r="Z18" i="66"/>
  <c r="Y18" i="66"/>
  <c r="AO17" i="66"/>
  <c r="AN17" i="66"/>
  <c r="AM17" i="66"/>
  <c r="AL17" i="66"/>
  <c r="AK17" i="66"/>
  <c r="AJ17" i="66"/>
  <c r="AI17" i="66"/>
  <c r="AH17" i="66"/>
  <c r="AG17" i="66"/>
  <c r="AF17" i="66"/>
  <c r="AE17" i="66"/>
  <c r="AD17" i="66"/>
  <c r="AC17" i="66"/>
  <c r="AB17" i="66"/>
  <c r="AA17" i="66"/>
  <c r="Z17" i="66"/>
  <c r="Y17" i="66"/>
  <c r="AO16" i="66"/>
  <c r="AN16" i="66"/>
  <c r="AM16" i="66"/>
  <c r="AL16" i="66"/>
  <c r="AK16" i="66"/>
  <c r="AJ16" i="66"/>
  <c r="AI16" i="66"/>
  <c r="AH16" i="66"/>
  <c r="AG16" i="66"/>
  <c r="AF16" i="66"/>
  <c r="AE16" i="66"/>
  <c r="AD16" i="66"/>
  <c r="AC16" i="66"/>
  <c r="AB16" i="66"/>
  <c r="AA16" i="66"/>
  <c r="Z16" i="66"/>
  <c r="Y16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AO14" i="66"/>
  <c r="AN14" i="66"/>
  <c r="AM14" i="66"/>
  <c r="AL14" i="66"/>
  <c r="AK14" i="66"/>
  <c r="AJ14" i="66"/>
  <c r="AI14" i="66"/>
  <c r="AH14" i="66"/>
  <c r="AG14" i="66"/>
  <c r="AF14" i="66"/>
  <c r="AE14" i="66"/>
  <c r="AD14" i="66"/>
  <c r="AC14" i="66"/>
  <c r="AB14" i="66"/>
  <c r="AA14" i="66"/>
  <c r="Z14" i="66"/>
  <c r="Y14" i="66"/>
  <c r="AO13" i="66"/>
  <c r="AN13" i="66"/>
  <c r="AM13" i="66"/>
  <c r="AL13" i="66"/>
  <c r="AK13" i="66"/>
  <c r="AJ13" i="66"/>
  <c r="AI13" i="66"/>
  <c r="AH13" i="66"/>
  <c r="AG13" i="66"/>
  <c r="AF13" i="66"/>
  <c r="AE13" i="66"/>
  <c r="AD13" i="66"/>
  <c r="AC13" i="66"/>
  <c r="AB13" i="66"/>
  <c r="AA13" i="66"/>
  <c r="Z13" i="66"/>
  <c r="Y13" i="66"/>
  <c r="AO12" i="66"/>
  <c r="AN12" i="66"/>
  <c r="AM12" i="66"/>
  <c r="AL12" i="66"/>
  <c r="AK12" i="66"/>
  <c r="AJ12" i="66"/>
  <c r="AI12" i="66"/>
  <c r="AH12" i="66"/>
  <c r="AG12" i="66"/>
  <c r="AF12" i="66"/>
  <c r="AE12" i="66"/>
  <c r="AD12" i="66"/>
  <c r="AC12" i="66"/>
  <c r="AB12" i="66"/>
  <c r="AA12" i="66"/>
  <c r="Z12" i="66"/>
  <c r="Y12" i="66"/>
  <c r="AO11" i="66"/>
  <c r="AN11" i="66"/>
  <c r="AM11" i="66"/>
  <c r="AL11" i="66"/>
  <c r="AK11" i="66"/>
  <c r="AJ11" i="66"/>
  <c r="AI11" i="66"/>
  <c r="AH11" i="66"/>
  <c r="AG11" i="66"/>
  <c r="AF11" i="66"/>
  <c r="AE11" i="66"/>
  <c r="AD11" i="66"/>
  <c r="AC11" i="66"/>
  <c r="AB11" i="66"/>
  <c r="AA11" i="66"/>
  <c r="Z11" i="66"/>
  <c r="Y11" i="66"/>
  <c r="AO10" i="66"/>
  <c r="AN10" i="66"/>
  <c r="AM10" i="66"/>
  <c r="AL10" i="66"/>
  <c r="AK10" i="66"/>
  <c r="AJ10" i="66"/>
  <c r="AI10" i="66"/>
  <c r="AH10" i="66"/>
  <c r="AG10" i="66"/>
  <c r="AF10" i="66"/>
  <c r="AE10" i="66"/>
  <c r="AD10" i="66"/>
  <c r="AC10" i="66"/>
  <c r="AB10" i="66"/>
  <c r="AA10" i="66"/>
  <c r="Z10" i="66"/>
  <c r="Y10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AO8" i="66"/>
  <c r="AN8" i="66"/>
  <c r="AM8" i="66"/>
  <c r="AL8" i="66"/>
  <c r="AK8" i="66"/>
  <c r="AJ8" i="66"/>
  <c r="AI8" i="66"/>
  <c r="AH8" i="66"/>
  <c r="AG8" i="66"/>
  <c r="AF8" i="66"/>
  <c r="AE8" i="66"/>
  <c r="AD8" i="66"/>
  <c r="AC8" i="66"/>
  <c r="AB8" i="66"/>
  <c r="AA8" i="66"/>
  <c r="Z8" i="66"/>
  <c r="Y8" i="66"/>
  <c r="AO7" i="66"/>
  <c r="AN7" i="66"/>
  <c r="AM7" i="66"/>
  <c r="AL7" i="66"/>
  <c r="AK7" i="66"/>
  <c r="AJ7" i="66"/>
  <c r="AI7" i="66"/>
  <c r="AH7" i="66"/>
  <c r="AG7" i="66"/>
  <c r="AF7" i="66"/>
  <c r="AE7" i="66"/>
  <c r="AD7" i="66"/>
  <c r="AC7" i="66"/>
  <c r="AB7" i="66"/>
  <c r="AA7" i="66"/>
  <c r="Z7" i="66"/>
  <c r="Y7" i="66"/>
  <c r="AO6" i="66"/>
  <c r="AN6" i="66"/>
  <c r="AM6" i="66"/>
  <c r="AL6" i="66"/>
  <c r="AK6" i="66"/>
  <c r="AJ6" i="66"/>
  <c r="AI6" i="66"/>
  <c r="AH6" i="66"/>
  <c r="AG6" i="66"/>
  <c r="AF6" i="66"/>
  <c r="AE6" i="66"/>
  <c r="AD6" i="66"/>
  <c r="AC6" i="66"/>
  <c r="AB6" i="66"/>
  <c r="AA6" i="66"/>
  <c r="Z6" i="66"/>
  <c r="Y6" i="66"/>
  <c r="AB43" i="65"/>
  <c r="AA43" i="65"/>
  <c r="Z43" i="65"/>
  <c r="Y43" i="65"/>
  <c r="X43" i="65"/>
  <c r="W43" i="65"/>
  <c r="V43" i="65"/>
  <c r="U43" i="65"/>
  <c r="T43" i="65"/>
  <c r="S43" i="65"/>
  <c r="R43" i="65"/>
  <c r="Q43" i="65"/>
  <c r="P43" i="65"/>
  <c r="O43" i="65"/>
  <c r="N43" i="65"/>
  <c r="M43" i="65"/>
  <c r="L43" i="65"/>
  <c r="K43" i="65"/>
  <c r="J43" i="65"/>
  <c r="I43" i="65"/>
  <c r="H43" i="65"/>
  <c r="G43" i="65"/>
  <c r="F43" i="65"/>
  <c r="E43" i="65"/>
  <c r="D43" i="65"/>
  <c r="AB42" i="65"/>
  <c r="AA42" i="65"/>
  <c r="Z42" i="65"/>
  <c r="Y42" i="65"/>
  <c r="X42" i="65"/>
  <c r="W42" i="65"/>
  <c r="V42" i="65"/>
  <c r="U42" i="65"/>
  <c r="T42" i="65"/>
  <c r="S42" i="65"/>
  <c r="R42" i="65"/>
  <c r="Q42" i="65"/>
  <c r="P42" i="65"/>
  <c r="O42" i="65"/>
  <c r="N42" i="65"/>
  <c r="M42" i="65"/>
  <c r="L42" i="65"/>
  <c r="K42" i="65"/>
  <c r="J42" i="65"/>
  <c r="I42" i="65"/>
  <c r="H42" i="65"/>
  <c r="G42" i="65"/>
  <c r="F42" i="65"/>
  <c r="E42" i="65"/>
  <c r="D42" i="65"/>
  <c r="BF41" i="65"/>
  <c r="BC41" i="65"/>
  <c r="BB41" i="65"/>
  <c r="AY41" i="65"/>
  <c r="AX41" i="65"/>
  <c r="AU41" i="65"/>
  <c r="AT41" i="65"/>
  <c r="AQ41" i="65"/>
  <c r="AP41" i="65"/>
  <c r="AM41" i="65"/>
  <c r="AL41" i="65"/>
  <c r="AI41" i="65"/>
  <c r="AH41" i="65"/>
  <c r="BD40" i="65"/>
  <c r="BC40" i="65"/>
  <c r="AY40" i="65"/>
  <c r="AV40" i="65"/>
  <c r="AU40" i="65"/>
  <c r="AQ40" i="65"/>
  <c r="AN40" i="65"/>
  <c r="AM40" i="65"/>
  <c r="AI40" i="65"/>
  <c r="BC39" i="65"/>
  <c r="BA39" i="65"/>
  <c r="AZ39" i="65"/>
  <c r="AY39" i="65"/>
  <c r="AV39" i="65"/>
  <c r="AU39" i="65"/>
  <c r="AQ39" i="65"/>
  <c r="AM39" i="65"/>
  <c r="AK39" i="65"/>
  <c r="AJ39" i="65"/>
  <c r="AI39" i="65"/>
  <c r="BF38" i="65"/>
  <c r="BE38" i="65"/>
  <c r="BC38" i="65"/>
  <c r="BB38" i="65"/>
  <c r="AY38" i="65"/>
  <c r="AX38" i="65"/>
  <c r="AU38" i="65"/>
  <c r="AT38" i="65"/>
  <c r="AS38" i="65"/>
  <c r="AQ38" i="65"/>
  <c r="AP38" i="65"/>
  <c r="AM38" i="65"/>
  <c r="AL38" i="65"/>
  <c r="AI38" i="65"/>
  <c r="AH38" i="65"/>
  <c r="BF37" i="65"/>
  <c r="BC37" i="65"/>
  <c r="BB37" i="65"/>
  <c r="AY37" i="65"/>
  <c r="AX37" i="65"/>
  <c r="AU37" i="65"/>
  <c r="AT37" i="65"/>
  <c r="AQ37" i="65"/>
  <c r="AP37" i="65"/>
  <c r="AM37" i="65"/>
  <c r="AL37" i="65"/>
  <c r="AI37" i="65"/>
  <c r="AH37" i="65"/>
  <c r="BC36" i="65"/>
  <c r="AZ36" i="65"/>
  <c r="AY36" i="65"/>
  <c r="AU36" i="65"/>
  <c r="AR36" i="65"/>
  <c r="AQ36" i="65"/>
  <c r="AM36" i="65"/>
  <c r="AJ36" i="65"/>
  <c r="AI36" i="65"/>
  <c r="BD35" i="65"/>
  <c r="BC35" i="65"/>
  <c r="AY35" i="65"/>
  <c r="AW35" i="65"/>
  <c r="AU35" i="65"/>
  <c r="AR35" i="65"/>
  <c r="AQ35" i="65"/>
  <c r="AN35" i="65"/>
  <c r="AM35" i="65"/>
  <c r="AI35" i="65"/>
  <c r="BF34" i="65"/>
  <c r="BC34" i="65"/>
  <c r="BB34" i="65"/>
  <c r="BA34" i="65"/>
  <c r="AY34" i="65"/>
  <c r="AX34" i="65"/>
  <c r="AU34" i="65"/>
  <c r="AT34" i="65"/>
  <c r="AQ34" i="65"/>
  <c r="AP34" i="65"/>
  <c r="AM34" i="65"/>
  <c r="AL34" i="65"/>
  <c r="AK34" i="65"/>
  <c r="AI34" i="65"/>
  <c r="AH34" i="65"/>
  <c r="BF33" i="65"/>
  <c r="BC33" i="65"/>
  <c r="BB33" i="65"/>
  <c r="AY33" i="65"/>
  <c r="AX33" i="65"/>
  <c r="AU33" i="65"/>
  <c r="AT33" i="65"/>
  <c r="AQ33" i="65"/>
  <c r="AP33" i="65"/>
  <c r="AM33" i="65"/>
  <c r="AL33" i="65"/>
  <c r="AI33" i="65"/>
  <c r="AH33" i="65"/>
  <c r="BD32" i="65"/>
  <c r="BC32" i="65"/>
  <c r="AY32" i="65"/>
  <c r="AV32" i="65"/>
  <c r="AU32" i="65"/>
  <c r="AQ32" i="65"/>
  <c r="AN32" i="65"/>
  <c r="AM32" i="65"/>
  <c r="AI32" i="65"/>
  <c r="BC31" i="65"/>
  <c r="BA31" i="65"/>
  <c r="AZ31" i="65"/>
  <c r="AY31" i="65"/>
  <c r="AV31" i="65"/>
  <c r="AU31" i="65"/>
  <c r="AQ31" i="65"/>
  <c r="AM31" i="65"/>
  <c r="AK31" i="65"/>
  <c r="AJ31" i="65"/>
  <c r="AI31" i="65"/>
  <c r="BF30" i="65"/>
  <c r="BE30" i="65"/>
  <c r="BC30" i="65"/>
  <c r="BB30" i="65"/>
  <c r="AY30" i="65"/>
  <c r="AX30" i="65"/>
  <c r="AU30" i="65"/>
  <c r="AT30" i="65"/>
  <c r="AS30" i="65"/>
  <c r="AQ30" i="65"/>
  <c r="AP30" i="65"/>
  <c r="AM30" i="65"/>
  <c r="AL30" i="65"/>
  <c r="AI30" i="65"/>
  <c r="AH30" i="65"/>
  <c r="BF29" i="65"/>
  <c r="BC29" i="65"/>
  <c r="BB29" i="65"/>
  <c r="AY29" i="65"/>
  <c r="AX29" i="65"/>
  <c r="AU29" i="65"/>
  <c r="AT29" i="65"/>
  <c r="AQ29" i="65"/>
  <c r="AP29" i="65"/>
  <c r="AM29" i="65"/>
  <c r="AL29" i="65"/>
  <c r="AI29" i="65"/>
  <c r="AH29" i="65"/>
  <c r="BC28" i="65"/>
  <c r="AZ28" i="65"/>
  <c r="AY28" i="65"/>
  <c r="AU28" i="65"/>
  <c r="AR28" i="65"/>
  <c r="AQ28" i="65"/>
  <c r="AM28" i="65"/>
  <c r="AJ28" i="65"/>
  <c r="AI28" i="65"/>
  <c r="BD27" i="65"/>
  <c r="BC27" i="65"/>
  <c r="AY27" i="65"/>
  <c r="AW27" i="65"/>
  <c r="AU27" i="65"/>
  <c r="AR27" i="65"/>
  <c r="AQ27" i="65"/>
  <c r="AN27" i="65"/>
  <c r="AM27" i="65"/>
  <c r="AI27" i="65"/>
  <c r="BF26" i="65"/>
  <c r="BC26" i="65"/>
  <c r="BB26" i="65"/>
  <c r="BA26" i="65"/>
  <c r="AY26" i="65"/>
  <c r="AX26" i="65"/>
  <c r="AU26" i="65"/>
  <c r="AT26" i="65"/>
  <c r="AQ26" i="65"/>
  <c r="AP26" i="65"/>
  <c r="AM26" i="65"/>
  <c r="AL26" i="65"/>
  <c r="AK26" i="65"/>
  <c r="AI26" i="65"/>
  <c r="AH26" i="65"/>
  <c r="BF25" i="65"/>
  <c r="BD25" i="65"/>
  <c r="BC25" i="65"/>
  <c r="BB25" i="65"/>
  <c r="AZ25" i="65"/>
  <c r="AY25" i="65"/>
  <c r="AX25" i="65"/>
  <c r="AU25" i="65"/>
  <c r="AT25" i="65"/>
  <c r="AQ25" i="65"/>
  <c r="AP25" i="65"/>
  <c r="AN25" i="65"/>
  <c r="AM25" i="65"/>
  <c r="AL25" i="65"/>
  <c r="AI25" i="65"/>
  <c r="AH25" i="65"/>
  <c r="BD24" i="65"/>
  <c r="BC24" i="65"/>
  <c r="AY24" i="65"/>
  <c r="AX24" i="65"/>
  <c r="AU24" i="65"/>
  <c r="AT24" i="65"/>
  <c r="AQ24" i="65"/>
  <c r="AP24" i="65"/>
  <c r="AM24" i="65"/>
  <c r="AL24" i="65"/>
  <c r="AI24" i="65"/>
  <c r="AH24" i="65"/>
  <c r="BF23" i="65"/>
  <c r="BC23" i="65"/>
  <c r="BB23" i="65"/>
  <c r="AZ23" i="65"/>
  <c r="AY23" i="65"/>
  <c r="AX23" i="65"/>
  <c r="AV23" i="65"/>
  <c r="AU23" i="65"/>
  <c r="AT23" i="65"/>
  <c r="AR23" i="65"/>
  <c r="AQ23" i="65"/>
  <c r="AP23" i="65"/>
  <c r="AM23" i="65"/>
  <c r="AL23" i="65"/>
  <c r="AJ23" i="65"/>
  <c r="AI23" i="65"/>
  <c r="AH23" i="65"/>
  <c r="BF22" i="65"/>
  <c r="BE22" i="65"/>
  <c r="BC22" i="65"/>
  <c r="BB22" i="65"/>
  <c r="BA22" i="65"/>
  <c r="AY22" i="65"/>
  <c r="AX22" i="65"/>
  <c r="AW22" i="65"/>
  <c r="AU22" i="65"/>
  <c r="AT22" i="65"/>
  <c r="AS22" i="65"/>
  <c r="AQ22" i="65"/>
  <c r="AP22" i="65"/>
  <c r="AO22" i="65"/>
  <c r="AM22" i="65"/>
  <c r="AL22" i="65"/>
  <c r="AK22" i="65"/>
  <c r="AI22" i="65"/>
  <c r="AH22" i="65"/>
  <c r="BF21" i="65"/>
  <c r="BC21" i="65"/>
  <c r="BB21" i="65"/>
  <c r="BA21" i="65"/>
  <c r="AY21" i="65"/>
  <c r="AX21" i="65"/>
  <c r="AW21" i="65"/>
  <c r="AU21" i="65"/>
  <c r="AT21" i="65"/>
  <c r="AS21" i="65"/>
  <c r="AQ21" i="65"/>
  <c r="AP21" i="65"/>
  <c r="AM21" i="65"/>
  <c r="AL21" i="65"/>
  <c r="AK21" i="65"/>
  <c r="AI21" i="65"/>
  <c r="AH21" i="65"/>
  <c r="BF20" i="65"/>
  <c r="BC20" i="65"/>
  <c r="BB20" i="65"/>
  <c r="AY20" i="65"/>
  <c r="AX20" i="65"/>
  <c r="AU20" i="65"/>
  <c r="AT20" i="65"/>
  <c r="AQ20" i="65"/>
  <c r="AP20" i="65"/>
  <c r="AM20" i="65"/>
  <c r="AL20" i="65"/>
  <c r="AI20" i="65"/>
  <c r="AH20" i="65"/>
  <c r="BF19" i="65"/>
  <c r="BC19" i="65"/>
  <c r="BB19" i="65"/>
  <c r="AZ19" i="65"/>
  <c r="AY19" i="65"/>
  <c r="AX19" i="65"/>
  <c r="AV19" i="65"/>
  <c r="AU19" i="65"/>
  <c r="AT19" i="65"/>
  <c r="AR19" i="65"/>
  <c r="AQ19" i="65"/>
  <c r="AP19" i="65"/>
  <c r="AM19" i="65"/>
  <c r="AL19" i="65"/>
  <c r="AJ19" i="65"/>
  <c r="AI19" i="65"/>
  <c r="AH19" i="65"/>
  <c r="BF18" i="65"/>
  <c r="BE18" i="65"/>
  <c r="BC18" i="65"/>
  <c r="BB18" i="65"/>
  <c r="BA18" i="65"/>
  <c r="AY18" i="65"/>
  <c r="AX18" i="65"/>
  <c r="AW18" i="65"/>
  <c r="AU18" i="65"/>
  <c r="AT18" i="65"/>
  <c r="AS18" i="65"/>
  <c r="AQ18" i="65"/>
  <c r="AP18" i="65"/>
  <c r="AO18" i="65"/>
  <c r="AM18" i="65"/>
  <c r="AL18" i="65"/>
  <c r="AK18" i="65"/>
  <c r="AI18" i="65"/>
  <c r="AH18" i="65"/>
  <c r="BF17" i="65"/>
  <c r="BC17" i="65"/>
  <c r="BB17" i="65"/>
  <c r="BA17" i="65"/>
  <c r="AY17" i="65"/>
  <c r="AX17" i="65"/>
  <c r="AW17" i="65"/>
  <c r="AU17" i="65"/>
  <c r="AT17" i="65"/>
  <c r="AS17" i="65"/>
  <c r="AQ17" i="65"/>
  <c r="AP17" i="65"/>
  <c r="AM17" i="65"/>
  <c r="AL17" i="65"/>
  <c r="AK17" i="65"/>
  <c r="AI17" i="65"/>
  <c r="AH17" i="65"/>
  <c r="BF16" i="65"/>
  <c r="BC16" i="65"/>
  <c r="BB16" i="65"/>
  <c r="AY16" i="65"/>
  <c r="AX16" i="65"/>
  <c r="AU16" i="65"/>
  <c r="AT16" i="65"/>
  <c r="AQ16" i="65"/>
  <c r="AP16" i="65"/>
  <c r="AM16" i="65"/>
  <c r="AL16" i="65"/>
  <c r="AI16" i="65"/>
  <c r="AH16" i="65"/>
  <c r="BF15" i="65"/>
  <c r="BC15" i="65"/>
  <c r="BB15" i="65"/>
  <c r="AZ15" i="65"/>
  <c r="AY15" i="65"/>
  <c r="AX15" i="65"/>
  <c r="AV15" i="65"/>
  <c r="AU15" i="65"/>
  <c r="AT15" i="65"/>
  <c r="AR15" i="65"/>
  <c r="AQ15" i="65"/>
  <c r="AP15" i="65"/>
  <c r="AM15" i="65"/>
  <c r="AL15" i="65"/>
  <c r="AJ15" i="65"/>
  <c r="AI15" i="65"/>
  <c r="AH15" i="65"/>
  <c r="BF14" i="65"/>
  <c r="BE14" i="65"/>
  <c r="BC14" i="65"/>
  <c r="BB14" i="65"/>
  <c r="BA14" i="65"/>
  <c r="AY14" i="65"/>
  <c r="AX14" i="65"/>
  <c r="AW14" i="65"/>
  <c r="AU14" i="65"/>
  <c r="AT14" i="65"/>
  <c r="AS14" i="65"/>
  <c r="AQ14" i="65"/>
  <c r="AP14" i="65"/>
  <c r="AO14" i="65"/>
  <c r="AM14" i="65"/>
  <c r="AL14" i="65"/>
  <c r="AK14" i="65"/>
  <c r="AI14" i="65"/>
  <c r="AH14" i="65"/>
  <c r="BF13" i="65"/>
  <c r="BC13" i="65"/>
  <c r="BB13" i="65"/>
  <c r="BA13" i="65"/>
  <c r="AY13" i="65"/>
  <c r="AX13" i="65"/>
  <c r="AW13" i="65"/>
  <c r="AU13" i="65"/>
  <c r="AT13" i="65"/>
  <c r="AS13" i="65"/>
  <c r="AQ13" i="65"/>
  <c r="AP13" i="65"/>
  <c r="AM13" i="65"/>
  <c r="AL13" i="65"/>
  <c r="AK13" i="65"/>
  <c r="AI13" i="65"/>
  <c r="AH13" i="65"/>
  <c r="BF12" i="65"/>
  <c r="BC12" i="65"/>
  <c r="BB12" i="65"/>
  <c r="AY12" i="65"/>
  <c r="AX12" i="65"/>
  <c r="AU12" i="65"/>
  <c r="AT12" i="65"/>
  <c r="AQ12" i="65"/>
  <c r="AP12" i="65"/>
  <c r="AM12" i="65"/>
  <c r="AL12" i="65"/>
  <c r="AI12" i="65"/>
  <c r="AH12" i="65"/>
  <c r="BF11" i="65"/>
  <c r="BC11" i="65"/>
  <c r="BB11" i="65"/>
  <c r="AY11" i="65"/>
  <c r="AX11" i="65"/>
  <c r="AU11" i="65"/>
  <c r="AT11" i="65"/>
  <c r="AQ11" i="65"/>
  <c r="AP11" i="65"/>
  <c r="AM11" i="65"/>
  <c r="AL11" i="65"/>
  <c r="AI11" i="65"/>
  <c r="AH11" i="65"/>
  <c r="BF10" i="65"/>
  <c r="BD10" i="65"/>
  <c r="BC10" i="65"/>
  <c r="BB10" i="65"/>
  <c r="AY10" i="65"/>
  <c r="AX10" i="65"/>
  <c r="AV10" i="65"/>
  <c r="AU10" i="65"/>
  <c r="AT10" i="65"/>
  <c r="AR10" i="65"/>
  <c r="AQ10" i="65"/>
  <c r="AP10" i="65"/>
  <c r="AO10" i="65"/>
  <c r="AN10" i="65"/>
  <c r="AM10" i="65"/>
  <c r="AL10" i="65"/>
  <c r="AK10" i="65"/>
  <c r="AJ10" i="65"/>
  <c r="AI10" i="65"/>
  <c r="AH10" i="65"/>
  <c r="BF9" i="65"/>
  <c r="BE9" i="65"/>
  <c r="BD9" i="65"/>
  <c r="BC9" i="65"/>
  <c r="BB9" i="65"/>
  <c r="BA9" i="65"/>
  <c r="AZ9" i="65"/>
  <c r="AY9" i="65"/>
  <c r="AX9" i="65"/>
  <c r="AW9" i="65"/>
  <c r="AV9" i="65"/>
  <c r="AU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H9" i="65"/>
  <c r="BF8" i="65"/>
  <c r="BE8" i="65"/>
  <c r="BC8" i="65"/>
  <c r="BB8" i="65"/>
  <c r="BA8" i="65"/>
  <c r="AY8" i="65"/>
  <c r="AX8" i="65"/>
  <c r="AW8" i="65"/>
  <c r="AU8" i="65"/>
  <c r="AT8" i="65"/>
  <c r="AQ8" i="65"/>
  <c r="AP8" i="65"/>
  <c r="AO8" i="65"/>
  <c r="AM8" i="65"/>
  <c r="AL8" i="65"/>
  <c r="AK8" i="65"/>
  <c r="AI8" i="65"/>
  <c r="AH8" i="65"/>
  <c r="BF7" i="65"/>
  <c r="BD7" i="65"/>
  <c r="BC7" i="65"/>
  <c r="BB7" i="65"/>
  <c r="AZ7" i="65"/>
  <c r="AY7" i="65"/>
  <c r="AX7" i="65"/>
  <c r="AU7" i="65"/>
  <c r="AT7" i="65"/>
  <c r="AR7" i="65"/>
  <c r="AQ7" i="65"/>
  <c r="AP7" i="65"/>
  <c r="AN7" i="65"/>
  <c r="AM7" i="65"/>
  <c r="AL7" i="65"/>
  <c r="AJ7" i="65"/>
  <c r="AI7" i="65"/>
  <c r="AH7" i="65"/>
  <c r="T35" i="130"/>
  <c r="S35" i="130"/>
  <c r="R35" i="130"/>
  <c r="Q35" i="130"/>
  <c r="P35" i="130"/>
  <c r="O35" i="130"/>
  <c r="N35" i="130"/>
  <c r="M35" i="130"/>
  <c r="L35" i="130"/>
  <c r="K35" i="130"/>
  <c r="J35" i="130"/>
  <c r="I35" i="130"/>
  <c r="H35" i="130"/>
  <c r="G35" i="130"/>
  <c r="F35" i="130"/>
  <c r="E35" i="130"/>
  <c r="D35" i="130"/>
  <c r="C35" i="130"/>
  <c r="B35" i="130"/>
  <c r="T34" i="130"/>
  <c r="S34" i="130"/>
  <c r="R34" i="130"/>
  <c r="Q34" i="130"/>
  <c r="P34" i="130"/>
  <c r="O34" i="130"/>
  <c r="N34" i="130"/>
  <c r="M34" i="130"/>
  <c r="L34" i="130"/>
  <c r="K34" i="130"/>
  <c r="J34" i="130"/>
  <c r="I34" i="130"/>
  <c r="H34" i="130"/>
  <c r="G34" i="130"/>
  <c r="F34" i="130"/>
  <c r="E34" i="130"/>
  <c r="D34" i="130"/>
  <c r="C34" i="130"/>
  <c r="B34" i="130"/>
  <c r="AO33" i="130"/>
  <c r="AN33" i="130"/>
  <c r="AM33" i="130"/>
  <c r="AL33" i="130"/>
  <c r="AK33" i="130"/>
  <c r="AJ33" i="130"/>
  <c r="AI33" i="130"/>
  <c r="AH33" i="130"/>
  <c r="AG33" i="130"/>
  <c r="AF33" i="130"/>
  <c r="AE33" i="130"/>
  <c r="AD33" i="130"/>
  <c r="AC33" i="130"/>
  <c r="AB33" i="130"/>
  <c r="AA33" i="130"/>
  <c r="Z33" i="130"/>
  <c r="Y33" i="130"/>
  <c r="X33" i="130"/>
  <c r="W33" i="130"/>
  <c r="T33" i="130"/>
  <c r="S33" i="130"/>
  <c r="R33" i="130"/>
  <c r="Q33" i="130"/>
  <c r="P33" i="130"/>
  <c r="O33" i="130"/>
  <c r="AO32" i="130"/>
  <c r="AN32" i="130"/>
  <c r="AM32" i="130"/>
  <c r="AL32" i="130"/>
  <c r="AK32" i="130"/>
  <c r="AJ32" i="130"/>
  <c r="AI32" i="130"/>
  <c r="AH32" i="130"/>
  <c r="AG32" i="130"/>
  <c r="AF32" i="130"/>
  <c r="AE32" i="130"/>
  <c r="AD32" i="130"/>
  <c r="AC32" i="130"/>
  <c r="AB32" i="130"/>
  <c r="AA32" i="130"/>
  <c r="Z32" i="130"/>
  <c r="Y32" i="130"/>
  <c r="X32" i="130"/>
  <c r="W32" i="130"/>
  <c r="T32" i="130"/>
  <c r="S32" i="130"/>
  <c r="R32" i="130"/>
  <c r="Q32" i="130"/>
  <c r="P32" i="130"/>
  <c r="O32" i="130"/>
  <c r="AO31" i="130"/>
  <c r="AN31" i="130"/>
  <c r="AM31" i="130"/>
  <c r="AL31" i="130"/>
  <c r="AK31" i="130"/>
  <c r="AJ31" i="130"/>
  <c r="AI31" i="130"/>
  <c r="AH31" i="130"/>
  <c r="AG31" i="130"/>
  <c r="AF31" i="130"/>
  <c r="AE31" i="130"/>
  <c r="AD31" i="130"/>
  <c r="AC31" i="130"/>
  <c r="AB31" i="130"/>
  <c r="AA31" i="130"/>
  <c r="Z31" i="130"/>
  <c r="Y31" i="130"/>
  <c r="X31" i="130"/>
  <c r="W31" i="130"/>
  <c r="T31" i="130"/>
  <c r="S31" i="130"/>
  <c r="R31" i="130"/>
  <c r="Q31" i="130"/>
  <c r="P31" i="130"/>
  <c r="O31" i="130"/>
  <c r="AO30" i="130"/>
  <c r="AN30" i="130"/>
  <c r="AM30" i="130"/>
  <c r="AL30" i="130"/>
  <c r="AK30" i="130"/>
  <c r="AJ30" i="130"/>
  <c r="AI30" i="130"/>
  <c r="AH30" i="130"/>
  <c r="AG30" i="130"/>
  <c r="AF30" i="130"/>
  <c r="AE30" i="130"/>
  <c r="AD30" i="130"/>
  <c r="AC30" i="130"/>
  <c r="AB30" i="130"/>
  <c r="AA30" i="130"/>
  <c r="Z30" i="130"/>
  <c r="Y30" i="130"/>
  <c r="X30" i="130"/>
  <c r="W30" i="130"/>
  <c r="T30" i="130"/>
  <c r="S30" i="130"/>
  <c r="R30" i="130"/>
  <c r="Q30" i="130"/>
  <c r="P30" i="130"/>
  <c r="O30" i="130"/>
  <c r="AO29" i="130"/>
  <c r="AN29" i="130"/>
  <c r="AM29" i="130"/>
  <c r="AL29" i="130"/>
  <c r="AK29" i="130"/>
  <c r="AJ29" i="130"/>
  <c r="AI29" i="130"/>
  <c r="AH29" i="130"/>
  <c r="AG29" i="130"/>
  <c r="AF29" i="130"/>
  <c r="AE29" i="130"/>
  <c r="AD29" i="130"/>
  <c r="AC29" i="130"/>
  <c r="AB29" i="130"/>
  <c r="AA29" i="130"/>
  <c r="Z29" i="130"/>
  <c r="Y29" i="130"/>
  <c r="X29" i="130"/>
  <c r="W29" i="130"/>
  <c r="T29" i="130"/>
  <c r="S29" i="130"/>
  <c r="R29" i="130"/>
  <c r="Q29" i="130"/>
  <c r="P29" i="130"/>
  <c r="O29" i="130"/>
  <c r="AO28" i="130"/>
  <c r="AN28" i="130"/>
  <c r="AM28" i="130"/>
  <c r="AL28" i="130"/>
  <c r="AK28" i="130"/>
  <c r="AJ28" i="130"/>
  <c r="AI28" i="130"/>
  <c r="AH28" i="130"/>
  <c r="AG28" i="130"/>
  <c r="AF28" i="130"/>
  <c r="AE28" i="130"/>
  <c r="AD28" i="130"/>
  <c r="AC28" i="130"/>
  <c r="AB28" i="130"/>
  <c r="AA28" i="130"/>
  <c r="Z28" i="130"/>
  <c r="Y28" i="130"/>
  <c r="X28" i="130"/>
  <c r="W28" i="130"/>
  <c r="T28" i="130"/>
  <c r="S28" i="130"/>
  <c r="R28" i="130"/>
  <c r="Q28" i="130"/>
  <c r="P28" i="130"/>
  <c r="O28" i="130"/>
  <c r="AO27" i="130"/>
  <c r="AN27" i="130"/>
  <c r="AM27" i="130"/>
  <c r="AL27" i="130"/>
  <c r="AK27" i="130"/>
  <c r="AJ27" i="130"/>
  <c r="AI27" i="130"/>
  <c r="AH27" i="130"/>
  <c r="AG27" i="130"/>
  <c r="AF27" i="130"/>
  <c r="AE27" i="130"/>
  <c r="AD27" i="130"/>
  <c r="AC27" i="130"/>
  <c r="AB27" i="130"/>
  <c r="AA27" i="130"/>
  <c r="Z27" i="130"/>
  <c r="Y27" i="130"/>
  <c r="X27" i="130"/>
  <c r="W27" i="130"/>
  <c r="T27" i="130"/>
  <c r="S27" i="130"/>
  <c r="R27" i="130"/>
  <c r="Q27" i="130"/>
  <c r="P27" i="130"/>
  <c r="O27" i="130"/>
  <c r="AO26" i="130"/>
  <c r="AN26" i="130"/>
  <c r="AM26" i="130"/>
  <c r="AL26" i="130"/>
  <c r="AK26" i="130"/>
  <c r="AJ26" i="130"/>
  <c r="AI26" i="130"/>
  <c r="AH26" i="130"/>
  <c r="AG26" i="130"/>
  <c r="AF26" i="130"/>
  <c r="AE26" i="130"/>
  <c r="AD26" i="130"/>
  <c r="AC26" i="130"/>
  <c r="AB26" i="130"/>
  <c r="AA26" i="130"/>
  <c r="Z26" i="130"/>
  <c r="Y26" i="130"/>
  <c r="X26" i="130"/>
  <c r="W26" i="130"/>
  <c r="T26" i="130"/>
  <c r="S26" i="130"/>
  <c r="R26" i="130"/>
  <c r="Q26" i="130"/>
  <c r="P26" i="130"/>
  <c r="O26" i="130"/>
  <c r="AO25" i="130"/>
  <c r="AN25" i="130"/>
  <c r="AM25" i="130"/>
  <c r="AL25" i="130"/>
  <c r="AK25" i="130"/>
  <c r="AJ25" i="130"/>
  <c r="AI25" i="130"/>
  <c r="AH25" i="130"/>
  <c r="AG25" i="130"/>
  <c r="AF25" i="130"/>
  <c r="AE25" i="130"/>
  <c r="AD25" i="130"/>
  <c r="AC25" i="130"/>
  <c r="AB25" i="130"/>
  <c r="AA25" i="130"/>
  <c r="Z25" i="130"/>
  <c r="Y25" i="130"/>
  <c r="X25" i="130"/>
  <c r="W25" i="130"/>
  <c r="T25" i="130"/>
  <c r="S25" i="130"/>
  <c r="R25" i="130"/>
  <c r="Q25" i="130"/>
  <c r="P25" i="130"/>
  <c r="O25" i="130"/>
  <c r="AO24" i="130"/>
  <c r="AN24" i="130"/>
  <c r="AM24" i="130"/>
  <c r="AL24" i="130"/>
  <c r="AK24" i="130"/>
  <c r="AJ24" i="130"/>
  <c r="AI24" i="130"/>
  <c r="AH24" i="130"/>
  <c r="AG24" i="130"/>
  <c r="AF24" i="130"/>
  <c r="AE24" i="130"/>
  <c r="AD24" i="130"/>
  <c r="AC24" i="130"/>
  <c r="AB24" i="130"/>
  <c r="AA24" i="130"/>
  <c r="Z24" i="130"/>
  <c r="Y24" i="130"/>
  <c r="X24" i="130"/>
  <c r="W24" i="130"/>
  <c r="T24" i="130"/>
  <c r="S24" i="130"/>
  <c r="R24" i="130"/>
  <c r="Q24" i="130"/>
  <c r="P24" i="130"/>
  <c r="O24" i="130"/>
  <c r="AO23" i="130"/>
  <c r="AN23" i="130"/>
  <c r="AM23" i="130"/>
  <c r="AL23" i="130"/>
  <c r="AK23" i="130"/>
  <c r="AJ23" i="130"/>
  <c r="AI23" i="130"/>
  <c r="AH23" i="130"/>
  <c r="AG23" i="130"/>
  <c r="AF23" i="130"/>
  <c r="AE23" i="130"/>
  <c r="AD23" i="130"/>
  <c r="AC23" i="130"/>
  <c r="AB23" i="130"/>
  <c r="AA23" i="130"/>
  <c r="Z23" i="130"/>
  <c r="Y23" i="130"/>
  <c r="X23" i="130"/>
  <c r="W23" i="130"/>
  <c r="T23" i="130"/>
  <c r="S23" i="130"/>
  <c r="R23" i="130"/>
  <c r="Q23" i="130"/>
  <c r="P23" i="130"/>
  <c r="O23" i="130"/>
  <c r="AO22" i="130"/>
  <c r="AN22" i="130"/>
  <c r="AM22" i="130"/>
  <c r="AL22" i="130"/>
  <c r="AK22" i="130"/>
  <c r="AJ22" i="130"/>
  <c r="AI22" i="130"/>
  <c r="AH22" i="130"/>
  <c r="AG22" i="130"/>
  <c r="AF22" i="130"/>
  <c r="AE22" i="130"/>
  <c r="AD22" i="130"/>
  <c r="AC22" i="130"/>
  <c r="AB22" i="130"/>
  <c r="AA22" i="130"/>
  <c r="Z22" i="130"/>
  <c r="Y22" i="130"/>
  <c r="X22" i="130"/>
  <c r="W22" i="130"/>
  <c r="T22" i="130"/>
  <c r="S22" i="130"/>
  <c r="R22" i="130"/>
  <c r="Q22" i="130"/>
  <c r="P22" i="130"/>
  <c r="O22" i="130"/>
  <c r="AO21" i="130"/>
  <c r="AN21" i="130"/>
  <c r="AM21" i="130"/>
  <c r="AL21" i="130"/>
  <c r="AK21" i="130"/>
  <c r="AJ21" i="130"/>
  <c r="AI21" i="130"/>
  <c r="AH21" i="130"/>
  <c r="AG21" i="130"/>
  <c r="AF21" i="130"/>
  <c r="AE21" i="130"/>
  <c r="AD21" i="130"/>
  <c r="AC21" i="130"/>
  <c r="AB21" i="130"/>
  <c r="AA21" i="130"/>
  <c r="Z21" i="130"/>
  <c r="Y21" i="130"/>
  <c r="X21" i="130"/>
  <c r="W21" i="130"/>
  <c r="T21" i="130"/>
  <c r="S21" i="130"/>
  <c r="R21" i="130"/>
  <c r="Q21" i="130"/>
  <c r="P21" i="130"/>
  <c r="O21" i="130"/>
  <c r="AO20" i="130"/>
  <c r="AN20" i="130"/>
  <c r="AM20" i="130"/>
  <c r="AL20" i="130"/>
  <c r="AK20" i="130"/>
  <c r="AJ20" i="130"/>
  <c r="AI20" i="130"/>
  <c r="AH20" i="130"/>
  <c r="AG20" i="130"/>
  <c r="AF20" i="130"/>
  <c r="AE20" i="130"/>
  <c r="AD20" i="130"/>
  <c r="AC20" i="130"/>
  <c r="AB20" i="130"/>
  <c r="AA20" i="130"/>
  <c r="Z20" i="130"/>
  <c r="Y20" i="130"/>
  <c r="X20" i="130"/>
  <c r="W20" i="130"/>
  <c r="T20" i="130"/>
  <c r="S20" i="130"/>
  <c r="R20" i="130"/>
  <c r="Q20" i="130"/>
  <c r="P20" i="130"/>
  <c r="O20" i="130"/>
  <c r="AO19" i="130"/>
  <c r="AN19" i="130"/>
  <c r="AM19" i="130"/>
  <c r="AL19" i="130"/>
  <c r="AK19" i="130"/>
  <c r="AJ19" i="130"/>
  <c r="AI19" i="130"/>
  <c r="AH19" i="130"/>
  <c r="AG19" i="130"/>
  <c r="AF19" i="130"/>
  <c r="AE19" i="130"/>
  <c r="AD19" i="130"/>
  <c r="AC19" i="130"/>
  <c r="AB19" i="130"/>
  <c r="AA19" i="130"/>
  <c r="Z19" i="130"/>
  <c r="Y19" i="130"/>
  <c r="X19" i="130"/>
  <c r="W19" i="130"/>
  <c r="T19" i="130"/>
  <c r="S19" i="130"/>
  <c r="R19" i="130"/>
  <c r="Q19" i="130"/>
  <c r="P19" i="130"/>
  <c r="O19" i="130"/>
  <c r="AO18" i="130"/>
  <c r="AN18" i="130"/>
  <c r="AM18" i="130"/>
  <c r="AL18" i="130"/>
  <c r="AK18" i="130"/>
  <c r="AJ18" i="130"/>
  <c r="AI18" i="130"/>
  <c r="AH18" i="130"/>
  <c r="AG18" i="130"/>
  <c r="AF18" i="130"/>
  <c r="AE18" i="130"/>
  <c r="AD18" i="130"/>
  <c r="AC18" i="130"/>
  <c r="AB18" i="130"/>
  <c r="AA18" i="130"/>
  <c r="Z18" i="130"/>
  <c r="Y18" i="130"/>
  <c r="X18" i="130"/>
  <c r="W18" i="130"/>
  <c r="T18" i="130"/>
  <c r="S18" i="130"/>
  <c r="R18" i="130"/>
  <c r="Q18" i="130"/>
  <c r="P18" i="130"/>
  <c r="O18" i="130"/>
  <c r="AO17" i="130"/>
  <c r="AN17" i="130"/>
  <c r="AM17" i="130"/>
  <c r="AL17" i="130"/>
  <c r="AK17" i="130"/>
  <c r="AJ17" i="130"/>
  <c r="AI17" i="130"/>
  <c r="AH17" i="130"/>
  <c r="AG17" i="130"/>
  <c r="AF17" i="130"/>
  <c r="AE17" i="130"/>
  <c r="AD17" i="130"/>
  <c r="AC17" i="130"/>
  <c r="AB17" i="130"/>
  <c r="AA17" i="130"/>
  <c r="Z17" i="130"/>
  <c r="Y17" i="130"/>
  <c r="X17" i="130"/>
  <c r="W17" i="130"/>
  <c r="T17" i="130"/>
  <c r="S17" i="130"/>
  <c r="R17" i="130"/>
  <c r="Q17" i="130"/>
  <c r="P17" i="130"/>
  <c r="O17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T16" i="130"/>
  <c r="S16" i="130"/>
  <c r="R16" i="130"/>
  <c r="Q16" i="130"/>
  <c r="P16" i="130"/>
  <c r="O16" i="130"/>
  <c r="AO15" i="130"/>
  <c r="AN15" i="130"/>
  <c r="AM15" i="130"/>
  <c r="AL15" i="130"/>
  <c r="AK15" i="130"/>
  <c r="AJ15" i="130"/>
  <c r="AI15" i="130"/>
  <c r="AH15" i="130"/>
  <c r="AG15" i="130"/>
  <c r="AF15" i="130"/>
  <c r="AE15" i="130"/>
  <c r="AD15" i="130"/>
  <c r="AC15" i="130"/>
  <c r="AB15" i="130"/>
  <c r="AA15" i="130"/>
  <c r="Z15" i="130"/>
  <c r="Y15" i="130"/>
  <c r="X15" i="130"/>
  <c r="W15" i="130"/>
  <c r="T15" i="130"/>
  <c r="S15" i="130"/>
  <c r="R15" i="130"/>
  <c r="Q15" i="130"/>
  <c r="P15" i="130"/>
  <c r="O15" i="130"/>
  <c r="AO14" i="130"/>
  <c r="AN14" i="130"/>
  <c r="AM14" i="130"/>
  <c r="AL14" i="130"/>
  <c r="AK14" i="130"/>
  <c r="AJ14" i="130"/>
  <c r="AI14" i="130"/>
  <c r="AH14" i="130"/>
  <c r="AG14" i="130"/>
  <c r="AF14" i="130"/>
  <c r="AE14" i="130"/>
  <c r="AD14" i="130"/>
  <c r="AC14" i="130"/>
  <c r="AB14" i="130"/>
  <c r="AA14" i="130"/>
  <c r="Z14" i="130"/>
  <c r="Y14" i="130"/>
  <c r="X14" i="130"/>
  <c r="W14" i="130"/>
  <c r="T14" i="130"/>
  <c r="S14" i="130"/>
  <c r="R14" i="130"/>
  <c r="Q14" i="130"/>
  <c r="P14" i="130"/>
  <c r="O14" i="130"/>
  <c r="AO13" i="130"/>
  <c r="AN13" i="130"/>
  <c r="AM13" i="130"/>
  <c r="AL13" i="130"/>
  <c r="AK13" i="130"/>
  <c r="AJ13" i="130"/>
  <c r="AI13" i="130"/>
  <c r="AH13" i="130"/>
  <c r="AG13" i="130"/>
  <c r="AF13" i="130"/>
  <c r="AE13" i="130"/>
  <c r="AD13" i="130"/>
  <c r="AC13" i="130"/>
  <c r="AB13" i="130"/>
  <c r="AA13" i="130"/>
  <c r="Z13" i="130"/>
  <c r="Y13" i="130"/>
  <c r="X13" i="130"/>
  <c r="W13" i="130"/>
  <c r="T13" i="130"/>
  <c r="S13" i="130"/>
  <c r="R13" i="130"/>
  <c r="Q13" i="130"/>
  <c r="P13" i="130"/>
  <c r="O13" i="130"/>
  <c r="AO12" i="130"/>
  <c r="AN12" i="130"/>
  <c r="AM12" i="130"/>
  <c r="AL12" i="130"/>
  <c r="AK12" i="130"/>
  <c r="AJ12" i="130"/>
  <c r="AI12" i="130"/>
  <c r="AH12" i="130"/>
  <c r="AG12" i="130"/>
  <c r="AF12" i="130"/>
  <c r="AE12" i="130"/>
  <c r="AD12" i="130"/>
  <c r="AC12" i="130"/>
  <c r="AB12" i="130"/>
  <c r="AA12" i="130"/>
  <c r="Z12" i="130"/>
  <c r="Y12" i="130"/>
  <c r="X12" i="130"/>
  <c r="W12" i="130"/>
  <c r="T12" i="130"/>
  <c r="S12" i="130"/>
  <c r="R12" i="130"/>
  <c r="Q12" i="130"/>
  <c r="P12" i="130"/>
  <c r="O12" i="130"/>
  <c r="AO11" i="130"/>
  <c r="AN11" i="130"/>
  <c r="AM11" i="130"/>
  <c r="AL11" i="130"/>
  <c r="AK11" i="130"/>
  <c r="AJ11" i="130"/>
  <c r="AI11" i="130"/>
  <c r="AH11" i="130"/>
  <c r="AG11" i="130"/>
  <c r="AF11" i="130"/>
  <c r="AE11" i="130"/>
  <c r="AD11" i="130"/>
  <c r="AC11" i="130"/>
  <c r="AB11" i="130"/>
  <c r="AA11" i="130"/>
  <c r="Z11" i="130"/>
  <c r="Y11" i="130"/>
  <c r="X11" i="130"/>
  <c r="W11" i="130"/>
  <c r="T11" i="130"/>
  <c r="S11" i="130"/>
  <c r="R11" i="130"/>
  <c r="Q11" i="130"/>
  <c r="P11" i="130"/>
  <c r="O11" i="130"/>
  <c r="AO10" i="130"/>
  <c r="AN10" i="130"/>
  <c r="AM10" i="130"/>
  <c r="AL10" i="130"/>
  <c r="AK10" i="130"/>
  <c r="AJ10" i="130"/>
  <c r="AI10" i="130"/>
  <c r="AH10" i="130"/>
  <c r="AG10" i="130"/>
  <c r="AF10" i="130"/>
  <c r="AE10" i="130"/>
  <c r="AD10" i="130"/>
  <c r="AC10" i="130"/>
  <c r="AB10" i="130"/>
  <c r="AA10" i="130"/>
  <c r="Z10" i="130"/>
  <c r="Y10" i="130"/>
  <c r="X10" i="130"/>
  <c r="W10" i="130"/>
  <c r="T10" i="130"/>
  <c r="S10" i="130"/>
  <c r="R10" i="130"/>
  <c r="Q10" i="130"/>
  <c r="P10" i="130"/>
  <c r="O10" i="130"/>
  <c r="AO9" i="130"/>
  <c r="AN9" i="130"/>
  <c r="AM9" i="130"/>
  <c r="AL9" i="130"/>
  <c r="AK9" i="130"/>
  <c r="AJ9" i="130"/>
  <c r="AI9" i="130"/>
  <c r="AH9" i="130"/>
  <c r="AG9" i="130"/>
  <c r="AF9" i="130"/>
  <c r="AE9" i="130"/>
  <c r="AD9" i="130"/>
  <c r="AC9" i="130"/>
  <c r="AB9" i="130"/>
  <c r="AA9" i="130"/>
  <c r="Z9" i="130"/>
  <c r="Y9" i="130"/>
  <c r="X9" i="130"/>
  <c r="W9" i="130"/>
  <c r="T9" i="130"/>
  <c r="S9" i="130"/>
  <c r="R9" i="130"/>
  <c r="Q9" i="130"/>
  <c r="P9" i="130"/>
  <c r="O9" i="130"/>
  <c r="AO8" i="130"/>
  <c r="AN8" i="130"/>
  <c r="AM8" i="130"/>
  <c r="AL8" i="130"/>
  <c r="AK8" i="130"/>
  <c r="AJ8" i="130"/>
  <c r="AI8" i="130"/>
  <c r="AH8" i="130"/>
  <c r="AG8" i="130"/>
  <c r="AF8" i="130"/>
  <c r="AE8" i="130"/>
  <c r="AD8" i="130"/>
  <c r="AC8" i="130"/>
  <c r="AB8" i="130"/>
  <c r="AA8" i="130"/>
  <c r="Z8" i="130"/>
  <c r="Y8" i="130"/>
  <c r="X8" i="130"/>
  <c r="W8" i="130"/>
  <c r="T8" i="130"/>
  <c r="S8" i="130"/>
  <c r="R8" i="130"/>
  <c r="Q8" i="130"/>
  <c r="P8" i="130"/>
  <c r="O8" i="130"/>
  <c r="AO7" i="130"/>
  <c r="AN7" i="130"/>
  <c r="AM7" i="130"/>
  <c r="AL7" i="130"/>
  <c r="AK7" i="130"/>
  <c r="AJ7" i="130"/>
  <c r="AI7" i="130"/>
  <c r="AH7" i="130"/>
  <c r="AG7" i="130"/>
  <c r="AF7" i="130"/>
  <c r="AE7" i="130"/>
  <c r="AD7" i="130"/>
  <c r="AC7" i="130"/>
  <c r="AB7" i="130"/>
  <c r="AA7" i="130"/>
  <c r="Z7" i="130"/>
  <c r="Y7" i="130"/>
  <c r="X7" i="130"/>
  <c r="W7" i="130"/>
  <c r="T7" i="130"/>
  <c r="S7" i="130"/>
  <c r="R7" i="130"/>
  <c r="Q7" i="130"/>
  <c r="P7" i="130"/>
  <c r="O7" i="130"/>
  <c r="AO6" i="130"/>
  <c r="AN6" i="130"/>
  <c r="AM6" i="130"/>
  <c r="AL6" i="130"/>
  <c r="AK6" i="130"/>
  <c r="AJ6" i="130"/>
  <c r="AI6" i="130"/>
  <c r="AH6" i="130"/>
  <c r="AG6" i="130"/>
  <c r="AF6" i="130"/>
  <c r="AE6" i="130"/>
  <c r="AD6" i="130"/>
  <c r="AC6" i="130"/>
  <c r="AB6" i="130"/>
  <c r="AA6" i="130"/>
  <c r="Z6" i="130"/>
  <c r="Y6" i="130"/>
  <c r="X6" i="130"/>
  <c r="W6" i="130"/>
  <c r="T6" i="130"/>
  <c r="S6" i="130"/>
  <c r="R6" i="130"/>
  <c r="Q6" i="130"/>
  <c r="P6" i="130"/>
  <c r="O6" i="130"/>
  <c r="AO5" i="130"/>
  <c r="AN5" i="130"/>
  <c r="AM5" i="130"/>
  <c r="AL5" i="130"/>
  <c r="AK5" i="130"/>
  <c r="AJ5" i="130"/>
  <c r="AI5" i="130"/>
  <c r="AH5" i="130"/>
  <c r="AG5" i="130"/>
  <c r="AF5" i="130"/>
  <c r="AE5" i="130"/>
  <c r="AD5" i="130"/>
  <c r="AC5" i="130"/>
  <c r="AB5" i="130"/>
  <c r="AA5" i="130"/>
  <c r="Z5" i="130"/>
  <c r="Y5" i="130"/>
  <c r="X5" i="130"/>
  <c r="W5" i="130"/>
  <c r="T5" i="130"/>
  <c r="S5" i="130"/>
  <c r="R5" i="130"/>
  <c r="Q5" i="130"/>
  <c r="P5" i="130"/>
  <c r="O5" i="130"/>
  <c r="AO4" i="130"/>
  <c r="AN4" i="130"/>
  <c r="AM4" i="130"/>
  <c r="AL4" i="130"/>
  <c r="AK4" i="130"/>
  <c r="AJ4" i="130"/>
  <c r="AI4" i="130"/>
  <c r="AH4" i="130"/>
  <c r="AG4" i="130"/>
  <c r="AF4" i="130"/>
  <c r="AE4" i="130"/>
  <c r="AD4" i="130"/>
  <c r="AC4" i="130"/>
  <c r="AB4" i="130"/>
  <c r="AA4" i="130"/>
  <c r="Z4" i="130"/>
  <c r="Y4" i="130"/>
  <c r="X4" i="130"/>
  <c r="W4" i="130"/>
  <c r="T4" i="130"/>
  <c r="S4" i="130"/>
  <c r="R4" i="130"/>
  <c r="Q4" i="130"/>
  <c r="P4" i="130"/>
  <c r="O4" i="130"/>
  <c r="AO3" i="130"/>
  <c r="AN3" i="130"/>
  <c r="AM3" i="130"/>
  <c r="AL3" i="130"/>
  <c r="AK3" i="130"/>
  <c r="AJ3" i="130"/>
  <c r="AI3" i="130"/>
  <c r="AH3" i="130"/>
  <c r="AG3" i="130"/>
  <c r="AF3" i="130"/>
  <c r="AE3" i="130"/>
  <c r="AD3" i="130"/>
  <c r="AC3" i="130"/>
  <c r="AB3" i="130"/>
  <c r="AA3" i="130"/>
  <c r="Z3" i="130"/>
  <c r="Y3" i="130"/>
  <c r="X3" i="130"/>
  <c r="W3" i="130"/>
  <c r="T3" i="130"/>
  <c r="S3" i="130"/>
  <c r="R3" i="130"/>
  <c r="Q3" i="130"/>
  <c r="P3" i="130"/>
  <c r="O3" i="130"/>
  <c r="C40" i="67"/>
  <c r="I37" i="67" s="1"/>
  <c r="B40" i="67"/>
  <c r="C39" i="67"/>
  <c r="I38" i="67" s="1"/>
  <c r="B39" i="67"/>
  <c r="H38" i="67"/>
  <c r="D38" i="67"/>
  <c r="E38" i="67" s="1"/>
  <c r="H37" i="67"/>
  <c r="E37" i="67"/>
  <c r="D37" i="67"/>
  <c r="I36" i="67"/>
  <c r="H36" i="67"/>
  <c r="D36" i="67"/>
  <c r="H35" i="67"/>
  <c r="E35" i="67"/>
  <c r="D35" i="67"/>
  <c r="I34" i="67"/>
  <c r="H34" i="67"/>
  <c r="D34" i="67"/>
  <c r="E34" i="67" s="1"/>
  <c r="H33" i="67"/>
  <c r="E33" i="67"/>
  <c r="D33" i="67"/>
  <c r="I32" i="67"/>
  <c r="H32" i="67"/>
  <c r="D32" i="67"/>
  <c r="H31" i="67"/>
  <c r="E31" i="67"/>
  <c r="D31" i="67"/>
  <c r="I30" i="67"/>
  <c r="H30" i="67"/>
  <c r="D30" i="67"/>
  <c r="H29" i="67"/>
  <c r="E29" i="67"/>
  <c r="D29" i="67"/>
  <c r="I28" i="67"/>
  <c r="H28" i="67"/>
  <c r="D28" i="67"/>
  <c r="E28" i="67" s="1"/>
  <c r="H27" i="67"/>
  <c r="E27" i="67"/>
  <c r="D27" i="67"/>
  <c r="I26" i="67"/>
  <c r="H26" i="67"/>
  <c r="D26" i="67"/>
  <c r="H25" i="67"/>
  <c r="E25" i="67"/>
  <c r="D25" i="67"/>
  <c r="I24" i="67"/>
  <c r="H24" i="67"/>
  <c r="D24" i="67"/>
  <c r="H23" i="67"/>
  <c r="E23" i="67"/>
  <c r="D23" i="67"/>
  <c r="I22" i="67"/>
  <c r="H22" i="67"/>
  <c r="D22" i="67"/>
  <c r="H21" i="67"/>
  <c r="E21" i="67"/>
  <c r="D21" i="67"/>
  <c r="I20" i="67"/>
  <c r="H20" i="67"/>
  <c r="D20" i="67"/>
  <c r="H19" i="67"/>
  <c r="E19" i="67"/>
  <c r="D19" i="67"/>
  <c r="I18" i="67"/>
  <c r="H18" i="67"/>
  <c r="D18" i="67"/>
  <c r="H17" i="67"/>
  <c r="E17" i="67"/>
  <c r="D17" i="67"/>
  <c r="I16" i="67"/>
  <c r="H16" i="67"/>
  <c r="D16" i="67"/>
  <c r="H15" i="67"/>
  <c r="E15" i="67"/>
  <c r="D15" i="67"/>
  <c r="I14" i="67"/>
  <c r="H14" i="67"/>
  <c r="D14" i="67"/>
  <c r="H13" i="67"/>
  <c r="E13" i="67"/>
  <c r="D13" i="67"/>
  <c r="I12" i="67"/>
  <c r="H12" i="67"/>
  <c r="D12" i="67"/>
  <c r="H11" i="67"/>
  <c r="E11" i="67"/>
  <c r="D11" i="67"/>
  <c r="I10" i="67"/>
  <c r="H10" i="67"/>
  <c r="D10" i="67"/>
  <c r="E10" i="67" s="1"/>
  <c r="H9" i="67"/>
  <c r="E9" i="67"/>
  <c r="D9" i="67"/>
  <c r="I8" i="67"/>
  <c r="H8" i="67"/>
  <c r="D8" i="67"/>
  <c r="H7" i="67"/>
  <c r="E7" i="67"/>
  <c r="D7" i="67"/>
  <c r="I6" i="67"/>
  <c r="H6" i="67"/>
  <c r="D6" i="67"/>
  <c r="D40" i="67" s="1"/>
  <c r="H5" i="67"/>
  <c r="E5" i="67"/>
  <c r="D5" i="67"/>
  <c r="P38" i="79"/>
  <c r="Y36" i="79"/>
  <c r="U36" i="79"/>
  <c r="S36" i="79"/>
  <c r="R36" i="79"/>
  <c r="Q36" i="79"/>
  <c r="P36" i="79"/>
  <c r="T36" i="79" s="1"/>
  <c r="U35" i="79"/>
  <c r="S35" i="79"/>
  <c r="R35" i="79"/>
  <c r="Q35" i="79"/>
  <c r="P35" i="79"/>
  <c r="T35" i="79" s="1"/>
  <c r="Y34" i="79"/>
  <c r="U34" i="79"/>
  <c r="S34" i="79"/>
  <c r="R34" i="79"/>
  <c r="Q34" i="79"/>
  <c r="P34" i="79"/>
  <c r="T34" i="79" s="1"/>
  <c r="U33" i="79"/>
  <c r="S33" i="79"/>
  <c r="R33" i="79"/>
  <c r="Q33" i="79"/>
  <c r="P33" i="79"/>
  <c r="T33" i="79" s="1"/>
  <c r="Y32" i="79"/>
  <c r="U32" i="79"/>
  <c r="S32" i="79"/>
  <c r="R32" i="79"/>
  <c r="Q32" i="79"/>
  <c r="P32" i="79"/>
  <c r="T32" i="79" s="1"/>
  <c r="U31" i="79"/>
  <c r="S31" i="79"/>
  <c r="R31" i="79"/>
  <c r="Q31" i="79"/>
  <c r="P31" i="79"/>
  <c r="T31" i="79" s="1"/>
  <c r="U30" i="79"/>
  <c r="S30" i="79"/>
  <c r="R30" i="79"/>
  <c r="Q30" i="79"/>
  <c r="P30" i="79"/>
  <c r="T30" i="79" s="1"/>
  <c r="U29" i="79"/>
  <c r="S29" i="79"/>
  <c r="R29" i="79"/>
  <c r="Q29" i="79"/>
  <c r="P29" i="79"/>
  <c r="T29" i="79" s="1"/>
  <c r="U28" i="79"/>
  <c r="S28" i="79"/>
  <c r="R28" i="79"/>
  <c r="Q28" i="79"/>
  <c r="P28" i="79"/>
  <c r="T28" i="79" s="1"/>
  <c r="U27" i="79"/>
  <c r="S27" i="79"/>
  <c r="R27" i="79"/>
  <c r="Q27" i="79"/>
  <c r="P27" i="79"/>
  <c r="T27" i="79" s="1"/>
  <c r="U26" i="79"/>
  <c r="S26" i="79"/>
  <c r="R26" i="79"/>
  <c r="Q26" i="79"/>
  <c r="P26" i="79"/>
  <c r="T26" i="79" s="1"/>
  <c r="U25" i="79"/>
  <c r="S25" i="79"/>
  <c r="R25" i="79"/>
  <c r="Q25" i="79"/>
  <c r="P25" i="79"/>
  <c r="T25" i="79" s="1"/>
  <c r="U24" i="79"/>
  <c r="S24" i="79"/>
  <c r="R24" i="79"/>
  <c r="Q24" i="79"/>
  <c r="P24" i="79"/>
  <c r="T24" i="79" s="1"/>
  <c r="U23" i="79"/>
  <c r="S23" i="79"/>
  <c r="R23" i="79"/>
  <c r="Q23" i="79"/>
  <c r="P23" i="79"/>
  <c r="T23" i="79" s="1"/>
  <c r="U22" i="79"/>
  <c r="S22" i="79"/>
  <c r="R22" i="79"/>
  <c r="Q22" i="79"/>
  <c r="P22" i="79"/>
  <c r="T22" i="79" s="1"/>
  <c r="U21" i="79"/>
  <c r="S21" i="79"/>
  <c r="R21" i="79"/>
  <c r="Q21" i="79"/>
  <c r="P21" i="79"/>
  <c r="T21" i="79" s="1"/>
  <c r="U20" i="79"/>
  <c r="S20" i="79"/>
  <c r="R20" i="79"/>
  <c r="Q20" i="79"/>
  <c r="P20" i="79"/>
  <c r="T20" i="79" s="1"/>
  <c r="U19" i="79"/>
  <c r="S19" i="79"/>
  <c r="R19" i="79"/>
  <c r="Q19" i="79"/>
  <c r="P19" i="79"/>
  <c r="T19" i="79" s="1"/>
  <c r="U18" i="79"/>
  <c r="S18" i="79"/>
  <c r="R18" i="79"/>
  <c r="Q18" i="79"/>
  <c r="P18" i="79"/>
  <c r="T18" i="79" s="1"/>
  <c r="U17" i="79"/>
  <c r="S17" i="79"/>
  <c r="R17" i="79"/>
  <c r="Q17" i="79"/>
  <c r="P17" i="79"/>
  <c r="T17" i="79" s="1"/>
  <c r="U16" i="79"/>
  <c r="S16" i="79"/>
  <c r="R16" i="79"/>
  <c r="Q16" i="79"/>
  <c r="P16" i="79"/>
  <c r="T16" i="79" s="1"/>
  <c r="U15" i="79"/>
  <c r="S15" i="79"/>
  <c r="R15" i="79"/>
  <c r="Q15" i="79"/>
  <c r="P15" i="79"/>
  <c r="T15" i="79" s="1"/>
  <c r="U14" i="79"/>
  <c r="S14" i="79"/>
  <c r="R14" i="79"/>
  <c r="Q14" i="79"/>
  <c r="P14" i="79"/>
  <c r="T14" i="79" s="1"/>
  <c r="U13" i="79"/>
  <c r="S13" i="79"/>
  <c r="R13" i="79"/>
  <c r="Q13" i="79"/>
  <c r="P13" i="79"/>
  <c r="T13" i="79" s="1"/>
  <c r="U12" i="79"/>
  <c r="S12" i="79"/>
  <c r="R12" i="79"/>
  <c r="Q12" i="79"/>
  <c r="P12" i="79"/>
  <c r="T12" i="79" s="1"/>
  <c r="U11" i="79"/>
  <c r="S11" i="79"/>
  <c r="R11" i="79"/>
  <c r="Q11" i="79"/>
  <c r="P11" i="79"/>
  <c r="T11" i="79" s="1"/>
  <c r="U10" i="79"/>
  <c r="S10" i="79"/>
  <c r="R10" i="79"/>
  <c r="Q10" i="79"/>
  <c r="P10" i="79"/>
  <c r="T10" i="79" s="1"/>
  <c r="U9" i="79"/>
  <c r="S9" i="79"/>
  <c r="R9" i="79"/>
  <c r="Q9" i="79"/>
  <c r="P9" i="79"/>
  <c r="T9" i="79" s="1"/>
  <c r="U8" i="79"/>
  <c r="S8" i="79"/>
  <c r="R8" i="79"/>
  <c r="Q8" i="79"/>
  <c r="P8" i="79"/>
  <c r="T8" i="79" s="1"/>
  <c r="U7" i="79"/>
  <c r="S7" i="79"/>
  <c r="R7" i="79"/>
  <c r="Q7" i="79"/>
  <c r="P7" i="79"/>
  <c r="T7" i="79" s="1"/>
  <c r="U6" i="79"/>
  <c r="S6" i="79"/>
  <c r="R6" i="79"/>
  <c r="Q6" i="79"/>
  <c r="P6" i="79"/>
  <c r="T6" i="79" s="1"/>
  <c r="U5" i="79"/>
  <c r="S5" i="79"/>
  <c r="R5" i="79"/>
  <c r="Q5" i="79"/>
  <c r="P5" i="79"/>
  <c r="T5" i="79" s="1"/>
  <c r="U4" i="79"/>
  <c r="S4" i="79"/>
  <c r="R4" i="79"/>
  <c r="Q4" i="79"/>
  <c r="P4" i="79"/>
  <c r="T4" i="79" s="1"/>
  <c r="U3" i="79"/>
  <c r="S3" i="79"/>
  <c r="S37" i="79" s="1"/>
  <c r="R3" i="79"/>
  <c r="Q3" i="79"/>
  <c r="P3" i="79"/>
  <c r="P37" i="79" s="1"/>
  <c r="BO42" i="77"/>
  <c r="BN42" i="77"/>
  <c r="BM42" i="77"/>
  <c r="BL42" i="77"/>
  <c r="BK42" i="77"/>
  <c r="BJ42" i="77"/>
  <c r="BI42" i="77"/>
  <c r="BH42" i="77"/>
  <c r="BG42" i="77"/>
  <c r="BO41" i="77"/>
  <c r="BN41" i="77"/>
  <c r="BM41" i="77"/>
  <c r="BL41" i="77"/>
  <c r="BK41" i="77"/>
  <c r="BJ41" i="77"/>
  <c r="BI41" i="77"/>
  <c r="BH41" i="77"/>
  <c r="BG41" i="77"/>
  <c r="CF40" i="77"/>
  <c r="CE40" i="77"/>
  <c r="CD40" i="77"/>
  <c r="CC40" i="77"/>
  <c r="CB40" i="77"/>
  <c r="CA40" i="77"/>
  <c r="BZ40" i="77"/>
  <c r="BY40" i="77"/>
  <c r="BX40" i="77"/>
  <c r="BO40" i="77"/>
  <c r="BN40" i="77"/>
  <c r="BM40" i="77"/>
  <c r="BL40" i="77"/>
  <c r="BK40" i="77"/>
  <c r="BJ40" i="77"/>
  <c r="BI40" i="77"/>
  <c r="BH40" i="77"/>
  <c r="BG40" i="77"/>
  <c r="AG40" i="77"/>
  <c r="AF40" i="77"/>
  <c r="AE40" i="77"/>
  <c r="AD40" i="77"/>
  <c r="AC40" i="77"/>
  <c r="AB40" i="77"/>
  <c r="AA40" i="77"/>
  <c r="Z40" i="77"/>
  <c r="Y40" i="77"/>
  <c r="X40" i="77"/>
  <c r="W40" i="77"/>
  <c r="V40" i="77"/>
  <c r="U40" i="77"/>
  <c r="CF39" i="77"/>
  <c r="CE39" i="77"/>
  <c r="CD39" i="77"/>
  <c r="CC39" i="77"/>
  <c r="CB39" i="77"/>
  <c r="CA39" i="77"/>
  <c r="BZ39" i="77"/>
  <c r="BY39" i="77"/>
  <c r="BX39" i="77"/>
  <c r="BO39" i="77"/>
  <c r="BN39" i="77"/>
  <c r="BM39" i="77"/>
  <c r="BL39" i="77"/>
  <c r="BK39" i="77"/>
  <c r="BJ39" i="77"/>
  <c r="BI39" i="77"/>
  <c r="BH39" i="77"/>
  <c r="BG39" i="77"/>
  <c r="AG39" i="77"/>
  <c r="AF39" i="77"/>
  <c r="AE39" i="77"/>
  <c r="AD39" i="77"/>
  <c r="AC39" i="77"/>
  <c r="AB39" i="77"/>
  <c r="AA39" i="77"/>
  <c r="Z39" i="77"/>
  <c r="Y39" i="77"/>
  <c r="X39" i="77"/>
  <c r="W39" i="77"/>
  <c r="V39" i="77"/>
  <c r="U39" i="77"/>
  <c r="CF38" i="77"/>
  <c r="CE38" i="77"/>
  <c r="CD38" i="77"/>
  <c r="CC38" i="77"/>
  <c r="CB38" i="77"/>
  <c r="CA38" i="77"/>
  <c r="BZ38" i="77"/>
  <c r="BY38" i="77"/>
  <c r="BX38" i="77"/>
  <c r="BO38" i="77"/>
  <c r="BN38" i="77"/>
  <c r="BM38" i="77"/>
  <c r="BL38" i="77"/>
  <c r="BK38" i="77"/>
  <c r="BJ38" i="77"/>
  <c r="BI38" i="77"/>
  <c r="BH38" i="77"/>
  <c r="BG38" i="77"/>
  <c r="AG38" i="77"/>
  <c r="AF38" i="77"/>
  <c r="AE38" i="77"/>
  <c r="AD38" i="77"/>
  <c r="AC38" i="77"/>
  <c r="AB38" i="77"/>
  <c r="AA38" i="77"/>
  <c r="Z38" i="77"/>
  <c r="Y38" i="77"/>
  <c r="X38" i="77"/>
  <c r="W38" i="77"/>
  <c r="V38" i="77"/>
  <c r="U38" i="77"/>
  <c r="CE37" i="77"/>
  <c r="CD37" i="77"/>
  <c r="CC37" i="77"/>
  <c r="CB37" i="77"/>
  <c r="CA37" i="77"/>
  <c r="BZ37" i="77"/>
  <c r="BY37" i="77"/>
  <c r="BX37" i="77"/>
  <c r="BN37" i="77"/>
  <c r="BM37" i="77"/>
  <c r="BL37" i="77"/>
  <c r="BK37" i="77"/>
  <c r="BJ37" i="77"/>
  <c r="BI37" i="77"/>
  <c r="BH37" i="77"/>
  <c r="BG37" i="77"/>
  <c r="AG37" i="77"/>
  <c r="AF37" i="77"/>
  <c r="AE37" i="77"/>
  <c r="AD37" i="77"/>
  <c r="AC37" i="77"/>
  <c r="AB37" i="77"/>
  <c r="AA37" i="77"/>
  <c r="Z37" i="77"/>
  <c r="Y37" i="77"/>
  <c r="X37" i="77"/>
  <c r="W37" i="77"/>
  <c r="V37" i="77"/>
  <c r="U37" i="77"/>
  <c r="CF36" i="77"/>
  <c r="CE36" i="77"/>
  <c r="CD36" i="77"/>
  <c r="CC36" i="77"/>
  <c r="CB36" i="77"/>
  <c r="CA36" i="77"/>
  <c r="BZ36" i="77"/>
  <c r="BY36" i="77"/>
  <c r="BX36" i="77"/>
  <c r="BO36" i="77"/>
  <c r="BN36" i="77"/>
  <c r="BM36" i="77"/>
  <c r="BL36" i="77"/>
  <c r="BK36" i="77"/>
  <c r="BJ36" i="77"/>
  <c r="BI36" i="77"/>
  <c r="BH36" i="77"/>
  <c r="BG36" i="77"/>
  <c r="AG36" i="77"/>
  <c r="AF36" i="77"/>
  <c r="AE36" i="77"/>
  <c r="AD36" i="77"/>
  <c r="AC36" i="77"/>
  <c r="AB36" i="77"/>
  <c r="AA36" i="77"/>
  <c r="Z36" i="77"/>
  <c r="Y36" i="77"/>
  <c r="X36" i="77"/>
  <c r="W36" i="77"/>
  <c r="V36" i="77"/>
  <c r="U36" i="77"/>
  <c r="CF35" i="77"/>
  <c r="CE35" i="77"/>
  <c r="CD35" i="77"/>
  <c r="CC35" i="77"/>
  <c r="CB35" i="77"/>
  <c r="CA35" i="77"/>
  <c r="BZ35" i="77"/>
  <c r="BY35" i="77"/>
  <c r="BX35" i="77"/>
  <c r="BO35" i="77"/>
  <c r="BN35" i="77"/>
  <c r="BM35" i="77"/>
  <c r="BL35" i="77"/>
  <c r="BK35" i="77"/>
  <c r="BJ35" i="77"/>
  <c r="BI35" i="77"/>
  <c r="BH35" i="77"/>
  <c r="BG35" i="77"/>
  <c r="AG35" i="77"/>
  <c r="AF35" i="77"/>
  <c r="AE35" i="77"/>
  <c r="AD35" i="77"/>
  <c r="AC35" i="77"/>
  <c r="AB35" i="77"/>
  <c r="AA35" i="77"/>
  <c r="Z35" i="77"/>
  <c r="Y35" i="77"/>
  <c r="X35" i="77"/>
  <c r="W35" i="77"/>
  <c r="V35" i="77"/>
  <c r="U35" i="77"/>
  <c r="CF34" i="77"/>
  <c r="CE34" i="77"/>
  <c r="CD34" i="77"/>
  <c r="CC34" i="77"/>
  <c r="CB34" i="77"/>
  <c r="CA34" i="77"/>
  <c r="BZ34" i="77"/>
  <c r="BY34" i="77"/>
  <c r="BX34" i="77"/>
  <c r="BO34" i="77"/>
  <c r="BN34" i="77"/>
  <c r="BM34" i="77"/>
  <c r="BL34" i="77"/>
  <c r="BK34" i="77"/>
  <c r="BJ34" i="77"/>
  <c r="BI34" i="77"/>
  <c r="BH34" i="77"/>
  <c r="BG34" i="77"/>
  <c r="AG34" i="77"/>
  <c r="AF34" i="77"/>
  <c r="AE34" i="77"/>
  <c r="AD34" i="77"/>
  <c r="AC34" i="77"/>
  <c r="AB34" i="77"/>
  <c r="AA34" i="77"/>
  <c r="Z34" i="77"/>
  <c r="Y34" i="77"/>
  <c r="X34" i="77"/>
  <c r="W34" i="77"/>
  <c r="V34" i="77"/>
  <c r="U34" i="77"/>
  <c r="CF33" i="77"/>
  <c r="CE33" i="77"/>
  <c r="CD33" i="77"/>
  <c r="CC33" i="77"/>
  <c r="CB33" i="77"/>
  <c r="CA33" i="77"/>
  <c r="BZ33" i="77"/>
  <c r="BY33" i="77"/>
  <c r="BX33" i="77"/>
  <c r="BO33" i="77"/>
  <c r="BN33" i="77"/>
  <c r="BM33" i="77"/>
  <c r="BL33" i="77"/>
  <c r="BK33" i="77"/>
  <c r="BJ33" i="77"/>
  <c r="BI33" i="77"/>
  <c r="BH33" i="77"/>
  <c r="BG33" i="77"/>
  <c r="AG33" i="77"/>
  <c r="AF33" i="77"/>
  <c r="AE33" i="77"/>
  <c r="AD33" i="77"/>
  <c r="AC33" i="77"/>
  <c r="AB33" i="77"/>
  <c r="AA33" i="77"/>
  <c r="Z33" i="77"/>
  <c r="Y33" i="77"/>
  <c r="X33" i="77"/>
  <c r="W33" i="77"/>
  <c r="V33" i="77"/>
  <c r="U33" i="77"/>
  <c r="CF32" i="77"/>
  <c r="CE32" i="77"/>
  <c r="CD32" i="77"/>
  <c r="CC32" i="77"/>
  <c r="CB32" i="77"/>
  <c r="CA32" i="77"/>
  <c r="BZ32" i="77"/>
  <c r="BY32" i="77"/>
  <c r="BX32" i="77"/>
  <c r="BO32" i="77"/>
  <c r="BN32" i="77"/>
  <c r="BM32" i="77"/>
  <c r="BL32" i="77"/>
  <c r="BK32" i="77"/>
  <c r="BJ32" i="77"/>
  <c r="BI32" i="77"/>
  <c r="BH32" i="77"/>
  <c r="BG32" i="77"/>
  <c r="AG32" i="77"/>
  <c r="AF32" i="77"/>
  <c r="AE32" i="77"/>
  <c r="AD32" i="77"/>
  <c r="AC32" i="77"/>
  <c r="AB32" i="77"/>
  <c r="AA32" i="77"/>
  <c r="Z32" i="77"/>
  <c r="Y32" i="77"/>
  <c r="X32" i="77"/>
  <c r="W32" i="77"/>
  <c r="V32" i="77"/>
  <c r="U32" i="77"/>
  <c r="CF31" i="77"/>
  <c r="CE31" i="77"/>
  <c r="CD31" i="77"/>
  <c r="CC31" i="77"/>
  <c r="CB31" i="77"/>
  <c r="CA31" i="77"/>
  <c r="BZ31" i="77"/>
  <c r="BY31" i="77"/>
  <c r="BX31" i="77"/>
  <c r="BO31" i="77"/>
  <c r="BN31" i="77"/>
  <c r="BM31" i="77"/>
  <c r="BL31" i="77"/>
  <c r="BK31" i="77"/>
  <c r="BJ31" i="77"/>
  <c r="BI31" i="77"/>
  <c r="BH31" i="77"/>
  <c r="BG31" i="77"/>
  <c r="AG31" i="77"/>
  <c r="AF31" i="77"/>
  <c r="AE31" i="77"/>
  <c r="AD31" i="77"/>
  <c r="AC31" i="77"/>
  <c r="AB31" i="77"/>
  <c r="AA31" i="77"/>
  <c r="Z31" i="77"/>
  <c r="Y31" i="77"/>
  <c r="X31" i="77"/>
  <c r="W31" i="77"/>
  <c r="V31" i="77"/>
  <c r="U31" i="77"/>
  <c r="CF30" i="77"/>
  <c r="CE30" i="77"/>
  <c r="CD30" i="77"/>
  <c r="CC30" i="77"/>
  <c r="CB30" i="77"/>
  <c r="CA30" i="77"/>
  <c r="BZ30" i="77"/>
  <c r="BY30" i="77"/>
  <c r="BX30" i="77"/>
  <c r="BO30" i="77"/>
  <c r="BN30" i="77"/>
  <c r="BM30" i="77"/>
  <c r="BL30" i="77"/>
  <c r="BK30" i="77"/>
  <c r="BJ30" i="77"/>
  <c r="BI30" i="77"/>
  <c r="BH30" i="77"/>
  <c r="BG30" i="77"/>
  <c r="AG30" i="77"/>
  <c r="AF30" i="77"/>
  <c r="AE30" i="77"/>
  <c r="AD30" i="77"/>
  <c r="AC30" i="77"/>
  <c r="AB30" i="77"/>
  <c r="AA30" i="77"/>
  <c r="Z30" i="77"/>
  <c r="Y30" i="77"/>
  <c r="X30" i="77"/>
  <c r="W30" i="77"/>
  <c r="V30" i="77"/>
  <c r="U30" i="77"/>
  <c r="CF29" i="77"/>
  <c r="CE29" i="77"/>
  <c r="CD29" i="77"/>
  <c r="CC29" i="77"/>
  <c r="CB29" i="77"/>
  <c r="CA29" i="77"/>
  <c r="BZ29" i="77"/>
  <c r="BY29" i="77"/>
  <c r="BX29" i="77"/>
  <c r="BO29" i="77"/>
  <c r="BN29" i="77"/>
  <c r="BM29" i="77"/>
  <c r="BL29" i="77"/>
  <c r="BK29" i="77"/>
  <c r="BJ29" i="77"/>
  <c r="BI29" i="77"/>
  <c r="BH29" i="77"/>
  <c r="BG29" i="77"/>
  <c r="AG29" i="77"/>
  <c r="AF29" i="77"/>
  <c r="AE29" i="77"/>
  <c r="AD29" i="77"/>
  <c r="AC29" i="77"/>
  <c r="AB29" i="77"/>
  <c r="AA29" i="77"/>
  <c r="Z29" i="77"/>
  <c r="Y29" i="77"/>
  <c r="X29" i="77"/>
  <c r="W29" i="77"/>
  <c r="V29" i="77"/>
  <c r="U29" i="77"/>
  <c r="CF28" i="77"/>
  <c r="CE28" i="77"/>
  <c r="CD28" i="77"/>
  <c r="CC28" i="77"/>
  <c r="CB28" i="77"/>
  <c r="CA28" i="77"/>
  <c r="BZ28" i="77"/>
  <c r="BY28" i="77"/>
  <c r="BX28" i="77"/>
  <c r="BO28" i="77"/>
  <c r="BN28" i="77"/>
  <c r="BM28" i="77"/>
  <c r="BL28" i="77"/>
  <c r="BK28" i="77"/>
  <c r="BJ28" i="77"/>
  <c r="BI28" i="77"/>
  <c r="BH28" i="77"/>
  <c r="BG28" i="77"/>
  <c r="AG28" i="77"/>
  <c r="AF28" i="77"/>
  <c r="AE28" i="77"/>
  <c r="AD28" i="77"/>
  <c r="AC28" i="77"/>
  <c r="AB28" i="77"/>
  <c r="AA28" i="77"/>
  <c r="Z28" i="77"/>
  <c r="Y28" i="77"/>
  <c r="X28" i="77"/>
  <c r="W28" i="77"/>
  <c r="V28" i="77"/>
  <c r="U28" i="77"/>
  <c r="CF27" i="77"/>
  <c r="CE27" i="77"/>
  <c r="CD27" i="77"/>
  <c r="CC27" i="77"/>
  <c r="CB27" i="77"/>
  <c r="CA27" i="77"/>
  <c r="BZ27" i="77"/>
  <c r="BY27" i="77"/>
  <c r="BX27" i="77"/>
  <c r="BO27" i="77"/>
  <c r="BN27" i="77"/>
  <c r="BM27" i="77"/>
  <c r="BL27" i="77"/>
  <c r="BK27" i="77"/>
  <c r="BJ27" i="77"/>
  <c r="BI27" i="77"/>
  <c r="BH27" i="77"/>
  <c r="BG27" i="77"/>
  <c r="AG27" i="77"/>
  <c r="AF27" i="77"/>
  <c r="AE27" i="77"/>
  <c r="AD27" i="77"/>
  <c r="AC27" i="77"/>
  <c r="AB27" i="77"/>
  <c r="AA27" i="77"/>
  <c r="Z27" i="77"/>
  <c r="Y27" i="77"/>
  <c r="X27" i="77"/>
  <c r="W27" i="77"/>
  <c r="V27" i="77"/>
  <c r="U27" i="77"/>
  <c r="CF26" i="77"/>
  <c r="CE26" i="77"/>
  <c r="CD26" i="77"/>
  <c r="CC26" i="77"/>
  <c r="CB26" i="77"/>
  <c r="CA26" i="77"/>
  <c r="BZ26" i="77"/>
  <c r="BY26" i="77"/>
  <c r="BX26" i="77"/>
  <c r="BO26" i="77"/>
  <c r="BN26" i="77"/>
  <c r="BM26" i="77"/>
  <c r="BL26" i="77"/>
  <c r="BK26" i="77"/>
  <c r="BJ26" i="77"/>
  <c r="BI26" i="77"/>
  <c r="BH26" i="77"/>
  <c r="BG26" i="77"/>
  <c r="AG26" i="77"/>
  <c r="AF26" i="77"/>
  <c r="AE26" i="77"/>
  <c r="AD26" i="77"/>
  <c r="AC26" i="77"/>
  <c r="AB26" i="77"/>
  <c r="AA26" i="77"/>
  <c r="Z26" i="77"/>
  <c r="Y26" i="77"/>
  <c r="X26" i="77"/>
  <c r="W26" i="77"/>
  <c r="V26" i="77"/>
  <c r="U26" i="77"/>
  <c r="CF25" i="77"/>
  <c r="CE25" i="77"/>
  <c r="CD25" i="77"/>
  <c r="CC25" i="77"/>
  <c r="CB25" i="77"/>
  <c r="CA25" i="77"/>
  <c r="BZ25" i="77"/>
  <c r="BY25" i="77"/>
  <c r="BX25" i="77"/>
  <c r="BO25" i="77"/>
  <c r="BN25" i="77"/>
  <c r="BM25" i="77"/>
  <c r="BL25" i="77"/>
  <c r="BK25" i="77"/>
  <c r="BJ25" i="77"/>
  <c r="BI25" i="77"/>
  <c r="BH25" i="77"/>
  <c r="BG25" i="77"/>
  <c r="AG25" i="77"/>
  <c r="AF25" i="77"/>
  <c r="AE25" i="77"/>
  <c r="AD25" i="77"/>
  <c r="AC25" i="77"/>
  <c r="AB25" i="77"/>
  <c r="AA25" i="77"/>
  <c r="Z25" i="77"/>
  <c r="Y25" i="77"/>
  <c r="X25" i="77"/>
  <c r="W25" i="77"/>
  <c r="V25" i="77"/>
  <c r="U25" i="77"/>
  <c r="CF24" i="77"/>
  <c r="CE24" i="77"/>
  <c r="CD24" i="77"/>
  <c r="CC24" i="77"/>
  <c r="CB24" i="77"/>
  <c r="CA24" i="77"/>
  <c r="BZ24" i="77"/>
  <c r="BY24" i="77"/>
  <c r="BX24" i="77"/>
  <c r="BO24" i="77"/>
  <c r="BN24" i="77"/>
  <c r="BM24" i="77"/>
  <c r="BL24" i="77"/>
  <c r="BK24" i="77"/>
  <c r="BJ24" i="77"/>
  <c r="BI24" i="77"/>
  <c r="BH24" i="77"/>
  <c r="BG24" i="77"/>
  <c r="AG24" i="77"/>
  <c r="AF24" i="77"/>
  <c r="AE24" i="77"/>
  <c r="AD24" i="77"/>
  <c r="AC24" i="77"/>
  <c r="AB24" i="77"/>
  <c r="AA24" i="77"/>
  <c r="Z24" i="77"/>
  <c r="Y24" i="77"/>
  <c r="X24" i="77"/>
  <c r="W24" i="77"/>
  <c r="V24" i="77"/>
  <c r="U24" i="77"/>
  <c r="CF23" i="77"/>
  <c r="CE23" i="77"/>
  <c r="CD23" i="77"/>
  <c r="CC23" i="77"/>
  <c r="CB23" i="77"/>
  <c r="CA23" i="77"/>
  <c r="BZ23" i="77"/>
  <c r="BY23" i="77"/>
  <c r="BX23" i="77"/>
  <c r="BO23" i="77"/>
  <c r="BN23" i="77"/>
  <c r="BM23" i="77"/>
  <c r="BL23" i="77"/>
  <c r="BK23" i="77"/>
  <c r="BJ23" i="77"/>
  <c r="BI23" i="77"/>
  <c r="BH23" i="77"/>
  <c r="BG23" i="77"/>
  <c r="AG23" i="77"/>
  <c r="AF23" i="77"/>
  <c r="AE23" i="77"/>
  <c r="AD23" i="77"/>
  <c r="AC23" i="77"/>
  <c r="AB23" i="77"/>
  <c r="AA23" i="77"/>
  <c r="Z23" i="77"/>
  <c r="Y23" i="77"/>
  <c r="X23" i="77"/>
  <c r="W23" i="77"/>
  <c r="V23" i="77"/>
  <c r="U23" i="77"/>
  <c r="CF22" i="77"/>
  <c r="CE22" i="77"/>
  <c r="CD22" i="77"/>
  <c r="CC22" i="77"/>
  <c r="CB22" i="77"/>
  <c r="CA22" i="77"/>
  <c r="BZ22" i="77"/>
  <c r="BY22" i="77"/>
  <c r="BX22" i="77"/>
  <c r="BO22" i="77"/>
  <c r="BN22" i="77"/>
  <c r="BM22" i="77"/>
  <c r="BL22" i="77"/>
  <c r="BK22" i="77"/>
  <c r="BJ22" i="77"/>
  <c r="BI22" i="77"/>
  <c r="BH22" i="77"/>
  <c r="BG22" i="77"/>
  <c r="AG22" i="77"/>
  <c r="AF22" i="77"/>
  <c r="AE22" i="77"/>
  <c r="AD22" i="77"/>
  <c r="AC22" i="77"/>
  <c r="AB22" i="77"/>
  <c r="AA22" i="77"/>
  <c r="Z22" i="77"/>
  <c r="Y22" i="77"/>
  <c r="X22" i="77"/>
  <c r="W22" i="77"/>
  <c r="V22" i="77"/>
  <c r="U22" i="77"/>
  <c r="CF21" i="77"/>
  <c r="CE21" i="77"/>
  <c r="CD21" i="77"/>
  <c r="CC21" i="77"/>
  <c r="CB21" i="77"/>
  <c r="CA21" i="77"/>
  <c r="BZ21" i="77"/>
  <c r="BY21" i="77"/>
  <c r="BX21" i="77"/>
  <c r="BO21" i="77"/>
  <c r="BN21" i="77"/>
  <c r="BM21" i="77"/>
  <c r="BL21" i="77"/>
  <c r="BK21" i="77"/>
  <c r="BJ21" i="77"/>
  <c r="BI21" i="77"/>
  <c r="BH21" i="77"/>
  <c r="BG21" i="77"/>
  <c r="AG21" i="77"/>
  <c r="AF21" i="77"/>
  <c r="AE21" i="77"/>
  <c r="AD21" i="77"/>
  <c r="AC21" i="77"/>
  <c r="AB21" i="77"/>
  <c r="AA21" i="77"/>
  <c r="Z21" i="77"/>
  <c r="Y21" i="77"/>
  <c r="X21" i="77"/>
  <c r="W21" i="77"/>
  <c r="V21" i="77"/>
  <c r="U21" i="77"/>
  <c r="CE20" i="77"/>
  <c r="CD20" i="77"/>
  <c r="CC20" i="77"/>
  <c r="CB20" i="77"/>
  <c r="CA20" i="77"/>
  <c r="BZ20" i="77"/>
  <c r="BY20" i="77"/>
  <c r="BX20" i="77"/>
  <c r="BN20" i="77"/>
  <c r="BM20" i="77"/>
  <c r="BL20" i="77"/>
  <c r="BK20" i="77"/>
  <c r="BJ20" i="77"/>
  <c r="BI20" i="77"/>
  <c r="BH20" i="77"/>
  <c r="BG20" i="77"/>
  <c r="AG20" i="77"/>
  <c r="AF20" i="77"/>
  <c r="AE20" i="77"/>
  <c r="AD20" i="77"/>
  <c r="AC20" i="77"/>
  <c r="AB20" i="77"/>
  <c r="AA20" i="77"/>
  <c r="Z20" i="77"/>
  <c r="Y20" i="77"/>
  <c r="X20" i="77"/>
  <c r="W20" i="77"/>
  <c r="V20" i="77"/>
  <c r="U20" i="77"/>
  <c r="CF19" i="77"/>
  <c r="CE19" i="77"/>
  <c r="CD19" i="77"/>
  <c r="CC19" i="77"/>
  <c r="CB19" i="77"/>
  <c r="CA19" i="77"/>
  <c r="BZ19" i="77"/>
  <c r="BY19" i="77"/>
  <c r="BX19" i="77"/>
  <c r="BO19" i="77"/>
  <c r="BN19" i="77"/>
  <c r="BM19" i="77"/>
  <c r="BL19" i="77"/>
  <c r="BK19" i="77"/>
  <c r="BJ19" i="77"/>
  <c r="BI19" i="77"/>
  <c r="BH19" i="77"/>
  <c r="BG19" i="77"/>
  <c r="AG19" i="77"/>
  <c r="AF19" i="77"/>
  <c r="AE19" i="77"/>
  <c r="AD19" i="77"/>
  <c r="AC19" i="77"/>
  <c r="AB19" i="77"/>
  <c r="AA19" i="77"/>
  <c r="Z19" i="77"/>
  <c r="Y19" i="77"/>
  <c r="X19" i="77"/>
  <c r="W19" i="77"/>
  <c r="V19" i="77"/>
  <c r="U19" i="77"/>
  <c r="CF18" i="77"/>
  <c r="CE18" i="77"/>
  <c r="CD18" i="77"/>
  <c r="CC18" i="77"/>
  <c r="CB18" i="77"/>
  <c r="CA18" i="77"/>
  <c r="BZ18" i="77"/>
  <c r="BY18" i="77"/>
  <c r="BX18" i="77"/>
  <c r="BO18" i="77"/>
  <c r="BN18" i="77"/>
  <c r="BM18" i="77"/>
  <c r="BL18" i="77"/>
  <c r="BK18" i="77"/>
  <c r="BJ18" i="77"/>
  <c r="BI18" i="77"/>
  <c r="BH18" i="77"/>
  <c r="BG18" i="77"/>
  <c r="AG18" i="77"/>
  <c r="AF18" i="77"/>
  <c r="AE18" i="77"/>
  <c r="AD18" i="77"/>
  <c r="AC18" i="77"/>
  <c r="AB18" i="77"/>
  <c r="AA18" i="77"/>
  <c r="Z18" i="77"/>
  <c r="Y18" i="77"/>
  <c r="X18" i="77"/>
  <c r="W18" i="77"/>
  <c r="V18" i="77"/>
  <c r="U18" i="77"/>
  <c r="CF17" i="77"/>
  <c r="CE17" i="77"/>
  <c r="CD17" i="77"/>
  <c r="CC17" i="77"/>
  <c r="CB17" i="77"/>
  <c r="CA17" i="77"/>
  <c r="BZ17" i="77"/>
  <c r="BY17" i="77"/>
  <c r="BX17" i="77"/>
  <c r="BO17" i="77"/>
  <c r="BN17" i="77"/>
  <c r="BM17" i="77"/>
  <c r="BL17" i="77"/>
  <c r="BK17" i="77"/>
  <c r="BJ17" i="77"/>
  <c r="BI17" i="77"/>
  <c r="BH17" i="77"/>
  <c r="BG17" i="77"/>
  <c r="AG17" i="77"/>
  <c r="AF17" i="77"/>
  <c r="AE17" i="77"/>
  <c r="AD17" i="77"/>
  <c r="AC17" i="77"/>
  <c r="AB17" i="77"/>
  <c r="AA17" i="77"/>
  <c r="Z17" i="77"/>
  <c r="Y17" i="77"/>
  <c r="X17" i="77"/>
  <c r="W17" i="77"/>
  <c r="V17" i="77"/>
  <c r="U17" i="77"/>
  <c r="CF16" i="77"/>
  <c r="CE16" i="77"/>
  <c r="CD16" i="77"/>
  <c r="CC16" i="77"/>
  <c r="CB16" i="77"/>
  <c r="CA16" i="77"/>
  <c r="BZ16" i="77"/>
  <c r="BY16" i="77"/>
  <c r="BX16" i="77"/>
  <c r="BO16" i="77"/>
  <c r="BN16" i="77"/>
  <c r="BM16" i="77"/>
  <c r="BL16" i="77"/>
  <c r="BK16" i="77"/>
  <c r="BJ16" i="77"/>
  <c r="BI16" i="77"/>
  <c r="BH16" i="77"/>
  <c r="BG16" i="77"/>
  <c r="AG16" i="77"/>
  <c r="AF16" i="77"/>
  <c r="AE16" i="77"/>
  <c r="AD16" i="77"/>
  <c r="AC16" i="77"/>
  <c r="AB16" i="77"/>
  <c r="AA16" i="77"/>
  <c r="Z16" i="77"/>
  <c r="Y16" i="77"/>
  <c r="X16" i="77"/>
  <c r="W16" i="77"/>
  <c r="V16" i="77"/>
  <c r="U16" i="77"/>
  <c r="CF15" i="77"/>
  <c r="CE15" i="77"/>
  <c r="CD15" i="77"/>
  <c r="CC15" i="77"/>
  <c r="CB15" i="77"/>
  <c r="CA15" i="77"/>
  <c r="BZ15" i="77"/>
  <c r="BY15" i="77"/>
  <c r="BX15" i="77"/>
  <c r="BO15" i="77"/>
  <c r="BN15" i="77"/>
  <c r="BM15" i="77"/>
  <c r="BL15" i="77"/>
  <c r="BK15" i="77"/>
  <c r="BJ15" i="77"/>
  <c r="BI15" i="77"/>
  <c r="BH15" i="77"/>
  <c r="BG15" i="77"/>
  <c r="AG15" i="77"/>
  <c r="AF15" i="77"/>
  <c r="AE15" i="77"/>
  <c r="AD15" i="77"/>
  <c r="AC15" i="77"/>
  <c r="AB15" i="77"/>
  <c r="AA15" i="77"/>
  <c r="Z15" i="77"/>
  <c r="Y15" i="77"/>
  <c r="X15" i="77"/>
  <c r="W15" i="77"/>
  <c r="V15" i="77"/>
  <c r="U15" i="77"/>
  <c r="CF14" i="77"/>
  <c r="CE14" i="77"/>
  <c r="CD14" i="77"/>
  <c r="CC14" i="77"/>
  <c r="CB14" i="77"/>
  <c r="CA14" i="77"/>
  <c r="BZ14" i="77"/>
  <c r="BY14" i="77"/>
  <c r="BX14" i="77"/>
  <c r="BO14" i="77"/>
  <c r="BN14" i="77"/>
  <c r="BM14" i="77"/>
  <c r="BL14" i="77"/>
  <c r="BK14" i="77"/>
  <c r="BJ14" i="77"/>
  <c r="BI14" i="77"/>
  <c r="BH14" i="77"/>
  <c r="BG14" i="77"/>
  <c r="AG14" i="77"/>
  <c r="AF14" i="77"/>
  <c r="AE14" i="77"/>
  <c r="AD14" i="77"/>
  <c r="AC14" i="77"/>
  <c r="AB14" i="77"/>
  <c r="AA14" i="77"/>
  <c r="Z14" i="77"/>
  <c r="Y14" i="77"/>
  <c r="X14" i="77"/>
  <c r="W14" i="77"/>
  <c r="V14" i="77"/>
  <c r="U14" i="77"/>
  <c r="CF13" i="77"/>
  <c r="CE13" i="77"/>
  <c r="CD13" i="77"/>
  <c r="CC13" i="77"/>
  <c r="CB13" i="77"/>
  <c r="CA13" i="77"/>
  <c r="BZ13" i="77"/>
  <c r="BY13" i="77"/>
  <c r="BX13" i="77"/>
  <c r="BO13" i="77"/>
  <c r="BN13" i="77"/>
  <c r="BM13" i="77"/>
  <c r="BL13" i="77"/>
  <c r="BK13" i="77"/>
  <c r="BJ13" i="77"/>
  <c r="BI13" i="77"/>
  <c r="BH13" i="77"/>
  <c r="BG13" i="77"/>
  <c r="AG13" i="77"/>
  <c r="AF13" i="77"/>
  <c r="AE13" i="77"/>
  <c r="AD13" i="77"/>
  <c r="AC13" i="77"/>
  <c r="AB13" i="77"/>
  <c r="AA13" i="77"/>
  <c r="Z13" i="77"/>
  <c r="Y13" i="77"/>
  <c r="X13" i="77"/>
  <c r="W13" i="77"/>
  <c r="V13" i="77"/>
  <c r="U13" i="77"/>
  <c r="CF12" i="77"/>
  <c r="CE12" i="77"/>
  <c r="CD12" i="77"/>
  <c r="CC12" i="77"/>
  <c r="CB12" i="77"/>
  <c r="CA12" i="77"/>
  <c r="BZ12" i="77"/>
  <c r="BY12" i="77"/>
  <c r="BX12" i="77"/>
  <c r="BO12" i="77"/>
  <c r="BN12" i="77"/>
  <c r="BM12" i="77"/>
  <c r="BL12" i="77"/>
  <c r="BK12" i="77"/>
  <c r="BJ12" i="77"/>
  <c r="BI12" i="77"/>
  <c r="BH12" i="77"/>
  <c r="BG12" i="77"/>
  <c r="AG12" i="77"/>
  <c r="AF12" i="77"/>
  <c r="AE12" i="77"/>
  <c r="AD12" i="77"/>
  <c r="AC12" i="77"/>
  <c r="AB12" i="77"/>
  <c r="AA12" i="77"/>
  <c r="Z12" i="77"/>
  <c r="Y12" i="77"/>
  <c r="X12" i="77"/>
  <c r="W12" i="77"/>
  <c r="V12" i="77"/>
  <c r="U12" i="77"/>
  <c r="CF11" i="77"/>
  <c r="CE11" i="77"/>
  <c r="CD11" i="77"/>
  <c r="CC11" i="77"/>
  <c r="CB11" i="77"/>
  <c r="CA11" i="77"/>
  <c r="BZ11" i="77"/>
  <c r="BY11" i="77"/>
  <c r="BX11" i="77"/>
  <c r="BO11" i="77"/>
  <c r="BN11" i="77"/>
  <c r="BM11" i="77"/>
  <c r="BL11" i="77"/>
  <c r="BK11" i="77"/>
  <c r="BJ11" i="77"/>
  <c r="BI11" i="77"/>
  <c r="BH11" i="77"/>
  <c r="BG11" i="77"/>
  <c r="AG11" i="77"/>
  <c r="AF11" i="77"/>
  <c r="AE11" i="77"/>
  <c r="AD11" i="77"/>
  <c r="AC11" i="77"/>
  <c r="AB11" i="77"/>
  <c r="AA11" i="77"/>
  <c r="Z11" i="77"/>
  <c r="Y11" i="77"/>
  <c r="X11" i="77"/>
  <c r="W11" i="77"/>
  <c r="V11" i="77"/>
  <c r="U11" i="77"/>
  <c r="CF10" i="77"/>
  <c r="CE10" i="77"/>
  <c r="CD10" i="77"/>
  <c r="CC10" i="77"/>
  <c r="CB10" i="77"/>
  <c r="CA10" i="77"/>
  <c r="BZ10" i="77"/>
  <c r="BY10" i="77"/>
  <c r="BX10" i="77"/>
  <c r="BO10" i="77"/>
  <c r="BN10" i="77"/>
  <c r="BM10" i="77"/>
  <c r="BL10" i="77"/>
  <c r="BK10" i="77"/>
  <c r="BJ10" i="77"/>
  <c r="BI10" i="77"/>
  <c r="BH10" i="77"/>
  <c r="BG10" i="77"/>
  <c r="AG10" i="77"/>
  <c r="AF10" i="77"/>
  <c r="AE10" i="77"/>
  <c r="AD10" i="77"/>
  <c r="AC10" i="77"/>
  <c r="AB10" i="77"/>
  <c r="AA10" i="77"/>
  <c r="Z10" i="77"/>
  <c r="Y10" i="77"/>
  <c r="X10" i="77"/>
  <c r="W10" i="77"/>
  <c r="V10" i="77"/>
  <c r="U10" i="77"/>
  <c r="CF9" i="77"/>
  <c r="CE9" i="77"/>
  <c r="CD9" i="77"/>
  <c r="CC9" i="77"/>
  <c r="CB9" i="77"/>
  <c r="CA9" i="77"/>
  <c r="BZ9" i="77"/>
  <c r="BY9" i="77"/>
  <c r="BX9" i="77"/>
  <c r="BO9" i="77"/>
  <c r="BN9" i="77"/>
  <c r="BM9" i="77"/>
  <c r="BL9" i="77"/>
  <c r="BK9" i="77"/>
  <c r="BJ9" i="77"/>
  <c r="BI9" i="77"/>
  <c r="BH9" i="77"/>
  <c r="BG9" i="77"/>
  <c r="AG9" i="77"/>
  <c r="AF9" i="77"/>
  <c r="AE9" i="77"/>
  <c r="AD9" i="77"/>
  <c r="AC9" i="77"/>
  <c r="AB9" i="77"/>
  <c r="AA9" i="77"/>
  <c r="Z9" i="77"/>
  <c r="Y9" i="77"/>
  <c r="X9" i="77"/>
  <c r="W9" i="77"/>
  <c r="V9" i="77"/>
  <c r="U9" i="77"/>
  <c r="CF8" i="77"/>
  <c r="CE8" i="77"/>
  <c r="CD8" i="77"/>
  <c r="CC8" i="77"/>
  <c r="CB8" i="77"/>
  <c r="CA8" i="77"/>
  <c r="BZ8" i="77"/>
  <c r="BY8" i="77"/>
  <c r="BX8" i="77"/>
  <c r="BO8" i="77"/>
  <c r="BN8" i="77"/>
  <c r="BM8" i="77"/>
  <c r="BL8" i="77"/>
  <c r="BK8" i="77"/>
  <c r="BJ8" i="77"/>
  <c r="BI8" i="77"/>
  <c r="BH8" i="77"/>
  <c r="BG8" i="77"/>
  <c r="AG8" i="77"/>
  <c r="AF8" i="77"/>
  <c r="AE8" i="77"/>
  <c r="AD8" i="77"/>
  <c r="AC8" i="77"/>
  <c r="AB8" i="77"/>
  <c r="AA8" i="77"/>
  <c r="Z8" i="77"/>
  <c r="Y8" i="77"/>
  <c r="X8" i="77"/>
  <c r="W8" i="77"/>
  <c r="V8" i="77"/>
  <c r="U8" i="77"/>
  <c r="CF7" i="77"/>
  <c r="CE7" i="77"/>
  <c r="CD7" i="77"/>
  <c r="CC7" i="77"/>
  <c r="CB7" i="77"/>
  <c r="CA7" i="77"/>
  <c r="BZ7" i="77"/>
  <c r="BY7" i="77"/>
  <c r="BX7" i="77"/>
  <c r="BO7" i="77"/>
  <c r="BN7" i="77"/>
  <c r="BM7" i="77"/>
  <c r="BL7" i="77"/>
  <c r="BK7" i="77"/>
  <c r="BJ7" i="77"/>
  <c r="BI7" i="77"/>
  <c r="BH7" i="77"/>
  <c r="BG7" i="77"/>
  <c r="AG7" i="77"/>
  <c r="AF7" i="77"/>
  <c r="AE7" i="77"/>
  <c r="AD7" i="77"/>
  <c r="AC7" i="77"/>
  <c r="AB7" i="77"/>
  <c r="AA7" i="77"/>
  <c r="Z7" i="77"/>
  <c r="Y7" i="77"/>
  <c r="X7" i="77"/>
  <c r="W7" i="77"/>
  <c r="V7" i="77"/>
  <c r="U7" i="77"/>
  <c r="CS40" i="72"/>
  <c r="CR40" i="72"/>
  <c r="CQ40" i="72"/>
  <c r="CP40" i="72"/>
  <c r="CO40" i="72"/>
  <c r="CN40" i="72"/>
  <c r="CM40" i="72"/>
  <c r="CL40" i="72"/>
  <c r="CK40" i="72"/>
  <c r="CJ40" i="72"/>
  <c r="CI40" i="72"/>
  <c r="CH40" i="72"/>
  <c r="CG40" i="72"/>
  <c r="CF40" i="72"/>
  <c r="CE40" i="72"/>
  <c r="CD40" i="72"/>
  <c r="CC40" i="72"/>
  <c r="CB40" i="72"/>
  <c r="CA40" i="72"/>
  <c r="BZ40" i="72"/>
  <c r="BY40" i="72"/>
  <c r="BX40" i="72"/>
  <c r="BW40" i="72"/>
  <c r="BV40" i="72"/>
  <c r="BU40" i="72"/>
  <c r="BT40" i="72"/>
  <c r="BS40" i="72"/>
  <c r="BR40" i="72"/>
  <c r="BQ40" i="72"/>
  <c r="BP40" i="72"/>
  <c r="BO40" i="72"/>
  <c r="BN40" i="72"/>
  <c r="BM40" i="72"/>
  <c r="BL40" i="72"/>
  <c r="BK40" i="72"/>
  <c r="BJ40" i="72"/>
  <c r="BI40" i="72"/>
  <c r="BH40" i="72"/>
  <c r="BG40" i="72"/>
  <c r="BF40" i="72"/>
  <c r="BE40" i="72"/>
  <c r="BD40" i="72"/>
  <c r="BC40" i="72"/>
  <c r="BB40" i="72"/>
  <c r="BA40" i="72"/>
  <c r="AZ40" i="72"/>
  <c r="AY40" i="72"/>
  <c r="AX40" i="72"/>
  <c r="AW40" i="72"/>
  <c r="AV40" i="72"/>
  <c r="AU40" i="72"/>
  <c r="AT40" i="72"/>
  <c r="AS40" i="72"/>
  <c r="AR40" i="72"/>
  <c r="AQ40" i="72"/>
  <c r="AP40" i="72"/>
  <c r="AO40" i="72"/>
  <c r="AN40" i="72"/>
  <c r="AM40" i="72"/>
  <c r="AL40" i="72"/>
  <c r="AK40" i="72"/>
  <c r="AJ40" i="72"/>
  <c r="AI40" i="72"/>
  <c r="AH40" i="72"/>
  <c r="AG40" i="72"/>
  <c r="AF40" i="72"/>
  <c r="AE40" i="72"/>
  <c r="AD40" i="72"/>
  <c r="AC40" i="72"/>
  <c r="AB40" i="72"/>
  <c r="AA40" i="72"/>
  <c r="Z40" i="72"/>
  <c r="Y40" i="72"/>
  <c r="X40" i="72"/>
  <c r="W40" i="72"/>
  <c r="V40" i="72"/>
  <c r="U40" i="72"/>
  <c r="T40" i="72"/>
  <c r="S40" i="72"/>
  <c r="R40" i="72"/>
  <c r="Q40" i="72"/>
  <c r="P40" i="72"/>
  <c r="O40" i="72"/>
  <c r="N40" i="72"/>
  <c r="M40" i="72"/>
  <c r="L40" i="72"/>
  <c r="K40" i="72"/>
  <c r="J40" i="72"/>
  <c r="I40" i="72"/>
  <c r="H40" i="72"/>
  <c r="G40" i="72"/>
  <c r="F40" i="72"/>
  <c r="E40" i="72"/>
  <c r="D40" i="72"/>
  <c r="C40" i="72"/>
  <c r="B40" i="72"/>
  <c r="CN39" i="72"/>
  <c r="CM39" i="72"/>
  <c r="CL39" i="72"/>
  <c r="CK39" i="72"/>
  <c r="CJ39" i="72"/>
  <c r="CI39" i="72"/>
  <c r="CH39" i="72"/>
  <c r="CG39" i="72"/>
  <c r="CF39" i="72"/>
  <c r="CE39" i="72"/>
  <c r="CD39" i="72"/>
  <c r="CC39" i="72"/>
  <c r="CB39" i="72"/>
  <c r="CA39" i="72"/>
  <c r="BZ39" i="72"/>
  <c r="BY39" i="72"/>
  <c r="BX39" i="72"/>
  <c r="BW39" i="72"/>
  <c r="BV39" i="72"/>
  <c r="BU39" i="72"/>
  <c r="BT39" i="72"/>
  <c r="BS39" i="72"/>
  <c r="BR39" i="72"/>
  <c r="BQ39" i="72"/>
  <c r="BP39" i="72"/>
  <c r="BO39" i="72"/>
  <c r="BN39" i="72"/>
  <c r="BM39" i="72"/>
  <c r="BL39" i="72"/>
  <c r="BK39" i="72"/>
  <c r="BJ39" i="72"/>
  <c r="BI39" i="72"/>
  <c r="BH39" i="72"/>
  <c r="BG39" i="72"/>
  <c r="BF39" i="72"/>
  <c r="BE39" i="72"/>
  <c r="BD39" i="72"/>
  <c r="BC39" i="72"/>
  <c r="BB39" i="72"/>
  <c r="BA39" i="72"/>
  <c r="AZ39" i="72"/>
  <c r="AY39" i="72"/>
  <c r="AX39" i="72"/>
  <c r="AW39" i="72"/>
  <c r="AV39" i="72"/>
  <c r="AU39" i="72"/>
  <c r="AT39" i="72"/>
  <c r="AS39" i="72"/>
  <c r="AR39" i="72"/>
  <c r="AQ39" i="72"/>
  <c r="AP39" i="72"/>
  <c r="AO39" i="72"/>
  <c r="AN39" i="72"/>
  <c r="AM39" i="72"/>
  <c r="AL39" i="72"/>
  <c r="AK39" i="72"/>
  <c r="AJ39" i="72"/>
  <c r="AI39" i="72"/>
  <c r="AH39" i="72"/>
  <c r="AG39" i="72"/>
  <c r="AF39" i="72"/>
  <c r="AE39" i="72"/>
  <c r="AD39" i="72"/>
  <c r="AC39" i="72"/>
  <c r="AB39" i="72"/>
  <c r="AA39" i="72"/>
  <c r="Z39" i="72"/>
  <c r="Y39" i="72"/>
  <c r="X39" i="72"/>
  <c r="W39" i="72"/>
  <c r="V39" i="72"/>
  <c r="U39" i="72"/>
  <c r="T39" i="72"/>
  <c r="S39" i="72"/>
  <c r="R39" i="72"/>
  <c r="Q39" i="72"/>
  <c r="P39" i="72"/>
  <c r="O39" i="72"/>
  <c r="N39" i="72"/>
  <c r="M39" i="72"/>
  <c r="L39" i="72"/>
  <c r="K39" i="72"/>
  <c r="J39" i="72"/>
  <c r="I39" i="72"/>
  <c r="H39" i="72"/>
  <c r="G39" i="72"/>
  <c r="F39" i="72"/>
  <c r="E39" i="72"/>
  <c r="D39" i="72"/>
  <c r="C39" i="72"/>
  <c r="B39" i="72"/>
  <c r="DK38" i="72"/>
  <c r="DJ38" i="72"/>
  <c r="DI38" i="72"/>
  <c r="DH38" i="72"/>
  <c r="DG38" i="72"/>
  <c r="DF38" i="72"/>
  <c r="DE38" i="72"/>
  <c r="DD38" i="72"/>
  <c r="DC38" i="72"/>
  <c r="DB38" i="72"/>
  <c r="DA38" i="72"/>
  <c r="CZ38" i="72"/>
  <c r="CY38" i="72"/>
  <c r="CX38" i="72"/>
  <c r="CW38" i="72"/>
  <c r="CV38" i="72"/>
  <c r="DK37" i="72"/>
  <c r="DJ37" i="72"/>
  <c r="DI37" i="72"/>
  <c r="DH37" i="72"/>
  <c r="DG37" i="72"/>
  <c r="DF37" i="72"/>
  <c r="DE37" i="72"/>
  <c r="DD37" i="72"/>
  <c r="DC37" i="72"/>
  <c r="DB37" i="72"/>
  <c r="DA37" i="72"/>
  <c r="CZ37" i="72"/>
  <c r="CY37" i="72"/>
  <c r="CX37" i="72"/>
  <c r="CW37" i="72"/>
  <c r="CV37" i="72"/>
  <c r="DK36" i="72"/>
  <c r="DJ36" i="72"/>
  <c r="DI36" i="72"/>
  <c r="DH36" i="72"/>
  <c r="DG36" i="72"/>
  <c r="DF36" i="72"/>
  <c r="DE36" i="72"/>
  <c r="DD36" i="72"/>
  <c r="DC36" i="72"/>
  <c r="DB36" i="72"/>
  <c r="DA36" i="72"/>
  <c r="CZ36" i="72"/>
  <c r="CY36" i="72"/>
  <c r="CX36" i="72"/>
  <c r="CW36" i="72"/>
  <c r="CV36" i="72"/>
  <c r="DK35" i="72"/>
  <c r="DJ35" i="72"/>
  <c r="DI35" i="72"/>
  <c r="DH35" i="72"/>
  <c r="DG35" i="72"/>
  <c r="DF35" i="72"/>
  <c r="DE35" i="72"/>
  <c r="DD35" i="72"/>
  <c r="DC35" i="72"/>
  <c r="DB35" i="72"/>
  <c r="DA35" i="72"/>
  <c r="CZ35" i="72"/>
  <c r="CY35" i="72"/>
  <c r="CX35" i="72"/>
  <c r="CW35" i="72"/>
  <c r="CV35" i="72"/>
  <c r="DK34" i="72"/>
  <c r="DJ34" i="72"/>
  <c r="DI34" i="72"/>
  <c r="DH34" i="72"/>
  <c r="DG34" i="72"/>
  <c r="DF34" i="72"/>
  <c r="DE34" i="72"/>
  <c r="DD34" i="72"/>
  <c r="DC34" i="72"/>
  <c r="DB34" i="72"/>
  <c r="DA34" i="72"/>
  <c r="CZ34" i="72"/>
  <c r="CY34" i="72"/>
  <c r="CX34" i="72"/>
  <c r="CW34" i="72"/>
  <c r="CV34" i="72"/>
  <c r="DK33" i="72"/>
  <c r="DJ33" i="72"/>
  <c r="DI33" i="72"/>
  <c r="DH33" i="72"/>
  <c r="DG33" i="72"/>
  <c r="DF33" i="72"/>
  <c r="DE33" i="72"/>
  <c r="DD33" i="72"/>
  <c r="DC33" i="72"/>
  <c r="DB33" i="72"/>
  <c r="DA33" i="72"/>
  <c r="CZ33" i="72"/>
  <c r="CY33" i="72"/>
  <c r="CX33" i="72"/>
  <c r="CW33" i="72"/>
  <c r="CV33" i="72"/>
  <c r="DK32" i="72"/>
  <c r="DJ32" i="72"/>
  <c r="DI32" i="72"/>
  <c r="DH32" i="72"/>
  <c r="DG32" i="72"/>
  <c r="DF32" i="72"/>
  <c r="DE32" i="72"/>
  <c r="DD32" i="72"/>
  <c r="DC32" i="72"/>
  <c r="DB32" i="72"/>
  <c r="DA32" i="72"/>
  <c r="CZ32" i="72"/>
  <c r="CY32" i="72"/>
  <c r="CX32" i="72"/>
  <c r="CW32" i="72"/>
  <c r="CV32" i="72"/>
  <c r="DK31" i="72"/>
  <c r="DJ31" i="72"/>
  <c r="DI31" i="72"/>
  <c r="DH31" i="72"/>
  <c r="DG31" i="72"/>
  <c r="DF31" i="72"/>
  <c r="DE31" i="72"/>
  <c r="DD31" i="72"/>
  <c r="DC31" i="72"/>
  <c r="DB31" i="72"/>
  <c r="DA31" i="72"/>
  <c r="CZ31" i="72"/>
  <c r="CY31" i="72"/>
  <c r="CX31" i="72"/>
  <c r="CW31" i="72"/>
  <c r="CV31" i="72"/>
  <c r="DK30" i="72"/>
  <c r="DJ30" i="72"/>
  <c r="DI30" i="72"/>
  <c r="DH30" i="72"/>
  <c r="DG30" i="72"/>
  <c r="DF30" i="72"/>
  <c r="DE30" i="72"/>
  <c r="DD30" i="72"/>
  <c r="DC30" i="72"/>
  <c r="DB30" i="72"/>
  <c r="DA30" i="72"/>
  <c r="CZ30" i="72"/>
  <c r="CY30" i="72"/>
  <c r="CX30" i="72"/>
  <c r="CW30" i="72"/>
  <c r="CV30" i="72"/>
  <c r="DK29" i="72"/>
  <c r="DJ29" i="72"/>
  <c r="DI29" i="72"/>
  <c r="DH29" i="72"/>
  <c r="DG29" i="72"/>
  <c r="DF29" i="72"/>
  <c r="DE29" i="72"/>
  <c r="DD29" i="72"/>
  <c r="DC29" i="72"/>
  <c r="DB29" i="72"/>
  <c r="DA29" i="72"/>
  <c r="CZ29" i="72"/>
  <c r="CY29" i="72"/>
  <c r="CX29" i="72"/>
  <c r="CW29" i="72"/>
  <c r="CV29" i="72"/>
  <c r="DK28" i="72"/>
  <c r="DJ28" i="72"/>
  <c r="DI28" i="72"/>
  <c r="DH28" i="72"/>
  <c r="DG28" i="72"/>
  <c r="DF28" i="72"/>
  <c r="DE28" i="72"/>
  <c r="DD28" i="72"/>
  <c r="DC28" i="72"/>
  <c r="DB28" i="72"/>
  <c r="DA28" i="72"/>
  <c r="CZ28" i="72"/>
  <c r="CY28" i="72"/>
  <c r="CX28" i="72"/>
  <c r="CW28" i="72"/>
  <c r="CV28" i="72"/>
  <c r="DK27" i="72"/>
  <c r="DJ27" i="72"/>
  <c r="DI27" i="72"/>
  <c r="DH27" i="72"/>
  <c r="DG27" i="72"/>
  <c r="DF27" i="72"/>
  <c r="DE27" i="72"/>
  <c r="DD27" i="72"/>
  <c r="DC27" i="72"/>
  <c r="DB27" i="72"/>
  <c r="DA27" i="72"/>
  <c r="CZ27" i="72"/>
  <c r="CY27" i="72"/>
  <c r="CX27" i="72"/>
  <c r="CW27" i="72"/>
  <c r="CV27" i="72"/>
  <c r="DK26" i="72"/>
  <c r="DJ26" i="72"/>
  <c r="DI26" i="72"/>
  <c r="DH26" i="72"/>
  <c r="DG26" i="72"/>
  <c r="DF26" i="72"/>
  <c r="DE26" i="72"/>
  <c r="DD26" i="72"/>
  <c r="DC26" i="72"/>
  <c r="DB26" i="72"/>
  <c r="DA26" i="72"/>
  <c r="CZ26" i="72"/>
  <c r="CY26" i="72"/>
  <c r="CX26" i="72"/>
  <c r="CW26" i="72"/>
  <c r="CV26" i="72"/>
  <c r="DK25" i="72"/>
  <c r="DJ25" i="72"/>
  <c r="DI25" i="72"/>
  <c r="DH25" i="72"/>
  <c r="DG25" i="72"/>
  <c r="DF25" i="72"/>
  <c r="DE25" i="72"/>
  <c r="DD25" i="72"/>
  <c r="DC25" i="72"/>
  <c r="DB25" i="72"/>
  <c r="DA25" i="72"/>
  <c r="CZ25" i="72"/>
  <c r="CY25" i="72"/>
  <c r="CX25" i="72"/>
  <c r="CW25" i="72"/>
  <c r="CV25" i="72"/>
  <c r="DK24" i="72"/>
  <c r="DJ24" i="72"/>
  <c r="DI24" i="72"/>
  <c r="DH24" i="72"/>
  <c r="DG24" i="72"/>
  <c r="DF24" i="72"/>
  <c r="DE24" i="72"/>
  <c r="DD24" i="72"/>
  <c r="DC24" i="72"/>
  <c r="DB24" i="72"/>
  <c r="DA24" i="72"/>
  <c r="CZ24" i="72"/>
  <c r="CY24" i="72"/>
  <c r="CX24" i="72"/>
  <c r="CW24" i="72"/>
  <c r="CV24" i="72"/>
  <c r="DK23" i="72"/>
  <c r="DJ23" i="72"/>
  <c r="DI23" i="72"/>
  <c r="DH23" i="72"/>
  <c r="DG23" i="72"/>
  <c r="DF23" i="72"/>
  <c r="DE23" i="72"/>
  <c r="DD23" i="72"/>
  <c r="DC23" i="72"/>
  <c r="DB23" i="72"/>
  <c r="DA23" i="72"/>
  <c r="CZ23" i="72"/>
  <c r="CY23" i="72"/>
  <c r="CX23" i="72"/>
  <c r="CW23" i="72"/>
  <c r="CV23" i="72"/>
  <c r="DK22" i="72"/>
  <c r="DJ22" i="72"/>
  <c r="DI22" i="72"/>
  <c r="DH22" i="72"/>
  <c r="DG22" i="72"/>
  <c r="DF22" i="72"/>
  <c r="DE22" i="72"/>
  <c r="DD22" i="72"/>
  <c r="DC22" i="72"/>
  <c r="DB22" i="72"/>
  <c r="DA22" i="72"/>
  <c r="CZ22" i="72"/>
  <c r="CY22" i="72"/>
  <c r="CX22" i="72"/>
  <c r="CW22" i="72"/>
  <c r="CV22" i="72"/>
  <c r="DK21" i="72"/>
  <c r="DJ21" i="72"/>
  <c r="DI21" i="72"/>
  <c r="DH21" i="72"/>
  <c r="DG21" i="72"/>
  <c r="DF21" i="72"/>
  <c r="DE21" i="72"/>
  <c r="DD21" i="72"/>
  <c r="DC21" i="72"/>
  <c r="DB21" i="72"/>
  <c r="DA21" i="72"/>
  <c r="CZ21" i="72"/>
  <c r="CY21" i="72"/>
  <c r="CX21" i="72"/>
  <c r="CW21" i="72"/>
  <c r="CV21" i="72"/>
  <c r="DK20" i="72"/>
  <c r="DJ20" i="72"/>
  <c r="DI20" i="72"/>
  <c r="DH20" i="72"/>
  <c r="DG20" i="72"/>
  <c r="DF20" i="72"/>
  <c r="DE20" i="72"/>
  <c r="DD20" i="72"/>
  <c r="DC20" i="72"/>
  <c r="DB20" i="72"/>
  <c r="DA20" i="72"/>
  <c r="CZ20" i="72"/>
  <c r="CY20" i="72"/>
  <c r="CX20" i="72"/>
  <c r="CW20" i="72"/>
  <c r="CV20" i="72"/>
  <c r="DK19" i="72"/>
  <c r="DJ19" i="72"/>
  <c r="DI19" i="72"/>
  <c r="DH19" i="72"/>
  <c r="DG19" i="72"/>
  <c r="DF19" i="72"/>
  <c r="DE19" i="72"/>
  <c r="DD19" i="72"/>
  <c r="DC19" i="72"/>
  <c r="DB19" i="72"/>
  <c r="DA19" i="72"/>
  <c r="CZ19" i="72"/>
  <c r="CY19" i="72"/>
  <c r="CX19" i="72"/>
  <c r="CW19" i="72"/>
  <c r="CV19" i="72"/>
  <c r="DK18" i="72"/>
  <c r="DJ18" i="72"/>
  <c r="DI18" i="72"/>
  <c r="DH18" i="72"/>
  <c r="DG18" i="72"/>
  <c r="DF18" i="72"/>
  <c r="DE18" i="72"/>
  <c r="DD18" i="72"/>
  <c r="DC18" i="72"/>
  <c r="DB18" i="72"/>
  <c r="DA18" i="72"/>
  <c r="CZ18" i="72"/>
  <c r="CY18" i="72"/>
  <c r="CX18" i="72"/>
  <c r="CW18" i="72"/>
  <c r="CV18" i="72"/>
  <c r="DK17" i="72"/>
  <c r="DJ17" i="72"/>
  <c r="DI17" i="72"/>
  <c r="DH17" i="72"/>
  <c r="DG17" i="72"/>
  <c r="DF17" i="72"/>
  <c r="DE17" i="72"/>
  <c r="DD17" i="72"/>
  <c r="DC17" i="72"/>
  <c r="DB17" i="72"/>
  <c r="DA17" i="72"/>
  <c r="CZ17" i="72"/>
  <c r="CY17" i="72"/>
  <c r="CX17" i="72"/>
  <c r="CW17" i="72"/>
  <c r="CV17" i="72"/>
  <c r="DK16" i="72"/>
  <c r="DJ16" i="72"/>
  <c r="DI16" i="72"/>
  <c r="DH16" i="72"/>
  <c r="DG16" i="72"/>
  <c r="DF16" i="72"/>
  <c r="DE16" i="72"/>
  <c r="DD16" i="72"/>
  <c r="DC16" i="72"/>
  <c r="DB16" i="72"/>
  <c r="DA16" i="72"/>
  <c r="CZ16" i="72"/>
  <c r="CY16" i="72"/>
  <c r="CX16" i="72"/>
  <c r="CW16" i="72"/>
  <c r="CV16" i="72"/>
  <c r="DK15" i="72"/>
  <c r="DJ15" i="72"/>
  <c r="DI15" i="72"/>
  <c r="DH15" i="72"/>
  <c r="DG15" i="72"/>
  <c r="DF15" i="72"/>
  <c r="DE15" i="72"/>
  <c r="DD15" i="72"/>
  <c r="DC15" i="72"/>
  <c r="DB15" i="72"/>
  <c r="DA15" i="72"/>
  <c r="CZ15" i="72"/>
  <c r="CY15" i="72"/>
  <c r="CX15" i="72"/>
  <c r="CW15" i="72"/>
  <c r="CV15" i="72"/>
  <c r="DK14" i="72"/>
  <c r="DJ14" i="72"/>
  <c r="DI14" i="72"/>
  <c r="DH14" i="72"/>
  <c r="DG14" i="72"/>
  <c r="DF14" i="72"/>
  <c r="DE14" i="72"/>
  <c r="DD14" i="72"/>
  <c r="DC14" i="72"/>
  <c r="DB14" i="72"/>
  <c r="DA14" i="72"/>
  <c r="CZ14" i="72"/>
  <c r="CY14" i="72"/>
  <c r="CX14" i="72"/>
  <c r="CW14" i="72"/>
  <c r="CV14" i="72"/>
  <c r="DK13" i="72"/>
  <c r="DJ13" i="72"/>
  <c r="DI13" i="72"/>
  <c r="DH13" i="72"/>
  <c r="DG13" i="72"/>
  <c r="DF13" i="72"/>
  <c r="DE13" i="72"/>
  <c r="DD13" i="72"/>
  <c r="DC13" i="72"/>
  <c r="DB13" i="72"/>
  <c r="DA13" i="72"/>
  <c r="CZ13" i="72"/>
  <c r="CY13" i="72"/>
  <c r="CX13" i="72"/>
  <c r="CW13" i="72"/>
  <c r="CV13" i="72"/>
  <c r="DK12" i="72"/>
  <c r="DJ12" i="72"/>
  <c r="DI12" i="72"/>
  <c r="DH12" i="72"/>
  <c r="DG12" i="72"/>
  <c r="DF12" i="72"/>
  <c r="DE12" i="72"/>
  <c r="DD12" i="72"/>
  <c r="DC12" i="72"/>
  <c r="DB12" i="72"/>
  <c r="DA12" i="72"/>
  <c r="CZ12" i="72"/>
  <c r="CY12" i="72"/>
  <c r="CX12" i="72"/>
  <c r="CW12" i="72"/>
  <c r="CV12" i="72"/>
  <c r="DK11" i="72"/>
  <c r="DJ11" i="72"/>
  <c r="DI11" i="72"/>
  <c r="DH11" i="72"/>
  <c r="DG11" i="72"/>
  <c r="DF11" i="72"/>
  <c r="DE11" i="72"/>
  <c r="DD11" i="72"/>
  <c r="DC11" i="72"/>
  <c r="DB11" i="72"/>
  <c r="DA11" i="72"/>
  <c r="CZ11" i="72"/>
  <c r="CY11" i="72"/>
  <c r="CX11" i="72"/>
  <c r="CW11" i="72"/>
  <c r="CV11" i="72"/>
  <c r="DK10" i="72"/>
  <c r="DJ10" i="72"/>
  <c r="DI10" i="72"/>
  <c r="DH10" i="72"/>
  <c r="DG10" i="72"/>
  <c r="DF10" i="72"/>
  <c r="DE10" i="72"/>
  <c r="DD10" i="72"/>
  <c r="DC10" i="72"/>
  <c r="DB10" i="72"/>
  <c r="DA10" i="72"/>
  <c r="CZ10" i="72"/>
  <c r="CY10" i="72"/>
  <c r="CX10" i="72"/>
  <c r="CW10" i="72"/>
  <c r="CV10" i="72"/>
  <c r="DK9" i="72"/>
  <c r="DJ9" i="72"/>
  <c r="DI9" i="72"/>
  <c r="DH9" i="72"/>
  <c r="DG9" i="72"/>
  <c r="DF9" i="72"/>
  <c r="DE9" i="72"/>
  <c r="DD9" i="72"/>
  <c r="DC9" i="72"/>
  <c r="DB9" i="72"/>
  <c r="DA9" i="72"/>
  <c r="CZ9" i="72"/>
  <c r="CY9" i="72"/>
  <c r="CX9" i="72"/>
  <c r="CW9" i="72"/>
  <c r="CV9" i="72"/>
  <c r="DK8" i="72"/>
  <c r="DJ8" i="72"/>
  <c r="DI8" i="72"/>
  <c r="DH8" i="72"/>
  <c r="DG8" i="72"/>
  <c r="DF8" i="72"/>
  <c r="DE8" i="72"/>
  <c r="DD8" i="72"/>
  <c r="DC8" i="72"/>
  <c r="DB8" i="72"/>
  <c r="DA8" i="72"/>
  <c r="CZ8" i="72"/>
  <c r="CY8" i="72"/>
  <c r="CX8" i="72"/>
  <c r="CW8" i="72"/>
  <c r="CV8" i="72"/>
  <c r="DK7" i="72"/>
  <c r="DJ7" i="72"/>
  <c r="DI7" i="72"/>
  <c r="DH7" i="72"/>
  <c r="DG7" i="72"/>
  <c r="DF7" i="72"/>
  <c r="DE7" i="72"/>
  <c r="DD7" i="72"/>
  <c r="DC7" i="72"/>
  <c r="DB7" i="72"/>
  <c r="DA7" i="72"/>
  <c r="CZ7" i="72"/>
  <c r="CY7" i="72"/>
  <c r="CX7" i="72"/>
  <c r="CW7" i="72"/>
  <c r="CV7" i="72"/>
  <c r="DK6" i="72"/>
  <c r="DJ6" i="72"/>
  <c r="DI6" i="72"/>
  <c r="DH6" i="72"/>
  <c r="DG6" i="72"/>
  <c r="DF6" i="72"/>
  <c r="DE6" i="72"/>
  <c r="DD6" i="72"/>
  <c r="DC6" i="72"/>
  <c r="DB6" i="72"/>
  <c r="DA6" i="72"/>
  <c r="CZ6" i="72"/>
  <c r="CY6" i="72"/>
  <c r="CX6" i="72"/>
  <c r="CW6" i="72"/>
  <c r="CV6" i="72"/>
  <c r="DK5" i="72"/>
  <c r="DJ5" i="72"/>
  <c r="DI5" i="72"/>
  <c r="DH5" i="72"/>
  <c r="DG5" i="72"/>
  <c r="DF5" i="72"/>
  <c r="DE5" i="72"/>
  <c r="DD5" i="72"/>
  <c r="DC5" i="72"/>
  <c r="DB5" i="72"/>
  <c r="DA5" i="72"/>
  <c r="CZ5" i="72"/>
  <c r="CY5" i="72"/>
  <c r="CX5" i="72"/>
  <c r="CW5" i="72"/>
  <c r="CV5" i="72"/>
  <c r="DK4" i="72"/>
  <c r="DJ4" i="72"/>
  <c r="DI4" i="72"/>
  <c r="DH4" i="72"/>
  <c r="DG4" i="72"/>
  <c r="DF4" i="72"/>
  <c r="DE4" i="72"/>
  <c r="DD4" i="72"/>
  <c r="DC4" i="72"/>
  <c r="DB4" i="72"/>
  <c r="DA4" i="72"/>
  <c r="CZ4" i="72"/>
  <c r="CY4" i="72"/>
  <c r="CX4" i="72"/>
  <c r="CW4" i="72"/>
  <c r="CV4" i="72"/>
  <c r="CN40" i="74"/>
  <c r="CM40" i="74"/>
  <c r="CL40" i="74"/>
  <c r="CK40" i="74"/>
  <c r="CJ40" i="74"/>
  <c r="CI40" i="74"/>
  <c r="CH40" i="74"/>
  <c r="CG40" i="74"/>
  <c r="CF40" i="74"/>
  <c r="CE40" i="74"/>
  <c r="CD40" i="74"/>
  <c r="CC40" i="74"/>
  <c r="CB40" i="74"/>
  <c r="CA40" i="74"/>
  <c r="BZ40" i="74"/>
  <c r="BY40" i="74"/>
  <c r="BX40" i="74"/>
  <c r="BW40" i="74"/>
  <c r="BV40" i="74"/>
  <c r="BU40" i="74"/>
  <c r="BT40" i="74"/>
  <c r="BS40" i="74"/>
  <c r="BR40" i="74"/>
  <c r="BQ40" i="74"/>
  <c r="BP40" i="74"/>
  <c r="BO40" i="74"/>
  <c r="BN40" i="74"/>
  <c r="BM40" i="74"/>
  <c r="BL40" i="74"/>
  <c r="BK40" i="74"/>
  <c r="BJ40" i="74"/>
  <c r="BI40" i="74"/>
  <c r="BH40" i="74"/>
  <c r="BG40" i="74"/>
  <c r="BF40" i="74"/>
  <c r="BE40" i="74"/>
  <c r="BD40" i="74"/>
  <c r="BC40" i="74"/>
  <c r="BB40" i="74"/>
  <c r="BA40" i="74"/>
  <c r="AZ40" i="74"/>
  <c r="AY40" i="74"/>
  <c r="AX40" i="74"/>
  <c r="AW40" i="74"/>
  <c r="AV40" i="74"/>
  <c r="AU40" i="74"/>
  <c r="AT40" i="74"/>
  <c r="AS40" i="74"/>
  <c r="AR40" i="74"/>
  <c r="AQ40" i="74"/>
  <c r="AP40" i="74"/>
  <c r="AO40" i="74"/>
  <c r="AN40" i="74"/>
  <c r="AM40" i="74"/>
  <c r="AL40" i="74"/>
  <c r="AK40" i="74"/>
  <c r="AJ40" i="74"/>
  <c r="AI40" i="74"/>
  <c r="AH40" i="74"/>
  <c r="AG40" i="74"/>
  <c r="AF40" i="74"/>
  <c r="AE40" i="74"/>
  <c r="AD40" i="74"/>
  <c r="AC40" i="74"/>
  <c r="AB40" i="74"/>
  <c r="AA40" i="74"/>
  <c r="Z40" i="74"/>
  <c r="Y40" i="74"/>
  <c r="X40" i="74"/>
  <c r="W40" i="74"/>
  <c r="V40" i="74"/>
  <c r="U40" i="74"/>
  <c r="T40" i="74"/>
  <c r="S40" i="74"/>
  <c r="R40" i="74"/>
  <c r="Q40" i="74"/>
  <c r="P40" i="74"/>
  <c r="O40" i="74"/>
  <c r="N40" i="74"/>
  <c r="M40" i="74"/>
  <c r="L40" i="74"/>
  <c r="K40" i="74"/>
  <c r="J40" i="74"/>
  <c r="I40" i="74"/>
  <c r="H40" i="74"/>
  <c r="G40" i="74"/>
  <c r="F40" i="74"/>
  <c r="E40" i="74"/>
  <c r="D40" i="74"/>
  <c r="C40" i="74"/>
  <c r="B40" i="74"/>
  <c r="CN39" i="74"/>
  <c r="CM39" i="74"/>
  <c r="CL39" i="74"/>
  <c r="CK39" i="74"/>
  <c r="CJ39" i="74"/>
  <c r="CI39" i="74"/>
  <c r="CH39" i="74"/>
  <c r="CG39" i="74"/>
  <c r="CF39" i="74"/>
  <c r="CE39" i="74"/>
  <c r="CD39" i="74"/>
  <c r="CC39" i="74"/>
  <c r="CB39" i="74"/>
  <c r="CA39" i="74"/>
  <c r="BZ39" i="74"/>
  <c r="BY39" i="74"/>
  <c r="BX39" i="74"/>
  <c r="BW39" i="74"/>
  <c r="BV39" i="74"/>
  <c r="BU39" i="74"/>
  <c r="BT39" i="74"/>
  <c r="BS39" i="74"/>
  <c r="BR39" i="74"/>
  <c r="BQ39" i="74"/>
  <c r="BP39" i="74"/>
  <c r="BO39" i="74"/>
  <c r="BN39" i="74"/>
  <c r="BM39" i="74"/>
  <c r="BL39" i="74"/>
  <c r="BK39" i="74"/>
  <c r="BJ39" i="74"/>
  <c r="BI39" i="74"/>
  <c r="BH39" i="74"/>
  <c r="BG39" i="74"/>
  <c r="BF39" i="74"/>
  <c r="BE39" i="74"/>
  <c r="BD39" i="74"/>
  <c r="BC39" i="74"/>
  <c r="BB39" i="74"/>
  <c r="BA39" i="74"/>
  <c r="AZ39" i="74"/>
  <c r="AY39" i="74"/>
  <c r="AX39" i="74"/>
  <c r="AW39" i="74"/>
  <c r="AV39" i="74"/>
  <c r="AU39" i="74"/>
  <c r="AT39" i="74"/>
  <c r="AS39" i="74"/>
  <c r="AR39" i="74"/>
  <c r="AQ39" i="74"/>
  <c r="AP39" i="74"/>
  <c r="AO39" i="74"/>
  <c r="AN39" i="74"/>
  <c r="AM39" i="74"/>
  <c r="AL39" i="74"/>
  <c r="AK39" i="74"/>
  <c r="AJ39" i="74"/>
  <c r="AI39" i="74"/>
  <c r="AH39" i="74"/>
  <c r="AG39" i="74"/>
  <c r="AF39" i="74"/>
  <c r="AE39" i="74"/>
  <c r="AD39" i="74"/>
  <c r="AC39" i="74"/>
  <c r="AB39" i="74"/>
  <c r="AA39" i="74"/>
  <c r="Z39" i="74"/>
  <c r="Y39" i="74"/>
  <c r="X39" i="74"/>
  <c r="W39" i="74"/>
  <c r="V39" i="74"/>
  <c r="U39" i="74"/>
  <c r="T39" i="74"/>
  <c r="S39" i="74"/>
  <c r="R39" i="74"/>
  <c r="Q39" i="74"/>
  <c r="P39" i="74"/>
  <c r="O39" i="74"/>
  <c r="N39" i="74"/>
  <c r="M39" i="74"/>
  <c r="L39" i="74"/>
  <c r="K39" i="74"/>
  <c r="J39" i="74"/>
  <c r="I39" i="74"/>
  <c r="H39" i="74"/>
  <c r="G39" i="74"/>
  <c r="F39" i="74"/>
  <c r="E39" i="74"/>
  <c r="D39" i="74"/>
  <c r="C39" i="74"/>
  <c r="B39" i="74"/>
  <c r="DK38" i="74"/>
  <c r="DJ38" i="74"/>
  <c r="DI38" i="74"/>
  <c r="DH38" i="74"/>
  <c r="DG38" i="74"/>
  <c r="DF38" i="74"/>
  <c r="DE38" i="74"/>
  <c r="DD38" i="74"/>
  <c r="DC38" i="74"/>
  <c r="DB38" i="74"/>
  <c r="DA38" i="74"/>
  <c r="CZ38" i="74"/>
  <c r="CY38" i="74"/>
  <c r="CX38" i="74"/>
  <c r="CW38" i="74"/>
  <c r="CV38" i="74"/>
  <c r="DK37" i="74"/>
  <c r="DJ37" i="74"/>
  <c r="DI37" i="74"/>
  <c r="DH37" i="74"/>
  <c r="DG37" i="74"/>
  <c r="DF37" i="74"/>
  <c r="DE37" i="74"/>
  <c r="DD37" i="74"/>
  <c r="DC37" i="74"/>
  <c r="DB37" i="74"/>
  <c r="DA37" i="74"/>
  <c r="CZ37" i="74"/>
  <c r="CY37" i="74"/>
  <c r="CX37" i="74"/>
  <c r="CW37" i="74"/>
  <c r="CV37" i="74"/>
  <c r="DK36" i="74"/>
  <c r="DJ36" i="74"/>
  <c r="DI36" i="74"/>
  <c r="DH36" i="74"/>
  <c r="DG36" i="74"/>
  <c r="DF36" i="74"/>
  <c r="DE36" i="74"/>
  <c r="DD36" i="74"/>
  <c r="DC36" i="74"/>
  <c r="DB36" i="74"/>
  <c r="DA36" i="74"/>
  <c r="CZ36" i="74"/>
  <c r="CY36" i="74"/>
  <c r="CX36" i="74"/>
  <c r="CW36" i="74"/>
  <c r="CV36" i="74"/>
  <c r="DK35" i="74"/>
  <c r="DJ35" i="74"/>
  <c r="DI35" i="74"/>
  <c r="DH35" i="74"/>
  <c r="DG35" i="74"/>
  <c r="DF35" i="74"/>
  <c r="DE35" i="74"/>
  <c r="DD35" i="74"/>
  <c r="DC35" i="74"/>
  <c r="DB35" i="74"/>
  <c r="DA35" i="74"/>
  <c r="CZ35" i="74"/>
  <c r="CY35" i="74"/>
  <c r="CX35" i="74"/>
  <c r="CW35" i="74"/>
  <c r="CV35" i="74"/>
  <c r="DK34" i="74"/>
  <c r="DJ34" i="74"/>
  <c r="DI34" i="74"/>
  <c r="DH34" i="74"/>
  <c r="DG34" i="74"/>
  <c r="DF34" i="74"/>
  <c r="DE34" i="74"/>
  <c r="DD34" i="74"/>
  <c r="DC34" i="74"/>
  <c r="DB34" i="74"/>
  <c r="DA34" i="74"/>
  <c r="CZ34" i="74"/>
  <c r="CY34" i="74"/>
  <c r="CX34" i="74"/>
  <c r="CW34" i="74"/>
  <c r="CV34" i="74"/>
  <c r="DK33" i="74"/>
  <c r="DJ33" i="74"/>
  <c r="DI33" i="74"/>
  <c r="DH33" i="74"/>
  <c r="DG33" i="74"/>
  <c r="DF33" i="74"/>
  <c r="DE33" i="74"/>
  <c r="DD33" i="74"/>
  <c r="DC33" i="74"/>
  <c r="DB33" i="74"/>
  <c r="DA33" i="74"/>
  <c r="CZ33" i="74"/>
  <c r="CY33" i="74"/>
  <c r="CX33" i="74"/>
  <c r="CW33" i="74"/>
  <c r="CV33" i="74"/>
  <c r="DK32" i="74"/>
  <c r="DJ32" i="74"/>
  <c r="DI32" i="74"/>
  <c r="DH32" i="74"/>
  <c r="DG32" i="74"/>
  <c r="DF32" i="74"/>
  <c r="DE32" i="74"/>
  <c r="DD32" i="74"/>
  <c r="DC32" i="74"/>
  <c r="DB32" i="74"/>
  <c r="DA32" i="74"/>
  <c r="CZ32" i="74"/>
  <c r="CY32" i="74"/>
  <c r="CX32" i="74"/>
  <c r="CW32" i="74"/>
  <c r="CV32" i="74"/>
  <c r="DK31" i="74"/>
  <c r="DJ31" i="74"/>
  <c r="DI31" i="74"/>
  <c r="DH31" i="74"/>
  <c r="DG31" i="74"/>
  <c r="DF31" i="74"/>
  <c r="DE31" i="74"/>
  <c r="DD31" i="74"/>
  <c r="DC31" i="74"/>
  <c r="DB31" i="74"/>
  <c r="DA31" i="74"/>
  <c r="CZ31" i="74"/>
  <c r="CY31" i="74"/>
  <c r="CX31" i="74"/>
  <c r="CW31" i="74"/>
  <c r="CV31" i="74"/>
  <c r="DK30" i="74"/>
  <c r="DJ30" i="74"/>
  <c r="DI30" i="74"/>
  <c r="DH30" i="74"/>
  <c r="DG30" i="74"/>
  <c r="DF30" i="74"/>
  <c r="DE30" i="74"/>
  <c r="DD30" i="74"/>
  <c r="DC30" i="74"/>
  <c r="DB30" i="74"/>
  <c r="DA30" i="74"/>
  <c r="CZ30" i="74"/>
  <c r="CY30" i="74"/>
  <c r="CX30" i="74"/>
  <c r="CW30" i="74"/>
  <c r="CV30" i="74"/>
  <c r="DK29" i="74"/>
  <c r="DJ29" i="74"/>
  <c r="DI29" i="74"/>
  <c r="DH29" i="74"/>
  <c r="DG29" i="74"/>
  <c r="DF29" i="74"/>
  <c r="DE29" i="74"/>
  <c r="DD29" i="74"/>
  <c r="DC29" i="74"/>
  <c r="DB29" i="74"/>
  <c r="DA29" i="74"/>
  <c r="CZ29" i="74"/>
  <c r="CY29" i="74"/>
  <c r="CX29" i="74"/>
  <c r="CW29" i="74"/>
  <c r="CV29" i="74"/>
  <c r="DK28" i="74"/>
  <c r="DJ28" i="74"/>
  <c r="DI28" i="74"/>
  <c r="DH28" i="74"/>
  <c r="DG28" i="74"/>
  <c r="DF28" i="74"/>
  <c r="DE28" i="74"/>
  <c r="DD28" i="74"/>
  <c r="DC28" i="74"/>
  <c r="DB28" i="74"/>
  <c r="DA28" i="74"/>
  <c r="CZ28" i="74"/>
  <c r="CY28" i="74"/>
  <c r="CX28" i="74"/>
  <c r="CW28" i="74"/>
  <c r="CV28" i="74"/>
  <c r="DK27" i="74"/>
  <c r="DJ27" i="74"/>
  <c r="DI27" i="74"/>
  <c r="DH27" i="74"/>
  <c r="DG27" i="74"/>
  <c r="DF27" i="74"/>
  <c r="DE27" i="74"/>
  <c r="DD27" i="74"/>
  <c r="DC27" i="74"/>
  <c r="DB27" i="74"/>
  <c r="DA27" i="74"/>
  <c r="CZ27" i="74"/>
  <c r="CY27" i="74"/>
  <c r="CX27" i="74"/>
  <c r="CW27" i="74"/>
  <c r="CV27" i="74"/>
  <c r="DK26" i="74"/>
  <c r="DJ26" i="74"/>
  <c r="DI26" i="74"/>
  <c r="DH26" i="74"/>
  <c r="DG26" i="74"/>
  <c r="DF26" i="74"/>
  <c r="DE26" i="74"/>
  <c r="DD26" i="74"/>
  <c r="DC26" i="74"/>
  <c r="DB26" i="74"/>
  <c r="DA26" i="74"/>
  <c r="CZ26" i="74"/>
  <c r="CY26" i="74"/>
  <c r="CX26" i="74"/>
  <c r="CW26" i="74"/>
  <c r="CV26" i="74"/>
  <c r="DK25" i="74"/>
  <c r="DJ25" i="74"/>
  <c r="DI25" i="74"/>
  <c r="DH25" i="74"/>
  <c r="DG25" i="74"/>
  <c r="DF25" i="74"/>
  <c r="DE25" i="74"/>
  <c r="DD25" i="74"/>
  <c r="DC25" i="74"/>
  <c r="DB25" i="74"/>
  <c r="DA25" i="74"/>
  <c r="CZ25" i="74"/>
  <c r="CY25" i="74"/>
  <c r="CX25" i="74"/>
  <c r="CW25" i="74"/>
  <c r="CV25" i="74"/>
  <c r="DK24" i="74"/>
  <c r="DJ24" i="74"/>
  <c r="DI24" i="74"/>
  <c r="DH24" i="74"/>
  <c r="DG24" i="74"/>
  <c r="DF24" i="74"/>
  <c r="DE24" i="74"/>
  <c r="DD24" i="74"/>
  <c r="DC24" i="74"/>
  <c r="DB24" i="74"/>
  <c r="DA24" i="74"/>
  <c r="CZ24" i="74"/>
  <c r="CY24" i="74"/>
  <c r="CX24" i="74"/>
  <c r="CW24" i="74"/>
  <c r="CV24" i="74"/>
  <c r="DK23" i="74"/>
  <c r="DJ23" i="74"/>
  <c r="DI23" i="74"/>
  <c r="DH23" i="74"/>
  <c r="DG23" i="74"/>
  <c r="DF23" i="74"/>
  <c r="DE23" i="74"/>
  <c r="DD23" i="74"/>
  <c r="DC23" i="74"/>
  <c r="DB23" i="74"/>
  <c r="DA23" i="74"/>
  <c r="CZ23" i="74"/>
  <c r="CY23" i="74"/>
  <c r="CX23" i="74"/>
  <c r="CW23" i="74"/>
  <c r="CV23" i="74"/>
  <c r="DK22" i="74"/>
  <c r="DJ22" i="74"/>
  <c r="DI22" i="74"/>
  <c r="DH22" i="74"/>
  <c r="DG22" i="74"/>
  <c r="DF22" i="74"/>
  <c r="DE22" i="74"/>
  <c r="DD22" i="74"/>
  <c r="DC22" i="74"/>
  <c r="DB22" i="74"/>
  <c r="DA22" i="74"/>
  <c r="CZ22" i="74"/>
  <c r="CY22" i="74"/>
  <c r="CX22" i="74"/>
  <c r="CW22" i="74"/>
  <c r="CV22" i="74"/>
  <c r="DK21" i="74"/>
  <c r="DJ21" i="74"/>
  <c r="DI21" i="74"/>
  <c r="DH21" i="74"/>
  <c r="DG21" i="74"/>
  <c r="DF21" i="74"/>
  <c r="DE21" i="74"/>
  <c r="DD21" i="74"/>
  <c r="DC21" i="74"/>
  <c r="DB21" i="74"/>
  <c r="DA21" i="74"/>
  <c r="CZ21" i="74"/>
  <c r="CY21" i="74"/>
  <c r="CX21" i="74"/>
  <c r="CW21" i="74"/>
  <c r="CV21" i="74"/>
  <c r="DK20" i="74"/>
  <c r="DJ20" i="74"/>
  <c r="DI20" i="74"/>
  <c r="DH20" i="74"/>
  <c r="DG20" i="74"/>
  <c r="DF20" i="74"/>
  <c r="DE20" i="74"/>
  <c r="DD20" i="74"/>
  <c r="DC20" i="74"/>
  <c r="DB20" i="74"/>
  <c r="DA20" i="74"/>
  <c r="CZ20" i="74"/>
  <c r="CY20" i="74"/>
  <c r="CX20" i="74"/>
  <c r="CW20" i="74"/>
  <c r="CV20" i="74"/>
  <c r="DK19" i="74"/>
  <c r="DJ19" i="74"/>
  <c r="DI19" i="74"/>
  <c r="DH19" i="74"/>
  <c r="DG19" i="74"/>
  <c r="DF19" i="74"/>
  <c r="DE19" i="74"/>
  <c r="DD19" i="74"/>
  <c r="DC19" i="74"/>
  <c r="DB19" i="74"/>
  <c r="DA19" i="74"/>
  <c r="CZ19" i="74"/>
  <c r="CY19" i="74"/>
  <c r="CX19" i="74"/>
  <c r="CW19" i="74"/>
  <c r="CV19" i="74"/>
  <c r="DK18" i="74"/>
  <c r="DJ18" i="74"/>
  <c r="DI18" i="74"/>
  <c r="DH18" i="74"/>
  <c r="DG18" i="74"/>
  <c r="DF18" i="74"/>
  <c r="DE18" i="74"/>
  <c r="DD18" i="74"/>
  <c r="DC18" i="74"/>
  <c r="DB18" i="74"/>
  <c r="DA18" i="74"/>
  <c r="CZ18" i="74"/>
  <c r="CY18" i="74"/>
  <c r="CX18" i="74"/>
  <c r="CW18" i="74"/>
  <c r="CV18" i="74"/>
  <c r="DK17" i="74"/>
  <c r="DJ17" i="74"/>
  <c r="DI17" i="74"/>
  <c r="DH17" i="74"/>
  <c r="DG17" i="74"/>
  <c r="DF17" i="74"/>
  <c r="DE17" i="74"/>
  <c r="DD17" i="74"/>
  <c r="DC17" i="74"/>
  <c r="DB17" i="74"/>
  <c r="DA17" i="74"/>
  <c r="CZ17" i="74"/>
  <c r="CY17" i="74"/>
  <c r="CX17" i="74"/>
  <c r="CW17" i="74"/>
  <c r="CV17" i="74"/>
  <c r="DK16" i="74"/>
  <c r="DJ16" i="74"/>
  <c r="DI16" i="74"/>
  <c r="DH16" i="74"/>
  <c r="DG16" i="74"/>
  <c r="DF16" i="74"/>
  <c r="DE16" i="74"/>
  <c r="DD16" i="74"/>
  <c r="DC16" i="74"/>
  <c r="DB16" i="74"/>
  <c r="DA16" i="74"/>
  <c r="CZ16" i="74"/>
  <c r="CY16" i="74"/>
  <c r="CX16" i="74"/>
  <c r="CW16" i="74"/>
  <c r="CV16" i="74"/>
  <c r="DK15" i="74"/>
  <c r="DJ15" i="74"/>
  <c r="DI15" i="74"/>
  <c r="DH15" i="74"/>
  <c r="DG15" i="74"/>
  <c r="DF15" i="74"/>
  <c r="DE15" i="74"/>
  <c r="DD15" i="74"/>
  <c r="DC15" i="74"/>
  <c r="DB15" i="74"/>
  <c r="DA15" i="74"/>
  <c r="CZ15" i="74"/>
  <c r="CY15" i="74"/>
  <c r="CX15" i="74"/>
  <c r="CW15" i="74"/>
  <c r="CV15" i="74"/>
  <c r="DK14" i="74"/>
  <c r="DJ14" i="74"/>
  <c r="DI14" i="74"/>
  <c r="DH14" i="74"/>
  <c r="DG14" i="74"/>
  <c r="DF14" i="74"/>
  <c r="DE14" i="74"/>
  <c r="DD14" i="74"/>
  <c r="DC14" i="74"/>
  <c r="DB14" i="74"/>
  <c r="DA14" i="74"/>
  <c r="CZ14" i="74"/>
  <c r="CY14" i="74"/>
  <c r="CX14" i="74"/>
  <c r="CW14" i="74"/>
  <c r="CV14" i="74"/>
  <c r="DK13" i="74"/>
  <c r="DJ13" i="74"/>
  <c r="DI13" i="74"/>
  <c r="DH13" i="74"/>
  <c r="DG13" i="74"/>
  <c r="DF13" i="74"/>
  <c r="DE13" i="74"/>
  <c r="DD13" i="74"/>
  <c r="DC13" i="74"/>
  <c r="DB13" i="74"/>
  <c r="DA13" i="74"/>
  <c r="CZ13" i="74"/>
  <c r="CY13" i="74"/>
  <c r="CX13" i="74"/>
  <c r="CW13" i="74"/>
  <c r="CV13" i="74"/>
  <c r="DK12" i="74"/>
  <c r="DJ12" i="74"/>
  <c r="DI12" i="74"/>
  <c r="DH12" i="74"/>
  <c r="DG12" i="74"/>
  <c r="DF12" i="74"/>
  <c r="DE12" i="74"/>
  <c r="DD12" i="74"/>
  <c r="DC12" i="74"/>
  <c r="DB12" i="74"/>
  <c r="DA12" i="74"/>
  <c r="CZ12" i="74"/>
  <c r="CY12" i="74"/>
  <c r="CX12" i="74"/>
  <c r="CW12" i="74"/>
  <c r="CV12" i="74"/>
  <c r="DK11" i="74"/>
  <c r="DJ11" i="74"/>
  <c r="DI11" i="74"/>
  <c r="DH11" i="74"/>
  <c r="DG11" i="74"/>
  <c r="DF11" i="74"/>
  <c r="DE11" i="74"/>
  <c r="DD11" i="74"/>
  <c r="DC11" i="74"/>
  <c r="DB11" i="74"/>
  <c r="DA11" i="74"/>
  <c r="CZ11" i="74"/>
  <c r="CY11" i="74"/>
  <c r="CX11" i="74"/>
  <c r="CW11" i="74"/>
  <c r="CV11" i="74"/>
  <c r="DK10" i="74"/>
  <c r="DJ10" i="74"/>
  <c r="DI10" i="74"/>
  <c r="DH10" i="74"/>
  <c r="DG10" i="74"/>
  <c r="DF10" i="74"/>
  <c r="DE10" i="74"/>
  <c r="DD10" i="74"/>
  <c r="DC10" i="74"/>
  <c r="DB10" i="74"/>
  <c r="DA10" i="74"/>
  <c r="CZ10" i="74"/>
  <c r="CY10" i="74"/>
  <c r="CX10" i="74"/>
  <c r="CW10" i="74"/>
  <c r="CV10" i="74"/>
  <c r="DK9" i="74"/>
  <c r="DJ9" i="74"/>
  <c r="DI9" i="74"/>
  <c r="DH9" i="74"/>
  <c r="DG9" i="74"/>
  <c r="DF9" i="74"/>
  <c r="DE9" i="74"/>
  <c r="DD9" i="74"/>
  <c r="DC9" i="74"/>
  <c r="DB9" i="74"/>
  <c r="DA9" i="74"/>
  <c r="CZ9" i="74"/>
  <c r="CY9" i="74"/>
  <c r="CX9" i="74"/>
  <c r="CW9" i="74"/>
  <c r="CV9" i="74"/>
  <c r="DK8" i="74"/>
  <c r="DJ8" i="74"/>
  <c r="DI8" i="74"/>
  <c r="DH8" i="74"/>
  <c r="DG8" i="74"/>
  <c r="DF8" i="74"/>
  <c r="DE8" i="74"/>
  <c r="DD8" i="74"/>
  <c r="DC8" i="74"/>
  <c r="DB8" i="74"/>
  <c r="DA8" i="74"/>
  <c r="CZ8" i="74"/>
  <c r="CY8" i="74"/>
  <c r="CX8" i="74"/>
  <c r="CW8" i="74"/>
  <c r="CV8" i="74"/>
  <c r="DK7" i="74"/>
  <c r="DJ7" i="74"/>
  <c r="DI7" i="74"/>
  <c r="DH7" i="74"/>
  <c r="DG7" i="74"/>
  <c r="DF7" i="74"/>
  <c r="DE7" i="74"/>
  <c r="DD7" i="74"/>
  <c r="DC7" i="74"/>
  <c r="DB7" i="74"/>
  <c r="DA7" i="74"/>
  <c r="CZ7" i="74"/>
  <c r="CY7" i="74"/>
  <c r="CX7" i="74"/>
  <c r="CW7" i="74"/>
  <c r="CV7" i="74"/>
  <c r="DK6" i="74"/>
  <c r="DJ6" i="74"/>
  <c r="DI6" i="74"/>
  <c r="DH6" i="74"/>
  <c r="DG6" i="74"/>
  <c r="DF6" i="74"/>
  <c r="DE6" i="74"/>
  <c r="DD6" i="74"/>
  <c r="DC6" i="74"/>
  <c r="DB6" i="74"/>
  <c r="DA6" i="74"/>
  <c r="CZ6" i="74"/>
  <c r="CY6" i="74"/>
  <c r="CX6" i="74"/>
  <c r="CW6" i="74"/>
  <c r="CV6" i="74"/>
  <c r="DK5" i="74"/>
  <c r="DJ5" i="74"/>
  <c r="DI5" i="74"/>
  <c r="DH5" i="74"/>
  <c r="DG5" i="74"/>
  <c r="DF5" i="74"/>
  <c r="DE5" i="74"/>
  <c r="DD5" i="74"/>
  <c r="DC5" i="74"/>
  <c r="DB5" i="74"/>
  <c r="DA5" i="74"/>
  <c r="CZ5" i="74"/>
  <c r="CY5" i="74"/>
  <c r="CX5" i="74"/>
  <c r="CW5" i="74"/>
  <c r="CV5" i="74"/>
  <c r="DK4" i="74"/>
  <c r="DJ4" i="74"/>
  <c r="DI4" i="74"/>
  <c r="DH4" i="74"/>
  <c r="DG4" i="74"/>
  <c r="DF4" i="74"/>
  <c r="DE4" i="74"/>
  <c r="DD4" i="74"/>
  <c r="DC4" i="74"/>
  <c r="DB4" i="74"/>
  <c r="DA4" i="74"/>
  <c r="CZ4" i="74"/>
  <c r="CY4" i="74"/>
  <c r="CX4" i="74"/>
  <c r="CW4" i="74"/>
  <c r="CV4" i="74"/>
  <c r="Z34" i="91"/>
  <c r="Y34" i="91"/>
  <c r="X34" i="91"/>
  <c r="W34" i="91"/>
  <c r="V34" i="91"/>
  <c r="U34" i="91"/>
  <c r="T34" i="91"/>
  <c r="S34" i="91"/>
  <c r="R34" i="91"/>
  <c r="Q34" i="91"/>
  <c r="P34" i="91"/>
  <c r="O34" i="91"/>
  <c r="N34" i="91"/>
  <c r="M34" i="91"/>
  <c r="L34" i="91"/>
  <c r="K34" i="91"/>
  <c r="J34" i="91"/>
  <c r="I34" i="91"/>
  <c r="H34" i="91"/>
  <c r="G34" i="91"/>
  <c r="F34" i="91"/>
  <c r="E34" i="91"/>
  <c r="D34" i="91"/>
  <c r="Z33" i="91"/>
  <c r="Y33" i="91"/>
  <c r="X33" i="91"/>
  <c r="W33" i="91"/>
  <c r="V33" i="91"/>
  <c r="U33" i="91"/>
  <c r="T33" i="91"/>
  <c r="S33" i="91"/>
  <c r="R33" i="91"/>
  <c r="Q33" i="91"/>
  <c r="P33" i="91"/>
  <c r="O33" i="91"/>
  <c r="N33" i="91"/>
  <c r="M33" i="91"/>
  <c r="L33" i="91"/>
  <c r="K33" i="91"/>
  <c r="J33" i="91"/>
  <c r="I33" i="91"/>
  <c r="H33" i="91"/>
  <c r="G33" i="91"/>
  <c r="F33" i="91"/>
  <c r="E33" i="91"/>
  <c r="D33" i="91"/>
  <c r="BA32" i="91"/>
  <c r="AZ32" i="91"/>
  <c r="AY32" i="91"/>
  <c r="AX32" i="91"/>
  <c r="AW32" i="91"/>
  <c r="AV32" i="91"/>
  <c r="AU32" i="91"/>
  <c r="AT32" i="91"/>
  <c r="AS32" i="91"/>
  <c r="AR32" i="91"/>
  <c r="AQ32" i="91"/>
  <c r="AP32" i="91"/>
  <c r="AO32" i="91"/>
  <c r="AN32" i="91"/>
  <c r="AM32" i="91"/>
  <c r="AL32" i="91"/>
  <c r="AK32" i="91"/>
  <c r="AJ32" i="91"/>
  <c r="AI32" i="91"/>
  <c r="AH32" i="91"/>
  <c r="AG32" i="91"/>
  <c r="AF32" i="91"/>
  <c r="AE32" i="91"/>
  <c r="BA31" i="91"/>
  <c r="AZ31" i="91"/>
  <c r="AY31" i="91"/>
  <c r="AX31" i="91"/>
  <c r="AW31" i="91"/>
  <c r="AV31" i="91"/>
  <c r="AU31" i="91"/>
  <c r="AT31" i="91"/>
  <c r="AS31" i="91"/>
  <c r="AR31" i="91"/>
  <c r="AQ31" i="91"/>
  <c r="AP31" i="91"/>
  <c r="AO31" i="91"/>
  <c r="AN31" i="91"/>
  <c r="AM31" i="91"/>
  <c r="AL31" i="91"/>
  <c r="AK31" i="91"/>
  <c r="AJ31" i="91"/>
  <c r="AI31" i="91"/>
  <c r="AH31" i="91"/>
  <c r="AG31" i="91"/>
  <c r="AF31" i="91"/>
  <c r="AE31" i="91"/>
  <c r="BA30" i="91"/>
  <c r="AZ30" i="91"/>
  <c r="AY30" i="91"/>
  <c r="AX30" i="91"/>
  <c r="AW30" i="91"/>
  <c r="AV30" i="91"/>
  <c r="AU30" i="91"/>
  <c r="AT30" i="91"/>
  <c r="AS30" i="91"/>
  <c r="AR30" i="91"/>
  <c r="AQ30" i="91"/>
  <c r="AP30" i="91"/>
  <c r="AO30" i="91"/>
  <c r="AN30" i="91"/>
  <c r="AM30" i="91"/>
  <c r="AL30" i="91"/>
  <c r="AK30" i="91"/>
  <c r="AJ30" i="91"/>
  <c r="AI30" i="91"/>
  <c r="AH30" i="91"/>
  <c r="AG30" i="91"/>
  <c r="AF30" i="91"/>
  <c r="AE30" i="91"/>
  <c r="BA29" i="91"/>
  <c r="AZ29" i="91"/>
  <c r="AY29" i="91"/>
  <c r="AX29" i="91"/>
  <c r="AW29" i="91"/>
  <c r="AV29" i="91"/>
  <c r="AU29" i="91"/>
  <c r="AT29" i="91"/>
  <c r="AS29" i="91"/>
  <c r="AR29" i="91"/>
  <c r="AQ29" i="91"/>
  <c r="AP29" i="91"/>
  <c r="AO29" i="91"/>
  <c r="AN29" i="91"/>
  <c r="AM29" i="91"/>
  <c r="AL29" i="91"/>
  <c r="AK29" i="91"/>
  <c r="AJ29" i="91"/>
  <c r="AI29" i="91"/>
  <c r="AH29" i="91"/>
  <c r="AG29" i="91"/>
  <c r="AF29" i="91"/>
  <c r="AE29" i="91"/>
  <c r="BA28" i="91"/>
  <c r="AZ28" i="91"/>
  <c r="AY28" i="91"/>
  <c r="AX28" i="91"/>
  <c r="AW28" i="91"/>
  <c r="AV28" i="91"/>
  <c r="AU28" i="91"/>
  <c r="AT28" i="91"/>
  <c r="AS28" i="91"/>
  <c r="AR28" i="91"/>
  <c r="AQ28" i="91"/>
  <c r="AP28" i="91"/>
  <c r="AO28" i="91"/>
  <c r="AN28" i="91"/>
  <c r="AM28" i="91"/>
  <c r="AL28" i="91"/>
  <c r="AK28" i="91"/>
  <c r="AJ28" i="91"/>
  <c r="AI28" i="91"/>
  <c r="AH28" i="91"/>
  <c r="AG28" i="91"/>
  <c r="AF28" i="91"/>
  <c r="AE28" i="91"/>
  <c r="BA27" i="91"/>
  <c r="AZ27" i="91"/>
  <c r="AY27" i="91"/>
  <c r="AX27" i="91"/>
  <c r="AW27" i="91"/>
  <c r="AV27" i="91"/>
  <c r="AU27" i="91"/>
  <c r="AT27" i="91"/>
  <c r="AS27" i="91"/>
  <c r="AR27" i="91"/>
  <c r="AQ27" i="91"/>
  <c r="AP27" i="91"/>
  <c r="AO27" i="91"/>
  <c r="AN27" i="91"/>
  <c r="AM27" i="91"/>
  <c r="AL27" i="91"/>
  <c r="AK27" i="91"/>
  <c r="AJ27" i="91"/>
  <c r="AI27" i="91"/>
  <c r="AH27" i="91"/>
  <c r="AG27" i="91"/>
  <c r="AF27" i="91"/>
  <c r="AE27" i="91"/>
  <c r="BA26" i="91"/>
  <c r="AZ26" i="91"/>
  <c r="AY26" i="91"/>
  <c r="AX26" i="91"/>
  <c r="AW26" i="91"/>
  <c r="AV26" i="91"/>
  <c r="AU26" i="91"/>
  <c r="AT26" i="91"/>
  <c r="AS26" i="91"/>
  <c r="AR26" i="91"/>
  <c r="AQ26" i="91"/>
  <c r="AP26" i="91"/>
  <c r="AO26" i="91"/>
  <c r="AN26" i="91"/>
  <c r="AM26" i="91"/>
  <c r="AL26" i="91"/>
  <c r="AK26" i="91"/>
  <c r="AJ26" i="91"/>
  <c r="AI26" i="91"/>
  <c r="AH26" i="91"/>
  <c r="AG26" i="91"/>
  <c r="AF26" i="91"/>
  <c r="AE26" i="91"/>
  <c r="BA25" i="91"/>
  <c r="AZ25" i="91"/>
  <c r="AY25" i="91"/>
  <c r="AX25" i="91"/>
  <c r="AW25" i="91"/>
  <c r="AV25" i="91"/>
  <c r="AU25" i="91"/>
  <c r="AT25" i="91"/>
  <c r="AS25" i="91"/>
  <c r="AR25" i="91"/>
  <c r="AQ25" i="91"/>
  <c r="AP25" i="91"/>
  <c r="AO25" i="91"/>
  <c r="AN25" i="91"/>
  <c r="AM25" i="91"/>
  <c r="AL25" i="91"/>
  <c r="AK25" i="91"/>
  <c r="AJ25" i="91"/>
  <c r="AI25" i="91"/>
  <c r="AH25" i="91"/>
  <c r="AG25" i="91"/>
  <c r="AF25" i="91"/>
  <c r="AE25" i="91"/>
  <c r="BA24" i="91"/>
  <c r="AZ24" i="91"/>
  <c r="AY24" i="91"/>
  <c r="AX24" i="91"/>
  <c r="AW24" i="91"/>
  <c r="AV24" i="91"/>
  <c r="AU24" i="91"/>
  <c r="AT24" i="91"/>
  <c r="AS24" i="91"/>
  <c r="AR24" i="91"/>
  <c r="AQ24" i="91"/>
  <c r="AP24" i="91"/>
  <c r="AO24" i="91"/>
  <c r="AN24" i="91"/>
  <c r="AM24" i="91"/>
  <c r="AL24" i="91"/>
  <c r="AK24" i="91"/>
  <c r="AJ24" i="91"/>
  <c r="AI24" i="91"/>
  <c r="AH24" i="91"/>
  <c r="AG24" i="91"/>
  <c r="AF24" i="91"/>
  <c r="AE24" i="91"/>
  <c r="BA23" i="91"/>
  <c r="AZ23" i="91"/>
  <c r="AY23" i="91"/>
  <c r="AX23" i="91"/>
  <c r="AW23" i="91"/>
  <c r="AV23" i="91"/>
  <c r="AU23" i="91"/>
  <c r="AT23" i="91"/>
  <c r="AS23" i="91"/>
  <c r="AR23" i="91"/>
  <c r="AQ23" i="91"/>
  <c r="AP23" i="91"/>
  <c r="AO23" i="91"/>
  <c r="AN23" i="91"/>
  <c r="AM23" i="91"/>
  <c r="AL23" i="91"/>
  <c r="AK23" i="91"/>
  <c r="AJ23" i="91"/>
  <c r="AI23" i="91"/>
  <c r="AH23" i="91"/>
  <c r="AG23" i="91"/>
  <c r="AF23" i="91"/>
  <c r="AE23" i="91"/>
  <c r="BA22" i="91"/>
  <c r="AZ22" i="91"/>
  <c r="AY22" i="91"/>
  <c r="AX22" i="91"/>
  <c r="AW22" i="91"/>
  <c r="AV22" i="91"/>
  <c r="AU22" i="91"/>
  <c r="AT22" i="91"/>
  <c r="AS22" i="91"/>
  <c r="AR22" i="91"/>
  <c r="AQ22" i="91"/>
  <c r="AP22" i="91"/>
  <c r="AO22" i="91"/>
  <c r="AN22" i="91"/>
  <c r="AM22" i="91"/>
  <c r="AL22" i="91"/>
  <c r="AK22" i="91"/>
  <c r="AJ22" i="91"/>
  <c r="AI22" i="91"/>
  <c r="AH22" i="91"/>
  <c r="AG22" i="91"/>
  <c r="AF22" i="91"/>
  <c r="AE22" i="91"/>
  <c r="BA21" i="91"/>
  <c r="AZ21" i="91"/>
  <c r="AY21" i="91"/>
  <c r="AX21" i="91"/>
  <c r="AW21" i="91"/>
  <c r="AV21" i="91"/>
  <c r="AU21" i="91"/>
  <c r="AT21" i="91"/>
  <c r="AS21" i="91"/>
  <c r="AR21" i="91"/>
  <c r="AQ21" i="91"/>
  <c r="AP21" i="91"/>
  <c r="AO21" i="91"/>
  <c r="AN21" i="91"/>
  <c r="AM21" i="91"/>
  <c r="AL21" i="91"/>
  <c r="AK21" i="91"/>
  <c r="AJ21" i="91"/>
  <c r="AI21" i="91"/>
  <c r="AH21" i="91"/>
  <c r="AG21" i="91"/>
  <c r="AF21" i="91"/>
  <c r="AE21" i="91"/>
  <c r="BA20" i="91"/>
  <c r="AZ20" i="91"/>
  <c r="AY20" i="91"/>
  <c r="AX20" i="91"/>
  <c r="AW20" i="91"/>
  <c r="AV20" i="91"/>
  <c r="AU20" i="91"/>
  <c r="AT20" i="91"/>
  <c r="AS20" i="91"/>
  <c r="AR20" i="91"/>
  <c r="AQ20" i="91"/>
  <c r="AP20" i="91"/>
  <c r="AO20" i="91"/>
  <c r="AN20" i="91"/>
  <c r="AM20" i="91"/>
  <c r="AL20" i="91"/>
  <c r="AK20" i="91"/>
  <c r="AJ20" i="91"/>
  <c r="AI20" i="91"/>
  <c r="AH20" i="91"/>
  <c r="AG20" i="91"/>
  <c r="AF20" i="91"/>
  <c r="AE20" i="91"/>
  <c r="BA19" i="91"/>
  <c r="AZ19" i="91"/>
  <c r="AY19" i="91"/>
  <c r="AX19" i="91"/>
  <c r="AW19" i="91"/>
  <c r="AV19" i="91"/>
  <c r="AU19" i="91"/>
  <c r="AT19" i="91"/>
  <c r="AS19" i="91"/>
  <c r="AR19" i="91"/>
  <c r="AQ19" i="91"/>
  <c r="AP19" i="91"/>
  <c r="AO19" i="91"/>
  <c r="AN19" i="91"/>
  <c r="AM19" i="91"/>
  <c r="AL19" i="91"/>
  <c r="AK19" i="91"/>
  <c r="AJ19" i="91"/>
  <c r="AI19" i="91"/>
  <c r="AH19" i="91"/>
  <c r="AG19" i="91"/>
  <c r="AF19" i="91"/>
  <c r="AE19" i="91"/>
  <c r="BA18" i="91"/>
  <c r="AZ18" i="91"/>
  <c r="AY18" i="91"/>
  <c r="AX18" i="91"/>
  <c r="AW18" i="91"/>
  <c r="AV18" i="91"/>
  <c r="AU18" i="91"/>
  <c r="AT18" i="91"/>
  <c r="AS18" i="91"/>
  <c r="AR18" i="91"/>
  <c r="AQ18" i="91"/>
  <c r="AP18" i="91"/>
  <c r="AO18" i="91"/>
  <c r="AN18" i="91"/>
  <c r="AM18" i="91"/>
  <c r="AL18" i="91"/>
  <c r="AK18" i="91"/>
  <c r="AJ18" i="91"/>
  <c r="AI18" i="91"/>
  <c r="AH18" i="91"/>
  <c r="AG18" i="91"/>
  <c r="AF18" i="91"/>
  <c r="AE18" i="91"/>
  <c r="BA17" i="91"/>
  <c r="AZ17" i="91"/>
  <c r="AY17" i="91"/>
  <c r="AX17" i="91"/>
  <c r="AW17" i="91"/>
  <c r="AV17" i="91"/>
  <c r="AU17" i="91"/>
  <c r="AT17" i="91"/>
  <c r="AS17" i="91"/>
  <c r="AR17" i="91"/>
  <c r="AQ17" i="91"/>
  <c r="AP17" i="91"/>
  <c r="AO17" i="91"/>
  <c r="AN17" i="91"/>
  <c r="AM17" i="91"/>
  <c r="AL17" i="91"/>
  <c r="AK17" i="91"/>
  <c r="AJ17" i="91"/>
  <c r="AI17" i="91"/>
  <c r="AH17" i="91"/>
  <c r="AG17" i="91"/>
  <c r="AF17" i="91"/>
  <c r="AE17" i="91"/>
  <c r="BA16" i="91"/>
  <c r="AZ16" i="91"/>
  <c r="AY16" i="91"/>
  <c r="AX16" i="91"/>
  <c r="AW16" i="91"/>
  <c r="AV16" i="91"/>
  <c r="AU16" i="91"/>
  <c r="AT16" i="91"/>
  <c r="AS16" i="91"/>
  <c r="AR16" i="91"/>
  <c r="AQ16" i="91"/>
  <c r="AP16" i="91"/>
  <c r="AO16" i="91"/>
  <c r="AN16" i="91"/>
  <c r="AM16" i="91"/>
  <c r="AL16" i="91"/>
  <c r="AK16" i="91"/>
  <c r="AJ16" i="91"/>
  <c r="AI16" i="91"/>
  <c r="AH16" i="91"/>
  <c r="AG16" i="91"/>
  <c r="AF16" i="91"/>
  <c r="AE16" i="91"/>
  <c r="BA15" i="91"/>
  <c r="AZ15" i="91"/>
  <c r="AY15" i="91"/>
  <c r="AX15" i="91"/>
  <c r="AW15" i="91"/>
  <c r="AV15" i="91"/>
  <c r="AU15" i="91"/>
  <c r="AT15" i="91"/>
  <c r="AS15" i="91"/>
  <c r="AR15" i="91"/>
  <c r="AQ15" i="91"/>
  <c r="AP15" i="91"/>
  <c r="AO15" i="91"/>
  <c r="AN15" i="91"/>
  <c r="AM15" i="91"/>
  <c r="AL15" i="91"/>
  <c r="AK15" i="91"/>
  <c r="AJ15" i="91"/>
  <c r="AI15" i="91"/>
  <c r="AH15" i="91"/>
  <c r="AG15" i="91"/>
  <c r="AF15" i="91"/>
  <c r="AE15" i="91"/>
  <c r="BA14" i="91"/>
  <c r="AZ14" i="91"/>
  <c r="AY14" i="91"/>
  <c r="AX14" i="91"/>
  <c r="AW14" i="91"/>
  <c r="AV14" i="91"/>
  <c r="AU14" i="91"/>
  <c r="AT14" i="91"/>
  <c r="AS14" i="91"/>
  <c r="AR14" i="91"/>
  <c r="AQ14" i="91"/>
  <c r="AP14" i="91"/>
  <c r="AO14" i="91"/>
  <c r="AN14" i="91"/>
  <c r="AM14" i="91"/>
  <c r="AL14" i="91"/>
  <c r="AK14" i="91"/>
  <c r="AJ14" i="91"/>
  <c r="AI14" i="91"/>
  <c r="AH14" i="91"/>
  <c r="AG14" i="91"/>
  <c r="AF14" i="91"/>
  <c r="AE14" i="91"/>
  <c r="BA13" i="91"/>
  <c r="AZ13" i="91"/>
  <c r="AY13" i="91"/>
  <c r="AX13" i="91"/>
  <c r="AW13" i="91"/>
  <c r="AV13" i="91"/>
  <c r="AU13" i="91"/>
  <c r="AT13" i="91"/>
  <c r="AS13" i="91"/>
  <c r="AR13" i="91"/>
  <c r="AQ13" i="91"/>
  <c r="AP13" i="91"/>
  <c r="AO13" i="91"/>
  <c r="AN13" i="91"/>
  <c r="AM13" i="91"/>
  <c r="AL13" i="91"/>
  <c r="AK13" i="91"/>
  <c r="AJ13" i="91"/>
  <c r="AI13" i="91"/>
  <c r="AH13" i="91"/>
  <c r="AG13" i="91"/>
  <c r="AF13" i="91"/>
  <c r="AE13" i="91"/>
  <c r="BA12" i="91"/>
  <c r="AZ12" i="91"/>
  <c r="AY12" i="91"/>
  <c r="AX12" i="91"/>
  <c r="AW12" i="91"/>
  <c r="AV12" i="91"/>
  <c r="AU12" i="91"/>
  <c r="AT12" i="91"/>
  <c r="AS12" i="91"/>
  <c r="AR12" i="91"/>
  <c r="AQ12" i="91"/>
  <c r="AP12" i="91"/>
  <c r="AO12" i="91"/>
  <c r="AN12" i="91"/>
  <c r="AM12" i="91"/>
  <c r="AL12" i="91"/>
  <c r="AK12" i="91"/>
  <c r="AJ12" i="91"/>
  <c r="AI12" i="91"/>
  <c r="AH12" i="91"/>
  <c r="AG12" i="91"/>
  <c r="AF12" i="91"/>
  <c r="AE12" i="91"/>
  <c r="BA11" i="91"/>
  <c r="AZ11" i="91"/>
  <c r="AY11" i="91"/>
  <c r="AX11" i="91"/>
  <c r="AW11" i="91"/>
  <c r="AV11" i="91"/>
  <c r="AU11" i="91"/>
  <c r="AT11" i="91"/>
  <c r="AS11" i="91"/>
  <c r="AR11" i="91"/>
  <c r="AQ11" i="91"/>
  <c r="AP11" i="91"/>
  <c r="AO11" i="91"/>
  <c r="AN11" i="91"/>
  <c r="AM11" i="91"/>
  <c r="AL11" i="91"/>
  <c r="AK11" i="91"/>
  <c r="AJ11" i="91"/>
  <c r="AI11" i="91"/>
  <c r="AH11" i="91"/>
  <c r="AG11" i="91"/>
  <c r="AF11" i="91"/>
  <c r="AE11" i="91"/>
  <c r="BA10" i="91"/>
  <c r="AZ10" i="91"/>
  <c r="AY10" i="91"/>
  <c r="AX10" i="91"/>
  <c r="AW10" i="91"/>
  <c r="AV10" i="91"/>
  <c r="AU10" i="91"/>
  <c r="AT10" i="91"/>
  <c r="AS10" i="91"/>
  <c r="AR10" i="91"/>
  <c r="AQ10" i="91"/>
  <c r="AP10" i="91"/>
  <c r="AO10" i="91"/>
  <c r="AN10" i="91"/>
  <c r="AM10" i="91"/>
  <c r="AL10" i="91"/>
  <c r="AK10" i="91"/>
  <c r="AJ10" i="91"/>
  <c r="AI10" i="91"/>
  <c r="AH10" i="91"/>
  <c r="AG10" i="91"/>
  <c r="AF10" i="91"/>
  <c r="AE10" i="91"/>
  <c r="BA9" i="91"/>
  <c r="AZ9" i="91"/>
  <c r="AY9" i="91"/>
  <c r="AX9" i="91"/>
  <c r="AW9" i="91"/>
  <c r="AV9" i="91"/>
  <c r="AU9" i="91"/>
  <c r="AT9" i="91"/>
  <c r="AS9" i="91"/>
  <c r="AR9" i="91"/>
  <c r="AQ9" i="91"/>
  <c r="AP9" i="91"/>
  <c r="AO9" i="91"/>
  <c r="AN9" i="91"/>
  <c r="AM9" i="91"/>
  <c r="AL9" i="91"/>
  <c r="AK9" i="91"/>
  <c r="AJ9" i="91"/>
  <c r="AI9" i="91"/>
  <c r="AH9" i="91"/>
  <c r="AG9" i="91"/>
  <c r="AF9" i="91"/>
  <c r="AE9" i="91"/>
  <c r="BA8" i="91"/>
  <c r="AZ8" i="91"/>
  <c r="AY8" i="91"/>
  <c r="AX8" i="91"/>
  <c r="AW8" i="91"/>
  <c r="AV8" i="91"/>
  <c r="AU8" i="91"/>
  <c r="AT8" i="91"/>
  <c r="AS8" i="91"/>
  <c r="AR8" i="91"/>
  <c r="AQ8" i="91"/>
  <c r="AP8" i="91"/>
  <c r="AO8" i="91"/>
  <c r="AN8" i="91"/>
  <c r="AM8" i="91"/>
  <c r="AL8" i="91"/>
  <c r="AK8" i="91"/>
  <c r="AJ8" i="91"/>
  <c r="AI8" i="91"/>
  <c r="AH8" i="91"/>
  <c r="AG8" i="91"/>
  <c r="AF8" i="91"/>
  <c r="AE8" i="91"/>
  <c r="BA7" i="91"/>
  <c r="AZ7" i="91"/>
  <c r="AY7" i="91"/>
  <c r="AX7" i="91"/>
  <c r="AW7" i="91"/>
  <c r="AV7" i="91"/>
  <c r="AU7" i="91"/>
  <c r="AT7" i="91"/>
  <c r="AS7" i="91"/>
  <c r="AR7" i="91"/>
  <c r="AQ7" i="91"/>
  <c r="AP7" i="91"/>
  <c r="AO7" i="91"/>
  <c r="AN7" i="91"/>
  <c r="AM7" i="91"/>
  <c r="AL7" i="91"/>
  <c r="AK7" i="91"/>
  <c r="AJ7" i="91"/>
  <c r="AI7" i="91"/>
  <c r="AH7" i="91"/>
  <c r="AG7" i="91"/>
  <c r="AF7" i="91"/>
  <c r="AE7" i="91"/>
  <c r="BA6" i="91"/>
  <c r="AZ6" i="91"/>
  <c r="AY6" i="91"/>
  <c r="AX6" i="91"/>
  <c r="AW6" i="91"/>
  <c r="AV6" i="91"/>
  <c r="AU6" i="91"/>
  <c r="AT6" i="91"/>
  <c r="AS6" i="91"/>
  <c r="AR6" i="91"/>
  <c r="AQ6" i="91"/>
  <c r="AP6" i="91"/>
  <c r="AO6" i="91"/>
  <c r="AN6" i="91"/>
  <c r="AM6" i="91"/>
  <c r="AL6" i="91"/>
  <c r="AK6" i="91"/>
  <c r="AJ6" i="91"/>
  <c r="AI6" i="91"/>
  <c r="AH6" i="91"/>
  <c r="AG6" i="91"/>
  <c r="AF6" i="91"/>
  <c r="AE6" i="91"/>
  <c r="Z34" i="90"/>
  <c r="Y34" i="90"/>
  <c r="X34" i="90"/>
  <c r="W34" i="90"/>
  <c r="V34" i="90"/>
  <c r="U34" i="90"/>
  <c r="T34" i="90"/>
  <c r="S34" i="90"/>
  <c r="R34" i="90"/>
  <c r="Q34" i="90"/>
  <c r="P34" i="90"/>
  <c r="O34" i="90"/>
  <c r="N34" i="90"/>
  <c r="M34" i="90"/>
  <c r="L34" i="90"/>
  <c r="K34" i="90"/>
  <c r="J34" i="90"/>
  <c r="I34" i="90"/>
  <c r="H34" i="90"/>
  <c r="G34" i="90"/>
  <c r="F34" i="90"/>
  <c r="E34" i="90"/>
  <c r="D34" i="90"/>
  <c r="Z33" i="90"/>
  <c r="Y33" i="90"/>
  <c r="X33" i="90"/>
  <c r="W33" i="90"/>
  <c r="V33" i="90"/>
  <c r="U33" i="90"/>
  <c r="T33" i="90"/>
  <c r="S33" i="90"/>
  <c r="R33" i="90"/>
  <c r="Q33" i="90"/>
  <c r="P33" i="90"/>
  <c r="O33" i="90"/>
  <c r="N33" i="90"/>
  <c r="M33" i="90"/>
  <c r="L33" i="90"/>
  <c r="K33" i="90"/>
  <c r="J33" i="90"/>
  <c r="I33" i="90"/>
  <c r="H33" i="90"/>
  <c r="G33" i="90"/>
  <c r="F33" i="90"/>
  <c r="E33" i="90"/>
  <c r="D33" i="90"/>
  <c r="BA32" i="90"/>
  <c r="AZ32" i="90"/>
  <c r="AY32" i="90"/>
  <c r="AX32" i="90"/>
  <c r="AW32" i="90"/>
  <c r="AV32" i="90"/>
  <c r="AU32" i="90"/>
  <c r="AT32" i="90"/>
  <c r="AS32" i="90"/>
  <c r="AR32" i="90"/>
  <c r="AQ32" i="90"/>
  <c r="AP32" i="90"/>
  <c r="AO32" i="90"/>
  <c r="AN32" i="90"/>
  <c r="AM32" i="90"/>
  <c r="AL32" i="90"/>
  <c r="AK32" i="90"/>
  <c r="AJ32" i="90"/>
  <c r="AI32" i="90"/>
  <c r="AH32" i="90"/>
  <c r="AG32" i="90"/>
  <c r="AF32" i="90"/>
  <c r="AE32" i="90"/>
  <c r="BA31" i="90"/>
  <c r="AZ31" i="90"/>
  <c r="AY31" i="90"/>
  <c r="AX31" i="90"/>
  <c r="AW31" i="90"/>
  <c r="AV31" i="90"/>
  <c r="AU31" i="90"/>
  <c r="AT31" i="90"/>
  <c r="AS31" i="90"/>
  <c r="AR31" i="90"/>
  <c r="AQ31" i="90"/>
  <c r="AP31" i="90"/>
  <c r="AO31" i="90"/>
  <c r="AN31" i="90"/>
  <c r="AM31" i="90"/>
  <c r="AL31" i="90"/>
  <c r="AK31" i="90"/>
  <c r="AJ31" i="90"/>
  <c r="AI31" i="90"/>
  <c r="AH31" i="90"/>
  <c r="AG31" i="90"/>
  <c r="AF31" i="90"/>
  <c r="AE31" i="90"/>
  <c r="BA30" i="90"/>
  <c r="AZ30" i="90"/>
  <c r="AY30" i="90"/>
  <c r="AX30" i="90"/>
  <c r="AW30" i="90"/>
  <c r="AV30" i="90"/>
  <c r="AU30" i="90"/>
  <c r="AT30" i="90"/>
  <c r="AS30" i="90"/>
  <c r="AR30" i="90"/>
  <c r="AQ30" i="90"/>
  <c r="AP30" i="90"/>
  <c r="AO30" i="90"/>
  <c r="AN30" i="90"/>
  <c r="AM30" i="90"/>
  <c r="AL30" i="90"/>
  <c r="AK30" i="90"/>
  <c r="AJ30" i="90"/>
  <c r="AI30" i="90"/>
  <c r="AH30" i="90"/>
  <c r="AG30" i="90"/>
  <c r="AF30" i="90"/>
  <c r="AE30" i="90"/>
  <c r="BA29" i="90"/>
  <c r="AZ29" i="90"/>
  <c r="AY29" i="90"/>
  <c r="AX29" i="90"/>
  <c r="AW29" i="90"/>
  <c r="AV29" i="90"/>
  <c r="AU29" i="90"/>
  <c r="AT29" i="90"/>
  <c r="AS29" i="90"/>
  <c r="AR29" i="90"/>
  <c r="AQ29" i="90"/>
  <c r="AP29" i="90"/>
  <c r="AO29" i="90"/>
  <c r="AN29" i="90"/>
  <c r="AM29" i="90"/>
  <c r="AL29" i="90"/>
  <c r="AK29" i="90"/>
  <c r="AJ29" i="90"/>
  <c r="AI29" i="90"/>
  <c r="AH29" i="90"/>
  <c r="AG29" i="90"/>
  <c r="AF29" i="90"/>
  <c r="AE29" i="90"/>
  <c r="BA28" i="90"/>
  <c r="AZ28" i="90"/>
  <c r="AY28" i="90"/>
  <c r="AX28" i="90"/>
  <c r="AW28" i="90"/>
  <c r="AV28" i="90"/>
  <c r="AU28" i="90"/>
  <c r="AT28" i="90"/>
  <c r="AS28" i="90"/>
  <c r="AR28" i="90"/>
  <c r="AQ28" i="90"/>
  <c r="AP28" i="90"/>
  <c r="AO28" i="90"/>
  <c r="AN28" i="90"/>
  <c r="AM28" i="90"/>
  <c r="AL28" i="90"/>
  <c r="AK28" i="90"/>
  <c r="AJ28" i="90"/>
  <c r="AI28" i="90"/>
  <c r="AH28" i="90"/>
  <c r="AG28" i="90"/>
  <c r="AF28" i="90"/>
  <c r="AE28" i="90"/>
  <c r="BA27" i="90"/>
  <c r="AZ27" i="90"/>
  <c r="AY27" i="90"/>
  <c r="AX27" i="90"/>
  <c r="AW27" i="90"/>
  <c r="AV27" i="90"/>
  <c r="AU27" i="90"/>
  <c r="AT27" i="90"/>
  <c r="AS27" i="90"/>
  <c r="AR27" i="90"/>
  <c r="AQ27" i="90"/>
  <c r="AP27" i="90"/>
  <c r="AO27" i="90"/>
  <c r="AN27" i="90"/>
  <c r="AM27" i="90"/>
  <c r="AL27" i="90"/>
  <c r="AK27" i="90"/>
  <c r="AJ27" i="90"/>
  <c r="AI27" i="90"/>
  <c r="AH27" i="90"/>
  <c r="AG27" i="90"/>
  <c r="AF27" i="90"/>
  <c r="AE27" i="90"/>
  <c r="BA26" i="90"/>
  <c r="AZ26" i="90"/>
  <c r="AY26" i="90"/>
  <c r="AX26" i="90"/>
  <c r="AW26" i="90"/>
  <c r="AV26" i="90"/>
  <c r="AU26" i="90"/>
  <c r="AT26" i="90"/>
  <c r="AS26" i="90"/>
  <c r="AR26" i="90"/>
  <c r="AQ26" i="90"/>
  <c r="AP26" i="90"/>
  <c r="AO26" i="90"/>
  <c r="AN26" i="90"/>
  <c r="AM26" i="90"/>
  <c r="AL26" i="90"/>
  <c r="AK26" i="90"/>
  <c r="AJ26" i="90"/>
  <c r="AI26" i="90"/>
  <c r="AH26" i="90"/>
  <c r="AG26" i="90"/>
  <c r="AF26" i="90"/>
  <c r="AE26" i="90"/>
  <c r="BA25" i="90"/>
  <c r="AZ25" i="90"/>
  <c r="AY25" i="90"/>
  <c r="AX25" i="90"/>
  <c r="AW25" i="90"/>
  <c r="AV25" i="90"/>
  <c r="AU25" i="90"/>
  <c r="AT25" i="90"/>
  <c r="AS25" i="90"/>
  <c r="AR25" i="90"/>
  <c r="AQ25" i="90"/>
  <c r="AP25" i="90"/>
  <c r="AO25" i="90"/>
  <c r="AN25" i="90"/>
  <c r="AM25" i="90"/>
  <c r="AL25" i="90"/>
  <c r="AK25" i="90"/>
  <c r="AJ25" i="90"/>
  <c r="AI25" i="90"/>
  <c r="AH25" i="90"/>
  <c r="AG25" i="90"/>
  <c r="AF25" i="90"/>
  <c r="AE25" i="90"/>
  <c r="BA24" i="90"/>
  <c r="AZ24" i="90"/>
  <c r="AY24" i="90"/>
  <c r="AX24" i="90"/>
  <c r="AW24" i="90"/>
  <c r="AV24" i="90"/>
  <c r="AU24" i="90"/>
  <c r="AT24" i="90"/>
  <c r="AS24" i="90"/>
  <c r="AR24" i="90"/>
  <c r="AQ24" i="90"/>
  <c r="AP24" i="90"/>
  <c r="AO24" i="90"/>
  <c r="AN24" i="90"/>
  <c r="AM24" i="90"/>
  <c r="AL24" i="90"/>
  <c r="AK24" i="90"/>
  <c r="AJ24" i="90"/>
  <c r="AI24" i="90"/>
  <c r="AH24" i="90"/>
  <c r="AG24" i="90"/>
  <c r="AF24" i="90"/>
  <c r="AE24" i="90"/>
  <c r="BA23" i="90"/>
  <c r="AZ23" i="90"/>
  <c r="AY23" i="90"/>
  <c r="AX23" i="90"/>
  <c r="AW23" i="90"/>
  <c r="AV23" i="90"/>
  <c r="AU23" i="90"/>
  <c r="AT23" i="90"/>
  <c r="AS23" i="90"/>
  <c r="AR23" i="90"/>
  <c r="AQ23" i="90"/>
  <c r="AP23" i="90"/>
  <c r="AO23" i="90"/>
  <c r="AN23" i="90"/>
  <c r="AM23" i="90"/>
  <c r="AL23" i="90"/>
  <c r="AK23" i="90"/>
  <c r="AJ23" i="90"/>
  <c r="AI23" i="90"/>
  <c r="AH23" i="90"/>
  <c r="AG23" i="90"/>
  <c r="AF23" i="90"/>
  <c r="AE23" i="90"/>
  <c r="BA22" i="90"/>
  <c r="AZ22" i="90"/>
  <c r="AY22" i="90"/>
  <c r="AX22" i="90"/>
  <c r="AW22" i="90"/>
  <c r="AV22" i="90"/>
  <c r="AU22" i="90"/>
  <c r="AT22" i="90"/>
  <c r="AS22" i="90"/>
  <c r="AR22" i="90"/>
  <c r="AQ22" i="90"/>
  <c r="AP22" i="90"/>
  <c r="AO22" i="90"/>
  <c r="AN22" i="90"/>
  <c r="AM22" i="90"/>
  <c r="AL22" i="90"/>
  <c r="AK22" i="90"/>
  <c r="AJ22" i="90"/>
  <c r="AI22" i="90"/>
  <c r="AH22" i="90"/>
  <c r="AG22" i="90"/>
  <c r="AF22" i="90"/>
  <c r="AE22" i="90"/>
  <c r="BA21" i="90"/>
  <c r="AZ21" i="90"/>
  <c r="AY21" i="90"/>
  <c r="AX21" i="90"/>
  <c r="AW21" i="90"/>
  <c r="AV21" i="90"/>
  <c r="AU21" i="90"/>
  <c r="AT21" i="90"/>
  <c r="AS21" i="90"/>
  <c r="AR21" i="90"/>
  <c r="AQ21" i="90"/>
  <c r="AP21" i="90"/>
  <c r="AO21" i="90"/>
  <c r="AN21" i="90"/>
  <c r="AM21" i="90"/>
  <c r="AL21" i="90"/>
  <c r="AK21" i="90"/>
  <c r="AJ21" i="90"/>
  <c r="AI21" i="90"/>
  <c r="AH21" i="90"/>
  <c r="AG21" i="90"/>
  <c r="AF21" i="90"/>
  <c r="AE21" i="90"/>
  <c r="BA20" i="90"/>
  <c r="AZ20" i="90"/>
  <c r="AY20" i="90"/>
  <c r="AX20" i="90"/>
  <c r="AW20" i="90"/>
  <c r="AV20" i="90"/>
  <c r="AU20" i="90"/>
  <c r="AT20" i="90"/>
  <c r="AS20" i="90"/>
  <c r="AR20" i="90"/>
  <c r="AQ20" i="90"/>
  <c r="AP20" i="90"/>
  <c r="AO20" i="90"/>
  <c r="AN20" i="90"/>
  <c r="AM20" i="90"/>
  <c r="AL20" i="90"/>
  <c r="AK20" i="90"/>
  <c r="AJ20" i="90"/>
  <c r="AI20" i="90"/>
  <c r="AH20" i="90"/>
  <c r="AG20" i="90"/>
  <c r="AF20" i="90"/>
  <c r="AE20" i="90"/>
  <c r="BA19" i="90"/>
  <c r="AZ19" i="90"/>
  <c r="AY19" i="90"/>
  <c r="AX19" i="90"/>
  <c r="AW19" i="90"/>
  <c r="AV19" i="90"/>
  <c r="AU19" i="90"/>
  <c r="AT19" i="90"/>
  <c r="AS19" i="90"/>
  <c r="AR19" i="90"/>
  <c r="AQ19" i="90"/>
  <c r="AP19" i="90"/>
  <c r="AO19" i="90"/>
  <c r="AN19" i="90"/>
  <c r="AM19" i="90"/>
  <c r="AL19" i="90"/>
  <c r="AK19" i="90"/>
  <c r="AJ19" i="90"/>
  <c r="AI19" i="90"/>
  <c r="AH19" i="90"/>
  <c r="AG19" i="90"/>
  <c r="AF19" i="90"/>
  <c r="AE19" i="90"/>
  <c r="BA18" i="90"/>
  <c r="AZ18" i="90"/>
  <c r="AY18" i="90"/>
  <c r="AX18" i="90"/>
  <c r="AW18" i="90"/>
  <c r="AV18" i="90"/>
  <c r="AU18" i="90"/>
  <c r="AT18" i="90"/>
  <c r="AS18" i="90"/>
  <c r="AR18" i="90"/>
  <c r="AQ18" i="90"/>
  <c r="AP18" i="90"/>
  <c r="AO18" i="90"/>
  <c r="AN18" i="90"/>
  <c r="AM18" i="90"/>
  <c r="AL18" i="90"/>
  <c r="AK18" i="90"/>
  <c r="AJ18" i="90"/>
  <c r="AI18" i="90"/>
  <c r="AH18" i="90"/>
  <c r="AG18" i="90"/>
  <c r="AF18" i="90"/>
  <c r="AE18" i="90"/>
  <c r="BA17" i="90"/>
  <c r="AZ17" i="90"/>
  <c r="AY17" i="90"/>
  <c r="AX17" i="90"/>
  <c r="AW17" i="90"/>
  <c r="AV17" i="90"/>
  <c r="AU17" i="90"/>
  <c r="AT17" i="90"/>
  <c r="AS17" i="90"/>
  <c r="AR17" i="90"/>
  <c r="AQ17" i="90"/>
  <c r="AP17" i="90"/>
  <c r="AO17" i="90"/>
  <c r="AN17" i="90"/>
  <c r="AM17" i="90"/>
  <c r="AL17" i="90"/>
  <c r="AK17" i="90"/>
  <c r="AJ17" i="90"/>
  <c r="AI17" i="90"/>
  <c r="AH17" i="90"/>
  <c r="AG17" i="90"/>
  <c r="AF17" i="90"/>
  <c r="AE17" i="90"/>
  <c r="BA16" i="90"/>
  <c r="AZ16" i="90"/>
  <c r="AY16" i="90"/>
  <c r="AX16" i="90"/>
  <c r="AW16" i="90"/>
  <c r="AV16" i="90"/>
  <c r="AU16" i="90"/>
  <c r="AT16" i="90"/>
  <c r="AS16" i="90"/>
  <c r="AR16" i="90"/>
  <c r="AQ16" i="90"/>
  <c r="AP16" i="90"/>
  <c r="AO16" i="90"/>
  <c r="AN16" i="90"/>
  <c r="AM16" i="90"/>
  <c r="AL16" i="90"/>
  <c r="AK16" i="90"/>
  <c r="AJ16" i="90"/>
  <c r="AI16" i="90"/>
  <c r="AH16" i="90"/>
  <c r="AG16" i="90"/>
  <c r="AF16" i="90"/>
  <c r="AE16" i="90"/>
  <c r="BA15" i="90"/>
  <c r="AZ15" i="90"/>
  <c r="AY15" i="90"/>
  <c r="AX15" i="90"/>
  <c r="AW15" i="90"/>
  <c r="AV15" i="90"/>
  <c r="AU15" i="90"/>
  <c r="AT15" i="90"/>
  <c r="AS15" i="90"/>
  <c r="AR15" i="90"/>
  <c r="AQ15" i="90"/>
  <c r="AP15" i="90"/>
  <c r="AO15" i="90"/>
  <c r="AN15" i="90"/>
  <c r="AM15" i="90"/>
  <c r="AL15" i="90"/>
  <c r="AK15" i="90"/>
  <c r="AJ15" i="90"/>
  <c r="AI15" i="90"/>
  <c r="AH15" i="90"/>
  <c r="AG15" i="90"/>
  <c r="AF15" i="90"/>
  <c r="AE15" i="90"/>
  <c r="BA14" i="90"/>
  <c r="AZ14" i="90"/>
  <c r="AY14" i="90"/>
  <c r="AX14" i="90"/>
  <c r="AW14" i="90"/>
  <c r="AV14" i="90"/>
  <c r="AU14" i="90"/>
  <c r="AT14" i="90"/>
  <c r="AS14" i="90"/>
  <c r="AR14" i="90"/>
  <c r="AQ14" i="90"/>
  <c r="AP14" i="90"/>
  <c r="AO14" i="90"/>
  <c r="AN14" i="90"/>
  <c r="AM14" i="90"/>
  <c r="AL14" i="90"/>
  <c r="AK14" i="90"/>
  <c r="AJ14" i="90"/>
  <c r="AI14" i="90"/>
  <c r="AH14" i="90"/>
  <c r="AG14" i="90"/>
  <c r="AF14" i="90"/>
  <c r="AE14" i="90"/>
  <c r="BA13" i="90"/>
  <c r="AZ13" i="90"/>
  <c r="AY13" i="90"/>
  <c r="AX13" i="90"/>
  <c r="AW13" i="90"/>
  <c r="AV13" i="90"/>
  <c r="AU13" i="90"/>
  <c r="AT13" i="90"/>
  <c r="AS13" i="90"/>
  <c r="AR13" i="90"/>
  <c r="AQ13" i="90"/>
  <c r="AP13" i="90"/>
  <c r="AO13" i="90"/>
  <c r="AN13" i="90"/>
  <c r="AM13" i="90"/>
  <c r="AL13" i="90"/>
  <c r="AK13" i="90"/>
  <c r="AJ13" i="90"/>
  <c r="AI13" i="90"/>
  <c r="AH13" i="90"/>
  <c r="AG13" i="90"/>
  <c r="AF13" i="90"/>
  <c r="AE13" i="90"/>
  <c r="BA12" i="90"/>
  <c r="AZ12" i="90"/>
  <c r="AY12" i="90"/>
  <c r="AX12" i="90"/>
  <c r="AW12" i="90"/>
  <c r="AV12" i="90"/>
  <c r="AU12" i="90"/>
  <c r="AT12" i="90"/>
  <c r="AS12" i="90"/>
  <c r="AR12" i="90"/>
  <c r="AQ12" i="90"/>
  <c r="AP12" i="90"/>
  <c r="AO12" i="90"/>
  <c r="AN12" i="90"/>
  <c r="AM12" i="90"/>
  <c r="AL12" i="90"/>
  <c r="AK12" i="90"/>
  <c r="AJ12" i="90"/>
  <c r="AI12" i="90"/>
  <c r="AH12" i="90"/>
  <c r="AG12" i="90"/>
  <c r="AF12" i="90"/>
  <c r="AE12" i="90"/>
  <c r="BA11" i="90"/>
  <c r="AZ11" i="90"/>
  <c r="AY11" i="90"/>
  <c r="AX11" i="90"/>
  <c r="AW11" i="90"/>
  <c r="AV11" i="90"/>
  <c r="AU11" i="90"/>
  <c r="AT11" i="90"/>
  <c r="AS11" i="90"/>
  <c r="AR11" i="90"/>
  <c r="AQ11" i="90"/>
  <c r="AP11" i="90"/>
  <c r="AO11" i="90"/>
  <c r="AN11" i="90"/>
  <c r="AM11" i="90"/>
  <c r="AL11" i="90"/>
  <c r="AK11" i="90"/>
  <c r="AJ11" i="90"/>
  <c r="AI11" i="90"/>
  <c r="AH11" i="90"/>
  <c r="AG11" i="90"/>
  <c r="AF11" i="90"/>
  <c r="AE11" i="90"/>
  <c r="BA10" i="90"/>
  <c r="AZ10" i="90"/>
  <c r="AY10" i="90"/>
  <c r="AX10" i="90"/>
  <c r="AW10" i="90"/>
  <c r="AV10" i="90"/>
  <c r="AU10" i="90"/>
  <c r="AT10" i="90"/>
  <c r="AS10" i="90"/>
  <c r="AR10" i="90"/>
  <c r="AQ10" i="90"/>
  <c r="AP10" i="90"/>
  <c r="AO10" i="90"/>
  <c r="AN10" i="90"/>
  <c r="AM10" i="90"/>
  <c r="AL10" i="90"/>
  <c r="AK10" i="90"/>
  <c r="AJ10" i="90"/>
  <c r="AI10" i="90"/>
  <c r="AH10" i="90"/>
  <c r="AG10" i="90"/>
  <c r="AF10" i="90"/>
  <c r="AE10" i="90"/>
  <c r="BA9" i="90"/>
  <c r="AZ9" i="90"/>
  <c r="AY9" i="90"/>
  <c r="AX9" i="90"/>
  <c r="AW9" i="90"/>
  <c r="AV9" i="90"/>
  <c r="AU9" i="90"/>
  <c r="AT9" i="90"/>
  <c r="AS9" i="90"/>
  <c r="AR9" i="90"/>
  <c r="AQ9" i="90"/>
  <c r="AP9" i="90"/>
  <c r="AO9" i="90"/>
  <c r="AN9" i="90"/>
  <c r="AM9" i="90"/>
  <c r="AL9" i="90"/>
  <c r="AK9" i="90"/>
  <c r="AJ9" i="90"/>
  <c r="AI9" i="90"/>
  <c r="AH9" i="90"/>
  <c r="AG9" i="90"/>
  <c r="AF9" i="90"/>
  <c r="AE9" i="90"/>
  <c r="BA8" i="90"/>
  <c r="AZ8" i="90"/>
  <c r="AY8" i="90"/>
  <c r="AX8" i="90"/>
  <c r="AW8" i="90"/>
  <c r="AV8" i="90"/>
  <c r="AU8" i="90"/>
  <c r="AT8" i="90"/>
  <c r="AS8" i="90"/>
  <c r="AR8" i="90"/>
  <c r="AQ8" i="90"/>
  <c r="AP8" i="90"/>
  <c r="AO8" i="90"/>
  <c r="AN8" i="90"/>
  <c r="AM8" i="90"/>
  <c r="AL8" i="90"/>
  <c r="AK8" i="90"/>
  <c r="AJ8" i="90"/>
  <c r="AI8" i="90"/>
  <c r="AH8" i="90"/>
  <c r="AG8" i="90"/>
  <c r="AF8" i="90"/>
  <c r="AE8" i="90"/>
  <c r="BA7" i="90"/>
  <c r="AZ7" i="90"/>
  <c r="AY7" i="90"/>
  <c r="AX7" i="90"/>
  <c r="AW7" i="90"/>
  <c r="AV7" i="90"/>
  <c r="AU7" i="90"/>
  <c r="AT7" i="90"/>
  <c r="AS7" i="90"/>
  <c r="AR7" i="90"/>
  <c r="AQ7" i="90"/>
  <c r="AP7" i="90"/>
  <c r="AO7" i="90"/>
  <c r="AN7" i="90"/>
  <c r="AM7" i="90"/>
  <c r="AL7" i="90"/>
  <c r="AK7" i="90"/>
  <c r="AJ7" i="90"/>
  <c r="AI7" i="90"/>
  <c r="AH7" i="90"/>
  <c r="AG7" i="90"/>
  <c r="AF7" i="90"/>
  <c r="AE7" i="90"/>
  <c r="BA6" i="90"/>
  <c r="AZ6" i="90"/>
  <c r="AY6" i="90"/>
  <c r="AX6" i="90"/>
  <c r="AW6" i="90"/>
  <c r="AV6" i="90"/>
  <c r="AU6" i="90"/>
  <c r="AT6" i="90"/>
  <c r="AS6" i="90"/>
  <c r="AR6" i="90"/>
  <c r="AQ6" i="90"/>
  <c r="AP6" i="90"/>
  <c r="AO6" i="90"/>
  <c r="AN6" i="90"/>
  <c r="AM6" i="90"/>
  <c r="AL6" i="90"/>
  <c r="AK6" i="90"/>
  <c r="AJ6" i="90"/>
  <c r="AI6" i="90"/>
  <c r="AH6" i="90"/>
  <c r="AG6" i="90"/>
  <c r="AF6" i="90"/>
  <c r="AE6" i="90"/>
  <c r="Z34" i="86"/>
  <c r="Y34" i="86"/>
  <c r="X34" i="86"/>
  <c r="W34" i="86"/>
  <c r="V34" i="86"/>
  <c r="U34" i="86"/>
  <c r="T34" i="86"/>
  <c r="S34" i="86"/>
  <c r="R34" i="86"/>
  <c r="Q34" i="86"/>
  <c r="P34" i="86"/>
  <c r="O34" i="86"/>
  <c r="N34" i="86"/>
  <c r="M34" i="86"/>
  <c r="L34" i="86"/>
  <c r="K34" i="86"/>
  <c r="J34" i="86"/>
  <c r="I34" i="86"/>
  <c r="H34" i="86"/>
  <c r="G34" i="86"/>
  <c r="F34" i="86"/>
  <c r="E34" i="86"/>
  <c r="D34" i="86"/>
  <c r="Z33" i="86"/>
  <c r="Y33" i="86"/>
  <c r="X33" i="86"/>
  <c r="W33" i="86"/>
  <c r="V33" i="86"/>
  <c r="U33" i="86"/>
  <c r="T33" i="86"/>
  <c r="S33" i="86"/>
  <c r="R33" i="86"/>
  <c r="Q33" i="86"/>
  <c r="P33" i="86"/>
  <c r="O33" i="86"/>
  <c r="N33" i="86"/>
  <c r="M33" i="86"/>
  <c r="L33" i="86"/>
  <c r="K33" i="86"/>
  <c r="J33" i="86"/>
  <c r="I33" i="86"/>
  <c r="H33" i="86"/>
  <c r="G33" i="86"/>
  <c r="F33" i="86"/>
  <c r="E33" i="86"/>
  <c r="D33" i="86"/>
  <c r="BA32" i="86"/>
  <c r="AZ32" i="86"/>
  <c r="AY32" i="86"/>
  <c r="AX32" i="86"/>
  <c r="AW32" i="86"/>
  <c r="AV32" i="86"/>
  <c r="AU32" i="86"/>
  <c r="AT32" i="86"/>
  <c r="AS32" i="86"/>
  <c r="AR32" i="86"/>
  <c r="AQ32" i="86"/>
  <c r="AP32" i="86"/>
  <c r="AO32" i="86"/>
  <c r="AN32" i="86"/>
  <c r="AM32" i="86"/>
  <c r="AL32" i="86"/>
  <c r="AK32" i="86"/>
  <c r="AJ32" i="86"/>
  <c r="AI32" i="86"/>
  <c r="AH32" i="86"/>
  <c r="AG32" i="86"/>
  <c r="AF32" i="86"/>
  <c r="AE32" i="86"/>
  <c r="BA31" i="86"/>
  <c r="AZ31" i="86"/>
  <c r="AY31" i="86"/>
  <c r="AX31" i="86"/>
  <c r="AW31" i="86"/>
  <c r="AV31" i="86"/>
  <c r="AU31" i="86"/>
  <c r="AT31" i="86"/>
  <c r="AS31" i="86"/>
  <c r="AR31" i="86"/>
  <c r="AQ31" i="86"/>
  <c r="AP31" i="86"/>
  <c r="AO31" i="86"/>
  <c r="AN31" i="86"/>
  <c r="AM31" i="86"/>
  <c r="AL31" i="86"/>
  <c r="AK31" i="86"/>
  <c r="AJ31" i="86"/>
  <c r="AI31" i="86"/>
  <c r="AH31" i="86"/>
  <c r="AG31" i="86"/>
  <c r="AF31" i="86"/>
  <c r="AE31" i="86"/>
  <c r="BA30" i="86"/>
  <c r="AZ30" i="86"/>
  <c r="AY30" i="86"/>
  <c r="AX30" i="86"/>
  <c r="AW30" i="86"/>
  <c r="AV30" i="86"/>
  <c r="AU30" i="86"/>
  <c r="AT30" i="86"/>
  <c r="AS30" i="86"/>
  <c r="AR30" i="86"/>
  <c r="AQ30" i="86"/>
  <c r="AP30" i="86"/>
  <c r="AO30" i="86"/>
  <c r="AN30" i="86"/>
  <c r="AM30" i="86"/>
  <c r="AL30" i="86"/>
  <c r="AK30" i="86"/>
  <c r="AJ30" i="86"/>
  <c r="AI30" i="86"/>
  <c r="AH30" i="86"/>
  <c r="AG30" i="86"/>
  <c r="AF30" i="86"/>
  <c r="AE30" i="86"/>
  <c r="BA29" i="86"/>
  <c r="AZ29" i="86"/>
  <c r="AY29" i="86"/>
  <c r="AX29" i="86"/>
  <c r="AW29" i="86"/>
  <c r="AV29" i="86"/>
  <c r="AU29" i="86"/>
  <c r="AT29" i="86"/>
  <c r="AS29" i="86"/>
  <c r="AR29" i="86"/>
  <c r="AQ29" i="86"/>
  <c r="AP29" i="86"/>
  <c r="AO29" i="86"/>
  <c r="AN29" i="86"/>
  <c r="AM29" i="86"/>
  <c r="AL29" i="86"/>
  <c r="AK29" i="86"/>
  <c r="AJ29" i="86"/>
  <c r="AI29" i="86"/>
  <c r="AH29" i="86"/>
  <c r="AG29" i="86"/>
  <c r="AF29" i="86"/>
  <c r="AE29" i="86"/>
  <c r="BA28" i="86"/>
  <c r="AZ28" i="86"/>
  <c r="AY28" i="86"/>
  <c r="AX28" i="86"/>
  <c r="AW28" i="86"/>
  <c r="AV28" i="86"/>
  <c r="AU28" i="86"/>
  <c r="AT28" i="86"/>
  <c r="AS28" i="86"/>
  <c r="AR28" i="86"/>
  <c r="AQ28" i="86"/>
  <c r="AP28" i="86"/>
  <c r="AO28" i="86"/>
  <c r="AN28" i="86"/>
  <c r="AM28" i="86"/>
  <c r="AL28" i="86"/>
  <c r="AK28" i="86"/>
  <c r="AJ28" i="86"/>
  <c r="AI28" i="86"/>
  <c r="AH28" i="86"/>
  <c r="AG28" i="86"/>
  <c r="AF28" i="86"/>
  <c r="AE28" i="86"/>
  <c r="BA27" i="86"/>
  <c r="AZ27" i="86"/>
  <c r="AY27" i="86"/>
  <c r="AX27" i="86"/>
  <c r="AW27" i="86"/>
  <c r="AV27" i="86"/>
  <c r="AU27" i="86"/>
  <c r="AT27" i="86"/>
  <c r="AS27" i="86"/>
  <c r="AR27" i="86"/>
  <c r="AQ27" i="86"/>
  <c r="AP27" i="86"/>
  <c r="AO27" i="86"/>
  <c r="AN27" i="86"/>
  <c r="AM27" i="86"/>
  <c r="AL27" i="86"/>
  <c r="AK27" i="86"/>
  <c r="AJ27" i="86"/>
  <c r="AI27" i="86"/>
  <c r="AH27" i="86"/>
  <c r="AG27" i="86"/>
  <c r="AF27" i="86"/>
  <c r="AE27" i="86"/>
  <c r="BA26" i="86"/>
  <c r="AZ26" i="86"/>
  <c r="AY26" i="86"/>
  <c r="AX26" i="86"/>
  <c r="AW26" i="86"/>
  <c r="AV26" i="86"/>
  <c r="AU26" i="86"/>
  <c r="AT26" i="86"/>
  <c r="AS26" i="86"/>
  <c r="AR26" i="86"/>
  <c r="AQ26" i="86"/>
  <c r="AP26" i="86"/>
  <c r="AO26" i="86"/>
  <c r="AN26" i="86"/>
  <c r="AM26" i="86"/>
  <c r="AL26" i="86"/>
  <c r="AK26" i="86"/>
  <c r="AJ26" i="86"/>
  <c r="AI26" i="86"/>
  <c r="AH26" i="86"/>
  <c r="AG26" i="86"/>
  <c r="AF26" i="86"/>
  <c r="AE26" i="86"/>
  <c r="BA25" i="86"/>
  <c r="AZ25" i="86"/>
  <c r="AY25" i="86"/>
  <c r="AX25" i="86"/>
  <c r="AW25" i="86"/>
  <c r="AV25" i="86"/>
  <c r="AU25" i="86"/>
  <c r="AT25" i="86"/>
  <c r="AS25" i="86"/>
  <c r="AR25" i="86"/>
  <c r="AQ25" i="86"/>
  <c r="AP25" i="86"/>
  <c r="AO25" i="86"/>
  <c r="AN25" i="86"/>
  <c r="AM25" i="86"/>
  <c r="AL25" i="86"/>
  <c r="AK25" i="86"/>
  <c r="AJ25" i="86"/>
  <c r="AI25" i="86"/>
  <c r="AH25" i="86"/>
  <c r="AG25" i="86"/>
  <c r="AF25" i="86"/>
  <c r="AE25" i="86"/>
  <c r="BA24" i="86"/>
  <c r="AZ24" i="86"/>
  <c r="AY24" i="86"/>
  <c r="AX24" i="86"/>
  <c r="AW24" i="86"/>
  <c r="AV24" i="86"/>
  <c r="AU24" i="86"/>
  <c r="AT24" i="86"/>
  <c r="AS24" i="86"/>
  <c r="AR24" i="86"/>
  <c r="AQ24" i="86"/>
  <c r="AP24" i="86"/>
  <c r="AO24" i="86"/>
  <c r="AN24" i="86"/>
  <c r="AM24" i="86"/>
  <c r="AL24" i="86"/>
  <c r="AK24" i="86"/>
  <c r="AJ24" i="86"/>
  <c r="AI24" i="86"/>
  <c r="AH24" i="86"/>
  <c r="AG24" i="86"/>
  <c r="AF24" i="86"/>
  <c r="AE24" i="86"/>
  <c r="BA23" i="86"/>
  <c r="AZ23" i="86"/>
  <c r="AY23" i="86"/>
  <c r="AX23" i="86"/>
  <c r="AW23" i="86"/>
  <c r="AV23" i="86"/>
  <c r="AU23" i="86"/>
  <c r="AT23" i="86"/>
  <c r="AS23" i="86"/>
  <c r="AR23" i="86"/>
  <c r="AQ23" i="86"/>
  <c r="AP23" i="86"/>
  <c r="AO23" i="86"/>
  <c r="AN23" i="86"/>
  <c r="AM23" i="86"/>
  <c r="AL23" i="86"/>
  <c r="AK23" i="86"/>
  <c r="AJ23" i="86"/>
  <c r="AI23" i="86"/>
  <c r="AH23" i="86"/>
  <c r="AG23" i="86"/>
  <c r="AF23" i="86"/>
  <c r="AE23" i="86"/>
  <c r="BA22" i="86"/>
  <c r="AZ22" i="86"/>
  <c r="AY22" i="86"/>
  <c r="AX22" i="86"/>
  <c r="AW22" i="86"/>
  <c r="AV22" i="86"/>
  <c r="AU22" i="86"/>
  <c r="AT22" i="86"/>
  <c r="AS22" i="86"/>
  <c r="AR22" i="86"/>
  <c r="AQ22" i="86"/>
  <c r="AP22" i="86"/>
  <c r="AO22" i="86"/>
  <c r="AN22" i="86"/>
  <c r="AM22" i="86"/>
  <c r="AL22" i="86"/>
  <c r="AK22" i="86"/>
  <c r="AJ22" i="86"/>
  <c r="AI22" i="86"/>
  <c r="AH22" i="86"/>
  <c r="AG22" i="86"/>
  <c r="AF22" i="86"/>
  <c r="AE22" i="86"/>
  <c r="BA21" i="86"/>
  <c r="AZ21" i="86"/>
  <c r="AY21" i="86"/>
  <c r="AX21" i="86"/>
  <c r="AW21" i="86"/>
  <c r="AV21" i="86"/>
  <c r="AU21" i="86"/>
  <c r="AT21" i="86"/>
  <c r="AS21" i="86"/>
  <c r="AR21" i="86"/>
  <c r="AQ21" i="86"/>
  <c r="AP21" i="86"/>
  <c r="AO21" i="86"/>
  <c r="AN21" i="86"/>
  <c r="AM21" i="86"/>
  <c r="AL21" i="86"/>
  <c r="AK21" i="86"/>
  <c r="AJ21" i="86"/>
  <c r="AI21" i="86"/>
  <c r="AH21" i="86"/>
  <c r="AG21" i="86"/>
  <c r="AF21" i="86"/>
  <c r="AE21" i="86"/>
  <c r="BA20" i="86"/>
  <c r="AZ20" i="86"/>
  <c r="AY20" i="86"/>
  <c r="AX20" i="86"/>
  <c r="AW20" i="86"/>
  <c r="AV20" i="86"/>
  <c r="AU20" i="86"/>
  <c r="AT20" i="86"/>
  <c r="AS20" i="86"/>
  <c r="AR20" i="86"/>
  <c r="AQ20" i="86"/>
  <c r="AP20" i="86"/>
  <c r="AO20" i="86"/>
  <c r="AN20" i="86"/>
  <c r="AM20" i="86"/>
  <c r="AL20" i="86"/>
  <c r="AK20" i="86"/>
  <c r="AJ20" i="86"/>
  <c r="AI20" i="86"/>
  <c r="AH20" i="86"/>
  <c r="AG20" i="86"/>
  <c r="AF20" i="86"/>
  <c r="AE20" i="86"/>
  <c r="BA19" i="86"/>
  <c r="AZ19" i="86"/>
  <c r="AY19" i="86"/>
  <c r="AX19" i="86"/>
  <c r="AW19" i="86"/>
  <c r="AV19" i="86"/>
  <c r="AU19" i="86"/>
  <c r="AT19" i="86"/>
  <c r="AS19" i="86"/>
  <c r="AR19" i="86"/>
  <c r="AQ19" i="86"/>
  <c r="AP19" i="86"/>
  <c r="AO19" i="86"/>
  <c r="AN19" i="86"/>
  <c r="AM19" i="86"/>
  <c r="AL19" i="86"/>
  <c r="AK19" i="86"/>
  <c r="AJ19" i="86"/>
  <c r="AI19" i="86"/>
  <c r="AH19" i="86"/>
  <c r="AG19" i="86"/>
  <c r="AF19" i="86"/>
  <c r="AE19" i="86"/>
  <c r="BA18" i="86"/>
  <c r="AZ18" i="86"/>
  <c r="AY18" i="86"/>
  <c r="AX18" i="86"/>
  <c r="AW18" i="86"/>
  <c r="AV18" i="86"/>
  <c r="AU18" i="86"/>
  <c r="AT18" i="86"/>
  <c r="AS18" i="86"/>
  <c r="AR18" i="86"/>
  <c r="AQ18" i="86"/>
  <c r="AP18" i="86"/>
  <c r="AO18" i="86"/>
  <c r="AN18" i="86"/>
  <c r="AM18" i="86"/>
  <c r="AL18" i="86"/>
  <c r="AK18" i="86"/>
  <c r="AJ18" i="86"/>
  <c r="AI18" i="86"/>
  <c r="AH18" i="86"/>
  <c r="AG18" i="86"/>
  <c r="AF18" i="86"/>
  <c r="AE18" i="86"/>
  <c r="BA17" i="86"/>
  <c r="AZ17" i="86"/>
  <c r="AY17" i="86"/>
  <c r="AX17" i="86"/>
  <c r="AW17" i="86"/>
  <c r="AV17" i="86"/>
  <c r="AU17" i="86"/>
  <c r="AT17" i="86"/>
  <c r="AS17" i="86"/>
  <c r="AR17" i="86"/>
  <c r="AQ17" i="86"/>
  <c r="AP17" i="86"/>
  <c r="AO17" i="86"/>
  <c r="AN17" i="86"/>
  <c r="AM17" i="86"/>
  <c r="AL17" i="86"/>
  <c r="AK17" i="86"/>
  <c r="AJ17" i="86"/>
  <c r="AI17" i="86"/>
  <c r="AH17" i="86"/>
  <c r="AG17" i="86"/>
  <c r="AF17" i="86"/>
  <c r="AE17" i="86"/>
  <c r="BA16" i="86"/>
  <c r="AZ16" i="86"/>
  <c r="AY16" i="86"/>
  <c r="AX16" i="86"/>
  <c r="AW16" i="86"/>
  <c r="AV16" i="86"/>
  <c r="AU16" i="86"/>
  <c r="AT16" i="86"/>
  <c r="AS16" i="86"/>
  <c r="AR16" i="86"/>
  <c r="AQ16" i="86"/>
  <c r="AP16" i="86"/>
  <c r="AO16" i="86"/>
  <c r="AN16" i="86"/>
  <c r="AM16" i="86"/>
  <c r="AL16" i="86"/>
  <c r="AK16" i="86"/>
  <c r="AJ16" i="86"/>
  <c r="AI16" i="86"/>
  <c r="AH16" i="86"/>
  <c r="AG16" i="86"/>
  <c r="AF16" i="86"/>
  <c r="AE16" i="86"/>
  <c r="BA15" i="86"/>
  <c r="AZ15" i="86"/>
  <c r="AY15" i="86"/>
  <c r="AX15" i="86"/>
  <c r="AW15" i="86"/>
  <c r="AV15" i="86"/>
  <c r="AU15" i="86"/>
  <c r="AT15" i="86"/>
  <c r="AS15" i="86"/>
  <c r="AR15" i="86"/>
  <c r="AQ15" i="86"/>
  <c r="AP15" i="86"/>
  <c r="AO15" i="86"/>
  <c r="AN15" i="86"/>
  <c r="AM15" i="86"/>
  <c r="AL15" i="86"/>
  <c r="AK15" i="86"/>
  <c r="AJ15" i="86"/>
  <c r="AI15" i="86"/>
  <c r="AH15" i="86"/>
  <c r="AG15" i="86"/>
  <c r="AF15" i="86"/>
  <c r="AE15" i="86"/>
  <c r="BA14" i="86"/>
  <c r="AZ14" i="86"/>
  <c r="AY14" i="86"/>
  <c r="AX14" i="86"/>
  <c r="AW14" i="86"/>
  <c r="AV14" i="86"/>
  <c r="AU14" i="86"/>
  <c r="AT14" i="86"/>
  <c r="AS14" i="86"/>
  <c r="AR14" i="86"/>
  <c r="AQ14" i="86"/>
  <c r="AP14" i="86"/>
  <c r="AO14" i="86"/>
  <c r="AN14" i="86"/>
  <c r="AM14" i="86"/>
  <c r="AL14" i="86"/>
  <c r="AK14" i="86"/>
  <c r="AJ14" i="86"/>
  <c r="AI14" i="86"/>
  <c r="AH14" i="86"/>
  <c r="AG14" i="86"/>
  <c r="AF14" i="86"/>
  <c r="AE14" i="86"/>
  <c r="BA13" i="86"/>
  <c r="AZ13" i="86"/>
  <c r="AY13" i="86"/>
  <c r="AX13" i="86"/>
  <c r="AW13" i="86"/>
  <c r="AV13" i="86"/>
  <c r="AU13" i="86"/>
  <c r="AT13" i="86"/>
  <c r="AS13" i="86"/>
  <c r="AR13" i="86"/>
  <c r="AQ13" i="86"/>
  <c r="AP13" i="86"/>
  <c r="AO13" i="86"/>
  <c r="AN13" i="86"/>
  <c r="AM13" i="86"/>
  <c r="AL13" i="86"/>
  <c r="AK13" i="86"/>
  <c r="AJ13" i="86"/>
  <c r="AI13" i="86"/>
  <c r="AH13" i="86"/>
  <c r="AG13" i="86"/>
  <c r="AF13" i="86"/>
  <c r="AE13" i="86"/>
  <c r="BA12" i="86"/>
  <c r="AZ12" i="86"/>
  <c r="AY12" i="86"/>
  <c r="AX12" i="86"/>
  <c r="AW12" i="86"/>
  <c r="AV12" i="86"/>
  <c r="AU12" i="86"/>
  <c r="AT12" i="86"/>
  <c r="AS12" i="86"/>
  <c r="AR12" i="86"/>
  <c r="AQ12" i="86"/>
  <c r="AP12" i="86"/>
  <c r="AO12" i="86"/>
  <c r="AN12" i="86"/>
  <c r="AM12" i="86"/>
  <c r="AL12" i="86"/>
  <c r="AK12" i="86"/>
  <c r="AJ12" i="86"/>
  <c r="AI12" i="86"/>
  <c r="AH12" i="86"/>
  <c r="AG12" i="86"/>
  <c r="AF12" i="86"/>
  <c r="AE12" i="86"/>
  <c r="BA11" i="86"/>
  <c r="AZ11" i="86"/>
  <c r="AY11" i="86"/>
  <c r="AX11" i="86"/>
  <c r="AW11" i="86"/>
  <c r="AV11" i="86"/>
  <c r="AU11" i="86"/>
  <c r="AT11" i="86"/>
  <c r="AS11" i="86"/>
  <c r="AR11" i="86"/>
  <c r="AQ11" i="86"/>
  <c r="AP11" i="86"/>
  <c r="AO11" i="86"/>
  <c r="AN11" i="86"/>
  <c r="AM11" i="86"/>
  <c r="AL11" i="86"/>
  <c r="AK11" i="86"/>
  <c r="AJ11" i="86"/>
  <c r="AI11" i="86"/>
  <c r="AH11" i="86"/>
  <c r="AG11" i="86"/>
  <c r="AF11" i="86"/>
  <c r="AE11" i="86"/>
  <c r="BA10" i="86"/>
  <c r="AZ10" i="86"/>
  <c r="AY10" i="86"/>
  <c r="AX10" i="86"/>
  <c r="AW10" i="86"/>
  <c r="AV10" i="86"/>
  <c r="AU10" i="86"/>
  <c r="AT10" i="86"/>
  <c r="AS10" i="86"/>
  <c r="AR10" i="86"/>
  <c r="AQ10" i="86"/>
  <c r="AP10" i="86"/>
  <c r="AO10" i="86"/>
  <c r="AN10" i="86"/>
  <c r="AM10" i="86"/>
  <c r="AL10" i="86"/>
  <c r="AK10" i="86"/>
  <c r="AJ10" i="86"/>
  <c r="AI10" i="86"/>
  <c r="AH10" i="86"/>
  <c r="AG10" i="86"/>
  <c r="AF10" i="86"/>
  <c r="AE10" i="86"/>
  <c r="BA9" i="86"/>
  <c r="AZ9" i="86"/>
  <c r="AY9" i="86"/>
  <c r="AX9" i="86"/>
  <c r="AW9" i="86"/>
  <c r="AV9" i="86"/>
  <c r="AU9" i="86"/>
  <c r="AT9" i="86"/>
  <c r="AS9" i="86"/>
  <c r="AR9" i="86"/>
  <c r="AQ9" i="86"/>
  <c r="AP9" i="86"/>
  <c r="AO9" i="86"/>
  <c r="AN9" i="86"/>
  <c r="AM9" i="86"/>
  <c r="AL9" i="86"/>
  <c r="AK9" i="86"/>
  <c r="AJ9" i="86"/>
  <c r="AI9" i="86"/>
  <c r="AH9" i="86"/>
  <c r="AG9" i="86"/>
  <c r="AF9" i="86"/>
  <c r="AE9" i="86"/>
  <c r="BA8" i="86"/>
  <c r="AZ8" i="86"/>
  <c r="AY8" i="86"/>
  <c r="AX8" i="86"/>
  <c r="AW8" i="86"/>
  <c r="AV8" i="86"/>
  <c r="AU8" i="86"/>
  <c r="AT8" i="86"/>
  <c r="AS8" i="86"/>
  <c r="AR8" i="86"/>
  <c r="AQ8" i="86"/>
  <c r="AP8" i="86"/>
  <c r="AO8" i="86"/>
  <c r="AN8" i="86"/>
  <c r="AM8" i="86"/>
  <c r="AL8" i="86"/>
  <c r="AK8" i="86"/>
  <c r="AJ8" i="86"/>
  <c r="AI8" i="86"/>
  <c r="AH8" i="86"/>
  <c r="AG8" i="86"/>
  <c r="AF8" i="86"/>
  <c r="AE8" i="86"/>
  <c r="BA7" i="86"/>
  <c r="AZ7" i="86"/>
  <c r="AY7" i="86"/>
  <c r="AX7" i="86"/>
  <c r="AW7" i="86"/>
  <c r="AV7" i="86"/>
  <c r="AU7" i="86"/>
  <c r="AT7" i="86"/>
  <c r="AS7" i="86"/>
  <c r="AR7" i="86"/>
  <c r="AQ7" i="86"/>
  <c r="AP7" i="86"/>
  <c r="AO7" i="86"/>
  <c r="AN7" i="86"/>
  <c r="AM7" i="86"/>
  <c r="AL7" i="86"/>
  <c r="AK7" i="86"/>
  <c r="AJ7" i="86"/>
  <c r="AI7" i="86"/>
  <c r="AH7" i="86"/>
  <c r="AG7" i="86"/>
  <c r="AF7" i="86"/>
  <c r="AE7" i="86"/>
  <c r="BA6" i="86"/>
  <c r="AZ6" i="86"/>
  <c r="AY6" i="86"/>
  <c r="AX6" i="86"/>
  <c r="AW6" i="86"/>
  <c r="AV6" i="86"/>
  <c r="AU6" i="86"/>
  <c r="AT6" i="86"/>
  <c r="AS6" i="86"/>
  <c r="AR6" i="86"/>
  <c r="AQ6" i="86"/>
  <c r="AP6" i="86"/>
  <c r="AO6" i="86"/>
  <c r="AN6" i="86"/>
  <c r="AM6" i="86"/>
  <c r="AL6" i="86"/>
  <c r="AK6" i="86"/>
  <c r="AJ6" i="86"/>
  <c r="AI6" i="86"/>
  <c r="AH6" i="86"/>
  <c r="AG6" i="86"/>
  <c r="AF6" i="86"/>
  <c r="AE6" i="86"/>
  <c r="Z34" i="89"/>
  <c r="Y34" i="89"/>
  <c r="X34" i="89"/>
  <c r="W34" i="89"/>
  <c r="V34" i="89"/>
  <c r="U34" i="89"/>
  <c r="T34" i="89"/>
  <c r="S34" i="89"/>
  <c r="R34" i="89"/>
  <c r="Q34" i="89"/>
  <c r="P34" i="89"/>
  <c r="O34" i="89"/>
  <c r="N34" i="89"/>
  <c r="M34" i="89"/>
  <c r="L34" i="89"/>
  <c r="K34" i="89"/>
  <c r="J34" i="89"/>
  <c r="I34" i="89"/>
  <c r="H34" i="89"/>
  <c r="G34" i="89"/>
  <c r="F34" i="89"/>
  <c r="E34" i="89"/>
  <c r="D34" i="89"/>
  <c r="Z33" i="89"/>
  <c r="Y33" i="89"/>
  <c r="X33" i="89"/>
  <c r="W33" i="89"/>
  <c r="V33" i="89"/>
  <c r="U33" i="89"/>
  <c r="T33" i="89"/>
  <c r="S33" i="89"/>
  <c r="R33" i="89"/>
  <c r="Q33" i="89"/>
  <c r="P33" i="89"/>
  <c r="O33" i="89"/>
  <c r="N33" i="89"/>
  <c r="M33" i="89"/>
  <c r="L33" i="89"/>
  <c r="K33" i="89"/>
  <c r="J33" i="89"/>
  <c r="I33" i="89"/>
  <c r="H33" i="89"/>
  <c r="G33" i="89"/>
  <c r="F33" i="89"/>
  <c r="E33" i="89"/>
  <c r="D33" i="89"/>
  <c r="BA32" i="89"/>
  <c r="AZ32" i="89"/>
  <c r="AY32" i="89"/>
  <c r="AX32" i="89"/>
  <c r="AW32" i="89"/>
  <c r="AV32" i="89"/>
  <c r="AU32" i="89"/>
  <c r="AT32" i="89"/>
  <c r="AS32" i="89"/>
  <c r="AR32" i="89"/>
  <c r="AQ32" i="89"/>
  <c r="AP32" i="89"/>
  <c r="AO32" i="89"/>
  <c r="AN32" i="89"/>
  <c r="AM32" i="89"/>
  <c r="AL32" i="89"/>
  <c r="AK32" i="89"/>
  <c r="AJ32" i="89"/>
  <c r="AI32" i="89"/>
  <c r="AH32" i="89"/>
  <c r="AG32" i="89"/>
  <c r="AF32" i="89"/>
  <c r="AE32" i="89"/>
  <c r="BA31" i="89"/>
  <c r="AZ31" i="89"/>
  <c r="AY31" i="89"/>
  <c r="AX31" i="89"/>
  <c r="AW31" i="89"/>
  <c r="AV31" i="89"/>
  <c r="AU31" i="89"/>
  <c r="AT31" i="89"/>
  <c r="AS31" i="89"/>
  <c r="AR31" i="89"/>
  <c r="AQ31" i="89"/>
  <c r="AP31" i="89"/>
  <c r="AO31" i="89"/>
  <c r="AN31" i="89"/>
  <c r="AM31" i="89"/>
  <c r="AL31" i="89"/>
  <c r="AK31" i="89"/>
  <c r="AJ31" i="89"/>
  <c r="AI31" i="89"/>
  <c r="AH31" i="89"/>
  <c r="AG31" i="89"/>
  <c r="AF31" i="89"/>
  <c r="AE31" i="89"/>
  <c r="BA30" i="89"/>
  <c r="AZ30" i="89"/>
  <c r="AY30" i="89"/>
  <c r="AX30" i="89"/>
  <c r="AW30" i="89"/>
  <c r="AV30" i="89"/>
  <c r="AU30" i="89"/>
  <c r="AT30" i="89"/>
  <c r="AS30" i="89"/>
  <c r="AR30" i="89"/>
  <c r="AQ30" i="89"/>
  <c r="AP30" i="89"/>
  <c r="AO30" i="89"/>
  <c r="AN30" i="89"/>
  <c r="AM30" i="89"/>
  <c r="AL30" i="89"/>
  <c r="AK30" i="89"/>
  <c r="AJ30" i="89"/>
  <c r="AI30" i="89"/>
  <c r="AH30" i="89"/>
  <c r="AG30" i="89"/>
  <c r="AF30" i="89"/>
  <c r="AE30" i="89"/>
  <c r="BA29" i="89"/>
  <c r="AZ29" i="89"/>
  <c r="AY29" i="89"/>
  <c r="AX29" i="89"/>
  <c r="AW29" i="89"/>
  <c r="AV29" i="89"/>
  <c r="AU29" i="89"/>
  <c r="AT29" i="89"/>
  <c r="AS29" i="89"/>
  <c r="AR29" i="89"/>
  <c r="AQ29" i="89"/>
  <c r="AP29" i="89"/>
  <c r="AO29" i="89"/>
  <c r="AN29" i="89"/>
  <c r="AM29" i="89"/>
  <c r="AL29" i="89"/>
  <c r="AK29" i="89"/>
  <c r="AJ29" i="89"/>
  <c r="AI29" i="89"/>
  <c r="AH29" i="89"/>
  <c r="AG29" i="89"/>
  <c r="AF29" i="89"/>
  <c r="AE29" i="89"/>
  <c r="BA28" i="89"/>
  <c r="AZ28" i="89"/>
  <c r="AY28" i="89"/>
  <c r="AX28" i="89"/>
  <c r="AW28" i="89"/>
  <c r="AV28" i="89"/>
  <c r="AU28" i="89"/>
  <c r="AT28" i="89"/>
  <c r="AS28" i="89"/>
  <c r="AR28" i="89"/>
  <c r="AQ28" i="89"/>
  <c r="AP28" i="89"/>
  <c r="AO28" i="89"/>
  <c r="AN28" i="89"/>
  <c r="AM28" i="89"/>
  <c r="AL28" i="89"/>
  <c r="AK28" i="89"/>
  <c r="AJ28" i="89"/>
  <c r="AI28" i="89"/>
  <c r="AH28" i="89"/>
  <c r="AG28" i="89"/>
  <c r="AF28" i="89"/>
  <c r="AE28" i="89"/>
  <c r="BA27" i="89"/>
  <c r="AZ27" i="89"/>
  <c r="AY27" i="89"/>
  <c r="AX27" i="89"/>
  <c r="AW27" i="89"/>
  <c r="AV27" i="89"/>
  <c r="AU27" i="89"/>
  <c r="AT27" i="89"/>
  <c r="AS27" i="89"/>
  <c r="AR27" i="89"/>
  <c r="AQ27" i="89"/>
  <c r="AP27" i="89"/>
  <c r="AO27" i="89"/>
  <c r="AN27" i="89"/>
  <c r="AM27" i="89"/>
  <c r="AL27" i="89"/>
  <c r="AK27" i="89"/>
  <c r="AJ27" i="89"/>
  <c r="AI27" i="89"/>
  <c r="AH27" i="89"/>
  <c r="AG27" i="89"/>
  <c r="AF27" i="89"/>
  <c r="AE27" i="89"/>
  <c r="BA26" i="89"/>
  <c r="AZ26" i="89"/>
  <c r="AY26" i="89"/>
  <c r="AX26" i="89"/>
  <c r="AW26" i="89"/>
  <c r="AV26" i="89"/>
  <c r="AU26" i="89"/>
  <c r="AT26" i="89"/>
  <c r="AS26" i="89"/>
  <c r="AR26" i="89"/>
  <c r="AQ26" i="89"/>
  <c r="AP26" i="89"/>
  <c r="AO26" i="89"/>
  <c r="AN26" i="89"/>
  <c r="AM26" i="89"/>
  <c r="AL26" i="89"/>
  <c r="AK26" i="89"/>
  <c r="AJ26" i="89"/>
  <c r="AI26" i="89"/>
  <c r="AH26" i="89"/>
  <c r="AG26" i="89"/>
  <c r="AF26" i="89"/>
  <c r="AE26" i="89"/>
  <c r="BA25" i="89"/>
  <c r="AZ25" i="89"/>
  <c r="AY25" i="89"/>
  <c r="AX25" i="89"/>
  <c r="AW25" i="89"/>
  <c r="AV25" i="89"/>
  <c r="AU25" i="89"/>
  <c r="AT25" i="89"/>
  <c r="AS25" i="89"/>
  <c r="AR25" i="89"/>
  <c r="AQ25" i="89"/>
  <c r="AP25" i="89"/>
  <c r="AO25" i="89"/>
  <c r="AN25" i="89"/>
  <c r="AM25" i="89"/>
  <c r="AL25" i="89"/>
  <c r="AK25" i="89"/>
  <c r="AJ25" i="89"/>
  <c r="AI25" i="89"/>
  <c r="AH25" i="89"/>
  <c r="AG25" i="89"/>
  <c r="AF25" i="89"/>
  <c r="AE25" i="89"/>
  <c r="BA24" i="89"/>
  <c r="AZ24" i="89"/>
  <c r="AY24" i="89"/>
  <c r="AX24" i="89"/>
  <c r="AW24" i="89"/>
  <c r="AV24" i="89"/>
  <c r="AU24" i="89"/>
  <c r="AT24" i="89"/>
  <c r="AS24" i="89"/>
  <c r="AR24" i="89"/>
  <c r="AQ24" i="89"/>
  <c r="AP24" i="89"/>
  <c r="AO24" i="89"/>
  <c r="AN24" i="89"/>
  <c r="AM24" i="89"/>
  <c r="AL24" i="89"/>
  <c r="AK24" i="89"/>
  <c r="AJ24" i="89"/>
  <c r="AI24" i="89"/>
  <c r="AH24" i="89"/>
  <c r="AG24" i="89"/>
  <c r="AF24" i="89"/>
  <c r="AE24" i="89"/>
  <c r="BA23" i="89"/>
  <c r="AZ23" i="89"/>
  <c r="AY23" i="89"/>
  <c r="AX23" i="89"/>
  <c r="AW23" i="89"/>
  <c r="AV23" i="89"/>
  <c r="AU23" i="89"/>
  <c r="AT23" i="89"/>
  <c r="AS23" i="89"/>
  <c r="AR23" i="89"/>
  <c r="AQ23" i="89"/>
  <c r="AP23" i="89"/>
  <c r="AO23" i="89"/>
  <c r="AN23" i="89"/>
  <c r="AM23" i="89"/>
  <c r="AL23" i="89"/>
  <c r="AK23" i="89"/>
  <c r="AJ23" i="89"/>
  <c r="AI23" i="89"/>
  <c r="AH23" i="89"/>
  <c r="AG23" i="89"/>
  <c r="AF23" i="89"/>
  <c r="AE23" i="89"/>
  <c r="BA22" i="89"/>
  <c r="AZ22" i="89"/>
  <c r="AY22" i="89"/>
  <c r="AX22" i="89"/>
  <c r="AW22" i="89"/>
  <c r="AV22" i="89"/>
  <c r="AU22" i="89"/>
  <c r="AT22" i="89"/>
  <c r="AS22" i="89"/>
  <c r="AR22" i="89"/>
  <c r="AQ22" i="89"/>
  <c r="AP22" i="89"/>
  <c r="AO22" i="89"/>
  <c r="AN22" i="89"/>
  <c r="AM22" i="89"/>
  <c r="AL22" i="89"/>
  <c r="AK22" i="89"/>
  <c r="AJ22" i="89"/>
  <c r="AI22" i="89"/>
  <c r="AH22" i="89"/>
  <c r="AG22" i="89"/>
  <c r="AF22" i="89"/>
  <c r="AE22" i="89"/>
  <c r="BA21" i="89"/>
  <c r="AZ21" i="89"/>
  <c r="AY21" i="89"/>
  <c r="AX21" i="89"/>
  <c r="AW21" i="89"/>
  <c r="AV21" i="89"/>
  <c r="AU21" i="89"/>
  <c r="AT21" i="89"/>
  <c r="AS21" i="89"/>
  <c r="AR21" i="89"/>
  <c r="AQ21" i="89"/>
  <c r="AP21" i="89"/>
  <c r="AO21" i="89"/>
  <c r="AN21" i="89"/>
  <c r="AM21" i="89"/>
  <c r="AL21" i="89"/>
  <c r="AK21" i="89"/>
  <c r="AJ21" i="89"/>
  <c r="AI21" i="89"/>
  <c r="AH21" i="89"/>
  <c r="AG21" i="89"/>
  <c r="AF21" i="89"/>
  <c r="AE21" i="89"/>
  <c r="BA20" i="89"/>
  <c r="AZ20" i="89"/>
  <c r="AY20" i="89"/>
  <c r="AX20" i="89"/>
  <c r="AW20" i="89"/>
  <c r="AV20" i="89"/>
  <c r="AU20" i="89"/>
  <c r="AT20" i="89"/>
  <c r="AS20" i="89"/>
  <c r="AR20" i="89"/>
  <c r="AQ20" i="89"/>
  <c r="AP20" i="89"/>
  <c r="AO20" i="89"/>
  <c r="AN20" i="89"/>
  <c r="AM20" i="89"/>
  <c r="AL20" i="89"/>
  <c r="AK20" i="89"/>
  <c r="AJ20" i="89"/>
  <c r="AI20" i="89"/>
  <c r="AH20" i="89"/>
  <c r="AG20" i="89"/>
  <c r="AF20" i="89"/>
  <c r="AE20" i="89"/>
  <c r="BA19" i="89"/>
  <c r="AZ19" i="89"/>
  <c r="AY19" i="89"/>
  <c r="AX19" i="89"/>
  <c r="AW19" i="89"/>
  <c r="AV19" i="89"/>
  <c r="AU19" i="89"/>
  <c r="AT19" i="89"/>
  <c r="AS19" i="89"/>
  <c r="AR19" i="89"/>
  <c r="AQ19" i="89"/>
  <c r="AP19" i="89"/>
  <c r="AO19" i="89"/>
  <c r="AN19" i="89"/>
  <c r="AM19" i="89"/>
  <c r="AL19" i="89"/>
  <c r="AK19" i="89"/>
  <c r="AJ19" i="89"/>
  <c r="AI19" i="89"/>
  <c r="AH19" i="89"/>
  <c r="AG19" i="89"/>
  <c r="AF19" i="89"/>
  <c r="AE19" i="89"/>
  <c r="BA18" i="89"/>
  <c r="AZ18" i="89"/>
  <c r="AY18" i="89"/>
  <c r="AX18" i="89"/>
  <c r="AW18" i="89"/>
  <c r="AV18" i="89"/>
  <c r="AU18" i="89"/>
  <c r="AT18" i="89"/>
  <c r="AS18" i="89"/>
  <c r="AR18" i="89"/>
  <c r="AQ18" i="89"/>
  <c r="AP18" i="89"/>
  <c r="AO18" i="89"/>
  <c r="AN18" i="89"/>
  <c r="AM18" i="89"/>
  <c r="AL18" i="89"/>
  <c r="AK18" i="89"/>
  <c r="AJ18" i="89"/>
  <c r="AI18" i="89"/>
  <c r="AH18" i="89"/>
  <c r="AG18" i="89"/>
  <c r="AF18" i="89"/>
  <c r="AE18" i="89"/>
  <c r="BA17" i="89"/>
  <c r="AZ17" i="89"/>
  <c r="AY17" i="89"/>
  <c r="AX17" i="89"/>
  <c r="AW17" i="89"/>
  <c r="AV17" i="89"/>
  <c r="AU17" i="89"/>
  <c r="AT17" i="89"/>
  <c r="AS17" i="89"/>
  <c r="AR17" i="89"/>
  <c r="AQ17" i="89"/>
  <c r="AP17" i="89"/>
  <c r="AO17" i="89"/>
  <c r="AN17" i="89"/>
  <c r="AM17" i="89"/>
  <c r="AL17" i="89"/>
  <c r="AK17" i="89"/>
  <c r="AJ17" i="89"/>
  <c r="AI17" i="89"/>
  <c r="AH17" i="89"/>
  <c r="AG17" i="89"/>
  <c r="AF17" i="89"/>
  <c r="AE17" i="89"/>
  <c r="BA16" i="89"/>
  <c r="AZ16" i="89"/>
  <c r="AY16" i="89"/>
  <c r="AX16" i="89"/>
  <c r="AW16" i="89"/>
  <c r="AV16" i="89"/>
  <c r="AU16" i="89"/>
  <c r="AT16" i="89"/>
  <c r="AS16" i="89"/>
  <c r="AR16" i="89"/>
  <c r="AQ16" i="89"/>
  <c r="AP16" i="89"/>
  <c r="AO16" i="89"/>
  <c r="AN16" i="89"/>
  <c r="AM16" i="89"/>
  <c r="AL16" i="89"/>
  <c r="AK16" i="89"/>
  <c r="AJ16" i="89"/>
  <c r="AI16" i="89"/>
  <c r="AH16" i="89"/>
  <c r="AG16" i="89"/>
  <c r="AF16" i="89"/>
  <c r="AE16" i="89"/>
  <c r="BA15" i="89"/>
  <c r="AZ15" i="89"/>
  <c r="AY15" i="89"/>
  <c r="AX15" i="89"/>
  <c r="AW15" i="89"/>
  <c r="AV15" i="89"/>
  <c r="AU15" i="89"/>
  <c r="AT15" i="89"/>
  <c r="AS15" i="89"/>
  <c r="AR15" i="89"/>
  <c r="AQ15" i="89"/>
  <c r="AP15" i="89"/>
  <c r="AO15" i="89"/>
  <c r="AN15" i="89"/>
  <c r="AM15" i="89"/>
  <c r="AL15" i="89"/>
  <c r="AK15" i="89"/>
  <c r="AJ15" i="89"/>
  <c r="AI15" i="89"/>
  <c r="AH15" i="89"/>
  <c r="AG15" i="89"/>
  <c r="AF15" i="89"/>
  <c r="AE15" i="89"/>
  <c r="BA14" i="89"/>
  <c r="AZ14" i="89"/>
  <c r="AY14" i="89"/>
  <c r="AX14" i="89"/>
  <c r="AW14" i="89"/>
  <c r="AV14" i="89"/>
  <c r="AU14" i="89"/>
  <c r="AT14" i="89"/>
  <c r="AS14" i="89"/>
  <c r="AR14" i="89"/>
  <c r="AQ14" i="89"/>
  <c r="AP14" i="89"/>
  <c r="AO14" i="89"/>
  <c r="AN14" i="89"/>
  <c r="AM14" i="89"/>
  <c r="AL14" i="89"/>
  <c r="AK14" i="89"/>
  <c r="AJ14" i="89"/>
  <c r="AI14" i="89"/>
  <c r="AH14" i="89"/>
  <c r="AG14" i="89"/>
  <c r="AF14" i="89"/>
  <c r="AE14" i="89"/>
  <c r="BA13" i="89"/>
  <c r="AZ13" i="89"/>
  <c r="AY13" i="89"/>
  <c r="AX13" i="89"/>
  <c r="AW13" i="89"/>
  <c r="AV13" i="89"/>
  <c r="AU13" i="89"/>
  <c r="AT13" i="89"/>
  <c r="AS13" i="89"/>
  <c r="AR13" i="89"/>
  <c r="AQ13" i="89"/>
  <c r="AP13" i="89"/>
  <c r="AO13" i="89"/>
  <c r="AN13" i="89"/>
  <c r="AM13" i="89"/>
  <c r="AL13" i="89"/>
  <c r="AK13" i="89"/>
  <c r="AJ13" i="89"/>
  <c r="AI13" i="89"/>
  <c r="AH13" i="89"/>
  <c r="AG13" i="89"/>
  <c r="AF13" i="89"/>
  <c r="AE13" i="89"/>
  <c r="BA12" i="89"/>
  <c r="AZ12" i="89"/>
  <c r="AY12" i="89"/>
  <c r="AX12" i="89"/>
  <c r="AW12" i="89"/>
  <c r="AV12" i="89"/>
  <c r="AU12" i="89"/>
  <c r="AT12" i="89"/>
  <c r="AS12" i="89"/>
  <c r="AR12" i="89"/>
  <c r="AQ12" i="89"/>
  <c r="AP12" i="89"/>
  <c r="AO12" i="89"/>
  <c r="AN12" i="89"/>
  <c r="AM12" i="89"/>
  <c r="AL12" i="89"/>
  <c r="AK12" i="89"/>
  <c r="AJ12" i="89"/>
  <c r="AI12" i="89"/>
  <c r="AH12" i="89"/>
  <c r="AG12" i="89"/>
  <c r="AF12" i="89"/>
  <c r="AE12" i="89"/>
  <c r="BA11" i="89"/>
  <c r="AZ11" i="89"/>
  <c r="AY11" i="89"/>
  <c r="AX11" i="89"/>
  <c r="AW11" i="89"/>
  <c r="AV11" i="89"/>
  <c r="AU11" i="89"/>
  <c r="AT11" i="89"/>
  <c r="AS11" i="89"/>
  <c r="AR11" i="89"/>
  <c r="AQ11" i="89"/>
  <c r="AP11" i="89"/>
  <c r="AO11" i="89"/>
  <c r="AN11" i="89"/>
  <c r="AM11" i="89"/>
  <c r="AL11" i="89"/>
  <c r="AK11" i="89"/>
  <c r="AJ11" i="89"/>
  <c r="AI11" i="89"/>
  <c r="AH11" i="89"/>
  <c r="AG11" i="89"/>
  <c r="AF11" i="89"/>
  <c r="AE11" i="89"/>
  <c r="BA10" i="89"/>
  <c r="AZ10" i="89"/>
  <c r="AY10" i="89"/>
  <c r="AX10" i="89"/>
  <c r="AW10" i="89"/>
  <c r="AV10" i="89"/>
  <c r="AU10" i="89"/>
  <c r="AT10" i="89"/>
  <c r="AS10" i="89"/>
  <c r="AR10" i="89"/>
  <c r="AQ10" i="89"/>
  <c r="AP10" i="89"/>
  <c r="AO10" i="89"/>
  <c r="AN10" i="89"/>
  <c r="AM10" i="89"/>
  <c r="AL10" i="89"/>
  <c r="AK10" i="89"/>
  <c r="AJ10" i="89"/>
  <c r="AI10" i="89"/>
  <c r="AH10" i="89"/>
  <c r="AG10" i="89"/>
  <c r="AF10" i="89"/>
  <c r="AE10" i="89"/>
  <c r="BA9" i="89"/>
  <c r="AZ9" i="89"/>
  <c r="AY9" i="89"/>
  <c r="AX9" i="89"/>
  <c r="AW9" i="89"/>
  <c r="AV9" i="89"/>
  <c r="AU9" i="89"/>
  <c r="AT9" i="89"/>
  <c r="AS9" i="89"/>
  <c r="AR9" i="89"/>
  <c r="AQ9" i="89"/>
  <c r="AP9" i="89"/>
  <c r="AO9" i="89"/>
  <c r="AN9" i="89"/>
  <c r="AM9" i="89"/>
  <c r="AL9" i="89"/>
  <c r="AK9" i="89"/>
  <c r="AJ9" i="89"/>
  <c r="AI9" i="89"/>
  <c r="AH9" i="89"/>
  <c r="AG9" i="89"/>
  <c r="AF9" i="89"/>
  <c r="AE9" i="89"/>
  <c r="BA8" i="89"/>
  <c r="AZ8" i="89"/>
  <c r="AY8" i="89"/>
  <c r="AX8" i="89"/>
  <c r="AW8" i="89"/>
  <c r="AV8" i="89"/>
  <c r="AU8" i="89"/>
  <c r="AT8" i="89"/>
  <c r="AS8" i="89"/>
  <c r="AR8" i="89"/>
  <c r="AQ8" i="89"/>
  <c r="AP8" i="89"/>
  <c r="AO8" i="89"/>
  <c r="AN8" i="89"/>
  <c r="AM8" i="89"/>
  <c r="AL8" i="89"/>
  <c r="AK8" i="89"/>
  <c r="AJ8" i="89"/>
  <c r="AI8" i="89"/>
  <c r="AH8" i="89"/>
  <c r="AG8" i="89"/>
  <c r="AF8" i="89"/>
  <c r="AE8" i="89"/>
  <c r="BA7" i="89"/>
  <c r="AZ7" i="89"/>
  <c r="AY7" i="89"/>
  <c r="AX7" i="89"/>
  <c r="AW7" i="89"/>
  <c r="AV7" i="89"/>
  <c r="AU7" i="89"/>
  <c r="AT7" i="89"/>
  <c r="AS7" i="89"/>
  <c r="AR7" i="89"/>
  <c r="AQ7" i="89"/>
  <c r="AP7" i="89"/>
  <c r="AO7" i="89"/>
  <c r="AN7" i="89"/>
  <c r="AM7" i="89"/>
  <c r="AL7" i="89"/>
  <c r="AK7" i="89"/>
  <c r="AJ7" i="89"/>
  <c r="AI7" i="89"/>
  <c r="AH7" i="89"/>
  <c r="AG7" i="89"/>
  <c r="AF7" i="89"/>
  <c r="AE7" i="89"/>
  <c r="BA6" i="89"/>
  <c r="AZ6" i="89"/>
  <c r="AY6" i="89"/>
  <c r="AX6" i="89"/>
  <c r="AW6" i="89"/>
  <c r="AV6" i="89"/>
  <c r="AU6" i="89"/>
  <c r="AT6" i="89"/>
  <c r="AS6" i="89"/>
  <c r="AR6" i="89"/>
  <c r="AQ6" i="89"/>
  <c r="AP6" i="89"/>
  <c r="AO6" i="89"/>
  <c r="AN6" i="89"/>
  <c r="AM6" i="89"/>
  <c r="AL6" i="89"/>
  <c r="AK6" i="89"/>
  <c r="AJ6" i="89"/>
  <c r="AI6" i="89"/>
  <c r="AH6" i="89"/>
  <c r="AG6" i="89"/>
  <c r="AF6" i="89"/>
  <c r="AE6" i="89"/>
  <c r="Z34" i="88"/>
  <c r="Y34" i="88"/>
  <c r="X34" i="88"/>
  <c r="W34" i="88"/>
  <c r="V34" i="88"/>
  <c r="U34" i="88"/>
  <c r="T34" i="88"/>
  <c r="S34" i="88"/>
  <c r="R34" i="88"/>
  <c r="Q34" i="88"/>
  <c r="P34" i="88"/>
  <c r="O34" i="88"/>
  <c r="N34" i="88"/>
  <c r="M34" i="88"/>
  <c r="L34" i="88"/>
  <c r="K34" i="88"/>
  <c r="J34" i="88"/>
  <c r="I34" i="88"/>
  <c r="H34" i="88"/>
  <c r="G34" i="88"/>
  <c r="F34" i="88"/>
  <c r="E34" i="88"/>
  <c r="D34" i="88"/>
  <c r="Z33" i="88"/>
  <c r="Y33" i="88"/>
  <c r="X33" i="88"/>
  <c r="W33" i="88"/>
  <c r="V33" i="88"/>
  <c r="U33" i="88"/>
  <c r="T33" i="88"/>
  <c r="S33" i="88"/>
  <c r="R33" i="88"/>
  <c r="Q33" i="88"/>
  <c r="P33" i="88"/>
  <c r="O33" i="88"/>
  <c r="N33" i="88"/>
  <c r="M33" i="88"/>
  <c r="L33" i="88"/>
  <c r="K33" i="88"/>
  <c r="J33" i="88"/>
  <c r="I33" i="88"/>
  <c r="H33" i="88"/>
  <c r="G33" i="88"/>
  <c r="F33" i="88"/>
  <c r="E33" i="88"/>
  <c r="D33" i="88"/>
  <c r="BA32" i="88"/>
  <c r="AZ32" i="88"/>
  <c r="AY32" i="88"/>
  <c r="AX32" i="88"/>
  <c r="AW32" i="88"/>
  <c r="AV32" i="88"/>
  <c r="AU32" i="88"/>
  <c r="AT32" i="88"/>
  <c r="AS32" i="88"/>
  <c r="AR32" i="88"/>
  <c r="AQ32" i="88"/>
  <c r="AP32" i="88"/>
  <c r="AO32" i="88"/>
  <c r="AN32" i="88"/>
  <c r="AM32" i="88"/>
  <c r="AL32" i="88"/>
  <c r="AK32" i="88"/>
  <c r="AJ32" i="88"/>
  <c r="AI32" i="88"/>
  <c r="AH32" i="88"/>
  <c r="AG32" i="88"/>
  <c r="AF32" i="88"/>
  <c r="AE32" i="88"/>
  <c r="BA31" i="88"/>
  <c r="AZ31" i="88"/>
  <c r="AY31" i="88"/>
  <c r="AX31" i="88"/>
  <c r="AW31" i="88"/>
  <c r="AV31" i="88"/>
  <c r="AU31" i="88"/>
  <c r="AT31" i="88"/>
  <c r="AS31" i="88"/>
  <c r="AR31" i="88"/>
  <c r="AQ31" i="88"/>
  <c r="AP31" i="88"/>
  <c r="AO31" i="88"/>
  <c r="AN31" i="88"/>
  <c r="AM31" i="88"/>
  <c r="AL31" i="88"/>
  <c r="AK31" i="88"/>
  <c r="AJ31" i="88"/>
  <c r="AI31" i="88"/>
  <c r="AH31" i="88"/>
  <c r="AG31" i="88"/>
  <c r="AF31" i="88"/>
  <c r="AE31" i="88"/>
  <c r="BA30" i="88"/>
  <c r="AZ30" i="88"/>
  <c r="AY30" i="88"/>
  <c r="AX30" i="88"/>
  <c r="AW30" i="88"/>
  <c r="AV30" i="88"/>
  <c r="AU30" i="88"/>
  <c r="AT30" i="88"/>
  <c r="AS30" i="88"/>
  <c r="AR30" i="88"/>
  <c r="AQ30" i="88"/>
  <c r="AP30" i="88"/>
  <c r="AO30" i="88"/>
  <c r="AN30" i="88"/>
  <c r="AM30" i="88"/>
  <c r="AL30" i="88"/>
  <c r="AK30" i="88"/>
  <c r="AJ30" i="88"/>
  <c r="AI30" i="88"/>
  <c r="AH30" i="88"/>
  <c r="AG30" i="88"/>
  <c r="AF30" i="88"/>
  <c r="AE30" i="88"/>
  <c r="BA29" i="88"/>
  <c r="AZ29" i="88"/>
  <c r="AY29" i="88"/>
  <c r="AX29" i="88"/>
  <c r="AW29" i="88"/>
  <c r="AV29" i="88"/>
  <c r="AU29" i="88"/>
  <c r="AT29" i="88"/>
  <c r="AS29" i="88"/>
  <c r="AR29" i="88"/>
  <c r="AQ29" i="88"/>
  <c r="AP29" i="88"/>
  <c r="AO29" i="88"/>
  <c r="AN29" i="88"/>
  <c r="AM29" i="88"/>
  <c r="AL29" i="88"/>
  <c r="AK29" i="88"/>
  <c r="AJ29" i="88"/>
  <c r="AI29" i="88"/>
  <c r="AH29" i="88"/>
  <c r="AG29" i="88"/>
  <c r="AF29" i="88"/>
  <c r="AE29" i="88"/>
  <c r="BA28" i="88"/>
  <c r="AZ28" i="88"/>
  <c r="AY28" i="88"/>
  <c r="AX28" i="88"/>
  <c r="AW28" i="88"/>
  <c r="AV28" i="88"/>
  <c r="AU28" i="88"/>
  <c r="AT28" i="88"/>
  <c r="AS28" i="88"/>
  <c r="AR28" i="88"/>
  <c r="AQ28" i="88"/>
  <c r="AP28" i="88"/>
  <c r="AO28" i="88"/>
  <c r="AN28" i="88"/>
  <c r="AM28" i="88"/>
  <c r="AL28" i="88"/>
  <c r="AK28" i="88"/>
  <c r="AJ28" i="88"/>
  <c r="AI28" i="88"/>
  <c r="AH28" i="88"/>
  <c r="AG28" i="88"/>
  <c r="AF28" i="88"/>
  <c r="AE28" i="88"/>
  <c r="BA27" i="88"/>
  <c r="AZ27" i="88"/>
  <c r="AY27" i="88"/>
  <c r="AX27" i="88"/>
  <c r="AW27" i="88"/>
  <c r="AV27" i="88"/>
  <c r="AU27" i="88"/>
  <c r="AT27" i="88"/>
  <c r="AS27" i="88"/>
  <c r="AR27" i="88"/>
  <c r="AQ27" i="88"/>
  <c r="AP27" i="88"/>
  <c r="AO27" i="88"/>
  <c r="AN27" i="88"/>
  <c r="AM27" i="88"/>
  <c r="AL27" i="88"/>
  <c r="AK27" i="88"/>
  <c r="AJ27" i="88"/>
  <c r="AI27" i="88"/>
  <c r="AH27" i="88"/>
  <c r="AG27" i="88"/>
  <c r="AF27" i="88"/>
  <c r="AE27" i="88"/>
  <c r="BA26" i="88"/>
  <c r="AZ26" i="88"/>
  <c r="AY26" i="88"/>
  <c r="AX26" i="88"/>
  <c r="AW26" i="88"/>
  <c r="AV26" i="88"/>
  <c r="AU26" i="88"/>
  <c r="AT26" i="88"/>
  <c r="AS26" i="88"/>
  <c r="AR26" i="88"/>
  <c r="AQ26" i="88"/>
  <c r="AP26" i="88"/>
  <c r="AO26" i="88"/>
  <c r="AN26" i="88"/>
  <c r="AM26" i="88"/>
  <c r="AL26" i="88"/>
  <c r="AK26" i="88"/>
  <c r="AJ26" i="88"/>
  <c r="AI26" i="88"/>
  <c r="AH26" i="88"/>
  <c r="AG26" i="88"/>
  <c r="AF26" i="88"/>
  <c r="AE26" i="88"/>
  <c r="BA25" i="88"/>
  <c r="AZ25" i="88"/>
  <c r="AY25" i="88"/>
  <c r="AX25" i="88"/>
  <c r="AW25" i="88"/>
  <c r="AV25" i="88"/>
  <c r="AU25" i="88"/>
  <c r="AT25" i="88"/>
  <c r="AS25" i="88"/>
  <c r="AR25" i="88"/>
  <c r="AQ25" i="88"/>
  <c r="AP25" i="88"/>
  <c r="AO25" i="88"/>
  <c r="AN25" i="88"/>
  <c r="AM25" i="88"/>
  <c r="AL25" i="88"/>
  <c r="AK25" i="88"/>
  <c r="AJ25" i="88"/>
  <c r="AI25" i="88"/>
  <c r="AH25" i="88"/>
  <c r="AG25" i="88"/>
  <c r="AF25" i="88"/>
  <c r="AE25" i="88"/>
  <c r="BA24" i="88"/>
  <c r="AZ24" i="88"/>
  <c r="AY24" i="88"/>
  <c r="AX24" i="88"/>
  <c r="AW24" i="88"/>
  <c r="AV24" i="88"/>
  <c r="AU24" i="88"/>
  <c r="AT24" i="88"/>
  <c r="AS24" i="88"/>
  <c r="AR24" i="88"/>
  <c r="AQ24" i="88"/>
  <c r="AP24" i="88"/>
  <c r="AO24" i="88"/>
  <c r="AN24" i="88"/>
  <c r="AM24" i="88"/>
  <c r="AL24" i="88"/>
  <c r="AK24" i="88"/>
  <c r="AJ24" i="88"/>
  <c r="AI24" i="88"/>
  <c r="AH24" i="88"/>
  <c r="AG24" i="88"/>
  <c r="AF24" i="88"/>
  <c r="AE24" i="88"/>
  <c r="BA23" i="88"/>
  <c r="AZ23" i="88"/>
  <c r="AY23" i="88"/>
  <c r="AX23" i="88"/>
  <c r="AW23" i="88"/>
  <c r="AV23" i="88"/>
  <c r="AU23" i="88"/>
  <c r="AT23" i="88"/>
  <c r="AS23" i="88"/>
  <c r="AR23" i="88"/>
  <c r="AQ23" i="88"/>
  <c r="AP23" i="88"/>
  <c r="AO23" i="88"/>
  <c r="AN23" i="88"/>
  <c r="AM23" i="88"/>
  <c r="AL23" i="88"/>
  <c r="AK23" i="88"/>
  <c r="AJ23" i="88"/>
  <c r="AI23" i="88"/>
  <c r="AH23" i="88"/>
  <c r="AG23" i="88"/>
  <c r="AF23" i="88"/>
  <c r="AE23" i="88"/>
  <c r="BA22" i="88"/>
  <c r="AZ22" i="88"/>
  <c r="AY22" i="88"/>
  <c r="AX22" i="88"/>
  <c r="AW22" i="88"/>
  <c r="AV22" i="88"/>
  <c r="AU22" i="88"/>
  <c r="AT22" i="88"/>
  <c r="AS22" i="88"/>
  <c r="AR22" i="88"/>
  <c r="AQ22" i="88"/>
  <c r="AP22" i="88"/>
  <c r="AO22" i="88"/>
  <c r="AN22" i="88"/>
  <c r="AM22" i="88"/>
  <c r="AL22" i="88"/>
  <c r="AK22" i="88"/>
  <c r="AJ22" i="88"/>
  <c r="AI22" i="88"/>
  <c r="AH22" i="88"/>
  <c r="AG22" i="88"/>
  <c r="AF22" i="88"/>
  <c r="AE22" i="88"/>
  <c r="BA21" i="88"/>
  <c r="AZ21" i="88"/>
  <c r="AY21" i="88"/>
  <c r="AX21" i="88"/>
  <c r="AW21" i="88"/>
  <c r="AV21" i="88"/>
  <c r="AU21" i="88"/>
  <c r="AT21" i="88"/>
  <c r="AS21" i="88"/>
  <c r="AR21" i="88"/>
  <c r="AQ21" i="88"/>
  <c r="AP21" i="88"/>
  <c r="AO21" i="88"/>
  <c r="AN21" i="88"/>
  <c r="AM21" i="88"/>
  <c r="AL21" i="88"/>
  <c r="AK21" i="88"/>
  <c r="AJ21" i="88"/>
  <c r="AI21" i="88"/>
  <c r="AH21" i="88"/>
  <c r="AG21" i="88"/>
  <c r="AF21" i="88"/>
  <c r="AE21" i="88"/>
  <c r="BA20" i="88"/>
  <c r="AZ20" i="88"/>
  <c r="AY20" i="88"/>
  <c r="AX20" i="88"/>
  <c r="AW20" i="88"/>
  <c r="AV20" i="88"/>
  <c r="AU20" i="88"/>
  <c r="AT20" i="88"/>
  <c r="AS20" i="88"/>
  <c r="AR20" i="88"/>
  <c r="AQ20" i="88"/>
  <c r="AP20" i="88"/>
  <c r="AO20" i="88"/>
  <c r="AN20" i="88"/>
  <c r="AM20" i="88"/>
  <c r="AL20" i="88"/>
  <c r="AK20" i="88"/>
  <c r="AJ20" i="88"/>
  <c r="AI20" i="88"/>
  <c r="AH20" i="88"/>
  <c r="AG20" i="88"/>
  <c r="AF20" i="88"/>
  <c r="AE20" i="88"/>
  <c r="BA19" i="88"/>
  <c r="AZ19" i="88"/>
  <c r="AY19" i="88"/>
  <c r="AX19" i="88"/>
  <c r="AW19" i="88"/>
  <c r="AV19" i="88"/>
  <c r="AU19" i="88"/>
  <c r="AT19" i="88"/>
  <c r="AS19" i="88"/>
  <c r="AR19" i="88"/>
  <c r="AQ19" i="88"/>
  <c r="AP19" i="88"/>
  <c r="AO19" i="88"/>
  <c r="AN19" i="88"/>
  <c r="AM19" i="88"/>
  <c r="AL19" i="88"/>
  <c r="AK19" i="88"/>
  <c r="AJ19" i="88"/>
  <c r="AI19" i="88"/>
  <c r="AH19" i="88"/>
  <c r="AG19" i="88"/>
  <c r="AF19" i="88"/>
  <c r="AE19" i="88"/>
  <c r="BA18" i="88"/>
  <c r="AZ18" i="88"/>
  <c r="AY18" i="88"/>
  <c r="AX18" i="88"/>
  <c r="AW18" i="88"/>
  <c r="AV18" i="88"/>
  <c r="AU18" i="88"/>
  <c r="AT18" i="88"/>
  <c r="AS18" i="88"/>
  <c r="AR18" i="88"/>
  <c r="AQ18" i="88"/>
  <c r="AP18" i="88"/>
  <c r="AO18" i="88"/>
  <c r="AN18" i="88"/>
  <c r="AM18" i="88"/>
  <c r="AL18" i="88"/>
  <c r="AK18" i="88"/>
  <c r="AJ18" i="88"/>
  <c r="AI18" i="88"/>
  <c r="AH18" i="88"/>
  <c r="AG18" i="88"/>
  <c r="AF18" i="88"/>
  <c r="AE18" i="88"/>
  <c r="BA17" i="88"/>
  <c r="AZ17" i="88"/>
  <c r="AY17" i="88"/>
  <c r="AX17" i="88"/>
  <c r="AW17" i="88"/>
  <c r="AV17" i="88"/>
  <c r="AU17" i="88"/>
  <c r="AT17" i="88"/>
  <c r="AS17" i="88"/>
  <c r="AR17" i="88"/>
  <c r="AQ17" i="88"/>
  <c r="AP17" i="88"/>
  <c r="AO17" i="88"/>
  <c r="AN17" i="88"/>
  <c r="AM17" i="88"/>
  <c r="AL17" i="88"/>
  <c r="AK17" i="88"/>
  <c r="AJ17" i="88"/>
  <c r="AI17" i="88"/>
  <c r="AH17" i="88"/>
  <c r="AG17" i="88"/>
  <c r="AF17" i="88"/>
  <c r="AE17" i="88"/>
  <c r="BA16" i="88"/>
  <c r="AZ16" i="88"/>
  <c r="AY16" i="88"/>
  <c r="AX16" i="88"/>
  <c r="AW16" i="88"/>
  <c r="AV16" i="88"/>
  <c r="AU16" i="88"/>
  <c r="AT16" i="88"/>
  <c r="AS16" i="88"/>
  <c r="AR16" i="88"/>
  <c r="AQ16" i="88"/>
  <c r="AP16" i="88"/>
  <c r="AO16" i="88"/>
  <c r="AN16" i="88"/>
  <c r="AM16" i="88"/>
  <c r="AL16" i="88"/>
  <c r="AK16" i="88"/>
  <c r="AJ16" i="88"/>
  <c r="AI16" i="88"/>
  <c r="AH16" i="88"/>
  <c r="AG16" i="88"/>
  <c r="AF16" i="88"/>
  <c r="AE16" i="88"/>
  <c r="BA15" i="88"/>
  <c r="AZ15" i="88"/>
  <c r="AY15" i="88"/>
  <c r="AX15" i="88"/>
  <c r="AW15" i="88"/>
  <c r="AV15" i="88"/>
  <c r="AU15" i="88"/>
  <c r="AT15" i="88"/>
  <c r="AS15" i="88"/>
  <c r="AR15" i="88"/>
  <c r="AQ15" i="88"/>
  <c r="AP15" i="88"/>
  <c r="AO15" i="88"/>
  <c r="AN15" i="88"/>
  <c r="AM15" i="88"/>
  <c r="AL15" i="88"/>
  <c r="AK15" i="88"/>
  <c r="AJ15" i="88"/>
  <c r="AI15" i="88"/>
  <c r="AH15" i="88"/>
  <c r="AG15" i="88"/>
  <c r="AF15" i="88"/>
  <c r="AE15" i="88"/>
  <c r="BA14" i="88"/>
  <c r="AZ14" i="88"/>
  <c r="AY14" i="88"/>
  <c r="AX14" i="88"/>
  <c r="AW14" i="88"/>
  <c r="AV14" i="88"/>
  <c r="AU14" i="88"/>
  <c r="AT14" i="88"/>
  <c r="AS14" i="88"/>
  <c r="AR14" i="88"/>
  <c r="AQ14" i="88"/>
  <c r="AP14" i="88"/>
  <c r="AO14" i="88"/>
  <c r="AN14" i="88"/>
  <c r="AM14" i="88"/>
  <c r="AL14" i="88"/>
  <c r="AK14" i="88"/>
  <c r="AJ14" i="88"/>
  <c r="AI14" i="88"/>
  <c r="AH14" i="88"/>
  <c r="AG14" i="88"/>
  <c r="AF14" i="88"/>
  <c r="AE14" i="88"/>
  <c r="BA13" i="88"/>
  <c r="AZ13" i="88"/>
  <c r="AY13" i="88"/>
  <c r="AX13" i="88"/>
  <c r="AW13" i="88"/>
  <c r="AV13" i="88"/>
  <c r="AU13" i="88"/>
  <c r="AT13" i="88"/>
  <c r="AS13" i="88"/>
  <c r="AR13" i="88"/>
  <c r="AQ13" i="88"/>
  <c r="AP13" i="88"/>
  <c r="AO13" i="88"/>
  <c r="AN13" i="88"/>
  <c r="AM13" i="88"/>
  <c r="AL13" i="88"/>
  <c r="AK13" i="88"/>
  <c r="AJ13" i="88"/>
  <c r="AI13" i="88"/>
  <c r="AH13" i="88"/>
  <c r="AG13" i="88"/>
  <c r="AF13" i="88"/>
  <c r="AE13" i="88"/>
  <c r="BA12" i="88"/>
  <c r="AZ12" i="88"/>
  <c r="AY12" i="88"/>
  <c r="AX12" i="88"/>
  <c r="AW12" i="88"/>
  <c r="AV12" i="88"/>
  <c r="AU12" i="88"/>
  <c r="AT12" i="88"/>
  <c r="AS12" i="88"/>
  <c r="AR12" i="88"/>
  <c r="AQ12" i="88"/>
  <c r="AP12" i="88"/>
  <c r="AO12" i="88"/>
  <c r="AN12" i="88"/>
  <c r="AM12" i="88"/>
  <c r="AL12" i="88"/>
  <c r="AK12" i="88"/>
  <c r="AJ12" i="88"/>
  <c r="AI12" i="88"/>
  <c r="AH12" i="88"/>
  <c r="AG12" i="88"/>
  <c r="AF12" i="88"/>
  <c r="AE12" i="88"/>
  <c r="BA11" i="88"/>
  <c r="AZ11" i="88"/>
  <c r="AY11" i="88"/>
  <c r="AX11" i="88"/>
  <c r="AW11" i="88"/>
  <c r="AV11" i="88"/>
  <c r="AU11" i="88"/>
  <c r="AT11" i="88"/>
  <c r="AS11" i="88"/>
  <c r="AR11" i="88"/>
  <c r="AQ11" i="88"/>
  <c r="AP11" i="88"/>
  <c r="AO11" i="88"/>
  <c r="AN11" i="88"/>
  <c r="AM11" i="88"/>
  <c r="AL11" i="88"/>
  <c r="AK11" i="88"/>
  <c r="AJ11" i="88"/>
  <c r="AI11" i="88"/>
  <c r="AH11" i="88"/>
  <c r="AG11" i="88"/>
  <c r="AF11" i="88"/>
  <c r="AE11" i="88"/>
  <c r="BA10" i="88"/>
  <c r="AZ10" i="88"/>
  <c r="AY10" i="88"/>
  <c r="AX10" i="88"/>
  <c r="AW10" i="88"/>
  <c r="AV10" i="88"/>
  <c r="AU10" i="88"/>
  <c r="AT10" i="88"/>
  <c r="AS10" i="88"/>
  <c r="AR10" i="88"/>
  <c r="AQ10" i="88"/>
  <c r="AP10" i="88"/>
  <c r="AO10" i="88"/>
  <c r="AN10" i="88"/>
  <c r="AM10" i="88"/>
  <c r="AL10" i="88"/>
  <c r="AK10" i="88"/>
  <c r="AJ10" i="88"/>
  <c r="AI10" i="88"/>
  <c r="AH10" i="88"/>
  <c r="AG10" i="88"/>
  <c r="AF10" i="88"/>
  <c r="AE10" i="88"/>
  <c r="BA9" i="88"/>
  <c r="AZ9" i="88"/>
  <c r="AY9" i="88"/>
  <c r="AX9" i="88"/>
  <c r="AW9" i="88"/>
  <c r="AV9" i="88"/>
  <c r="AU9" i="88"/>
  <c r="AT9" i="88"/>
  <c r="AS9" i="88"/>
  <c r="AR9" i="88"/>
  <c r="AQ9" i="88"/>
  <c r="AP9" i="88"/>
  <c r="AO9" i="88"/>
  <c r="AN9" i="88"/>
  <c r="AM9" i="88"/>
  <c r="AL9" i="88"/>
  <c r="AK9" i="88"/>
  <c r="AJ9" i="88"/>
  <c r="AI9" i="88"/>
  <c r="AH9" i="88"/>
  <c r="AG9" i="88"/>
  <c r="AF9" i="88"/>
  <c r="AE9" i="88"/>
  <c r="BA8" i="88"/>
  <c r="AZ8" i="88"/>
  <c r="AY8" i="88"/>
  <c r="AX8" i="88"/>
  <c r="AW8" i="88"/>
  <c r="AV8" i="88"/>
  <c r="AU8" i="88"/>
  <c r="AT8" i="88"/>
  <c r="AS8" i="88"/>
  <c r="AR8" i="88"/>
  <c r="AQ8" i="88"/>
  <c r="AP8" i="88"/>
  <c r="AO8" i="88"/>
  <c r="AN8" i="88"/>
  <c r="AM8" i="88"/>
  <c r="AL8" i="88"/>
  <c r="AK8" i="88"/>
  <c r="AJ8" i="88"/>
  <c r="AI8" i="88"/>
  <c r="AH8" i="88"/>
  <c r="AG8" i="88"/>
  <c r="AF8" i="88"/>
  <c r="AE8" i="88"/>
  <c r="BA7" i="88"/>
  <c r="AZ7" i="88"/>
  <c r="AY7" i="88"/>
  <c r="AX7" i="88"/>
  <c r="AW7" i="88"/>
  <c r="AV7" i="88"/>
  <c r="AU7" i="88"/>
  <c r="AT7" i="88"/>
  <c r="AS7" i="88"/>
  <c r="AR7" i="88"/>
  <c r="AQ7" i="88"/>
  <c r="AP7" i="88"/>
  <c r="AO7" i="88"/>
  <c r="AN7" i="88"/>
  <c r="AM7" i="88"/>
  <c r="AL7" i="88"/>
  <c r="AK7" i="88"/>
  <c r="AJ7" i="88"/>
  <c r="AI7" i="88"/>
  <c r="AH7" i="88"/>
  <c r="AG7" i="88"/>
  <c r="AF7" i="88"/>
  <c r="AE7" i="88"/>
  <c r="BA6" i="88"/>
  <c r="AZ6" i="88"/>
  <c r="AY6" i="88"/>
  <c r="AX6" i="88"/>
  <c r="AW6" i="88"/>
  <c r="AV6" i="88"/>
  <c r="AU6" i="88"/>
  <c r="AT6" i="88"/>
  <c r="AS6" i="88"/>
  <c r="AR6" i="88"/>
  <c r="AQ6" i="88"/>
  <c r="AP6" i="88"/>
  <c r="AO6" i="88"/>
  <c r="AN6" i="88"/>
  <c r="AM6" i="88"/>
  <c r="AL6" i="88"/>
  <c r="AK6" i="88"/>
  <c r="AJ6" i="88"/>
  <c r="AI6" i="88"/>
  <c r="AH6" i="88"/>
  <c r="AG6" i="88"/>
  <c r="AF6" i="88"/>
  <c r="AE6" i="88"/>
  <c r="Z34" i="87"/>
  <c r="Y34" i="87"/>
  <c r="X34" i="87"/>
  <c r="W34" i="87"/>
  <c r="V34" i="87"/>
  <c r="U34" i="87"/>
  <c r="T34" i="87"/>
  <c r="S34" i="87"/>
  <c r="R34" i="87"/>
  <c r="Q34" i="87"/>
  <c r="P34" i="87"/>
  <c r="O34" i="87"/>
  <c r="N34" i="87"/>
  <c r="M34" i="87"/>
  <c r="L34" i="87"/>
  <c r="K34" i="87"/>
  <c r="J34" i="87"/>
  <c r="I34" i="87"/>
  <c r="H34" i="87"/>
  <c r="G34" i="87"/>
  <c r="F34" i="87"/>
  <c r="E34" i="87"/>
  <c r="D34" i="87"/>
  <c r="Z33" i="87"/>
  <c r="Y33" i="87"/>
  <c r="X33" i="87"/>
  <c r="W33" i="87"/>
  <c r="V33" i="87"/>
  <c r="U33" i="87"/>
  <c r="T33" i="87"/>
  <c r="S33" i="87"/>
  <c r="R33" i="87"/>
  <c r="Q33" i="87"/>
  <c r="P33" i="87"/>
  <c r="O33" i="87"/>
  <c r="N33" i="87"/>
  <c r="M33" i="87"/>
  <c r="L33" i="87"/>
  <c r="K33" i="87"/>
  <c r="J33" i="87"/>
  <c r="I33" i="87"/>
  <c r="H33" i="87"/>
  <c r="G33" i="87"/>
  <c r="F33" i="87"/>
  <c r="E33" i="87"/>
  <c r="D33" i="87"/>
  <c r="BA32" i="87"/>
  <c r="AZ32" i="87"/>
  <c r="AY32" i="87"/>
  <c r="AX32" i="87"/>
  <c r="AW32" i="87"/>
  <c r="AV32" i="87"/>
  <c r="AU32" i="87"/>
  <c r="AT32" i="87"/>
  <c r="AS32" i="87"/>
  <c r="AR32" i="87"/>
  <c r="AQ32" i="87"/>
  <c r="AP32" i="87"/>
  <c r="AO32" i="87"/>
  <c r="AN32" i="87"/>
  <c r="AM32" i="87"/>
  <c r="AL32" i="87"/>
  <c r="AK32" i="87"/>
  <c r="AJ32" i="87"/>
  <c r="AI32" i="87"/>
  <c r="AH32" i="87"/>
  <c r="AG32" i="87"/>
  <c r="AF32" i="87"/>
  <c r="AE32" i="87"/>
  <c r="BA31" i="87"/>
  <c r="AZ31" i="87"/>
  <c r="AY31" i="87"/>
  <c r="AX31" i="87"/>
  <c r="AW31" i="87"/>
  <c r="AV31" i="87"/>
  <c r="AU31" i="87"/>
  <c r="AT31" i="87"/>
  <c r="AS31" i="87"/>
  <c r="AR31" i="87"/>
  <c r="AQ31" i="87"/>
  <c r="AP31" i="87"/>
  <c r="AO31" i="87"/>
  <c r="AN31" i="87"/>
  <c r="AM31" i="87"/>
  <c r="AL31" i="87"/>
  <c r="AK31" i="87"/>
  <c r="AJ31" i="87"/>
  <c r="AI31" i="87"/>
  <c r="AH31" i="87"/>
  <c r="AG31" i="87"/>
  <c r="AF31" i="87"/>
  <c r="AE31" i="87"/>
  <c r="BA30" i="87"/>
  <c r="AZ30" i="87"/>
  <c r="AY30" i="87"/>
  <c r="AX30" i="87"/>
  <c r="AW30" i="87"/>
  <c r="AV30" i="87"/>
  <c r="AU30" i="87"/>
  <c r="AT30" i="87"/>
  <c r="AS30" i="87"/>
  <c r="AR30" i="87"/>
  <c r="AQ30" i="87"/>
  <c r="AP30" i="87"/>
  <c r="AO30" i="87"/>
  <c r="AN30" i="87"/>
  <c r="AM30" i="87"/>
  <c r="AL30" i="87"/>
  <c r="AK30" i="87"/>
  <c r="AJ30" i="87"/>
  <c r="AI30" i="87"/>
  <c r="AH30" i="87"/>
  <c r="AG30" i="87"/>
  <c r="AF30" i="87"/>
  <c r="AE30" i="87"/>
  <c r="BA29" i="87"/>
  <c r="AZ29" i="87"/>
  <c r="AY29" i="87"/>
  <c r="AX29" i="87"/>
  <c r="AW29" i="87"/>
  <c r="AV29" i="87"/>
  <c r="AU29" i="87"/>
  <c r="AT29" i="87"/>
  <c r="AS29" i="87"/>
  <c r="AR29" i="87"/>
  <c r="AQ29" i="87"/>
  <c r="AP29" i="87"/>
  <c r="AO29" i="87"/>
  <c r="AN29" i="87"/>
  <c r="AM29" i="87"/>
  <c r="AL29" i="87"/>
  <c r="AK29" i="87"/>
  <c r="AJ29" i="87"/>
  <c r="AI29" i="87"/>
  <c r="AH29" i="87"/>
  <c r="AG29" i="87"/>
  <c r="AF29" i="87"/>
  <c r="AE29" i="87"/>
  <c r="BA28" i="87"/>
  <c r="AZ28" i="87"/>
  <c r="AY28" i="87"/>
  <c r="AX28" i="87"/>
  <c r="AW28" i="87"/>
  <c r="AV28" i="87"/>
  <c r="AU28" i="87"/>
  <c r="AT28" i="87"/>
  <c r="AS28" i="87"/>
  <c r="AR28" i="87"/>
  <c r="AQ28" i="87"/>
  <c r="AP28" i="87"/>
  <c r="AO28" i="87"/>
  <c r="AN28" i="87"/>
  <c r="AM28" i="87"/>
  <c r="AL28" i="87"/>
  <c r="AK28" i="87"/>
  <c r="AJ28" i="87"/>
  <c r="AI28" i="87"/>
  <c r="AH28" i="87"/>
  <c r="AG28" i="87"/>
  <c r="AF28" i="87"/>
  <c r="AE28" i="87"/>
  <c r="BA27" i="87"/>
  <c r="AZ27" i="87"/>
  <c r="AY27" i="87"/>
  <c r="AX27" i="87"/>
  <c r="AW27" i="87"/>
  <c r="AV27" i="87"/>
  <c r="AU27" i="87"/>
  <c r="AT27" i="87"/>
  <c r="AS27" i="87"/>
  <c r="AR27" i="87"/>
  <c r="AQ27" i="87"/>
  <c r="AP27" i="87"/>
  <c r="AO27" i="87"/>
  <c r="AN27" i="87"/>
  <c r="AM27" i="87"/>
  <c r="AL27" i="87"/>
  <c r="AK27" i="87"/>
  <c r="AJ27" i="87"/>
  <c r="AI27" i="87"/>
  <c r="AH27" i="87"/>
  <c r="AG27" i="87"/>
  <c r="AF27" i="87"/>
  <c r="AE27" i="87"/>
  <c r="BA26" i="87"/>
  <c r="AZ26" i="87"/>
  <c r="AY26" i="87"/>
  <c r="AX26" i="87"/>
  <c r="AW26" i="87"/>
  <c r="AV26" i="87"/>
  <c r="AU26" i="87"/>
  <c r="AT26" i="87"/>
  <c r="AS26" i="87"/>
  <c r="AR26" i="87"/>
  <c r="AQ26" i="87"/>
  <c r="AP26" i="87"/>
  <c r="AO26" i="87"/>
  <c r="AN26" i="87"/>
  <c r="AM26" i="87"/>
  <c r="AL26" i="87"/>
  <c r="AK26" i="87"/>
  <c r="AJ26" i="87"/>
  <c r="AI26" i="87"/>
  <c r="AH26" i="87"/>
  <c r="AG26" i="87"/>
  <c r="AF26" i="87"/>
  <c r="AE26" i="87"/>
  <c r="BA25" i="87"/>
  <c r="AZ25" i="87"/>
  <c r="AY25" i="87"/>
  <c r="AX25" i="87"/>
  <c r="AW25" i="87"/>
  <c r="AV25" i="87"/>
  <c r="AU25" i="87"/>
  <c r="AT25" i="87"/>
  <c r="AS25" i="87"/>
  <c r="AR25" i="87"/>
  <c r="AQ25" i="87"/>
  <c r="AP25" i="87"/>
  <c r="AO25" i="87"/>
  <c r="AN25" i="87"/>
  <c r="AM25" i="87"/>
  <c r="AL25" i="87"/>
  <c r="AK25" i="87"/>
  <c r="AJ25" i="87"/>
  <c r="AI25" i="87"/>
  <c r="AH25" i="87"/>
  <c r="AG25" i="87"/>
  <c r="AF25" i="87"/>
  <c r="AE25" i="87"/>
  <c r="BA24" i="87"/>
  <c r="AZ24" i="87"/>
  <c r="AY24" i="87"/>
  <c r="AX24" i="87"/>
  <c r="AW24" i="87"/>
  <c r="AV24" i="87"/>
  <c r="AU24" i="87"/>
  <c r="AT24" i="87"/>
  <c r="AS24" i="87"/>
  <c r="AR24" i="87"/>
  <c r="AQ24" i="87"/>
  <c r="AP24" i="87"/>
  <c r="AO24" i="87"/>
  <c r="AN24" i="87"/>
  <c r="AM24" i="87"/>
  <c r="AL24" i="87"/>
  <c r="AK24" i="87"/>
  <c r="AJ24" i="87"/>
  <c r="AI24" i="87"/>
  <c r="AH24" i="87"/>
  <c r="AG24" i="87"/>
  <c r="AF24" i="87"/>
  <c r="AE24" i="87"/>
  <c r="BA23" i="87"/>
  <c r="AZ23" i="87"/>
  <c r="AY23" i="87"/>
  <c r="AX23" i="87"/>
  <c r="AW23" i="87"/>
  <c r="AV23" i="87"/>
  <c r="AU23" i="87"/>
  <c r="AT23" i="87"/>
  <c r="AS23" i="87"/>
  <c r="AR23" i="87"/>
  <c r="AQ23" i="87"/>
  <c r="AP23" i="87"/>
  <c r="AO23" i="87"/>
  <c r="AN23" i="87"/>
  <c r="AM23" i="87"/>
  <c r="AL23" i="87"/>
  <c r="AK23" i="87"/>
  <c r="AJ23" i="87"/>
  <c r="AI23" i="87"/>
  <c r="AH23" i="87"/>
  <c r="AG23" i="87"/>
  <c r="AF23" i="87"/>
  <c r="AE23" i="87"/>
  <c r="BA22" i="87"/>
  <c r="AZ22" i="87"/>
  <c r="AY22" i="87"/>
  <c r="AX22" i="87"/>
  <c r="AW22" i="87"/>
  <c r="AV22" i="87"/>
  <c r="AU22" i="87"/>
  <c r="AT22" i="87"/>
  <c r="AS22" i="87"/>
  <c r="AR22" i="87"/>
  <c r="AQ22" i="87"/>
  <c r="AP22" i="87"/>
  <c r="AO22" i="87"/>
  <c r="AN22" i="87"/>
  <c r="AM22" i="87"/>
  <c r="AL22" i="87"/>
  <c r="AK22" i="87"/>
  <c r="AJ22" i="87"/>
  <c r="AI22" i="87"/>
  <c r="AH22" i="87"/>
  <c r="AG22" i="87"/>
  <c r="AF22" i="87"/>
  <c r="AE22" i="87"/>
  <c r="BA21" i="87"/>
  <c r="AZ21" i="87"/>
  <c r="AY21" i="87"/>
  <c r="AX21" i="87"/>
  <c r="AW21" i="87"/>
  <c r="AV21" i="87"/>
  <c r="AU21" i="87"/>
  <c r="AT21" i="87"/>
  <c r="AS21" i="87"/>
  <c r="AR21" i="87"/>
  <c r="AQ21" i="87"/>
  <c r="AP21" i="87"/>
  <c r="AO21" i="87"/>
  <c r="AN21" i="87"/>
  <c r="AM21" i="87"/>
  <c r="AL21" i="87"/>
  <c r="AK21" i="87"/>
  <c r="AJ21" i="87"/>
  <c r="AI21" i="87"/>
  <c r="AH21" i="87"/>
  <c r="AG21" i="87"/>
  <c r="AF21" i="87"/>
  <c r="AE21" i="87"/>
  <c r="BA20" i="87"/>
  <c r="AZ20" i="87"/>
  <c r="AY20" i="87"/>
  <c r="AX20" i="87"/>
  <c r="AW20" i="87"/>
  <c r="AV20" i="87"/>
  <c r="AU20" i="87"/>
  <c r="AT20" i="87"/>
  <c r="AS20" i="87"/>
  <c r="AR20" i="87"/>
  <c r="AQ20" i="87"/>
  <c r="AP20" i="87"/>
  <c r="AO20" i="87"/>
  <c r="AN20" i="87"/>
  <c r="AM20" i="87"/>
  <c r="AL20" i="87"/>
  <c r="AK20" i="87"/>
  <c r="AJ20" i="87"/>
  <c r="AI20" i="87"/>
  <c r="AH20" i="87"/>
  <c r="AG20" i="87"/>
  <c r="AF20" i="87"/>
  <c r="AE20" i="87"/>
  <c r="BA19" i="87"/>
  <c r="AZ19" i="87"/>
  <c r="AY19" i="87"/>
  <c r="AX19" i="87"/>
  <c r="AW19" i="87"/>
  <c r="AV19" i="87"/>
  <c r="AU19" i="87"/>
  <c r="AT19" i="87"/>
  <c r="AS19" i="87"/>
  <c r="AR19" i="87"/>
  <c r="AQ19" i="87"/>
  <c r="AP19" i="87"/>
  <c r="AO19" i="87"/>
  <c r="AN19" i="87"/>
  <c r="AM19" i="87"/>
  <c r="AL19" i="87"/>
  <c r="AK19" i="87"/>
  <c r="AJ19" i="87"/>
  <c r="AI19" i="87"/>
  <c r="AH19" i="87"/>
  <c r="AG19" i="87"/>
  <c r="AF19" i="87"/>
  <c r="AE19" i="87"/>
  <c r="BA18" i="87"/>
  <c r="AZ18" i="87"/>
  <c r="AY18" i="87"/>
  <c r="AX18" i="87"/>
  <c r="AW18" i="87"/>
  <c r="AV18" i="87"/>
  <c r="AU18" i="87"/>
  <c r="AT18" i="87"/>
  <c r="AS18" i="87"/>
  <c r="AR18" i="87"/>
  <c r="AQ18" i="87"/>
  <c r="AP18" i="87"/>
  <c r="AO18" i="87"/>
  <c r="AN18" i="87"/>
  <c r="AM18" i="87"/>
  <c r="AL18" i="87"/>
  <c r="AK18" i="87"/>
  <c r="AJ18" i="87"/>
  <c r="AI18" i="87"/>
  <c r="AH18" i="87"/>
  <c r="AG18" i="87"/>
  <c r="AF18" i="87"/>
  <c r="AE18" i="87"/>
  <c r="BA17" i="87"/>
  <c r="AZ17" i="87"/>
  <c r="AY17" i="87"/>
  <c r="AX17" i="87"/>
  <c r="AW17" i="87"/>
  <c r="AV17" i="87"/>
  <c r="AU17" i="87"/>
  <c r="AT17" i="87"/>
  <c r="AS17" i="87"/>
  <c r="AR17" i="87"/>
  <c r="AQ17" i="87"/>
  <c r="AP17" i="87"/>
  <c r="AO17" i="87"/>
  <c r="AN17" i="87"/>
  <c r="AM17" i="87"/>
  <c r="AL17" i="87"/>
  <c r="AK17" i="87"/>
  <c r="AJ17" i="87"/>
  <c r="AI17" i="87"/>
  <c r="AH17" i="87"/>
  <c r="AG17" i="87"/>
  <c r="AF17" i="87"/>
  <c r="AE17" i="87"/>
  <c r="BA16" i="87"/>
  <c r="AZ16" i="87"/>
  <c r="AY16" i="87"/>
  <c r="AX16" i="87"/>
  <c r="AW16" i="87"/>
  <c r="AV16" i="87"/>
  <c r="AU16" i="87"/>
  <c r="AT16" i="87"/>
  <c r="AS16" i="87"/>
  <c r="AR16" i="87"/>
  <c r="AQ16" i="87"/>
  <c r="AP16" i="87"/>
  <c r="AO16" i="87"/>
  <c r="AN16" i="87"/>
  <c r="AM16" i="87"/>
  <c r="AL16" i="87"/>
  <c r="AK16" i="87"/>
  <c r="AJ16" i="87"/>
  <c r="AI16" i="87"/>
  <c r="AH16" i="87"/>
  <c r="AG16" i="87"/>
  <c r="AF16" i="87"/>
  <c r="AE16" i="87"/>
  <c r="BA15" i="87"/>
  <c r="AZ15" i="87"/>
  <c r="AY15" i="87"/>
  <c r="AX15" i="87"/>
  <c r="AW15" i="87"/>
  <c r="AV15" i="87"/>
  <c r="AU15" i="87"/>
  <c r="AT15" i="87"/>
  <c r="AS15" i="87"/>
  <c r="AR15" i="87"/>
  <c r="AQ15" i="87"/>
  <c r="AP15" i="87"/>
  <c r="AO15" i="87"/>
  <c r="AN15" i="87"/>
  <c r="AM15" i="87"/>
  <c r="AL15" i="87"/>
  <c r="AK15" i="87"/>
  <c r="AJ15" i="87"/>
  <c r="AI15" i="87"/>
  <c r="AH15" i="87"/>
  <c r="AG15" i="87"/>
  <c r="AF15" i="87"/>
  <c r="AE15" i="87"/>
  <c r="BA14" i="87"/>
  <c r="AZ14" i="87"/>
  <c r="AY14" i="87"/>
  <c r="AX14" i="87"/>
  <c r="AW14" i="87"/>
  <c r="AV14" i="87"/>
  <c r="AU14" i="87"/>
  <c r="AT14" i="87"/>
  <c r="AS14" i="87"/>
  <c r="AR14" i="87"/>
  <c r="AQ14" i="87"/>
  <c r="AP14" i="87"/>
  <c r="AO14" i="87"/>
  <c r="AN14" i="87"/>
  <c r="AM14" i="87"/>
  <c r="AL14" i="87"/>
  <c r="AK14" i="87"/>
  <c r="AJ14" i="87"/>
  <c r="AI14" i="87"/>
  <c r="AH14" i="87"/>
  <c r="AG14" i="87"/>
  <c r="AF14" i="87"/>
  <c r="AE14" i="87"/>
  <c r="BA13" i="87"/>
  <c r="AZ13" i="87"/>
  <c r="AY13" i="87"/>
  <c r="AX13" i="87"/>
  <c r="AW13" i="87"/>
  <c r="AV13" i="87"/>
  <c r="AU13" i="87"/>
  <c r="AT13" i="87"/>
  <c r="AS13" i="87"/>
  <c r="AR13" i="87"/>
  <c r="AQ13" i="87"/>
  <c r="AP13" i="87"/>
  <c r="AO13" i="87"/>
  <c r="AN13" i="87"/>
  <c r="AM13" i="87"/>
  <c r="AL13" i="87"/>
  <c r="AK13" i="87"/>
  <c r="AJ13" i="87"/>
  <c r="AI13" i="87"/>
  <c r="AH13" i="87"/>
  <c r="AG13" i="87"/>
  <c r="AF13" i="87"/>
  <c r="AE13" i="87"/>
  <c r="BA12" i="87"/>
  <c r="AZ12" i="87"/>
  <c r="AY12" i="87"/>
  <c r="AX12" i="87"/>
  <c r="AW12" i="87"/>
  <c r="AV12" i="87"/>
  <c r="AU12" i="87"/>
  <c r="AT12" i="87"/>
  <c r="AS12" i="87"/>
  <c r="AR12" i="87"/>
  <c r="AQ12" i="87"/>
  <c r="AP12" i="87"/>
  <c r="AO12" i="87"/>
  <c r="AN12" i="87"/>
  <c r="AM12" i="87"/>
  <c r="AL12" i="87"/>
  <c r="AK12" i="87"/>
  <c r="AJ12" i="87"/>
  <c r="AI12" i="87"/>
  <c r="AH12" i="87"/>
  <c r="AG12" i="87"/>
  <c r="AF12" i="87"/>
  <c r="AE12" i="87"/>
  <c r="BA11" i="87"/>
  <c r="AZ11" i="87"/>
  <c r="AY11" i="87"/>
  <c r="AX11" i="87"/>
  <c r="AW11" i="87"/>
  <c r="AV11" i="87"/>
  <c r="AU11" i="87"/>
  <c r="AT11" i="87"/>
  <c r="AS11" i="87"/>
  <c r="AR11" i="87"/>
  <c r="AQ11" i="87"/>
  <c r="AP11" i="87"/>
  <c r="AO11" i="87"/>
  <c r="AN11" i="87"/>
  <c r="AM11" i="87"/>
  <c r="AL11" i="87"/>
  <c r="AK11" i="87"/>
  <c r="AJ11" i="87"/>
  <c r="AI11" i="87"/>
  <c r="AH11" i="87"/>
  <c r="AG11" i="87"/>
  <c r="AF11" i="87"/>
  <c r="AE11" i="87"/>
  <c r="BA10" i="87"/>
  <c r="AZ10" i="87"/>
  <c r="AY10" i="87"/>
  <c r="AX10" i="87"/>
  <c r="AW10" i="87"/>
  <c r="AV10" i="87"/>
  <c r="AU10" i="87"/>
  <c r="AT10" i="87"/>
  <c r="AS10" i="87"/>
  <c r="AR10" i="87"/>
  <c r="AQ10" i="87"/>
  <c r="AP10" i="87"/>
  <c r="AO10" i="87"/>
  <c r="AN10" i="87"/>
  <c r="AM10" i="87"/>
  <c r="AL10" i="87"/>
  <c r="AK10" i="87"/>
  <c r="AJ10" i="87"/>
  <c r="AI10" i="87"/>
  <c r="AH10" i="87"/>
  <c r="AG10" i="87"/>
  <c r="AF10" i="87"/>
  <c r="AE10" i="87"/>
  <c r="BA9" i="87"/>
  <c r="AZ9" i="87"/>
  <c r="AY9" i="87"/>
  <c r="AX9" i="87"/>
  <c r="AW9" i="87"/>
  <c r="AV9" i="87"/>
  <c r="AU9" i="87"/>
  <c r="AT9" i="87"/>
  <c r="AS9" i="87"/>
  <c r="AR9" i="87"/>
  <c r="AQ9" i="87"/>
  <c r="AP9" i="87"/>
  <c r="AO9" i="87"/>
  <c r="AN9" i="87"/>
  <c r="AM9" i="87"/>
  <c r="AL9" i="87"/>
  <c r="AK9" i="87"/>
  <c r="AJ9" i="87"/>
  <c r="AI9" i="87"/>
  <c r="AH9" i="87"/>
  <c r="AG9" i="87"/>
  <c r="AF9" i="87"/>
  <c r="AE9" i="87"/>
  <c r="BA8" i="87"/>
  <c r="AZ8" i="87"/>
  <c r="AY8" i="87"/>
  <c r="AX8" i="87"/>
  <c r="AW8" i="87"/>
  <c r="AV8" i="87"/>
  <c r="AU8" i="87"/>
  <c r="AT8" i="87"/>
  <c r="AS8" i="87"/>
  <c r="AR8" i="87"/>
  <c r="AQ8" i="87"/>
  <c r="AP8" i="87"/>
  <c r="AO8" i="87"/>
  <c r="AN8" i="87"/>
  <c r="AM8" i="87"/>
  <c r="AL8" i="87"/>
  <c r="AK8" i="87"/>
  <c r="AJ8" i="87"/>
  <c r="AI8" i="87"/>
  <c r="AH8" i="87"/>
  <c r="AG8" i="87"/>
  <c r="AF8" i="87"/>
  <c r="AE8" i="87"/>
  <c r="BA7" i="87"/>
  <c r="AZ7" i="87"/>
  <c r="AY7" i="87"/>
  <c r="AX7" i="87"/>
  <c r="AW7" i="87"/>
  <c r="AV7" i="87"/>
  <c r="AU7" i="87"/>
  <c r="AT7" i="87"/>
  <c r="AS7" i="87"/>
  <c r="AR7" i="87"/>
  <c r="AQ7" i="87"/>
  <c r="AP7" i="87"/>
  <c r="AO7" i="87"/>
  <c r="AN7" i="87"/>
  <c r="AM7" i="87"/>
  <c r="AL7" i="87"/>
  <c r="AK7" i="87"/>
  <c r="AJ7" i="87"/>
  <c r="AI7" i="87"/>
  <c r="AH7" i="87"/>
  <c r="AG7" i="87"/>
  <c r="AF7" i="87"/>
  <c r="AE7" i="87"/>
  <c r="BA6" i="87"/>
  <c r="AZ6" i="87"/>
  <c r="AY6" i="87"/>
  <c r="AX6" i="87"/>
  <c r="AW6" i="87"/>
  <c r="AV6" i="87"/>
  <c r="AU6" i="87"/>
  <c r="AT6" i="87"/>
  <c r="AS6" i="87"/>
  <c r="AR6" i="87"/>
  <c r="AQ6" i="87"/>
  <c r="AP6" i="87"/>
  <c r="AO6" i="87"/>
  <c r="AN6" i="87"/>
  <c r="AM6" i="87"/>
  <c r="AL6" i="87"/>
  <c r="AK6" i="87"/>
  <c r="AJ6" i="87"/>
  <c r="AI6" i="87"/>
  <c r="AH6" i="87"/>
  <c r="AG6" i="87"/>
  <c r="AF6" i="87"/>
  <c r="AE6" i="87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Z33" i="85"/>
  <c r="Y33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J33" i="85"/>
  <c r="I33" i="85"/>
  <c r="H33" i="85"/>
  <c r="G33" i="85"/>
  <c r="F33" i="85"/>
  <c r="E33" i="85"/>
  <c r="D33" i="85"/>
  <c r="BA32" i="85"/>
  <c r="AZ32" i="85"/>
  <c r="AY32" i="85"/>
  <c r="AX32" i="85"/>
  <c r="AW32" i="85"/>
  <c r="AV32" i="85"/>
  <c r="AU32" i="85"/>
  <c r="AT32" i="85"/>
  <c r="AS32" i="85"/>
  <c r="AR32" i="85"/>
  <c r="AQ32" i="85"/>
  <c r="AP32" i="85"/>
  <c r="AO32" i="85"/>
  <c r="AN32" i="85"/>
  <c r="AM32" i="85"/>
  <c r="AL32" i="85"/>
  <c r="AK32" i="85"/>
  <c r="AJ32" i="85"/>
  <c r="AI32" i="85"/>
  <c r="AH32" i="85"/>
  <c r="AG32" i="85"/>
  <c r="AF32" i="85"/>
  <c r="AE32" i="85"/>
  <c r="BA31" i="85"/>
  <c r="AZ31" i="85"/>
  <c r="AY31" i="85"/>
  <c r="AX31" i="85"/>
  <c r="AW31" i="85"/>
  <c r="AV31" i="85"/>
  <c r="AU31" i="85"/>
  <c r="AT31" i="85"/>
  <c r="AS31" i="85"/>
  <c r="AR31" i="85"/>
  <c r="AQ31" i="85"/>
  <c r="AP31" i="85"/>
  <c r="AO31" i="85"/>
  <c r="AN31" i="85"/>
  <c r="AM31" i="85"/>
  <c r="AL31" i="85"/>
  <c r="AK31" i="85"/>
  <c r="AJ31" i="85"/>
  <c r="AI31" i="85"/>
  <c r="AH31" i="85"/>
  <c r="AG31" i="85"/>
  <c r="AF31" i="85"/>
  <c r="AE31" i="85"/>
  <c r="BA30" i="85"/>
  <c r="AZ30" i="85"/>
  <c r="AY30" i="85"/>
  <c r="AX30" i="85"/>
  <c r="AW30" i="85"/>
  <c r="AV30" i="85"/>
  <c r="AU30" i="85"/>
  <c r="AT30" i="85"/>
  <c r="AS30" i="85"/>
  <c r="AR30" i="85"/>
  <c r="AQ30" i="85"/>
  <c r="AP30" i="85"/>
  <c r="AO30" i="85"/>
  <c r="AN30" i="85"/>
  <c r="AM30" i="85"/>
  <c r="AL30" i="85"/>
  <c r="AK30" i="85"/>
  <c r="AJ30" i="85"/>
  <c r="AI30" i="85"/>
  <c r="AH30" i="85"/>
  <c r="AG30" i="85"/>
  <c r="AF30" i="85"/>
  <c r="AE30" i="85"/>
  <c r="BA29" i="85"/>
  <c r="AZ29" i="85"/>
  <c r="AY29" i="85"/>
  <c r="AX29" i="85"/>
  <c r="AW29" i="85"/>
  <c r="AV29" i="85"/>
  <c r="AU29" i="85"/>
  <c r="AT29" i="85"/>
  <c r="AS29" i="85"/>
  <c r="AR29" i="85"/>
  <c r="AQ29" i="85"/>
  <c r="AP29" i="85"/>
  <c r="AO29" i="85"/>
  <c r="AN29" i="85"/>
  <c r="AM29" i="85"/>
  <c r="AL29" i="85"/>
  <c r="AK29" i="85"/>
  <c r="AJ29" i="85"/>
  <c r="AI29" i="85"/>
  <c r="AH29" i="85"/>
  <c r="AG29" i="85"/>
  <c r="AF29" i="85"/>
  <c r="AE29" i="85"/>
  <c r="BA28" i="85"/>
  <c r="AZ28" i="85"/>
  <c r="AY28" i="85"/>
  <c r="AX28" i="85"/>
  <c r="AW28" i="85"/>
  <c r="AV28" i="85"/>
  <c r="AU28" i="85"/>
  <c r="AT28" i="85"/>
  <c r="AS28" i="85"/>
  <c r="AR28" i="85"/>
  <c r="AQ28" i="85"/>
  <c r="AP28" i="85"/>
  <c r="AO28" i="85"/>
  <c r="AN28" i="85"/>
  <c r="AM28" i="85"/>
  <c r="AL28" i="85"/>
  <c r="AK28" i="85"/>
  <c r="AJ28" i="85"/>
  <c r="AI28" i="85"/>
  <c r="AH28" i="85"/>
  <c r="AG28" i="85"/>
  <c r="AF28" i="85"/>
  <c r="AE28" i="85"/>
  <c r="BA27" i="85"/>
  <c r="AZ27" i="85"/>
  <c r="AY27" i="85"/>
  <c r="AX27" i="85"/>
  <c r="AW27" i="85"/>
  <c r="AV27" i="85"/>
  <c r="AU27" i="85"/>
  <c r="AT27" i="85"/>
  <c r="AS27" i="85"/>
  <c r="AR27" i="85"/>
  <c r="AQ27" i="85"/>
  <c r="AP27" i="85"/>
  <c r="AO27" i="85"/>
  <c r="AN27" i="85"/>
  <c r="AM27" i="85"/>
  <c r="AL27" i="85"/>
  <c r="AK27" i="85"/>
  <c r="AJ27" i="85"/>
  <c r="AI27" i="85"/>
  <c r="AH27" i="85"/>
  <c r="AG27" i="85"/>
  <c r="AF27" i="85"/>
  <c r="AE27" i="85"/>
  <c r="BA26" i="85"/>
  <c r="AZ26" i="85"/>
  <c r="AY26" i="85"/>
  <c r="AX26" i="85"/>
  <c r="AW26" i="85"/>
  <c r="AV26" i="85"/>
  <c r="AU26" i="85"/>
  <c r="AT26" i="85"/>
  <c r="AS26" i="85"/>
  <c r="AR26" i="85"/>
  <c r="AQ26" i="85"/>
  <c r="AP26" i="85"/>
  <c r="AO26" i="85"/>
  <c r="AN26" i="85"/>
  <c r="AM26" i="85"/>
  <c r="AL26" i="85"/>
  <c r="AK26" i="85"/>
  <c r="AJ26" i="85"/>
  <c r="AI26" i="85"/>
  <c r="AH26" i="85"/>
  <c r="AG26" i="85"/>
  <c r="AF26" i="85"/>
  <c r="AE26" i="85"/>
  <c r="BA25" i="85"/>
  <c r="AZ25" i="85"/>
  <c r="AY25" i="85"/>
  <c r="AX25" i="85"/>
  <c r="AW25" i="85"/>
  <c r="AV25" i="85"/>
  <c r="AU25" i="85"/>
  <c r="AT25" i="85"/>
  <c r="AS25" i="85"/>
  <c r="AR25" i="85"/>
  <c r="AQ25" i="85"/>
  <c r="AP25" i="85"/>
  <c r="AO25" i="85"/>
  <c r="AN25" i="85"/>
  <c r="AM25" i="85"/>
  <c r="AL25" i="85"/>
  <c r="AK25" i="85"/>
  <c r="AJ25" i="85"/>
  <c r="AI25" i="85"/>
  <c r="AH25" i="85"/>
  <c r="AG25" i="85"/>
  <c r="AF25" i="85"/>
  <c r="AE25" i="85"/>
  <c r="BA24" i="85"/>
  <c r="AZ24" i="85"/>
  <c r="AY24" i="85"/>
  <c r="AX24" i="85"/>
  <c r="AW24" i="85"/>
  <c r="AV24" i="85"/>
  <c r="AU24" i="85"/>
  <c r="AT24" i="85"/>
  <c r="AS24" i="85"/>
  <c r="AR24" i="85"/>
  <c r="AQ24" i="85"/>
  <c r="AP24" i="85"/>
  <c r="AO24" i="85"/>
  <c r="AN24" i="85"/>
  <c r="AM24" i="85"/>
  <c r="AL24" i="85"/>
  <c r="AK24" i="85"/>
  <c r="AJ24" i="85"/>
  <c r="AI24" i="85"/>
  <c r="AH24" i="85"/>
  <c r="AG24" i="85"/>
  <c r="AF24" i="85"/>
  <c r="AE24" i="85"/>
  <c r="BA23" i="85"/>
  <c r="AZ23" i="85"/>
  <c r="AY23" i="85"/>
  <c r="AX23" i="85"/>
  <c r="AW23" i="85"/>
  <c r="AV23" i="85"/>
  <c r="AU23" i="85"/>
  <c r="AT23" i="85"/>
  <c r="AS23" i="85"/>
  <c r="AR23" i="85"/>
  <c r="AQ23" i="85"/>
  <c r="AP23" i="85"/>
  <c r="AO23" i="85"/>
  <c r="AN23" i="85"/>
  <c r="AM23" i="85"/>
  <c r="AL23" i="85"/>
  <c r="AK23" i="85"/>
  <c r="AJ23" i="85"/>
  <c r="AI23" i="85"/>
  <c r="AH23" i="85"/>
  <c r="AG23" i="85"/>
  <c r="AF23" i="85"/>
  <c r="AE23" i="85"/>
  <c r="BA22" i="85"/>
  <c r="AZ22" i="85"/>
  <c r="AY22" i="85"/>
  <c r="AX22" i="85"/>
  <c r="AW22" i="85"/>
  <c r="AV22" i="85"/>
  <c r="AU22" i="85"/>
  <c r="AT22" i="85"/>
  <c r="AS22" i="85"/>
  <c r="AR22" i="85"/>
  <c r="AQ22" i="85"/>
  <c r="AP22" i="85"/>
  <c r="AO22" i="85"/>
  <c r="AN22" i="85"/>
  <c r="AM22" i="85"/>
  <c r="AL22" i="85"/>
  <c r="AK22" i="85"/>
  <c r="AJ22" i="85"/>
  <c r="AI22" i="85"/>
  <c r="AH22" i="85"/>
  <c r="AG22" i="85"/>
  <c r="AF22" i="85"/>
  <c r="AE22" i="85"/>
  <c r="BA21" i="85"/>
  <c r="AZ21" i="85"/>
  <c r="AY21" i="85"/>
  <c r="AX21" i="85"/>
  <c r="AW21" i="85"/>
  <c r="AV21" i="85"/>
  <c r="AU21" i="85"/>
  <c r="AT21" i="85"/>
  <c r="AS21" i="85"/>
  <c r="AR21" i="85"/>
  <c r="AQ21" i="85"/>
  <c r="AP21" i="85"/>
  <c r="AO21" i="85"/>
  <c r="AN21" i="85"/>
  <c r="AM21" i="85"/>
  <c r="AL21" i="85"/>
  <c r="AK21" i="85"/>
  <c r="AJ21" i="85"/>
  <c r="AI21" i="85"/>
  <c r="AH21" i="85"/>
  <c r="AG21" i="85"/>
  <c r="AF21" i="85"/>
  <c r="AE21" i="85"/>
  <c r="BA20" i="85"/>
  <c r="AZ20" i="85"/>
  <c r="AY20" i="85"/>
  <c r="AX20" i="85"/>
  <c r="AW20" i="85"/>
  <c r="AV20" i="85"/>
  <c r="AU20" i="85"/>
  <c r="AT20" i="85"/>
  <c r="AS20" i="85"/>
  <c r="AR20" i="85"/>
  <c r="AQ20" i="85"/>
  <c r="AP20" i="85"/>
  <c r="AO20" i="85"/>
  <c r="AN20" i="85"/>
  <c r="AM20" i="85"/>
  <c r="AL20" i="85"/>
  <c r="AK20" i="85"/>
  <c r="AJ20" i="85"/>
  <c r="AI20" i="85"/>
  <c r="AH20" i="85"/>
  <c r="AG20" i="85"/>
  <c r="AF20" i="85"/>
  <c r="AE20" i="85"/>
  <c r="BA19" i="85"/>
  <c r="AZ19" i="85"/>
  <c r="AY19" i="85"/>
  <c r="AX19" i="85"/>
  <c r="AW19" i="85"/>
  <c r="AV19" i="85"/>
  <c r="AU19" i="85"/>
  <c r="AT19" i="85"/>
  <c r="AS19" i="85"/>
  <c r="AR19" i="85"/>
  <c r="AQ19" i="85"/>
  <c r="AP19" i="85"/>
  <c r="AO19" i="85"/>
  <c r="AN19" i="85"/>
  <c r="AM19" i="85"/>
  <c r="AL19" i="85"/>
  <c r="AK19" i="85"/>
  <c r="AJ19" i="85"/>
  <c r="AI19" i="85"/>
  <c r="AH19" i="85"/>
  <c r="AG19" i="85"/>
  <c r="AF19" i="85"/>
  <c r="AE19" i="85"/>
  <c r="BA18" i="85"/>
  <c r="AZ18" i="85"/>
  <c r="AY18" i="85"/>
  <c r="AX18" i="85"/>
  <c r="AW18" i="85"/>
  <c r="AV18" i="85"/>
  <c r="AU18" i="85"/>
  <c r="AT18" i="85"/>
  <c r="AS18" i="85"/>
  <c r="AR18" i="85"/>
  <c r="AQ18" i="85"/>
  <c r="AP18" i="85"/>
  <c r="AO18" i="85"/>
  <c r="AN18" i="85"/>
  <c r="AM18" i="85"/>
  <c r="AL18" i="85"/>
  <c r="AK18" i="85"/>
  <c r="AJ18" i="85"/>
  <c r="AI18" i="85"/>
  <c r="AH18" i="85"/>
  <c r="AG18" i="85"/>
  <c r="AF18" i="85"/>
  <c r="AE18" i="85"/>
  <c r="BA17" i="85"/>
  <c r="AZ17" i="85"/>
  <c r="AY17" i="85"/>
  <c r="AX17" i="85"/>
  <c r="AW17" i="85"/>
  <c r="AV17" i="85"/>
  <c r="AU17" i="85"/>
  <c r="AT17" i="85"/>
  <c r="AS17" i="85"/>
  <c r="AR17" i="85"/>
  <c r="AQ17" i="85"/>
  <c r="AP17" i="85"/>
  <c r="AO17" i="85"/>
  <c r="AN17" i="85"/>
  <c r="AM17" i="85"/>
  <c r="AL17" i="85"/>
  <c r="AK17" i="85"/>
  <c r="AJ17" i="85"/>
  <c r="AI17" i="85"/>
  <c r="AH17" i="85"/>
  <c r="AG17" i="85"/>
  <c r="AF17" i="85"/>
  <c r="AE17" i="85"/>
  <c r="BA16" i="85"/>
  <c r="AZ16" i="85"/>
  <c r="AY16" i="85"/>
  <c r="AX16" i="85"/>
  <c r="AW16" i="85"/>
  <c r="AV16" i="85"/>
  <c r="AU16" i="85"/>
  <c r="AT16" i="85"/>
  <c r="AS16" i="85"/>
  <c r="AR16" i="85"/>
  <c r="AQ16" i="85"/>
  <c r="AP16" i="85"/>
  <c r="AO16" i="85"/>
  <c r="AN16" i="85"/>
  <c r="AM16" i="85"/>
  <c r="AL16" i="85"/>
  <c r="AK16" i="85"/>
  <c r="AJ16" i="85"/>
  <c r="AI16" i="85"/>
  <c r="AH16" i="85"/>
  <c r="AG16" i="85"/>
  <c r="AF16" i="85"/>
  <c r="AE16" i="85"/>
  <c r="BA15" i="85"/>
  <c r="AZ15" i="85"/>
  <c r="AY15" i="85"/>
  <c r="AX15" i="85"/>
  <c r="AW15" i="85"/>
  <c r="AV15" i="85"/>
  <c r="AU15" i="85"/>
  <c r="AT15" i="85"/>
  <c r="AS15" i="85"/>
  <c r="AR15" i="85"/>
  <c r="AQ15" i="85"/>
  <c r="AP15" i="85"/>
  <c r="AO15" i="85"/>
  <c r="AN15" i="85"/>
  <c r="AM15" i="85"/>
  <c r="AL15" i="85"/>
  <c r="AK15" i="85"/>
  <c r="AJ15" i="85"/>
  <c r="AI15" i="85"/>
  <c r="AH15" i="85"/>
  <c r="AG15" i="85"/>
  <c r="AF15" i="85"/>
  <c r="AE15" i="85"/>
  <c r="BA14" i="85"/>
  <c r="AZ14" i="85"/>
  <c r="AY14" i="85"/>
  <c r="AX14" i="85"/>
  <c r="AW14" i="85"/>
  <c r="AV14" i="85"/>
  <c r="AU14" i="85"/>
  <c r="AT14" i="85"/>
  <c r="AS14" i="85"/>
  <c r="AR14" i="85"/>
  <c r="AQ14" i="85"/>
  <c r="AP14" i="85"/>
  <c r="AO14" i="85"/>
  <c r="AN14" i="85"/>
  <c r="AM14" i="85"/>
  <c r="AL14" i="85"/>
  <c r="AK14" i="85"/>
  <c r="AJ14" i="85"/>
  <c r="AI14" i="85"/>
  <c r="AH14" i="85"/>
  <c r="AG14" i="85"/>
  <c r="AF14" i="85"/>
  <c r="AE14" i="85"/>
  <c r="BA13" i="85"/>
  <c r="AZ13" i="85"/>
  <c r="AY13" i="85"/>
  <c r="AX13" i="85"/>
  <c r="AW13" i="85"/>
  <c r="AV13" i="85"/>
  <c r="AU13" i="85"/>
  <c r="AT13" i="85"/>
  <c r="AS13" i="85"/>
  <c r="AR13" i="85"/>
  <c r="AQ13" i="85"/>
  <c r="AP13" i="85"/>
  <c r="AO13" i="85"/>
  <c r="AN13" i="85"/>
  <c r="AM13" i="85"/>
  <c r="AL13" i="85"/>
  <c r="AK13" i="85"/>
  <c r="AJ13" i="85"/>
  <c r="AI13" i="85"/>
  <c r="AH13" i="85"/>
  <c r="AG13" i="85"/>
  <c r="AF13" i="85"/>
  <c r="AE13" i="85"/>
  <c r="BA12" i="85"/>
  <c r="AZ12" i="85"/>
  <c r="AY12" i="85"/>
  <c r="AX12" i="85"/>
  <c r="AW12" i="85"/>
  <c r="AV12" i="85"/>
  <c r="AU12" i="85"/>
  <c r="AT12" i="85"/>
  <c r="AS12" i="85"/>
  <c r="AR12" i="85"/>
  <c r="AQ12" i="85"/>
  <c r="AP12" i="85"/>
  <c r="AO12" i="85"/>
  <c r="AN12" i="85"/>
  <c r="AM12" i="85"/>
  <c r="AL12" i="85"/>
  <c r="AK12" i="85"/>
  <c r="AJ12" i="85"/>
  <c r="AI12" i="85"/>
  <c r="AH12" i="85"/>
  <c r="AG12" i="85"/>
  <c r="AF12" i="85"/>
  <c r="AE12" i="85"/>
  <c r="BA11" i="85"/>
  <c r="AZ11" i="85"/>
  <c r="AY11" i="85"/>
  <c r="AX11" i="85"/>
  <c r="AW11" i="85"/>
  <c r="AV11" i="85"/>
  <c r="AU11" i="85"/>
  <c r="AT11" i="85"/>
  <c r="AS11" i="85"/>
  <c r="AR11" i="85"/>
  <c r="AQ11" i="85"/>
  <c r="AP11" i="85"/>
  <c r="AO11" i="85"/>
  <c r="AN11" i="85"/>
  <c r="AM11" i="85"/>
  <c r="AL11" i="85"/>
  <c r="AK11" i="85"/>
  <c r="AJ11" i="85"/>
  <c r="AI11" i="85"/>
  <c r="AH11" i="85"/>
  <c r="AG11" i="85"/>
  <c r="AF11" i="85"/>
  <c r="AE11" i="85"/>
  <c r="BA10" i="85"/>
  <c r="AZ10" i="85"/>
  <c r="AY10" i="85"/>
  <c r="AX10" i="85"/>
  <c r="AW10" i="85"/>
  <c r="AV10" i="85"/>
  <c r="AU10" i="85"/>
  <c r="AT10" i="85"/>
  <c r="AS10" i="85"/>
  <c r="AR10" i="85"/>
  <c r="AQ10" i="85"/>
  <c r="AP10" i="85"/>
  <c r="AO10" i="85"/>
  <c r="AN10" i="85"/>
  <c r="AM10" i="85"/>
  <c r="AL10" i="85"/>
  <c r="AK10" i="85"/>
  <c r="AJ10" i="85"/>
  <c r="AI10" i="85"/>
  <c r="AH10" i="85"/>
  <c r="AG10" i="85"/>
  <c r="AF10" i="85"/>
  <c r="AE10" i="85"/>
  <c r="BA9" i="85"/>
  <c r="AZ9" i="85"/>
  <c r="AY9" i="85"/>
  <c r="AX9" i="85"/>
  <c r="AW9" i="85"/>
  <c r="AV9" i="85"/>
  <c r="AU9" i="85"/>
  <c r="AT9" i="85"/>
  <c r="AS9" i="85"/>
  <c r="AR9" i="85"/>
  <c r="AQ9" i="85"/>
  <c r="AP9" i="85"/>
  <c r="AO9" i="85"/>
  <c r="AN9" i="85"/>
  <c r="AM9" i="85"/>
  <c r="AL9" i="85"/>
  <c r="AK9" i="85"/>
  <c r="AJ9" i="85"/>
  <c r="AI9" i="85"/>
  <c r="AH9" i="85"/>
  <c r="AG9" i="85"/>
  <c r="AF9" i="85"/>
  <c r="AE9" i="85"/>
  <c r="BA8" i="85"/>
  <c r="AZ8" i="85"/>
  <c r="AY8" i="85"/>
  <c r="AX8" i="85"/>
  <c r="AW8" i="85"/>
  <c r="AV8" i="85"/>
  <c r="AU8" i="85"/>
  <c r="AT8" i="85"/>
  <c r="AS8" i="85"/>
  <c r="AR8" i="85"/>
  <c r="AQ8" i="85"/>
  <c r="AP8" i="85"/>
  <c r="AO8" i="85"/>
  <c r="AN8" i="85"/>
  <c r="AM8" i="85"/>
  <c r="AL8" i="85"/>
  <c r="AK8" i="85"/>
  <c r="AJ8" i="85"/>
  <c r="AI8" i="85"/>
  <c r="AH8" i="85"/>
  <c r="AG8" i="85"/>
  <c r="AF8" i="85"/>
  <c r="AE8" i="85"/>
  <c r="BA7" i="85"/>
  <c r="AZ7" i="85"/>
  <c r="AY7" i="85"/>
  <c r="AX7" i="85"/>
  <c r="AW7" i="85"/>
  <c r="AV7" i="85"/>
  <c r="AU7" i="85"/>
  <c r="AT7" i="85"/>
  <c r="AS7" i="85"/>
  <c r="AR7" i="85"/>
  <c r="AQ7" i="85"/>
  <c r="AP7" i="85"/>
  <c r="AO7" i="85"/>
  <c r="AN7" i="85"/>
  <c r="AM7" i="85"/>
  <c r="AL7" i="85"/>
  <c r="AK7" i="85"/>
  <c r="AJ7" i="85"/>
  <c r="AI7" i="85"/>
  <c r="AH7" i="85"/>
  <c r="AG7" i="85"/>
  <c r="AF7" i="85"/>
  <c r="AE7" i="85"/>
  <c r="BA6" i="85"/>
  <c r="AZ6" i="85"/>
  <c r="AY6" i="85"/>
  <c r="AX6" i="85"/>
  <c r="AW6" i="85"/>
  <c r="AV6" i="85"/>
  <c r="AU6" i="85"/>
  <c r="AT6" i="85"/>
  <c r="AS6" i="85"/>
  <c r="AR6" i="85"/>
  <c r="AQ6" i="85"/>
  <c r="AP6" i="85"/>
  <c r="AO6" i="85"/>
  <c r="AN6" i="85"/>
  <c r="AM6" i="85"/>
  <c r="AL6" i="85"/>
  <c r="AK6" i="85"/>
  <c r="AJ6" i="85"/>
  <c r="AI6" i="85"/>
  <c r="AH6" i="85"/>
  <c r="AG6" i="85"/>
  <c r="AF6" i="85"/>
  <c r="AE6" i="85"/>
  <c r="Z34" i="68"/>
  <c r="BA13" i="68" s="1"/>
  <c r="Y34" i="68"/>
  <c r="X34" i="68"/>
  <c r="W34" i="68"/>
  <c r="V34" i="68"/>
  <c r="AW18" i="68" s="1"/>
  <c r="U34" i="68"/>
  <c r="T34" i="68"/>
  <c r="S34" i="68"/>
  <c r="R34" i="68"/>
  <c r="AS15" i="68" s="1"/>
  <c r="Q34" i="68"/>
  <c r="P34" i="68"/>
  <c r="O34" i="68"/>
  <c r="N34" i="68"/>
  <c r="AO17" i="68" s="1"/>
  <c r="M34" i="68"/>
  <c r="L34" i="68"/>
  <c r="K34" i="68"/>
  <c r="J34" i="68"/>
  <c r="AK13" i="68" s="1"/>
  <c r="I34" i="68"/>
  <c r="H34" i="68"/>
  <c r="G34" i="68"/>
  <c r="F34" i="68"/>
  <c r="AG9" i="68" s="1"/>
  <c r="E34" i="68"/>
  <c r="D34" i="68"/>
  <c r="Z33" i="68"/>
  <c r="Y33" i="68"/>
  <c r="AZ32" i="68" s="1"/>
  <c r="X33" i="68"/>
  <c r="W33" i="68"/>
  <c r="V33" i="68"/>
  <c r="AW21" i="68" s="1"/>
  <c r="U33" i="68"/>
  <c r="AV9" i="68" s="1"/>
  <c r="T33" i="68"/>
  <c r="S33" i="68"/>
  <c r="R33" i="68"/>
  <c r="Q33" i="68"/>
  <c r="AR20" i="68" s="1"/>
  <c r="P33" i="68"/>
  <c r="O33" i="68"/>
  <c r="N33" i="68"/>
  <c r="M33" i="68"/>
  <c r="AN14" i="68" s="1"/>
  <c r="L33" i="68"/>
  <c r="K33" i="68"/>
  <c r="J33" i="68"/>
  <c r="I33" i="68"/>
  <c r="AJ29" i="68" s="1"/>
  <c r="H33" i="68"/>
  <c r="G33" i="68"/>
  <c r="F33" i="68"/>
  <c r="AG15" i="68" s="1"/>
  <c r="E33" i="68"/>
  <c r="AF9" i="68" s="1"/>
  <c r="D33" i="68"/>
  <c r="BA24" i="68"/>
  <c r="AN17" i="68"/>
  <c r="AS11" i="68"/>
  <c r="AN6" i="68"/>
  <c r="W32" i="64"/>
  <c r="U32" i="64"/>
  <c r="T32" i="64"/>
  <c r="W31" i="64"/>
  <c r="U31" i="64"/>
  <c r="W30" i="64"/>
  <c r="U30" i="64"/>
  <c r="W29" i="64"/>
  <c r="D6" i="62" s="1"/>
  <c r="U29" i="64"/>
  <c r="W28" i="64"/>
  <c r="U28" i="64"/>
  <c r="W27" i="64"/>
  <c r="U27" i="64"/>
  <c r="W26" i="64"/>
  <c r="U26" i="64"/>
  <c r="T26" i="64"/>
  <c r="W25" i="64"/>
  <c r="U25" i="64"/>
  <c r="W24" i="64"/>
  <c r="U24" i="64"/>
  <c r="W23" i="64"/>
  <c r="U23" i="64"/>
  <c r="W22" i="64"/>
  <c r="U22" i="64"/>
  <c r="W21" i="64"/>
  <c r="U21" i="64"/>
  <c r="W20" i="64"/>
  <c r="V20" i="64"/>
  <c r="U20" i="64"/>
  <c r="T20" i="64"/>
  <c r="W19" i="64"/>
  <c r="U19" i="64"/>
  <c r="W18" i="64"/>
  <c r="U18" i="64"/>
  <c r="W17" i="64"/>
  <c r="U17" i="64"/>
  <c r="W16" i="64"/>
  <c r="U16" i="64"/>
  <c r="T16" i="64"/>
  <c r="W15" i="64"/>
  <c r="W14" i="64"/>
  <c r="V14" i="64"/>
  <c r="U14" i="64"/>
  <c r="R14" i="64"/>
  <c r="W13" i="64"/>
  <c r="U13" i="64"/>
  <c r="T13" i="64"/>
  <c r="W12" i="64"/>
  <c r="U12" i="64"/>
  <c r="R12" i="64"/>
  <c r="W11" i="64"/>
  <c r="U11" i="64"/>
  <c r="W10" i="64"/>
  <c r="U10" i="64"/>
  <c r="R10" i="64"/>
  <c r="W9" i="64"/>
  <c r="U9" i="64"/>
  <c r="T9" i="64"/>
  <c r="W8" i="64"/>
  <c r="U8" i="64"/>
  <c r="R8" i="64"/>
  <c r="W7" i="64"/>
  <c r="U7" i="64"/>
  <c r="W6" i="64"/>
  <c r="U6" i="64"/>
  <c r="R6" i="64"/>
  <c r="W5" i="64"/>
  <c r="U5" i="64"/>
  <c r="C39" i="63"/>
  <c r="G36" i="63" s="1"/>
  <c r="B39" i="63"/>
  <c r="F36" i="63" s="1"/>
  <c r="C38" i="63"/>
  <c r="B38" i="63"/>
  <c r="G37" i="63"/>
  <c r="F37" i="63"/>
  <c r="G35" i="63"/>
  <c r="F35" i="63"/>
  <c r="G33" i="63"/>
  <c r="F33" i="63"/>
  <c r="G31" i="63"/>
  <c r="F31" i="63"/>
  <c r="G29" i="63"/>
  <c r="F29" i="63"/>
  <c r="D5" i="62" s="1"/>
  <c r="G27" i="63"/>
  <c r="F27" i="63"/>
  <c r="G25" i="63"/>
  <c r="F25" i="63"/>
  <c r="G23" i="63"/>
  <c r="F23" i="63"/>
  <c r="G21" i="63"/>
  <c r="F21" i="63"/>
  <c r="G19" i="63"/>
  <c r="F19" i="63"/>
  <c r="G17" i="63"/>
  <c r="F17" i="63"/>
  <c r="G15" i="63"/>
  <c r="F15" i="63"/>
  <c r="G13" i="63"/>
  <c r="F13" i="63"/>
  <c r="G11" i="63"/>
  <c r="F11" i="63"/>
  <c r="G9" i="63"/>
  <c r="F9" i="63"/>
  <c r="G7" i="63"/>
  <c r="F7" i="63"/>
  <c r="G5" i="63"/>
  <c r="F5" i="63"/>
  <c r="G3" i="63"/>
  <c r="F3" i="63"/>
  <c r="G95" i="62"/>
  <c r="G94" i="62"/>
  <c r="G93" i="62"/>
  <c r="G92" i="62"/>
  <c r="G91" i="62"/>
  <c r="G90" i="62"/>
  <c r="G80" i="62"/>
  <c r="G79" i="62"/>
  <c r="G78" i="62"/>
  <c r="G74" i="62"/>
  <c r="G73" i="62"/>
  <c r="G72" i="62"/>
  <c r="G71" i="62"/>
  <c r="G69" i="62"/>
  <c r="D69" i="62"/>
  <c r="G66" i="62"/>
  <c r="G65" i="62"/>
  <c r="G64" i="62"/>
  <c r="G63" i="62"/>
  <c r="G53" i="62"/>
  <c r="G50" i="62"/>
  <c r="G49" i="62"/>
  <c r="G45" i="62"/>
  <c r="G44" i="62"/>
  <c r="G42" i="62"/>
  <c r="G41" i="62"/>
  <c r="D41" i="62"/>
  <c r="G30" i="62"/>
  <c r="G29" i="62"/>
  <c r="G38" i="62"/>
  <c r="G37" i="62"/>
  <c r="G36" i="62"/>
  <c r="G35" i="62"/>
  <c r="G34" i="62"/>
  <c r="G33" i="62"/>
  <c r="G26" i="62"/>
  <c r="D23" i="62"/>
  <c r="D21" i="62"/>
  <c r="D20" i="62"/>
  <c r="H19" i="62"/>
  <c r="G19" i="62"/>
  <c r="H18" i="62"/>
  <c r="G18" i="62"/>
  <c r="G17" i="62"/>
  <c r="H16" i="62"/>
  <c r="G16" i="62"/>
  <c r="H15" i="62"/>
  <c r="G15" i="62"/>
  <c r="H14" i="62"/>
  <c r="G14" i="62"/>
  <c r="J12" i="62"/>
  <c r="J11" i="62"/>
  <c r="G11" i="62"/>
  <c r="J10" i="62"/>
  <c r="J9" i="62"/>
  <c r="J8" i="62"/>
  <c r="G8" i="62"/>
  <c r="M8" i="122" l="1"/>
  <c r="R6" i="122"/>
  <c r="Q7" i="122"/>
  <c r="Q9" i="122"/>
  <c r="Q22" i="122"/>
  <c r="M23" i="122"/>
  <c r="Q23" i="122"/>
  <c r="M24" i="122"/>
  <c r="Q24" i="122"/>
  <c r="M26" i="122"/>
  <c r="M32" i="122"/>
  <c r="Q6" i="122"/>
  <c r="Q26" i="122"/>
  <c r="Q5" i="122"/>
  <c r="M9" i="122"/>
  <c r="R22" i="122"/>
  <c r="N23" i="122"/>
  <c r="R23" i="122"/>
  <c r="N24" i="122"/>
  <c r="R24" i="122"/>
  <c r="Q25" i="122"/>
  <c r="Q27" i="122"/>
  <c r="O33" i="131"/>
  <c r="O31" i="131"/>
  <c r="O29" i="131"/>
  <c r="S33" i="131"/>
  <c r="S31" i="131"/>
  <c r="S29" i="131"/>
  <c r="W33" i="131"/>
  <c r="W31" i="131"/>
  <c r="W29" i="131"/>
  <c r="Q32" i="131"/>
  <c r="Q30" i="131"/>
  <c r="Q28" i="131"/>
  <c r="U32" i="131"/>
  <c r="U30" i="131"/>
  <c r="U28" i="131"/>
  <c r="U6" i="131"/>
  <c r="Q7" i="131"/>
  <c r="Q8" i="131"/>
  <c r="W8" i="131"/>
  <c r="W9" i="131"/>
  <c r="S10" i="131"/>
  <c r="S11" i="131"/>
  <c r="O12" i="131"/>
  <c r="O13" i="131"/>
  <c r="U13" i="131"/>
  <c r="U14" i="131"/>
  <c r="Q15" i="131"/>
  <c r="Q16" i="131"/>
  <c r="W16" i="131"/>
  <c r="W17" i="131"/>
  <c r="S18" i="131"/>
  <c r="S19" i="131"/>
  <c r="O20" i="131"/>
  <c r="O21" i="131"/>
  <c r="U21" i="131"/>
  <c r="U22" i="131"/>
  <c r="Q23" i="131"/>
  <c r="Q24" i="131"/>
  <c r="W24" i="131"/>
  <c r="W25" i="131"/>
  <c r="S26" i="131"/>
  <c r="S27" i="131"/>
  <c r="O28" i="131"/>
  <c r="W28" i="131"/>
  <c r="U29" i="131"/>
  <c r="S30" i="131"/>
  <c r="Q31" i="131"/>
  <c r="O32" i="131"/>
  <c r="W32" i="131"/>
  <c r="U33" i="131"/>
  <c r="P33" i="131"/>
  <c r="P31" i="131"/>
  <c r="P29" i="131"/>
  <c r="P27" i="131"/>
  <c r="P25" i="131"/>
  <c r="P23" i="131"/>
  <c r="P21" i="131"/>
  <c r="P19" i="131"/>
  <c r="P17" i="131"/>
  <c r="P15" i="131"/>
  <c r="P13" i="131"/>
  <c r="P11" i="131"/>
  <c r="P9" i="131"/>
  <c r="P7" i="131"/>
  <c r="T33" i="131"/>
  <c r="T31" i="131"/>
  <c r="T29" i="131"/>
  <c r="T27" i="131"/>
  <c r="T25" i="131"/>
  <c r="T23" i="131"/>
  <c r="T21" i="131"/>
  <c r="T19" i="131"/>
  <c r="T17" i="131"/>
  <c r="T15" i="131"/>
  <c r="T13" i="131"/>
  <c r="T11" i="131"/>
  <c r="T9" i="131"/>
  <c r="T7" i="131"/>
  <c r="N32" i="131"/>
  <c r="N30" i="131"/>
  <c r="N28" i="131"/>
  <c r="N26" i="131"/>
  <c r="N24" i="131"/>
  <c r="N22" i="131"/>
  <c r="N20" i="131"/>
  <c r="N18" i="131"/>
  <c r="N16" i="131"/>
  <c r="N14" i="131"/>
  <c r="N12" i="131"/>
  <c r="N10" i="131"/>
  <c r="N8" i="131"/>
  <c r="N6" i="131"/>
  <c r="R32" i="131"/>
  <c r="R30" i="131"/>
  <c r="R28" i="131"/>
  <c r="R26" i="131"/>
  <c r="R24" i="131"/>
  <c r="R22" i="131"/>
  <c r="R20" i="131"/>
  <c r="R18" i="131"/>
  <c r="R16" i="131"/>
  <c r="R14" i="131"/>
  <c r="R12" i="131"/>
  <c r="R10" i="131"/>
  <c r="R8" i="131"/>
  <c r="R6" i="131"/>
  <c r="V32" i="131"/>
  <c r="V30" i="131"/>
  <c r="G77" i="62" s="1"/>
  <c r="V28" i="131"/>
  <c r="V26" i="131"/>
  <c r="V24" i="131"/>
  <c r="V22" i="131"/>
  <c r="V20" i="131"/>
  <c r="V18" i="131"/>
  <c r="V16" i="131"/>
  <c r="V14" i="131"/>
  <c r="V12" i="131"/>
  <c r="V10" i="131"/>
  <c r="V8" i="131"/>
  <c r="V6" i="131"/>
  <c r="Q6" i="131"/>
  <c r="W6" i="131"/>
  <c r="R7" i="131"/>
  <c r="W7" i="131"/>
  <c r="S8" i="131"/>
  <c r="N9" i="131"/>
  <c r="S9" i="131"/>
  <c r="O10" i="131"/>
  <c r="T10" i="131"/>
  <c r="O11" i="131"/>
  <c r="U11" i="131"/>
  <c r="P12" i="131"/>
  <c r="U12" i="131"/>
  <c r="Q13" i="131"/>
  <c r="V13" i="131"/>
  <c r="Q14" i="131"/>
  <c r="W14" i="131"/>
  <c r="R15" i="131"/>
  <c r="W15" i="131"/>
  <c r="S16" i="131"/>
  <c r="N17" i="131"/>
  <c r="S17" i="131"/>
  <c r="O18" i="131"/>
  <c r="T18" i="131"/>
  <c r="O19" i="131"/>
  <c r="U19" i="131"/>
  <c r="P20" i="131"/>
  <c r="U20" i="131"/>
  <c r="Q21" i="131"/>
  <c r="V21" i="131"/>
  <c r="Q22" i="131"/>
  <c r="W22" i="131"/>
  <c r="R23" i="131"/>
  <c r="W23" i="131"/>
  <c r="S24" i="131"/>
  <c r="N25" i="131"/>
  <c r="S25" i="131"/>
  <c r="O26" i="131"/>
  <c r="T26" i="131"/>
  <c r="O27" i="131"/>
  <c r="U27" i="131"/>
  <c r="P28" i="131"/>
  <c r="N29" i="131"/>
  <c r="V29" i="131"/>
  <c r="T30" i="131"/>
  <c r="R31" i="131"/>
  <c r="P32" i="131"/>
  <c r="N33" i="131"/>
  <c r="V33" i="131"/>
  <c r="S6" i="131"/>
  <c r="N7" i="131"/>
  <c r="S7" i="131"/>
  <c r="O8" i="131"/>
  <c r="T8" i="131"/>
  <c r="O9" i="131"/>
  <c r="U9" i="131"/>
  <c r="P10" i="131"/>
  <c r="U10" i="131"/>
  <c r="Q11" i="131"/>
  <c r="V11" i="131"/>
  <c r="Q12" i="131"/>
  <c r="W12" i="131"/>
  <c r="R13" i="131"/>
  <c r="W13" i="131"/>
  <c r="S14" i="131"/>
  <c r="N15" i="131"/>
  <c r="S15" i="131"/>
  <c r="O16" i="131"/>
  <c r="T16" i="131"/>
  <c r="O17" i="131"/>
  <c r="U17" i="131"/>
  <c r="P18" i="131"/>
  <c r="U18" i="131"/>
  <c r="Q19" i="131"/>
  <c r="V19" i="131"/>
  <c r="Q20" i="131"/>
  <c r="W20" i="131"/>
  <c r="R21" i="131"/>
  <c r="W21" i="131"/>
  <c r="S22" i="131"/>
  <c r="N23" i="131"/>
  <c r="S23" i="131"/>
  <c r="O24" i="131"/>
  <c r="T24" i="131"/>
  <c r="O25" i="131"/>
  <c r="U25" i="131"/>
  <c r="P26" i="131"/>
  <c r="U26" i="131"/>
  <c r="Q27" i="131"/>
  <c r="V27" i="131"/>
  <c r="S28" i="131"/>
  <c r="Q29" i="131"/>
  <c r="O30" i="131"/>
  <c r="W30" i="131"/>
  <c r="U31" i="131"/>
  <c r="S32" i="131"/>
  <c r="Q33" i="131"/>
  <c r="H39" i="120"/>
  <c r="E5" i="110"/>
  <c r="E9" i="110"/>
  <c r="E13" i="110"/>
  <c r="E18" i="110"/>
  <c r="E22" i="110"/>
  <c r="E26" i="110"/>
  <c r="E30" i="110"/>
  <c r="E3" i="110"/>
  <c r="E7" i="110"/>
  <c r="E11" i="110"/>
  <c r="E15" i="110"/>
  <c r="E20" i="110"/>
  <c r="E24" i="110"/>
  <c r="E28" i="110"/>
  <c r="E32" i="110"/>
  <c r="G6" i="108"/>
  <c r="G8" i="108"/>
  <c r="G10" i="108"/>
  <c r="G12" i="108"/>
  <c r="G14" i="108"/>
  <c r="G16" i="108"/>
  <c r="G18" i="108"/>
  <c r="G20" i="108"/>
  <c r="G22" i="108"/>
  <c r="G24" i="108"/>
  <c r="G29" i="108"/>
  <c r="F25" i="108"/>
  <c r="G27" i="108"/>
  <c r="F30" i="108"/>
  <c r="V30" i="82"/>
  <c r="V22" i="82"/>
  <c r="Z31" i="82"/>
  <c r="Z23" i="82"/>
  <c r="Z15" i="82"/>
  <c r="Z6" i="82"/>
  <c r="Z4" i="82"/>
  <c r="Z35" i="82"/>
  <c r="Z27" i="82"/>
  <c r="Z19" i="82"/>
  <c r="Z11" i="82"/>
  <c r="AD35" i="82"/>
  <c r="AD30" i="82"/>
  <c r="AD27" i="82"/>
  <c r="AD22" i="82"/>
  <c r="S36" i="82"/>
  <c r="S31" i="82"/>
  <c r="S28" i="82"/>
  <c r="S23" i="82"/>
  <c r="S20" i="82"/>
  <c r="S15" i="82"/>
  <c r="S12" i="82"/>
  <c r="S35" i="82"/>
  <c r="S32" i="82"/>
  <c r="S27" i="82"/>
  <c r="S24" i="82"/>
  <c r="S19" i="82"/>
  <c r="S16" i="82"/>
  <c r="S11" i="82"/>
  <c r="S8" i="82"/>
  <c r="S7" i="82"/>
  <c r="S5" i="82"/>
  <c r="S3" i="82"/>
  <c r="W35" i="82"/>
  <c r="W32" i="82"/>
  <c r="W27" i="82"/>
  <c r="W24" i="82"/>
  <c r="W19" i="82"/>
  <c r="W16" i="82"/>
  <c r="W11" i="82"/>
  <c r="W8" i="82"/>
  <c r="W36" i="82"/>
  <c r="W31" i="82"/>
  <c r="W28" i="82"/>
  <c r="W23" i="82"/>
  <c r="W20" i="82"/>
  <c r="W15" i="82"/>
  <c r="W12" i="82"/>
  <c r="W6" i="82"/>
  <c r="W4" i="82"/>
  <c r="AA36" i="82"/>
  <c r="AA28" i="82"/>
  <c r="AA20" i="82"/>
  <c r="AA12" i="82"/>
  <c r="AA7" i="82"/>
  <c r="AA5" i="82"/>
  <c r="AA3" i="82"/>
  <c r="AA32" i="82"/>
  <c r="AA24" i="82"/>
  <c r="AA16" i="82"/>
  <c r="AA8" i="82"/>
  <c r="AA31" i="82"/>
  <c r="AA23" i="82"/>
  <c r="AE37" i="82"/>
  <c r="AE32" i="82"/>
  <c r="AE31" i="82"/>
  <c r="AE24" i="82"/>
  <c r="AE23" i="82"/>
  <c r="AE16" i="82"/>
  <c r="AE15" i="82"/>
  <c r="AE8" i="82"/>
  <c r="AE7" i="82"/>
  <c r="AE6" i="82"/>
  <c r="AE5" i="82"/>
  <c r="AE4" i="82"/>
  <c r="AE3" i="82"/>
  <c r="AE36" i="82"/>
  <c r="AE35" i="82"/>
  <c r="AE28" i="82"/>
  <c r="AE27" i="82"/>
  <c r="AE20" i="82"/>
  <c r="AE19" i="82"/>
  <c r="AE12" i="82"/>
  <c r="AE11" i="82"/>
  <c r="W3" i="82"/>
  <c r="AA4" i="82"/>
  <c r="W5" i="82"/>
  <c r="AA6" i="82"/>
  <c r="W7" i="82"/>
  <c r="AD14" i="82"/>
  <c r="AA15" i="82"/>
  <c r="AD19" i="82"/>
  <c r="AD23" i="82"/>
  <c r="V26" i="82"/>
  <c r="AD34" i="82"/>
  <c r="AA35" i="82"/>
  <c r="X3" i="82"/>
  <c r="AC3" i="82"/>
  <c r="AG3" i="82"/>
  <c r="AB4" i="82"/>
  <c r="X5" i="82"/>
  <c r="AC5" i="82"/>
  <c r="AB6" i="82"/>
  <c r="X7" i="82"/>
  <c r="T9" i="82"/>
  <c r="T10" i="82"/>
  <c r="AB10" i="82"/>
  <c r="AB13" i="82"/>
  <c r="X14" i="82"/>
  <c r="AF14" i="82"/>
  <c r="AB15" i="82"/>
  <c r="T17" i="82"/>
  <c r="T18" i="82"/>
  <c r="AB18" i="82"/>
  <c r="AB21" i="82"/>
  <c r="X22" i="82"/>
  <c r="AF22" i="82"/>
  <c r="AB23" i="82"/>
  <c r="T25" i="82"/>
  <c r="T26" i="82"/>
  <c r="AB26" i="82"/>
  <c r="AB29" i="82"/>
  <c r="X30" i="82"/>
  <c r="AF30" i="82"/>
  <c r="AB31" i="82"/>
  <c r="T33" i="82"/>
  <c r="T34" i="82"/>
  <c r="AB34" i="82"/>
  <c r="AB37" i="82"/>
  <c r="U37" i="82"/>
  <c r="Y33" i="82"/>
  <c r="AC37" i="82"/>
  <c r="AG33" i="82"/>
  <c r="V35" i="82"/>
  <c r="Z34" i="82"/>
  <c r="U3" i="82"/>
  <c r="T4" i="82"/>
  <c r="U5" i="82"/>
  <c r="T6" i="82"/>
  <c r="AB9" i="82"/>
  <c r="X10" i="82"/>
  <c r="AF10" i="82"/>
  <c r="AB11" i="82"/>
  <c r="T13" i="82"/>
  <c r="T14" i="82"/>
  <c r="AB14" i="82"/>
  <c r="AB17" i="82"/>
  <c r="X18" i="82"/>
  <c r="AF18" i="82"/>
  <c r="AB19" i="82"/>
  <c r="T21" i="82"/>
  <c r="T22" i="82"/>
  <c r="AB22" i="82"/>
  <c r="AB25" i="82"/>
  <c r="X26" i="82"/>
  <c r="AF26" i="82"/>
  <c r="AB27" i="82"/>
  <c r="T29" i="82"/>
  <c r="T30" i="82"/>
  <c r="AB30" i="82"/>
  <c r="AB33" i="82"/>
  <c r="T35" i="81"/>
  <c r="T31" i="81"/>
  <c r="T27" i="81"/>
  <c r="T23" i="81"/>
  <c r="T19" i="81"/>
  <c r="T15" i="81"/>
  <c r="T11" i="81"/>
  <c r="T36" i="81"/>
  <c r="T32" i="81"/>
  <c r="T28" i="81"/>
  <c r="T24" i="81"/>
  <c r="T20" i="81"/>
  <c r="T16" i="81"/>
  <c r="T12" i="81"/>
  <c r="T8" i="81"/>
  <c r="AB35" i="81"/>
  <c r="AB31" i="81"/>
  <c r="AB27" i="81"/>
  <c r="AB23" i="81"/>
  <c r="AB19" i="81"/>
  <c r="AB15" i="81"/>
  <c r="AB11" i="81"/>
  <c r="AB36" i="81"/>
  <c r="AB32" i="81"/>
  <c r="AB28" i="81"/>
  <c r="AB24" i="81"/>
  <c r="AB20" i="81"/>
  <c r="AB16" i="81"/>
  <c r="AB12" i="81"/>
  <c r="AB8" i="81"/>
  <c r="AF35" i="81"/>
  <c r="AF31" i="81"/>
  <c r="AF27" i="81"/>
  <c r="AF23" i="81"/>
  <c r="AF19" i="81"/>
  <c r="AF15" i="81"/>
  <c r="AF11" i="81"/>
  <c r="AF7" i="81"/>
  <c r="AF36" i="81"/>
  <c r="AF32" i="81"/>
  <c r="AF28" i="81"/>
  <c r="AF24" i="81"/>
  <c r="AF20" i="81"/>
  <c r="AF16" i="81"/>
  <c r="AF12" i="81"/>
  <c r="AF8" i="81"/>
  <c r="X3" i="81"/>
  <c r="AF3" i="81"/>
  <c r="Y4" i="81"/>
  <c r="AG4" i="81"/>
  <c r="T7" i="81"/>
  <c r="AB7" i="81"/>
  <c r="AG7" i="81"/>
  <c r="X10" i="81"/>
  <c r="Y11" i="81"/>
  <c r="U14" i="81"/>
  <c r="AC18" i="81"/>
  <c r="X26" i="81"/>
  <c r="AG31" i="81"/>
  <c r="X34" i="81"/>
  <c r="U36" i="81"/>
  <c r="U32" i="81"/>
  <c r="U28" i="81"/>
  <c r="U24" i="81"/>
  <c r="U20" i="81"/>
  <c r="U16" i="81"/>
  <c r="U12" i="81"/>
  <c r="U8" i="81"/>
  <c r="U37" i="81"/>
  <c r="U33" i="81"/>
  <c r="U29" i="81"/>
  <c r="U25" i="81"/>
  <c r="U21" i="81"/>
  <c r="U17" i="81"/>
  <c r="U13" i="81"/>
  <c r="U9" i="81"/>
  <c r="AC36" i="81"/>
  <c r="AC32" i="81"/>
  <c r="AC28" i="81"/>
  <c r="AC24" i="81"/>
  <c r="AC20" i="81"/>
  <c r="AC16" i="81"/>
  <c r="AC12" i="81"/>
  <c r="AC8" i="81"/>
  <c r="AC37" i="81"/>
  <c r="AC33" i="81"/>
  <c r="AC29" i="81"/>
  <c r="AC25" i="81"/>
  <c r="AC21" i="81"/>
  <c r="AC17" i="81"/>
  <c r="AC13" i="81"/>
  <c r="AC9" i="81"/>
  <c r="AG36" i="81"/>
  <c r="AG32" i="81"/>
  <c r="AG28" i="81"/>
  <c r="AG24" i="81"/>
  <c r="AG20" i="81"/>
  <c r="AG16" i="81"/>
  <c r="AG12" i="81"/>
  <c r="AG8" i="81"/>
  <c r="AG37" i="81"/>
  <c r="AG33" i="81"/>
  <c r="AG29" i="81"/>
  <c r="G82" i="62" s="1"/>
  <c r="AG25" i="81"/>
  <c r="AG21" i="81"/>
  <c r="AG17" i="81"/>
  <c r="AG13" i="81"/>
  <c r="AG9" i="81"/>
  <c r="Z37" i="81"/>
  <c r="Z33" i="81"/>
  <c r="Z29" i="81"/>
  <c r="Z25" i="81"/>
  <c r="Z21" i="81"/>
  <c r="Z17" i="81"/>
  <c r="Z13" i="81"/>
  <c r="Z9" i="81"/>
  <c r="Z34" i="81"/>
  <c r="Z30" i="81"/>
  <c r="Z26" i="81"/>
  <c r="Z22" i="81"/>
  <c r="Z18" i="81"/>
  <c r="Z14" i="81"/>
  <c r="Z10" i="81"/>
  <c r="U3" i="81"/>
  <c r="Y3" i="81"/>
  <c r="AC3" i="81"/>
  <c r="AG3" i="81"/>
  <c r="Z4" i="81"/>
  <c r="T6" i="81"/>
  <c r="X6" i="81"/>
  <c r="AB6" i="81"/>
  <c r="AF6" i="81"/>
  <c r="U7" i="81"/>
  <c r="Y7" i="81"/>
  <c r="AC7" i="81"/>
  <c r="T9" i="81"/>
  <c r="AB9" i="81"/>
  <c r="T10" i="81"/>
  <c r="Y10" i="81"/>
  <c r="U11" i="81"/>
  <c r="Z11" i="81"/>
  <c r="X13" i="81"/>
  <c r="AF13" i="81"/>
  <c r="AB14" i="81"/>
  <c r="AG14" i="81"/>
  <c r="AC15" i="81"/>
  <c r="T17" i="81"/>
  <c r="AB17" i="81"/>
  <c r="T18" i="81"/>
  <c r="Y18" i="81"/>
  <c r="U19" i="81"/>
  <c r="Z19" i="81"/>
  <c r="X21" i="81"/>
  <c r="AF21" i="81"/>
  <c r="AB22" i="81"/>
  <c r="AG22" i="81"/>
  <c r="AC23" i="81"/>
  <c r="T25" i="81"/>
  <c r="AB25" i="81"/>
  <c r="T26" i="81"/>
  <c r="Y26" i="81"/>
  <c r="U27" i="81"/>
  <c r="Z27" i="81"/>
  <c r="X29" i="81"/>
  <c r="AF29" i="81"/>
  <c r="AB30" i="81"/>
  <c r="AG30" i="81"/>
  <c r="AC31" i="81"/>
  <c r="T33" i="81"/>
  <c r="AB33" i="81"/>
  <c r="T34" i="81"/>
  <c r="U35" i="81"/>
  <c r="Z35" i="81"/>
  <c r="AF37" i="81"/>
  <c r="X35" i="81"/>
  <c r="X31" i="81"/>
  <c r="X27" i="81"/>
  <c r="X23" i="81"/>
  <c r="X19" i="81"/>
  <c r="X15" i="81"/>
  <c r="X11" i="81"/>
  <c r="X36" i="81"/>
  <c r="X32" i="81"/>
  <c r="X28" i="81"/>
  <c r="X24" i="81"/>
  <c r="X20" i="81"/>
  <c r="X16" i="81"/>
  <c r="X12" i="81"/>
  <c r="X8" i="81"/>
  <c r="T3" i="81"/>
  <c r="AB3" i="81"/>
  <c r="U4" i="81"/>
  <c r="AC4" i="81"/>
  <c r="X7" i="81"/>
  <c r="AC10" i="81"/>
  <c r="AF14" i="81"/>
  <c r="AG15" i="81"/>
  <c r="X18" i="81"/>
  <c r="Y19" i="81"/>
  <c r="U22" i="81"/>
  <c r="AF22" i="81"/>
  <c r="AC26" i="81"/>
  <c r="Y27" i="81"/>
  <c r="AF30" i="81"/>
  <c r="Y36" i="81"/>
  <c r="Y32" i="81"/>
  <c r="Y28" i="81"/>
  <c r="Y24" i="81"/>
  <c r="Y20" i="81"/>
  <c r="Y16" i="81"/>
  <c r="Y12" i="81"/>
  <c r="Y8" i="81"/>
  <c r="Y37" i="81"/>
  <c r="Y33" i="81"/>
  <c r="Y29" i="81"/>
  <c r="Y25" i="81"/>
  <c r="Y21" i="81"/>
  <c r="Y17" i="81"/>
  <c r="Y13" i="81"/>
  <c r="Y9" i="81"/>
  <c r="V37" i="81"/>
  <c r="V33" i="81"/>
  <c r="V29" i="81"/>
  <c r="V25" i="81"/>
  <c r="V21" i="81"/>
  <c r="V17" i="81"/>
  <c r="V13" i="81"/>
  <c r="V9" i="81"/>
  <c r="V34" i="81"/>
  <c r="V30" i="81"/>
  <c r="V26" i="81"/>
  <c r="V22" i="81"/>
  <c r="V18" i="81"/>
  <c r="V14" i="81"/>
  <c r="V10" i="81"/>
  <c r="AD37" i="81"/>
  <c r="AD33" i="81"/>
  <c r="AD29" i="81"/>
  <c r="AD25" i="81"/>
  <c r="AD21" i="81"/>
  <c r="AD17" i="81"/>
  <c r="AD13" i="81"/>
  <c r="AD9" i="81"/>
  <c r="AD34" i="81"/>
  <c r="AD30" i="81"/>
  <c r="AD26" i="81"/>
  <c r="AD22" i="81"/>
  <c r="AD18" i="81"/>
  <c r="AD14" i="81"/>
  <c r="AD10" i="81"/>
  <c r="V3" i="81"/>
  <c r="Z3" i="81"/>
  <c r="AD3" i="81"/>
  <c r="T5" i="81"/>
  <c r="X5" i="81"/>
  <c r="AB5" i="81"/>
  <c r="AF5" i="81"/>
  <c r="U6" i="81"/>
  <c r="Y6" i="81"/>
  <c r="AC6" i="81"/>
  <c r="AG6" i="81"/>
  <c r="V7" i="81"/>
  <c r="Z7" i="81"/>
  <c r="AD7" i="81"/>
  <c r="V8" i="81"/>
  <c r="AD8" i="81"/>
  <c r="U10" i="81"/>
  <c r="AF10" i="81"/>
  <c r="V11" i="81"/>
  <c r="AG11" i="81"/>
  <c r="Z12" i="81"/>
  <c r="X14" i="81"/>
  <c r="AC14" i="81"/>
  <c r="Y15" i="81"/>
  <c r="AD15" i="81"/>
  <c r="V16" i="81"/>
  <c r="AD16" i="81"/>
  <c r="U18" i="81"/>
  <c r="AF18" i="81"/>
  <c r="V19" i="81"/>
  <c r="AG19" i="81"/>
  <c r="Z20" i="81"/>
  <c r="X22" i="81"/>
  <c r="AC22" i="81"/>
  <c r="Y23" i="81"/>
  <c r="AD23" i="81"/>
  <c r="V24" i="81"/>
  <c r="AD24" i="81"/>
  <c r="U26" i="81"/>
  <c r="AF26" i="81"/>
  <c r="V27" i="81"/>
  <c r="AG27" i="81"/>
  <c r="Z28" i="81"/>
  <c r="X30" i="81"/>
  <c r="AC30" i="81"/>
  <c r="Y31" i="81"/>
  <c r="AD31" i="81"/>
  <c r="V32" i="81"/>
  <c r="AD32" i="81"/>
  <c r="U34" i="81"/>
  <c r="AF34" i="81"/>
  <c r="V35" i="81"/>
  <c r="AG35" i="81"/>
  <c r="Z36" i="81"/>
  <c r="CH46" i="97"/>
  <c r="BE47" i="97"/>
  <c r="CK47" i="97"/>
  <c r="BC51" i="97"/>
  <c r="CE51" i="97"/>
  <c r="CH73" i="97"/>
  <c r="CJ45" i="97"/>
  <c r="BM58" i="97"/>
  <c r="BD59" i="97"/>
  <c r="BC66" i="97"/>
  <c r="BS66" i="97"/>
  <c r="BY45" i="97"/>
  <c r="BB48" i="97"/>
  <c r="CH48" i="97"/>
  <c r="BD62" i="97"/>
  <c r="BL62" i="97"/>
  <c r="CV62" i="97"/>
  <c r="BW61" i="97"/>
  <c r="BW76" i="97"/>
  <c r="BW71" i="97"/>
  <c r="BW68" i="97"/>
  <c r="BW62" i="97"/>
  <c r="BW49" i="97"/>
  <c r="BW74" i="97"/>
  <c r="BW69" i="97"/>
  <c r="BW57" i="97"/>
  <c r="BW47" i="97"/>
  <c r="BW45" i="97"/>
  <c r="BW43" i="97"/>
  <c r="BW55" i="97"/>
  <c r="BW53" i="97"/>
  <c r="CM74" i="97"/>
  <c r="CM68" i="97"/>
  <c r="CM53" i="97"/>
  <c r="CM47" i="97"/>
  <c r="CM45" i="97"/>
  <c r="CM43" i="97"/>
  <c r="CM69" i="97"/>
  <c r="CM71" i="97"/>
  <c r="CM46" i="97"/>
  <c r="CM62" i="97"/>
  <c r="CM48" i="97"/>
  <c r="BD47" i="97"/>
  <c r="BT47" i="97"/>
  <c r="CV47" i="97"/>
  <c r="BW48" i="97"/>
  <c r="BD57" i="97"/>
  <c r="BL57" i="97"/>
  <c r="CN57" i="97"/>
  <c r="CM64" i="97"/>
  <c r="D79" i="97"/>
  <c r="D78" i="97"/>
  <c r="BC44" i="97"/>
  <c r="BG61" i="97"/>
  <c r="BG68" i="97"/>
  <c r="BG73" i="97"/>
  <c r="BG71" i="97"/>
  <c r="BG69" i="97"/>
  <c r="BG62" i="97"/>
  <c r="BG47" i="97"/>
  <c r="BG45" i="97"/>
  <c r="BG43" i="97"/>
  <c r="P79" i="97"/>
  <c r="BO46" i="97" s="1"/>
  <c r="P78" i="97"/>
  <c r="AF79" i="97"/>
  <c r="AF78" i="97"/>
  <c r="CE44" i="97"/>
  <c r="BW44" i="97"/>
  <c r="BX47" i="97"/>
  <c r="CB47" i="97"/>
  <c r="CN47" i="97"/>
  <c r="BG48" i="97"/>
  <c r="BG51" i="97"/>
  <c r="BW51" i="97"/>
  <c r="CM51" i="97"/>
  <c r="CQ51" i="97"/>
  <c r="BM53" i="97"/>
  <c r="BY53" i="97"/>
  <c r="CC53" i="97"/>
  <c r="CO53" i="97"/>
  <c r="BE55" i="97"/>
  <c r="BI55" i="97"/>
  <c r="CK55" i="97"/>
  <c r="CO55" i="97"/>
  <c r="CJ57" i="97"/>
  <c r="BV58" i="97"/>
  <c r="BC59" i="97"/>
  <c r="BG59" i="97"/>
  <c r="BW59" i="97"/>
  <c r="CE59" i="97"/>
  <c r="CM59" i="97"/>
  <c r="BX62" i="97"/>
  <c r="CB62" i="97"/>
  <c r="CS63" i="97"/>
  <c r="BT66" i="97"/>
  <c r="CV66" i="97"/>
  <c r="BC67" i="97"/>
  <c r="BG67" i="97"/>
  <c r="BS67" i="97"/>
  <c r="BW67" i="97"/>
  <c r="CE67" i="97"/>
  <c r="CI67" i="97"/>
  <c r="CM67" i="97"/>
  <c r="BD72" i="97"/>
  <c r="BH72" i="97"/>
  <c r="BT72" i="97"/>
  <c r="BX72" i="97"/>
  <c r="CJ72" i="97"/>
  <c r="CN72" i="97"/>
  <c r="CV72" i="97"/>
  <c r="BE73" i="97"/>
  <c r="BG74" i="97"/>
  <c r="V78" i="97"/>
  <c r="AT78" i="97"/>
  <c r="BL45" i="97"/>
  <c r="BX45" i="97"/>
  <c r="BG46" i="97"/>
  <c r="CC47" i="97"/>
  <c r="CW47" i="97"/>
  <c r="CP48" i="97"/>
  <c r="BC50" i="97"/>
  <c r="BG50" i="97"/>
  <c r="BO50" i="97"/>
  <c r="BS50" i="97"/>
  <c r="BW50" i="97"/>
  <c r="CE50" i="97"/>
  <c r="CM50" i="97"/>
  <c r="BH51" i="97"/>
  <c r="CV51" i="97"/>
  <c r="BH59" i="97"/>
  <c r="BX59" i="97"/>
  <c r="CB59" i="97"/>
  <c r="BG64" i="97"/>
  <c r="BO64" i="97"/>
  <c r="BW64" i="97"/>
  <c r="CE64" i="97"/>
  <c r="CQ64" i="97"/>
  <c r="BD68" i="97"/>
  <c r="BH68" i="97"/>
  <c r="BL68" i="97"/>
  <c r="BX68" i="97"/>
  <c r="CB68" i="97"/>
  <c r="CV68" i="97"/>
  <c r="BD70" i="97"/>
  <c r="BT70" i="97"/>
  <c r="CF70" i="97"/>
  <c r="CJ70" i="97"/>
  <c r="CV70" i="97"/>
  <c r="BE71" i="97"/>
  <c r="BB73" i="97"/>
  <c r="BF73" i="97"/>
  <c r="BV73" i="97"/>
  <c r="CP73" i="97"/>
  <c r="BD74" i="97"/>
  <c r="BH74" i="97"/>
  <c r="BL74" i="97"/>
  <c r="BX74" i="97"/>
  <c r="CB74" i="97"/>
  <c r="CV74" i="97"/>
  <c r="BG76" i="97"/>
  <c r="Y78" i="97"/>
  <c r="C79" i="97"/>
  <c r="Y79" i="97"/>
  <c r="BB37" i="97"/>
  <c r="BB33" i="97"/>
  <c r="BB29" i="97"/>
  <c r="BB25" i="97"/>
  <c r="BB21" i="97"/>
  <c r="BB32" i="97"/>
  <c r="BB27" i="97"/>
  <c r="BB22" i="97"/>
  <c r="BB16" i="97"/>
  <c r="BB12" i="97"/>
  <c r="BB8" i="97"/>
  <c r="BB4" i="97"/>
  <c r="BB36" i="97"/>
  <c r="BB31" i="97"/>
  <c r="BB26" i="97"/>
  <c r="BB20" i="97"/>
  <c r="BB15" i="97"/>
  <c r="BB11" i="97"/>
  <c r="BB7" i="97"/>
  <c r="BF37" i="97"/>
  <c r="BF33" i="97"/>
  <c r="BF29" i="97"/>
  <c r="BF25" i="97"/>
  <c r="BF21" i="97"/>
  <c r="BF34" i="97"/>
  <c r="BF28" i="97"/>
  <c r="BF23" i="97"/>
  <c r="BF18" i="97"/>
  <c r="BF16" i="97"/>
  <c r="BF12" i="97"/>
  <c r="BF8" i="97"/>
  <c r="BF4" i="97"/>
  <c r="BF32" i="97"/>
  <c r="BF27" i="97"/>
  <c r="BF22" i="97"/>
  <c r="BF15" i="97"/>
  <c r="BF11" i="97"/>
  <c r="BF7" i="97"/>
  <c r="BJ37" i="97"/>
  <c r="BJ33" i="97"/>
  <c r="BJ29" i="97"/>
  <c r="BJ25" i="97"/>
  <c r="BJ21" i="97"/>
  <c r="BJ35" i="97"/>
  <c r="BJ30" i="97"/>
  <c r="BJ24" i="97"/>
  <c r="BJ19" i="97"/>
  <c r="BJ16" i="97"/>
  <c r="BJ12" i="97"/>
  <c r="BJ8" i="97"/>
  <c r="BJ4" i="97"/>
  <c r="BJ34" i="97"/>
  <c r="BJ28" i="97"/>
  <c r="BJ23" i="97"/>
  <c r="BJ18" i="97"/>
  <c r="BJ15" i="97"/>
  <c r="BJ11" i="97"/>
  <c r="BJ7" i="97"/>
  <c r="BN37" i="97"/>
  <c r="BN33" i="97"/>
  <c r="BN29" i="97"/>
  <c r="BN25" i="97"/>
  <c r="BN21" i="97"/>
  <c r="BN36" i="97"/>
  <c r="BN31" i="97"/>
  <c r="BN26" i="97"/>
  <c r="BN20" i="97"/>
  <c r="BN16" i="97"/>
  <c r="BN12" i="97"/>
  <c r="BN8" i="97"/>
  <c r="BN4" i="97"/>
  <c r="BN35" i="97"/>
  <c r="BN30" i="97"/>
  <c r="BN24" i="97"/>
  <c r="BN19" i="97"/>
  <c r="BN15" i="97"/>
  <c r="BN11" i="97"/>
  <c r="BN7" i="97"/>
  <c r="BR37" i="97"/>
  <c r="BR33" i="97"/>
  <c r="BR29" i="97"/>
  <c r="BR25" i="97"/>
  <c r="BR21" i="97"/>
  <c r="BR32" i="97"/>
  <c r="BR27" i="97"/>
  <c r="BR22" i="97"/>
  <c r="BR16" i="97"/>
  <c r="BR12" i="97"/>
  <c r="BR8" i="97"/>
  <c r="BR4" i="97"/>
  <c r="BR36" i="97"/>
  <c r="BR31" i="97"/>
  <c r="BR26" i="97"/>
  <c r="BR20" i="97"/>
  <c r="BR15" i="97"/>
  <c r="BR11" i="97"/>
  <c r="BR7" i="97"/>
  <c r="BV37" i="97"/>
  <c r="BV33" i="97"/>
  <c r="BV29" i="97"/>
  <c r="BV25" i="97"/>
  <c r="BV21" i="97"/>
  <c r="BV34" i="97"/>
  <c r="BV28" i="97"/>
  <c r="BV23" i="97"/>
  <c r="BV18" i="97"/>
  <c r="BV16" i="97"/>
  <c r="BV12" i="97"/>
  <c r="BV8" i="97"/>
  <c r="BV4" i="97"/>
  <c r="BV32" i="97"/>
  <c r="BV27" i="97"/>
  <c r="BV22" i="97"/>
  <c r="BV15" i="97"/>
  <c r="BV11" i="97"/>
  <c r="BV7" i="97"/>
  <c r="BZ37" i="97"/>
  <c r="BZ33" i="97"/>
  <c r="BZ29" i="97"/>
  <c r="BZ25" i="97"/>
  <c r="BZ21" i="97"/>
  <c r="BZ35" i="97"/>
  <c r="BZ30" i="97"/>
  <c r="BZ24" i="97"/>
  <c r="BZ19" i="97"/>
  <c r="BZ16" i="97"/>
  <c r="BZ12" i="97"/>
  <c r="BZ8" i="97"/>
  <c r="BZ4" i="97"/>
  <c r="BZ34" i="97"/>
  <c r="BZ28" i="97"/>
  <c r="BZ23" i="97"/>
  <c r="BZ18" i="97"/>
  <c r="BZ15" i="97"/>
  <c r="BZ11" i="97"/>
  <c r="BZ7" i="97"/>
  <c r="CD37" i="97"/>
  <c r="CD33" i="97"/>
  <c r="CD29" i="97"/>
  <c r="CD25" i="97"/>
  <c r="CD21" i="97"/>
  <c r="CD36" i="97"/>
  <c r="CD31" i="97"/>
  <c r="CD26" i="97"/>
  <c r="CD20" i="97"/>
  <c r="CD16" i="97"/>
  <c r="CD12" i="97"/>
  <c r="CD8" i="97"/>
  <c r="CD4" i="97"/>
  <c r="CD35" i="97"/>
  <c r="CD30" i="97"/>
  <c r="CD24" i="97"/>
  <c r="CD19" i="97"/>
  <c r="CD15" i="97"/>
  <c r="CD11" i="97"/>
  <c r="CD7" i="97"/>
  <c r="CH37" i="97"/>
  <c r="CH33" i="97"/>
  <c r="CH29" i="97"/>
  <c r="CH25" i="97"/>
  <c r="CH21" i="97"/>
  <c r="CH17" i="97"/>
  <c r="CH32" i="97"/>
  <c r="CH27" i="97"/>
  <c r="CH22" i="97"/>
  <c r="CH16" i="97"/>
  <c r="CH12" i="97"/>
  <c r="CH8" i="97"/>
  <c r="CH4" i="97"/>
  <c r="CH36" i="97"/>
  <c r="CH31" i="97"/>
  <c r="CH26" i="97"/>
  <c r="CH20" i="97"/>
  <c r="CH15" i="97"/>
  <c r="CH11" i="97"/>
  <c r="CH7" i="97"/>
  <c r="CL37" i="97"/>
  <c r="CL33" i="97"/>
  <c r="CL29" i="97"/>
  <c r="CL25" i="97"/>
  <c r="CL21" i="97"/>
  <c r="CL17" i="97"/>
  <c r="CL34" i="97"/>
  <c r="CL28" i="97"/>
  <c r="CL23" i="97"/>
  <c r="CL18" i="97"/>
  <c r="CL16" i="97"/>
  <c r="CL12" i="97"/>
  <c r="CL8" i="97"/>
  <c r="CL4" i="97"/>
  <c r="CL32" i="97"/>
  <c r="CL27" i="97"/>
  <c r="CL22" i="97"/>
  <c r="CL15" i="97"/>
  <c r="CL11" i="97"/>
  <c r="CL7" i="97"/>
  <c r="CP37" i="97"/>
  <c r="CP33" i="97"/>
  <c r="CP29" i="97"/>
  <c r="CP25" i="97"/>
  <c r="CP21" i="97"/>
  <c r="CP17" i="97"/>
  <c r="CP35" i="97"/>
  <c r="CP30" i="97"/>
  <c r="CP24" i="97"/>
  <c r="CP19" i="97"/>
  <c r="CP16" i="97"/>
  <c r="CP12" i="97"/>
  <c r="CP8" i="97"/>
  <c r="CP4" i="97"/>
  <c r="CP34" i="97"/>
  <c r="CP28" i="97"/>
  <c r="CP23" i="97"/>
  <c r="CP18" i="97"/>
  <c r="CP15" i="97"/>
  <c r="CP11" i="97"/>
  <c r="CP7" i="97"/>
  <c r="CT37" i="97"/>
  <c r="CT33" i="97"/>
  <c r="CT29" i="97"/>
  <c r="CT25" i="97"/>
  <c r="CT21" i="97"/>
  <c r="CT17" i="97"/>
  <c r="CT36" i="97"/>
  <c r="CT31" i="97"/>
  <c r="CT26" i="97"/>
  <c r="CT20" i="97"/>
  <c r="CT16" i="97"/>
  <c r="CT12" i="97"/>
  <c r="CT8" i="97"/>
  <c r="CT4" i="97"/>
  <c r="CT35" i="97"/>
  <c r="CT30" i="97"/>
  <c r="CT24" i="97"/>
  <c r="CT19" i="97"/>
  <c r="CT15" i="97"/>
  <c r="CT11" i="97"/>
  <c r="CT7" i="97"/>
  <c r="CT3" i="97"/>
  <c r="BA34" i="97"/>
  <c r="BA30" i="97"/>
  <c r="BA26" i="97"/>
  <c r="BA22" i="97"/>
  <c r="BA18" i="97"/>
  <c r="BA33" i="97"/>
  <c r="BA28" i="97"/>
  <c r="BA23" i="97"/>
  <c r="BA17" i="97"/>
  <c r="BA13" i="97"/>
  <c r="BA9" i="97"/>
  <c r="BA5" i="97"/>
  <c r="BA37" i="97"/>
  <c r="BA32" i="97"/>
  <c r="BA27" i="97"/>
  <c r="BA21" i="97"/>
  <c r="BA16" i="97"/>
  <c r="BA12" i="97"/>
  <c r="BA8" i="97"/>
  <c r="BA4" i="97"/>
  <c r="BE34" i="97"/>
  <c r="BE30" i="97"/>
  <c r="BE26" i="97"/>
  <c r="BE22" i="97"/>
  <c r="BE18" i="97"/>
  <c r="BE35" i="97"/>
  <c r="BE29" i="97"/>
  <c r="BE24" i="97"/>
  <c r="BE19" i="97"/>
  <c r="BE17" i="97"/>
  <c r="BE13" i="97"/>
  <c r="BE9" i="97"/>
  <c r="BE5" i="97"/>
  <c r="BE33" i="97"/>
  <c r="BE28" i="97"/>
  <c r="BE23" i="97"/>
  <c r="BE16" i="97"/>
  <c r="BE12" i="97"/>
  <c r="BE8" i="97"/>
  <c r="BE4" i="97"/>
  <c r="BI34" i="97"/>
  <c r="BI30" i="97"/>
  <c r="BI26" i="97"/>
  <c r="BI22" i="97"/>
  <c r="BI18" i="97"/>
  <c r="BI36" i="97"/>
  <c r="BI31" i="97"/>
  <c r="BI25" i="97"/>
  <c r="BI20" i="97"/>
  <c r="BI17" i="97"/>
  <c r="BI13" i="97"/>
  <c r="BI9" i="97"/>
  <c r="BI5" i="97"/>
  <c r="BI35" i="97"/>
  <c r="BI29" i="97"/>
  <c r="BI24" i="97"/>
  <c r="BI19" i="97"/>
  <c r="BI16" i="97"/>
  <c r="BI12" i="97"/>
  <c r="BI8" i="97"/>
  <c r="BI4" i="97"/>
  <c r="BM34" i="97"/>
  <c r="BM30" i="97"/>
  <c r="BM26" i="97"/>
  <c r="BM22" i="97"/>
  <c r="BM18" i="97"/>
  <c r="BM37" i="97"/>
  <c r="BM32" i="97"/>
  <c r="BM27" i="97"/>
  <c r="BM21" i="97"/>
  <c r="BM17" i="97"/>
  <c r="BM13" i="97"/>
  <c r="BM9" i="97"/>
  <c r="BM5" i="97"/>
  <c r="BM36" i="97"/>
  <c r="BM31" i="97"/>
  <c r="BM25" i="97"/>
  <c r="BM20" i="97"/>
  <c r="BM16" i="97"/>
  <c r="BM12" i="97"/>
  <c r="BM8" i="97"/>
  <c r="BM4" i="97"/>
  <c r="BQ34" i="97"/>
  <c r="BQ30" i="97"/>
  <c r="BQ26" i="97"/>
  <c r="BQ22" i="97"/>
  <c r="BQ18" i="97"/>
  <c r="BQ33" i="97"/>
  <c r="BQ28" i="97"/>
  <c r="BQ23" i="97"/>
  <c r="BQ17" i="97"/>
  <c r="BQ13" i="97"/>
  <c r="BQ9" i="97"/>
  <c r="BQ5" i="97"/>
  <c r="BQ37" i="97"/>
  <c r="BQ32" i="97"/>
  <c r="BQ27" i="97"/>
  <c r="BQ21" i="97"/>
  <c r="BQ16" i="97"/>
  <c r="BQ12" i="97"/>
  <c r="BQ8" i="97"/>
  <c r="BQ4" i="97"/>
  <c r="BU34" i="97"/>
  <c r="BU30" i="97"/>
  <c r="BU26" i="97"/>
  <c r="BU22" i="97"/>
  <c r="BU18" i="97"/>
  <c r="BU35" i="97"/>
  <c r="BU29" i="97"/>
  <c r="BU24" i="97"/>
  <c r="BU19" i="97"/>
  <c r="BU17" i="97"/>
  <c r="BU13" i="97"/>
  <c r="BU9" i="97"/>
  <c r="BU5" i="97"/>
  <c r="BU33" i="97"/>
  <c r="BU28" i="97"/>
  <c r="BU23" i="97"/>
  <c r="BU16" i="97"/>
  <c r="BU12" i="97"/>
  <c r="BU8" i="97"/>
  <c r="BU4" i="97"/>
  <c r="BY34" i="97"/>
  <c r="BY30" i="97"/>
  <c r="BY26" i="97"/>
  <c r="BY22" i="97"/>
  <c r="BY18" i="97"/>
  <c r="BY36" i="97"/>
  <c r="BY31" i="97"/>
  <c r="BY25" i="97"/>
  <c r="BY20" i="97"/>
  <c r="BY17" i="97"/>
  <c r="BY13" i="97"/>
  <c r="BY9" i="97"/>
  <c r="BY5" i="97"/>
  <c r="BY35" i="97"/>
  <c r="BY29" i="97"/>
  <c r="BY24" i="97"/>
  <c r="BY19" i="97"/>
  <c r="BY16" i="97"/>
  <c r="BY12" i="97"/>
  <c r="BY8" i="97"/>
  <c r="BY4" i="97"/>
  <c r="CC34" i="97"/>
  <c r="CC30" i="97"/>
  <c r="CC26" i="97"/>
  <c r="CC22" i="97"/>
  <c r="CC18" i="97"/>
  <c r="CC37" i="97"/>
  <c r="CC32" i="97"/>
  <c r="CC27" i="97"/>
  <c r="CC21" i="97"/>
  <c r="CC17" i="97"/>
  <c r="CC13" i="97"/>
  <c r="CC9" i="97"/>
  <c r="CC5" i="97"/>
  <c r="CC36" i="97"/>
  <c r="CC31" i="97"/>
  <c r="CC25" i="97"/>
  <c r="CC20" i="97"/>
  <c r="CC16" i="97"/>
  <c r="CC12" i="97"/>
  <c r="CC8" i="97"/>
  <c r="CC4" i="97"/>
  <c r="CG34" i="97"/>
  <c r="CG30" i="97"/>
  <c r="CG26" i="97"/>
  <c r="CG22" i="97"/>
  <c r="CG18" i="97"/>
  <c r="CG33" i="97"/>
  <c r="CG28" i="97"/>
  <c r="CG23" i="97"/>
  <c r="CG17" i="97"/>
  <c r="CG13" i="97"/>
  <c r="CG9" i="97"/>
  <c r="CG5" i="97"/>
  <c r="CG37" i="97"/>
  <c r="CG32" i="97"/>
  <c r="CG27" i="97"/>
  <c r="CG21" i="97"/>
  <c r="CG16" i="97"/>
  <c r="CG12" i="97"/>
  <c r="CG8" i="97"/>
  <c r="CG4" i="97"/>
  <c r="CK34" i="97"/>
  <c r="CK30" i="97"/>
  <c r="CK26" i="97"/>
  <c r="CK22" i="97"/>
  <c r="CK18" i="97"/>
  <c r="CK35" i="97"/>
  <c r="CK29" i="97"/>
  <c r="CK24" i="97"/>
  <c r="CK19" i="97"/>
  <c r="CK13" i="97"/>
  <c r="CK9" i="97"/>
  <c r="CK5" i="97"/>
  <c r="CK33" i="97"/>
  <c r="CK28" i="97"/>
  <c r="CK23" i="97"/>
  <c r="CK17" i="97"/>
  <c r="CK16" i="97"/>
  <c r="CK12" i="97"/>
  <c r="CK8" i="97"/>
  <c r="CK4" i="97"/>
  <c r="CO34" i="97"/>
  <c r="CO30" i="97"/>
  <c r="CO26" i="97"/>
  <c r="CO22" i="97"/>
  <c r="CO18" i="97"/>
  <c r="CO36" i="97"/>
  <c r="CO31" i="97"/>
  <c r="CO25" i="97"/>
  <c r="CO20" i="97"/>
  <c r="CO13" i="97"/>
  <c r="CO9" i="97"/>
  <c r="CO5" i="97"/>
  <c r="CO35" i="97"/>
  <c r="CO29" i="97"/>
  <c r="CO24" i="97"/>
  <c r="CO19" i="97"/>
  <c r="CO16" i="97"/>
  <c r="CO12" i="97"/>
  <c r="CO8" i="97"/>
  <c r="CO4" i="97"/>
  <c r="CS34" i="97"/>
  <c r="CS30" i="97"/>
  <c r="CS26" i="97"/>
  <c r="CS22" i="97"/>
  <c r="CS18" i="97"/>
  <c r="CS37" i="97"/>
  <c r="CS32" i="97"/>
  <c r="CS27" i="97"/>
  <c r="CS21" i="97"/>
  <c r="CS13" i="97"/>
  <c r="CS9" i="97"/>
  <c r="CS5" i="97"/>
  <c r="CS36" i="97"/>
  <c r="CS31" i="97"/>
  <c r="CS25" i="97"/>
  <c r="CS20" i="97"/>
  <c r="CS16" i="97"/>
  <c r="CS12" i="97"/>
  <c r="CS8" i="97"/>
  <c r="CS4" i="97"/>
  <c r="CW34" i="97"/>
  <c r="CW30" i="97"/>
  <c r="CW26" i="97"/>
  <c r="CW22" i="97"/>
  <c r="CW18" i="97"/>
  <c r="CW33" i="97"/>
  <c r="CW28" i="97"/>
  <c r="CW23" i="97"/>
  <c r="CW17" i="97"/>
  <c r="CW13" i="97"/>
  <c r="CW9" i="97"/>
  <c r="CW5" i="97"/>
  <c r="CW37" i="97"/>
  <c r="CW32" i="97"/>
  <c r="CW27" i="97"/>
  <c r="CW21" i="97"/>
  <c r="CW16" i="97"/>
  <c r="CW12" i="97"/>
  <c r="CW8" i="97"/>
  <c r="CW4" i="97"/>
  <c r="E79" i="97"/>
  <c r="E78" i="97"/>
  <c r="I79" i="97"/>
  <c r="BH43" i="97"/>
  <c r="M78" i="97"/>
  <c r="M79" i="97"/>
  <c r="BL43" i="97"/>
  <c r="Q79" i="97"/>
  <c r="Q78" i="97"/>
  <c r="U78" i="97"/>
  <c r="U79" i="97"/>
  <c r="BX43" i="97"/>
  <c r="AC78" i="97"/>
  <c r="AC79" i="97"/>
  <c r="CB43" i="97"/>
  <c r="AG79" i="97"/>
  <c r="AG78" i="97"/>
  <c r="AK79" i="97"/>
  <c r="AO79" i="97"/>
  <c r="AO78" i="97"/>
  <c r="AS78" i="97"/>
  <c r="AS79" i="97"/>
  <c r="AW79" i="97"/>
  <c r="AW78" i="97"/>
  <c r="BT43" i="97"/>
  <c r="BG44" i="97"/>
  <c r="CM44" i="97"/>
  <c r="BM45" i="97"/>
  <c r="BQ45" i="97"/>
  <c r="CG45" i="97"/>
  <c r="CS45" i="97"/>
  <c r="CW45" i="97"/>
  <c r="CT46" i="97"/>
  <c r="BC48" i="97"/>
  <c r="BO48" i="97"/>
  <c r="CE48" i="97"/>
  <c r="BG49" i="97"/>
  <c r="CH52" i="97"/>
  <c r="CP52" i="97"/>
  <c r="CT52" i="97"/>
  <c r="BG53" i="97"/>
  <c r="BE54" i="97"/>
  <c r="BM54" i="97"/>
  <c r="CG54" i="97"/>
  <c r="CO54" i="97"/>
  <c r="BC55" i="97"/>
  <c r="BS55" i="97"/>
  <c r="CM55" i="97"/>
  <c r="BG55" i="97"/>
  <c r="BE56" i="97"/>
  <c r="CC56" i="97"/>
  <c r="CS56" i="97"/>
  <c r="BC63" i="97"/>
  <c r="BG63" i="97"/>
  <c r="BS63" i="97"/>
  <c r="BW63" i="97"/>
  <c r="CE63" i="97"/>
  <c r="CM63" i="97"/>
  <c r="BD64" i="97"/>
  <c r="BT64" i="97"/>
  <c r="BR66" i="97"/>
  <c r="CH66" i="97"/>
  <c r="I78" i="97"/>
  <c r="AJ78" i="97"/>
  <c r="K79" i="97"/>
  <c r="AJ79" i="97"/>
  <c r="BA3" i="97"/>
  <c r="BF3" i="97"/>
  <c r="BQ3" i="97"/>
  <c r="BV3" i="97"/>
  <c r="CG3" i="97"/>
  <c r="CL3" i="97"/>
  <c r="BB5" i="97"/>
  <c r="BR5" i="97"/>
  <c r="CH5" i="97"/>
  <c r="BA6" i="97"/>
  <c r="BI6" i="97"/>
  <c r="BQ6" i="97"/>
  <c r="BY6" i="97"/>
  <c r="CG6" i="97"/>
  <c r="CO6" i="97"/>
  <c r="CW6" i="97"/>
  <c r="BJ9" i="97"/>
  <c r="BZ9" i="97"/>
  <c r="CP9" i="97"/>
  <c r="BE10" i="97"/>
  <c r="BM10" i="97"/>
  <c r="BU10" i="97"/>
  <c r="CC10" i="97"/>
  <c r="CK10" i="97"/>
  <c r="CS10" i="97"/>
  <c r="BB13" i="97"/>
  <c r="BR13" i="97"/>
  <c r="CH13" i="97"/>
  <c r="BA14" i="97"/>
  <c r="BI14" i="97"/>
  <c r="BQ14" i="97"/>
  <c r="BY14" i="97"/>
  <c r="CG14" i="97"/>
  <c r="CO14" i="97"/>
  <c r="CW14" i="97"/>
  <c r="BJ17" i="97"/>
  <c r="BZ17" i="97"/>
  <c r="BR18" i="97"/>
  <c r="BF19" i="97"/>
  <c r="BQ19" i="97"/>
  <c r="CL19" i="97"/>
  <c r="CW19" i="97"/>
  <c r="BQ20" i="97"/>
  <c r="BZ20" i="97"/>
  <c r="CK20" i="97"/>
  <c r="BE21" i="97"/>
  <c r="BY21" i="97"/>
  <c r="BN22" i="97"/>
  <c r="BI23" i="97"/>
  <c r="CD23" i="97"/>
  <c r="CO23" i="97"/>
  <c r="BB24" i="97"/>
  <c r="CC24" i="97"/>
  <c r="CL24" i="97"/>
  <c r="CW24" i="97"/>
  <c r="BQ25" i="97"/>
  <c r="CK25" i="97"/>
  <c r="BF26" i="97"/>
  <c r="BZ26" i="97"/>
  <c r="BN27" i="97"/>
  <c r="BY27" i="97"/>
  <c r="CT27" i="97"/>
  <c r="BY28" i="97"/>
  <c r="CH28" i="97"/>
  <c r="CS28" i="97"/>
  <c r="CC29" i="97"/>
  <c r="CW29" i="97"/>
  <c r="D33" i="62" s="1"/>
  <c r="BR30" i="97"/>
  <c r="CL30" i="97"/>
  <c r="BF31" i="97"/>
  <c r="BQ31" i="97"/>
  <c r="CL31" i="97"/>
  <c r="CW31" i="97"/>
  <c r="BJ32" i="97"/>
  <c r="CK32" i="97"/>
  <c r="CT32" i="97"/>
  <c r="BY33" i="97"/>
  <c r="CS33" i="97"/>
  <c r="CD34" i="97"/>
  <c r="BA35" i="97"/>
  <c r="BV35" i="97"/>
  <c r="CG35" i="97"/>
  <c r="BE36" i="97"/>
  <c r="BV36" i="97"/>
  <c r="CW36" i="97"/>
  <c r="CK37" i="97"/>
  <c r="BC36" i="97"/>
  <c r="BC32" i="97"/>
  <c r="BC28" i="97"/>
  <c r="BC24" i="97"/>
  <c r="BC20" i="97"/>
  <c r="BC37" i="97"/>
  <c r="BC31" i="97"/>
  <c r="BC26" i="97"/>
  <c r="BC21" i="97"/>
  <c r="BC15" i="97"/>
  <c r="BC11" i="97"/>
  <c r="BC7" i="97"/>
  <c r="BC3" i="97"/>
  <c r="BC35" i="97"/>
  <c r="BC30" i="97"/>
  <c r="BC25" i="97"/>
  <c r="BC19" i="97"/>
  <c r="BC14" i="97"/>
  <c r="BC10" i="97"/>
  <c r="BC6" i="97"/>
  <c r="BG36" i="97"/>
  <c r="BG32" i="97"/>
  <c r="BG28" i="97"/>
  <c r="BG24" i="97"/>
  <c r="BG20" i="97"/>
  <c r="BG33" i="97"/>
  <c r="BG27" i="97"/>
  <c r="BG22" i="97"/>
  <c r="BG15" i="97"/>
  <c r="BG11" i="97"/>
  <c r="BG7" i="97"/>
  <c r="BG3" i="97"/>
  <c r="BG37" i="97"/>
  <c r="BG31" i="97"/>
  <c r="BG26" i="97"/>
  <c r="BG21" i="97"/>
  <c r="BG14" i="97"/>
  <c r="BG10" i="97"/>
  <c r="BG6" i="97"/>
  <c r="BK36" i="97"/>
  <c r="BK32" i="97"/>
  <c r="BK28" i="97"/>
  <c r="BK24" i="97"/>
  <c r="BK20" i="97"/>
  <c r="BK34" i="97"/>
  <c r="BK29" i="97"/>
  <c r="BK23" i="97"/>
  <c r="BK18" i="97"/>
  <c r="BK15" i="97"/>
  <c r="BK11" i="97"/>
  <c r="BK7" i="97"/>
  <c r="BK3" i="97"/>
  <c r="BK33" i="97"/>
  <c r="BK27" i="97"/>
  <c r="BK22" i="97"/>
  <c r="BK14" i="97"/>
  <c r="BK10" i="97"/>
  <c r="BK6" i="97"/>
  <c r="BO36" i="97"/>
  <c r="BO32" i="97"/>
  <c r="BO28" i="97"/>
  <c r="BO24" i="97"/>
  <c r="BO20" i="97"/>
  <c r="BO35" i="97"/>
  <c r="BO30" i="97"/>
  <c r="BO25" i="97"/>
  <c r="BO19" i="97"/>
  <c r="BO15" i="97"/>
  <c r="BO11" i="97"/>
  <c r="BO7" i="97"/>
  <c r="BO3" i="97"/>
  <c r="BO34" i="97"/>
  <c r="BO29" i="97"/>
  <c r="BO23" i="97"/>
  <c r="BO18" i="97"/>
  <c r="BO14" i="97"/>
  <c r="BO10" i="97"/>
  <c r="BO6" i="97"/>
  <c r="BS36" i="97"/>
  <c r="BS32" i="97"/>
  <c r="BS28" i="97"/>
  <c r="BS24" i="97"/>
  <c r="BS20" i="97"/>
  <c r="BS37" i="97"/>
  <c r="BS31" i="97"/>
  <c r="BS26" i="97"/>
  <c r="BS21" i="97"/>
  <c r="BS15" i="97"/>
  <c r="BS11" i="97"/>
  <c r="BS7" i="97"/>
  <c r="BS3" i="97"/>
  <c r="BS35" i="97"/>
  <c r="BS30" i="97"/>
  <c r="BS25" i="97"/>
  <c r="BS19" i="97"/>
  <c r="BS14" i="97"/>
  <c r="BS10" i="97"/>
  <c r="BS6" i="97"/>
  <c r="BW36" i="97"/>
  <c r="BW32" i="97"/>
  <c r="BW28" i="97"/>
  <c r="BW24" i="97"/>
  <c r="BW20" i="97"/>
  <c r="BW33" i="97"/>
  <c r="BW27" i="97"/>
  <c r="BW22" i="97"/>
  <c r="BW15" i="97"/>
  <c r="BW11" i="97"/>
  <c r="BW7" i="97"/>
  <c r="BW3" i="97"/>
  <c r="BW37" i="97"/>
  <c r="BW31" i="97"/>
  <c r="BW26" i="97"/>
  <c r="BW21" i="97"/>
  <c r="BW14" i="97"/>
  <c r="BW10" i="97"/>
  <c r="BW6" i="97"/>
  <c r="CA36" i="97"/>
  <c r="CA32" i="97"/>
  <c r="CA28" i="97"/>
  <c r="CA24" i="97"/>
  <c r="CA20" i="97"/>
  <c r="CA34" i="97"/>
  <c r="CA29" i="97"/>
  <c r="CA23" i="97"/>
  <c r="CA18" i="97"/>
  <c r="CA15" i="97"/>
  <c r="CA11" i="97"/>
  <c r="CA7" i="97"/>
  <c r="CA3" i="97"/>
  <c r="CA33" i="97"/>
  <c r="CA27" i="97"/>
  <c r="CA22" i="97"/>
  <c r="CA14" i="97"/>
  <c r="CA10" i="97"/>
  <c r="CA6" i="97"/>
  <c r="CE36" i="97"/>
  <c r="CE32" i="97"/>
  <c r="CE28" i="97"/>
  <c r="CE24" i="97"/>
  <c r="CE20" i="97"/>
  <c r="CE35" i="97"/>
  <c r="CE30" i="97"/>
  <c r="CE25" i="97"/>
  <c r="CE19" i="97"/>
  <c r="CE15" i="97"/>
  <c r="CE11" i="97"/>
  <c r="CE7" i="97"/>
  <c r="CE3" i="97"/>
  <c r="CE34" i="97"/>
  <c r="CE29" i="97"/>
  <c r="CE23" i="97"/>
  <c r="CE18" i="97"/>
  <c r="CE14" i="97"/>
  <c r="CE10" i="97"/>
  <c r="CE6" i="97"/>
  <c r="CI36" i="97"/>
  <c r="CI32" i="97"/>
  <c r="CI28" i="97"/>
  <c r="CI24" i="97"/>
  <c r="CI20" i="97"/>
  <c r="CI37" i="97"/>
  <c r="CI31" i="97"/>
  <c r="CI26" i="97"/>
  <c r="CI21" i="97"/>
  <c r="CI15" i="97"/>
  <c r="CI11" i="97"/>
  <c r="CI7" i="97"/>
  <c r="CI3" i="97"/>
  <c r="CI35" i="97"/>
  <c r="CI30" i="97"/>
  <c r="CI25" i="97"/>
  <c r="CI19" i="97"/>
  <c r="CI14" i="97"/>
  <c r="CI10" i="97"/>
  <c r="CI6" i="97"/>
  <c r="CM36" i="97"/>
  <c r="CM32" i="97"/>
  <c r="CM28" i="97"/>
  <c r="CM24" i="97"/>
  <c r="CM20" i="97"/>
  <c r="CM33" i="97"/>
  <c r="CM27" i="97"/>
  <c r="CM22" i="97"/>
  <c r="CM17" i="97"/>
  <c r="CM15" i="97"/>
  <c r="CM11" i="97"/>
  <c r="CM7" i="97"/>
  <c r="CM3" i="97"/>
  <c r="CM37" i="97"/>
  <c r="CM31" i="97"/>
  <c r="CM26" i="97"/>
  <c r="CM21" i="97"/>
  <c r="CM14" i="97"/>
  <c r="CM10" i="97"/>
  <c r="CM6" i="97"/>
  <c r="CQ36" i="97"/>
  <c r="CQ32" i="97"/>
  <c r="CQ28" i="97"/>
  <c r="CQ24" i="97"/>
  <c r="CQ20" i="97"/>
  <c r="CQ34" i="97"/>
  <c r="CQ29" i="97"/>
  <c r="CQ23" i="97"/>
  <c r="CQ18" i="97"/>
  <c r="CQ15" i="97"/>
  <c r="CQ11" i="97"/>
  <c r="CQ7" i="97"/>
  <c r="CQ3" i="97"/>
  <c r="CQ33" i="97"/>
  <c r="CQ27" i="97"/>
  <c r="CQ22" i="97"/>
  <c r="CQ17" i="97"/>
  <c r="CQ14" i="97"/>
  <c r="CQ10" i="97"/>
  <c r="CQ6" i="97"/>
  <c r="CU36" i="97"/>
  <c r="CU32" i="97"/>
  <c r="CU28" i="97"/>
  <c r="CU24" i="97"/>
  <c r="CU20" i="97"/>
  <c r="CU35" i="97"/>
  <c r="CU30" i="97"/>
  <c r="CU25" i="97"/>
  <c r="CU19" i="97"/>
  <c r="CU15" i="97"/>
  <c r="CU11" i="97"/>
  <c r="CU7" i="97"/>
  <c r="CU3" i="97"/>
  <c r="CU34" i="97"/>
  <c r="CU29" i="97"/>
  <c r="CU23" i="97"/>
  <c r="CU18" i="97"/>
  <c r="CU14" i="97"/>
  <c r="CU10" i="97"/>
  <c r="CU6" i="97"/>
  <c r="B79" i="97"/>
  <c r="B78" i="97"/>
  <c r="F79" i="97"/>
  <c r="F78" i="97"/>
  <c r="J79" i="97"/>
  <c r="J78" i="97"/>
  <c r="N79" i="97"/>
  <c r="BM43" i="97"/>
  <c r="R79" i="97"/>
  <c r="R78" i="97"/>
  <c r="V79" i="97"/>
  <c r="BU51" i="97" s="1"/>
  <c r="Z79" i="97"/>
  <c r="BY55" i="97" s="1"/>
  <c r="Z78" i="97"/>
  <c r="AD79" i="97"/>
  <c r="AD78" i="97"/>
  <c r="CC43" i="97"/>
  <c r="AH79" i="97"/>
  <c r="CG55" i="97" s="1"/>
  <c r="AH78" i="97"/>
  <c r="CG43" i="97"/>
  <c r="AL79" i="97"/>
  <c r="CK63" i="97" s="1"/>
  <c r="AL78" i="97"/>
  <c r="AP79" i="97"/>
  <c r="AP78" i="97"/>
  <c r="AT79" i="97"/>
  <c r="CS53" i="97" s="1"/>
  <c r="AX79" i="97"/>
  <c r="AX78" i="97"/>
  <c r="CW43" i="97"/>
  <c r="CP44" i="97"/>
  <c r="CT44" i="97"/>
  <c r="BC46" i="97"/>
  <c r="BS46" i="97"/>
  <c r="CE46" i="97"/>
  <c r="BM50" i="97"/>
  <c r="BU50" i="97"/>
  <c r="BC52" i="97"/>
  <c r="BG52" i="97"/>
  <c r="BO52" i="97"/>
  <c r="BS52" i="97"/>
  <c r="BW52" i="97"/>
  <c r="CE52" i="97"/>
  <c r="CI52" i="97"/>
  <c r="CM52" i="97"/>
  <c r="BL53" i="97"/>
  <c r="CV53" i="97"/>
  <c r="BV54" i="97"/>
  <c r="BJ56" i="97"/>
  <c r="BR56" i="97"/>
  <c r="CH56" i="97"/>
  <c r="CT56" i="97"/>
  <c r="BC57" i="97"/>
  <c r="CE57" i="97"/>
  <c r="CM57" i="97"/>
  <c r="BG57" i="97"/>
  <c r="BQ58" i="97"/>
  <c r="BY58" i="97"/>
  <c r="CK58" i="97"/>
  <c r="CO58" i="97"/>
  <c r="CS58" i="97"/>
  <c r="BC60" i="97"/>
  <c r="BG60" i="97"/>
  <c r="BO60" i="97"/>
  <c r="BW60" i="97"/>
  <c r="CA60" i="97"/>
  <c r="CE60" i="97"/>
  <c r="CM60" i="97"/>
  <c r="BC62" i="97"/>
  <c r="BS62" i="97"/>
  <c r="BG66" i="97"/>
  <c r="BW66" i="97"/>
  <c r="CE66" i="97"/>
  <c r="CM66" i="97"/>
  <c r="CH69" i="97"/>
  <c r="CP69" i="97"/>
  <c r="BG72" i="97"/>
  <c r="BW72" i="97"/>
  <c r="CM72" i="97"/>
  <c r="BM75" i="97"/>
  <c r="CC75" i="97"/>
  <c r="CK75" i="97"/>
  <c r="BD76" i="97"/>
  <c r="BT76" i="97"/>
  <c r="CJ76" i="97"/>
  <c r="N78" i="97"/>
  <c r="AK78" i="97"/>
  <c r="O79" i="97"/>
  <c r="BN60" i="97" s="1"/>
  <c r="BD35" i="97"/>
  <c r="BD31" i="97"/>
  <c r="BD27" i="97"/>
  <c r="BD23" i="97"/>
  <c r="BD19" i="97"/>
  <c r="BH35" i="97"/>
  <c r="BH31" i="97"/>
  <c r="BH27" i="97"/>
  <c r="BH23" i="97"/>
  <c r="BH19" i="97"/>
  <c r="BL35" i="97"/>
  <c r="BL31" i="97"/>
  <c r="BL27" i="97"/>
  <c r="BL23" i="97"/>
  <c r="BL19" i="97"/>
  <c r="BP35" i="97"/>
  <c r="BP31" i="97"/>
  <c r="BP27" i="97"/>
  <c r="BP23" i="97"/>
  <c r="BP19" i="97"/>
  <c r="BT35" i="97"/>
  <c r="BT31" i="97"/>
  <c r="BT27" i="97"/>
  <c r="BT23" i="97"/>
  <c r="BT19" i="97"/>
  <c r="BX35" i="97"/>
  <c r="BX31" i="97"/>
  <c r="BX27" i="97"/>
  <c r="BX23" i="97"/>
  <c r="BX19" i="97"/>
  <c r="CB35" i="97"/>
  <c r="CB31" i="97"/>
  <c r="CB27" i="97"/>
  <c r="CB23" i="97"/>
  <c r="CB19" i="97"/>
  <c r="CF35" i="97"/>
  <c r="CF31" i="97"/>
  <c r="CF27" i="97"/>
  <c r="CF23" i="97"/>
  <c r="CF19" i="97"/>
  <c r="CJ35" i="97"/>
  <c r="CJ31" i="97"/>
  <c r="CJ27" i="97"/>
  <c r="CJ23" i="97"/>
  <c r="CJ19" i="97"/>
  <c r="CN35" i="97"/>
  <c r="CN31" i="97"/>
  <c r="CN27" i="97"/>
  <c r="CN23" i="97"/>
  <c r="CN19" i="97"/>
  <c r="CR35" i="97"/>
  <c r="CR31" i="97"/>
  <c r="CR27" i="97"/>
  <c r="CR23" i="97"/>
  <c r="CR19" i="97"/>
  <c r="CV35" i="97"/>
  <c r="CV31" i="97"/>
  <c r="CV27" i="97"/>
  <c r="CV23" i="97"/>
  <c r="CV19" i="97"/>
  <c r="C78" i="97"/>
  <c r="G78" i="97"/>
  <c r="G79" i="97"/>
  <c r="BF43" i="97"/>
  <c r="K78" i="97"/>
  <c r="BJ43" i="97"/>
  <c r="O78" i="97"/>
  <c r="BN43" i="97"/>
  <c r="S78" i="97"/>
  <c r="S79" i="97"/>
  <c r="BR52" i="97" s="1"/>
  <c r="BR43" i="97"/>
  <c r="W78" i="97"/>
  <c r="W79" i="97"/>
  <c r="BV46" i="97" s="1"/>
  <c r="BV43" i="97"/>
  <c r="AA78" i="97"/>
  <c r="AA79" i="97"/>
  <c r="AE78" i="97"/>
  <c r="AI78" i="97"/>
  <c r="AI79" i="97"/>
  <c r="CH43" i="97"/>
  <c r="AM78" i="97"/>
  <c r="AM79" i="97"/>
  <c r="CL48" i="97" s="1"/>
  <c r="AQ78" i="97"/>
  <c r="AU78" i="97"/>
  <c r="AU79" i="97"/>
  <c r="CT43" i="97"/>
  <c r="BD44" i="97"/>
  <c r="BH44" i="97"/>
  <c r="BP44" i="97"/>
  <c r="BT44" i="97"/>
  <c r="BX44" i="97"/>
  <c r="CF44" i="97"/>
  <c r="CJ44" i="97"/>
  <c r="CN44" i="97"/>
  <c r="CV44" i="97"/>
  <c r="BB45" i="97"/>
  <c r="BF45" i="97"/>
  <c r="BN45" i="97"/>
  <c r="BV45" i="97"/>
  <c r="CH45" i="97"/>
  <c r="CT45" i="97"/>
  <c r="BD46" i="97"/>
  <c r="BH46" i="97"/>
  <c r="BT46" i="97"/>
  <c r="BX46" i="97"/>
  <c r="CF46" i="97"/>
  <c r="CJ46" i="97"/>
  <c r="CN46" i="97"/>
  <c r="CV46" i="97"/>
  <c r="BB47" i="97"/>
  <c r="BR47" i="97"/>
  <c r="BV47" i="97"/>
  <c r="CH47" i="97"/>
  <c r="CL47" i="97"/>
  <c r="CT47" i="97"/>
  <c r="BD48" i="97"/>
  <c r="BH48" i="97"/>
  <c r="BP48" i="97"/>
  <c r="BT48" i="97"/>
  <c r="BX48" i="97"/>
  <c r="CF48" i="97"/>
  <c r="CJ48" i="97"/>
  <c r="CN48" i="97"/>
  <c r="CV48" i="97"/>
  <c r="CF49" i="97"/>
  <c r="CV49" i="97"/>
  <c r="BY50" i="97"/>
  <c r="CO50" i="97"/>
  <c r="BL51" i="97"/>
  <c r="BC53" i="97"/>
  <c r="BS53" i="97"/>
  <c r="BC54" i="97"/>
  <c r="BG54" i="97"/>
  <c r="BS54" i="97"/>
  <c r="BW54" i="97"/>
  <c r="CA54" i="97"/>
  <c r="CE54" i="97"/>
  <c r="CM54" i="97"/>
  <c r="BO55" i="97"/>
  <c r="CE55" i="97"/>
  <c r="CT58" i="97"/>
  <c r="BI59" i="97"/>
  <c r="BM59" i="97"/>
  <c r="BQ59" i="97"/>
  <c r="BY59" i="97"/>
  <c r="CC59" i="97"/>
  <c r="CG59" i="97"/>
  <c r="CO59" i="97"/>
  <c r="CS59" i="97"/>
  <c r="CW59" i="97"/>
  <c r="CK60" i="97"/>
  <c r="BE62" i="97"/>
  <c r="BI62" i="97"/>
  <c r="BM62" i="97"/>
  <c r="BY62" i="97"/>
  <c r="CC62" i="97"/>
  <c r="CG62" i="97"/>
  <c r="CK62" i="97"/>
  <c r="CO62" i="97"/>
  <c r="CS62" i="97"/>
  <c r="BA63" i="97"/>
  <c r="CG63" i="97"/>
  <c r="BA64" i="97"/>
  <c r="BE64" i="97"/>
  <c r="BQ64" i="97"/>
  <c r="BY64" i="97"/>
  <c r="CG64" i="97"/>
  <c r="CK64" i="97"/>
  <c r="CO64" i="97"/>
  <c r="CW64" i="97"/>
  <c r="BM65" i="97"/>
  <c r="CC65" i="97"/>
  <c r="BP66" i="97"/>
  <c r="BX66" i="97"/>
  <c r="CB66" i="97"/>
  <c r="BA75" i="97"/>
  <c r="BQ75" i="97"/>
  <c r="BY75" i="97"/>
  <c r="CG75" i="97"/>
  <c r="CS75" i="97"/>
  <c r="CW75" i="97"/>
  <c r="BA76" i="97"/>
  <c r="BM76" i="97"/>
  <c r="BQ76" i="97"/>
  <c r="BY76" i="97"/>
  <c r="CC76" i="97"/>
  <c r="CG76" i="97"/>
  <c r="CO76" i="97"/>
  <c r="CS76" i="97"/>
  <c r="BM77" i="97"/>
  <c r="BQ77" i="97"/>
  <c r="BU77" i="97"/>
  <c r="CC77" i="97"/>
  <c r="CO77" i="97"/>
  <c r="CS77" i="97"/>
  <c r="AE79" i="97"/>
  <c r="AQ79" i="97"/>
  <c r="BD6" i="97"/>
  <c r="BH6" i="97"/>
  <c r="BL6" i="97"/>
  <c r="BP6" i="97"/>
  <c r="BT6" i="97"/>
  <c r="BX6" i="97"/>
  <c r="CB6" i="97"/>
  <c r="CF6" i="97"/>
  <c r="CJ6" i="97"/>
  <c r="CN6" i="97"/>
  <c r="CR6" i="97"/>
  <c r="CV6" i="97"/>
  <c r="BD10" i="97"/>
  <c r="BH10" i="97"/>
  <c r="BL10" i="97"/>
  <c r="BP10" i="97"/>
  <c r="BT10" i="97"/>
  <c r="BX10" i="97"/>
  <c r="CB10" i="97"/>
  <c r="CF10" i="97"/>
  <c r="CJ10" i="97"/>
  <c r="CN10" i="97"/>
  <c r="CR10" i="97"/>
  <c r="CV10" i="97"/>
  <c r="BD14" i="97"/>
  <c r="BH14" i="97"/>
  <c r="BL14" i="97"/>
  <c r="BP14" i="97"/>
  <c r="BT14" i="97"/>
  <c r="BX14" i="97"/>
  <c r="CB14" i="97"/>
  <c r="CF14" i="97"/>
  <c r="CJ14" i="97"/>
  <c r="CN14" i="97"/>
  <c r="CR14" i="97"/>
  <c r="CV14" i="97"/>
  <c r="CR17" i="97"/>
  <c r="BP18" i="97"/>
  <c r="CF18" i="97"/>
  <c r="CV18" i="97"/>
  <c r="BD20" i="97"/>
  <c r="BT20" i="97"/>
  <c r="CJ20" i="97"/>
  <c r="BH21" i="97"/>
  <c r="BX21" i="97"/>
  <c r="CN21" i="97"/>
  <c r="BL22" i="97"/>
  <c r="CB22" i="97"/>
  <c r="CR22" i="97"/>
  <c r="BP24" i="97"/>
  <c r="CF24" i="97"/>
  <c r="CV24" i="97"/>
  <c r="BD25" i="97"/>
  <c r="BT25" i="97"/>
  <c r="CJ25" i="97"/>
  <c r="BH26" i="97"/>
  <c r="BX26" i="97"/>
  <c r="CN26" i="97"/>
  <c r="BL28" i="97"/>
  <c r="CB28" i="97"/>
  <c r="CR28" i="97"/>
  <c r="BP29" i="97"/>
  <c r="CF29" i="97"/>
  <c r="CV29" i="97"/>
  <c r="BD30" i="97"/>
  <c r="BT30" i="97"/>
  <c r="CJ30" i="97"/>
  <c r="BH32" i="97"/>
  <c r="BX32" i="97"/>
  <c r="CN32" i="97"/>
  <c r="BL33" i="97"/>
  <c r="CB33" i="97"/>
  <c r="CR33" i="97"/>
  <c r="BP34" i="97"/>
  <c r="CF34" i="97"/>
  <c r="CV34" i="97"/>
  <c r="BD36" i="97"/>
  <c r="BT36" i="97"/>
  <c r="CJ36" i="97"/>
  <c r="BH37" i="97"/>
  <c r="BX37" i="97"/>
  <c r="CN37" i="97"/>
  <c r="BN50" i="97"/>
  <c r="CT50" i="97"/>
  <c r="BE51" i="97"/>
  <c r="BI51" i="97"/>
  <c r="BM51" i="97"/>
  <c r="BY51" i="97"/>
  <c r="CC51" i="97"/>
  <c r="CG51" i="97"/>
  <c r="CK51" i="97"/>
  <c r="CO51" i="97"/>
  <c r="CS51" i="97"/>
  <c r="BE52" i="97"/>
  <c r="CK52" i="97"/>
  <c r="BX53" i="97"/>
  <c r="CN53" i="97"/>
  <c r="BD55" i="97"/>
  <c r="CJ55" i="97"/>
  <c r="BC58" i="97"/>
  <c r="BG58" i="97"/>
  <c r="BS58" i="97"/>
  <c r="BW58" i="97"/>
  <c r="CA58" i="97"/>
  <c r="CE58" i="97"/>
  <c r="CM58" i="97"/>
  <c r="BJ60" i="97"/>
  <c r="CP60" i="97"/>
  <c r="CE61" i="97"/>
  <c r="CI61" i="97"/>
  <c r="CM61" i="97"/>
  <c r="BF63" i="97"/>
  <c r="BV63" i="97"/>
  <c r="BR65" i="97"/>
  <c r="CH65" i="97"/>
  <c r="BE67" i="97"/>
  <c r="CK67" i="97"/>
  <c r="BC68" i="97"/>
  <c r="BS68" i="97"/>
  <c r="CN69" i="97"/>
  <c r="BB70" i="97"/>
  <c r="BJ70" i="97"/>
  <c r="CH70" i="97"/>
  <c r="CL70" i="97"/>
  <c r="CT70" i="97"/>
  <c r="BP71" i="97"/>
  <c r="CF71" i="97"/>
  <c r="CJ71" i="97"/>
  <c r="CV71" i="97"/>
  <c r="BB72" i="97"/>
  <c r="BF72" i="97"/>
  <c r="BR72" i="97"/>
  <c r="CH72" i="97"/>
  <c r="CP72" i="97"/>
  <c r="BD73" i="97"/>
  <c r="BF75" i="97"/>
  <c r="BV75" i="97"/>
  <c r="H78" i="97"/>
  <c r="L79" i="97"/>
  <c r="BK44" i="97" s="1"/>
  <c r="L78" i="97"/>
  <c r="T79" i="97"/>
  <c r="BS51" i="97" s="1"/>
  <c r="T78" i="97"/>
  <c r="X78" i="97"/>
  <c r="AB79" i="97"/>
  <c r="AN78" i="97"/>
  <c r="AR79" i="97"/>
  <c r="AV79" i="97"/>
  <c r="AV78" i="97"/>
  <c r="CG49" i="97"/>
  <c r="CK49" i="97"/>
  <c r="CO49" i="97"/>
  <c r="CS49" i="97"/>
  <c r="BC56" i="97"/>
  <c r="BG56" i="97"/>
  <c r="BK56" i="97"/>
  <c r="BS56" i="97"/>
  <c r="BW56" i="97"/>
  <c r="CA56" i="97"/>
  <c r="CE56" i="97"/>
  <c r="CM56" i="97"/>
  <c r="BA57" i="97"/>
  <c r="BE57" i="97"/>
  <c r="BI57" i="97"/>
  <c r="BQ57" i="97"/>
  <c r="BU57" i="97"/>
  <c r="BY57" i="97"/>
  <c r="CG57" i="97"/>
  <c r="CK57" i="97"/>
  <c r="CO57" i="97"/>
  <c r="BC65" i="97"/>
  <c r="BG65" i="97"/>
  <c r="BO65" i="97"/>
  <c r="BS65" i="97"/>
  <c r="BW65" i="97"/>
  <c r="CE65" i="97"/>
  <c r="CI65" i="97"/>
  <c r="CM65" i="97"/>
  <c r="BA66" i="97"/>
  <c r="BE66" i="97"/>
  <c r="BM66" i="97"/>
  <c r="BQ66" i="97"/>
  <c r="CC66" i="97"/>
  <c r="CG66" i="97"/>
  <c r="CK66" i="97"/>
  <c r="CS66" i="97"/>
  <c r="CW66" i="97"/>
  <c r="CP67" i="97"/>
  <c r="BA68" i="97"/>
  <c r="BE68" i="97"/>
  <c r="BM68" i="97"/>
  <c r="BQ68" i="97"/>
  <c r="CC68" i="97"/>
  <c r="CG68" i="97"/>
  <c r="CK68" i="97"/>
  <c r="CS68" i="97"/>
  <c r="CW68" i="97"/>
  <c r="CV69" i="97"/>
  <c r="BG70" i="97"/>
  <c r="BW70" i="97"/>
  <c r="CM70" i="97"/>
  <c r="BJ71" i="97"/>
  <c r="BN71" i="97"/>
  <c r="BV71" i="97"/>
  <c r="CH71" i="97"/>
  <c r="CP71" i="97"/>
  <c r="CT71" i="97"/>
  <c r="BP73" i="97"/>
  <c r="CN73" i="97"/>
  <c r="CV73" i="97"/>
  <c r="BA74" i="97"/>
  <c r="BE74" i="97"/>
  <c r="BI74" i="97"/>
  <c r="BQ74" i="97"/>
  <c r="BU74" i="97"/>
  <c r="BY74" i="97"/>
  <c r="CG74" i="97"/>
  <c r="CK74" i="97"/>
  <c r="CO74" i="97"/>
  <c r="BC76" i="97"/>
  <c r="CM76" i="97"/>
  <c r="BB77" i="97"/>
  <c r="BJ77" i="97"/>
  <c r="BR77" i="97"/>
  <c r="CH77" i="97"/>
  <c r="CT77" i="97"/>
  <c r="BC74" i="97"/>
  <c r="BS74" i="97"/>
  <c r="BC75" i="97"/>
  <c r="BG75" i="97"/>
  <c r="BS75" i="97"/>
  <c r="BW75" i="97"/>
  <c r="CA75" i="97"/>
  <c r="CE75" i="97"/>
  <c r="CM75" i="97"/>
  <c r="CQ75" i="97"/>
  <c r="CE76" i="97"/>
  <c r="BK73" i="97"/>
  <c r="BS73" i="97"/>
  <c r="BW73" i="97"/>
  <c r="CA73" i="97"/>
  <c r="CE73" i="97"/>
  <c r="CM73" i="97"/>
  <c r="CQ73" i="97"/>
  <c r="BC77" i="97"/>
  <c r="BG77" i="97"/>
  <c r="BS77" i="97"/>
  <c r="BW77" i="97"/>
  <c r="CA77" i="97"/>
  <c r="CE77" i="97"/>
  <c r="CI77" i="97"/>
  <c r="CM77" i="97"/>
  <c r="U15" i="127"/>
  <c r="Y15" i="127"/>
  <c r="Q16" i="127"/>
  <c r="U19" i="127"/>
  <c r="Y19" i="127"/>
  <c r="Q20" i="127"/>
  <c r="U23" i="127"/>
  <c r="Y23" i="127"/>
  <c r="Q24" i="127"/>
  <c r="U27" i="127"/>
  <c r="Y27" i="127"/>
  <c r="Q28" i="127"/>
  <c r="U31" i="127"/>
  <c r="Y31" i="127"/>
  <c r="Q32" i="127"/>
  <c r="U14" i="127"/>
  <c r="Y14" i="127"/>
  <c r="Q15" i="127"/>
  <c r="W16" i="127"/>
  <c r="AA16" i="127"/>
  <c r="S17" i="127"/>
  <c r="U18" i="127"/>
  <c r="Y18" i="127"/>
  <c r="Q19" i="127"/>
  <c r="W20" i="127"/>
  <c r="AA20" i="127"/>
  <c r="S21" i="127"/>
  <c r="U22" i="127"/>
  <c r="Y22" i="127"/>
  <c r="Q23" i="127"/>
  <c r="W24" i="127"/>
  <c r="AA24" i="127"/>
  <c r="S25" i="127"/>
  <c r="U26" i="127"/>
  <c r="Y26" i="127"/>
  <c r="Q27" i="127"/>
  <c r="W28" i="127"/>
  <c r="AA28" i="127"/>
  <c r="S29" i="127"/>
  <c r="U30" i="127"/>
  <c r="Y30" i="127"/>
  <c r="Q31" i="127"/>
  <c r="W32" i="127"/>
  <c r="AA32" i="127"/>
  <c r="S33" i="127"/>
  <c r="T33" i="127"/>
  <c r="W14" i="127"/>
  <c r="AA14" i="127"/>
  <c r="S15" i="127"/>
  <c r="U16" i="127"/>
  <c r="Y16" i="127"/>
  <c r="Q17" i="127"/>
  <c r="W18" i="127"/>
  <c r="AA18" i="127"/>
  <c r="S19" i="127"/>
  <c r="U20" i="127"/>
  <c r="Y20" i="127"/>
  <c r="Q21" i="127"/>
  <c r="W22" i="127"/>
  <c r="AA22" i="127"/>
  <c r="S23" i="127"/>
  <c r="U24" i="127"/>
  <c r="Y24" i="127"/>
  <c r="Q25" i="127"/>
  <c r="W26" i="127"/>
  <c r="AA26" i="127"/>
  <c r="S27" i="127"/>
  <c r="U28" i="127"/>
  <c r="Y28" i="127"/>
  <c r="Q29" i="127"/>
  <c r="L11" i="75"/>
  <c r="L14" i="75"/>
  <c r="L22" i="75"/>
  <c r="L7" i="75"/>
  <c r="L10" i="75"/>
  <c r="J17" i="75"/>
  <c r="L19" i="75"/>
  <c r="J25" i="75"/>
  <c r="L27" i="75"/>
  <c r="J33" i="75"/>
  <c r="L35" i="75"/>
  <c r="L30" i="75"/>
  <c r="L3" i="75"/>
  <c r="L4" i="75"/>
  <c r="I6" i="75"/>
  <c r="J8" i="75"/>
  <c r="J13" i="75"/>
  <c r="L15" i="75"/>
  <c r="L18" i="75"/>
  <c r="L23" i="75"/>
  <c r="L26" i="75"/>
  <c r="L31" i="75"/>
  <c r="AK9" i="73"/>
  <c r="AS9" i="73"/>
  <c r="BA9" i="73"/>
  <c r="AJ10" i="73"/>
  <c r="AR10" i="73"/>
  <c r="AZ10" i="73"/>
  <c r="AG13" i="73"/>
  <c r="AO13" i="73"/>
  <c r="AW13" i="73"/>
  <c r="AN14" i="73"/>
  <c r="AV14" i="73"/>
  <c r="BD14" i="73"/>
  <c r="AK17" i="73"/>
  <c r="AS17" i="73"/>
  <c r="BA17" i="73"/>
  <c r="AJ18" i="73"/>
  <c r="AR18" i="73"/>
  <c r="AG21" i="73"/>
  <c r="AO21" i="73"/>
  <c r="AW21" i="73"/>
  <c r="AR22" i="73"/>
  <c r="AV24" i="73"/>
  <c r="BA26" i="73"/>
  <c r="BD27" i="73"/>
  <c r="AW30" i="73"/>
  <c r="AW32" i="73"/>
  <c r="AG37" i="73"/>
  <c r="AG39" i="73"/>
  <c r="AG35" i="73"/>
  <c r="AG31" i="73"/>
  <c r="AG27" i="73"/>
  <c r="AG34" i="73"/>
  <c r="AG28" i="73"/>
  <c r="AG26" i="73"/>
  <c r="AG22" i="73"/>
  <c r="AG38" i="73"/>
  <c r="AG33" i="73"/>
  <c r="AG29" i="73"/>
  <c r="AG20" i="73"/>
  <c r="AG16" i="73"/>
  <c r="AG12" i="73"/>
  <c r="AG8" i="73"/>
  <c r="AG32" i="73"/>
  <c r="AG30" i="73"/>
  <c r="AG24" i="73"/>
  <c r="AG18" i="73"/>
  <c r="AG14" i="73"/>
  <c r="AG10" i="73"/>
  <c r="AG36" i="73"/>
  <c r="AK37" i="73"/>
  <c r="AK39" i="73"/>
  <c r="AK35" i="73"/>
  <c r="AK31" i="73"/>
  <c r="AK27" i="73"/>
  <c r="AK38" i="73"/>
  <c r="AK26" i="73"/>
  <c r="AK22" i="73"/>
  <c r="AK34" i="73"/>
  <c r="AK32" i="73"/>
  <c r="AK30" i="73"/>
  <c r="AK28" i="73"/>
  <c r="AK25" i="73"/>
  <c r="AK20" i="73"/>
  <c r="AK16" i="73"/>
  <c r="AK12" i="73"/>
  <c r="AK8" i="73"/>
  <c r="AK33" i="73"/>
  <c r="AK29" i="73"/>
  <c r="AK23" i="73"/>
  <c r="AK18" i="73"/>
  <c r="AK14" i="73"/>
  <c r="AK10" i="73"/>
  <c r="AO37" i="73"/>
  <c r="AO33" i="73"/>
  <c r="AO39" i="73"/>
  <c r="AO35" i="73"/>
  <c r="AO31" i="73"/>
  <c r="AO27" i="73"/>
  <c r="AO34" i="73"/>
  <c r="AO30" i="73"/>
  <c r="AO26" i="73"/>
  <c r="AO22" i="73"/>
  <c r="AO36" i="73"/>
  <c r="AO29" i="73"/>
  <c r="AO24" i="73"/>
  <c r="AO20" i="73"/>
  <c r="AO16" i="73"/>
  <c r="AO12" i="73"/>
  <c r="AO8" i="73"/>
  <c r="AO32" i="73"/>
  <c r="AO28" i="73"/>
  <c r="AO18" i="73"/>
  <c r="AO14" i="73"/>
  <c r="AO10" i="73"/>
  <c r="AS37" i="73"/>
  <c r="AS33" i="73"/>
  <c r="AS39" i="73"/>
  <c r="AS35" i="73"/>
  <c r="AS31" i="73"/>
  <c r="AS27" i="73"/>
  <c r="AS38" i="73"/>
  <c r="AS32" i="73"/>
  <c r="AS29" i="73"/>
  <c r="AS26" i="73"/>
  <c r="AS22" i="73"/>
  <c r="AS28" i="73"/>
  <c r="AS23" i="73"/>
  <c r="AS20" i="73"/>
  <c r="AS16" i="73"/>
  <c r="AS12" i="73"/>
  <c r="AS8" i="73"/>
  <c r="AS36" i="73"/>
  <c r="AS25" i="73"/>
  <c r="AS18" i="73"/>
  <c r="AS14" i="73"/>
  <c r="AS10" i="73"/>
  <c r="AS30" i="73"/>
  <c r="AW37" i="73"/>
  <c r="AW33" i="73"/>
  <c r="AW39" i="73"/>
  <c r="AW35" i="73"/>
  <c r="AW31" i="73"/>
  <c r="AW27" i="73"/>
  <c r="AW34" i="73"/>
  <c r="AW28" i="73"/>
  <c r="AW22" i="73"/>
  <c r="AW20" i="73"/>
  <c r="AW16" i="73"/>
  <c r="AW12" i="73"/>
  <c r="AW8" i="73"/>
  <c r="AW38" i="73"/>
  <c r="AW24" i="73"/>
  <c r="AW18" i="73"/>
  <c r="AW14" i="73"/>
  <c r="AW10" i="73"/>
  <c r="AW29" i="73"/>
  <c r="BA37" i="73"/>
  <c r="BA33" i="73"/>
  <c r="BA39" i="73"/>
  <c r="BA35" i="73"/>
  <c r="BA31" i="73"/>
  <c r="BA27" i="73"/>
  <c r="BA38" i="73"/>
  <c r="BA22" i="73"/>
  <c r="BA25" i="73"/>
  <c r="BA20" i="73"/>
  <c r="BA16" i="73"/>
  <c r="BA12" i="73"/>
  <c r="BA8" i="73"/>
  <c r="BA34" i="73"/>
  <c r="BA23" i="73"/>
  <c r="BA18" i="73"/>
  <c r="BA14" i="73"/>
  <c r="BA10" i="73"/>
  <c r="BA36" i="73"/>
  <c r="BA32" i="73"/>
  <c r="BA30" i="73"/>
  <c r="BE37" i="73"/>
  <c r="BE33" i="73"/>
  <c r="BE39" i="73"/>
  <c r="BE35" i="73"/>
  <c r="BE31" i="73"/>
  <c r="BE27" i="73"/>
  <c r="BE34" i="73"/>
  <c r="BE30" i="73"/>
  <c r="BE22" i="73"/>
  <c r="BE24" i="73"/>
  <c r="BE21" i="73"/>
  <c r="BE20" i="73"/>
  <c r="BE16" i="73"/>
  <c r="BE12" i="73"/>
  <c r="BE8" i="73"/>
  <c r="BE36" i="73"/>
  <c r="BE18" i="73"/>
  <c r="BE14" i="73"/>
  <c r="BE10" i="73"/>
  <c r="BE38" i="73"/>
  <c r="BE29" i="73"/>
  <c r="AJ38" i="73"/>
  <c r="AJ34" i="73"/>
  <c r="AJ36" i="73"/>
  <c r="AJ32" i="73"/>
  <c r="AJ28" i="73"/>
  <c r="AJ39" i="73"/>
  <c r="AJ33" i="73"/>
  <c r="AJ30" i="73"/>
  <c r="AJ27" i="73"/>
  <c r="AJ23" i="73"/>
  <c r="AJ37" i="73"/>
  <c r="AJ24" i="73"/>
  <c r="AJ21" i="73"/>
  <c r="AJ17" i="73"/>
  <c r="AJ13" i="73"/>
  <c r="AJ9" i="73"/>
  <c r="AJ31" i="73"/>
  <c r="AJ26" i="73"/>
  <c r="AJ19" i="73"/>
  <c r="AJ15" i="73"/>
  <c r="AJ11" i="73"/>
  <c r="AJ7" i="73"/>
  <c r="AJ35" i="73"/>
  <c r="AN38" i="73"/>
  <c r="AN34" i="73"/>
  <c r="AN36" i="73"/>
  <c r="AN32" i="73"/>
  <c r="AN28" i="73"/>
  <c r="AN35" i="73"/>
  <c r="AN29" i="73"/>
  <c r="AN23" i="73"/>
  <c r="AN39" i="73"/>
  <c r="AN33" i="73"/>
  <c r="AN31" i="73"/>
  <c r="AN27" i="73"/>
  <c r="AN21" i="73"/>
  <c r="AN17" i="73"/>
  <c r="AN13" i="73"/>
  <c r="AN9" i="73"/>
  <c r="AN30" i="73"/>
  <c r="AN25" i="73"/>
  <c r="AN22" i="73"/>
  <c r="AN19" i="73"/>
  <c r="AN15" i="73"/>
  <c r="AN11" i="73"/>
  <c r="AN7" i="73"/>
  <c r="AN37" i="73"/>
  <c r="AR38" i="73"/>
  <c r="AR34" i="73"/>
  <c r="AR36" i="73"/>
  <c r="AR32" i="73"/>
  <c r="AR28" i="73"/>
  <c r="AR39" i="73"/>
  <c r="AR23" i="73"/>
  <c r="AR35" i="73"/>
  <c r="AR30" i="73"/>
  <c r="AR26" i="73"/>
  <c r="AR21" i="73"/>
  <c r="AR17" i="73"/>
  <c r="AR13" i="73"/>
  <c r="AR9" i="73"/>
  <c r="AR31" i="73"/>
  <c r="AR29" i="73"/>
  <c r="AR27" i="73"/>
  <c r="AR24" i="73"/>
  <c r="AR19" i="73"/>
  <c r="AR15" i="73"/>
  <c r="AR11" i="73"/>
  <c r="AR7" i="73"/>
  <c r="AR33" i="73"/>
  <c r="AV38" i="73"/>
  <c r="AV34" i="73"/>
  <c r="AV36" i="73"/>
  <c r="AV32" i="73"/>
  <c r="AV28" i="73"/>
  <c r="AV35" i="73"/>
  <c r="AV31" i="73"/>
  <c r="AV23" i="73"/>
  <c r="AV37" i="73"/>
  <c r="AV29" i="73"/>
  <c r="AV27" i="73"/>
  <c r="AV25" i="73"/>
  <c r="AV22" i="73"/>
  <c r="AV21" i="73"/>
  <c r="AV17" i="73"/>
  <c r="AV13" i="73"/>
  <c r="AV9" i="73"/>
  <c r="AV30" i="73"/>
  <c r="AV26" i="73"/>
  <c r="AV19" i="73"/>
  <c r="AV15" i="73"/>
  <c r="AV11" i="73"/>
  <c r="AV7" i="73"/>
  <c r="AZ38" i="73"/>
  <c r="AZ34" i="73"/>
  <c r="AZ36" i="73"/>
  <c r="AZ32" i="73"/>
  <c r="AZ28" i="73"/>
  <c r="AZ39" i="73"/>
  <c r="AZ30" i="73"/>
  <c r="AZ27" i="73"/>
  <c r="AZ23" i="73"/>
  <c r="AZ33" i="73"/>
  <c r="AZ26" i="73"/>
  <c r="AZ24" i="73"/>
  <c r="AZ21" i="73"/>
  <c r="AZ17" i="73"/>
  <c r="AZ13" i="73"/>
  <c r="AZ9" i="73"/>
  <c r="AZ37" i="73"/>
  <c r="AZ29" i="73"/>
  <c r="AZ19" i="73"/>
  <c r="AZ15" i="73"/>
  <c r="AZ11" i="73"/>
  <c r="AZ7" i="73"/>
  <c r="BD38" i="73"/>
  <c r="BD34" i="73"/>
  <c r="BD36" i="73"/>
  <c r="BD32" i="73"/>
  <c r="BD28" i="73"/>
  <c r="BD35" i="73"/>
  <c r="BD29" i="73"/>
  <c r="BD26" i="73"/>
  <c r="BD23" i="73"/>
  <c r="BD17" i="73"/>
  <c r="BD13" i="73"/>
  <c r="BD9" i="73"/>
  <c r="BD39" i="73"/>
  <c r="BD33" i="73"/>
  <c r="BD25" i="73"/>
  <c r="BD22" i="73"/>
  <c r="BD19" i="73"/>
  <c r="BD15" i="73"/>
  <c r="BD11" i="73"/>
  <c r="BD7" i="73"/>
  <c r="BD31" i="73"/>
  <c r="AI39" i="73"/>
  <c r="AI35" i="73"/>
  <c r="AI37" i="73"/>
  <c r="AI33" i="73"/>
  <c r="AI29" i="73"/>
  <c r="AI24" i="73"/>
  <c r="AM39" i="73"/>
  <c r="AM35" i="73"/>
  <c r="AM37" i="73"/>
  <c r="AM33" i="73"/>
  <c r="AM29" i="73"/>
  <c r="AM36" i="73"/>
  <c r="AM32" i="73"/>
  <c r="AM24" i="73"/>
  <c r="AQ39" i="73"/>
  <c r="AQ35" i="73"/>
  <c r="AQ37" i="73"/>
  <c r="AQ33" i="73"/>
  <c r="AQ29" i="73"/>
  <c r="AQ31" i="73"/>
  <c r="AQ28" i="73"/>
  <c r="AQ24" i="73"/>
  <c r="AU39" i="73"/>
  <c r="AU35" i="73"/>
  <c r="AU37" i="73"/>
  <c r="AU33" i="73"/>
  <c r="AU29" i="73"/>
  <c r="AU36" i="73"/>
  <c r="AU30" i="73"/>
  <c r="AU27" i="73"/>
  <c r="AU24" i="73"/>
  <c r="AY39" i="73"/>
  <c r="AY35" i="73"/>
  <c r="AY37" i="73"/>
  <c r="AY33" i="73"/>
  <c r="AY29" i="73"/>
  <c r="AY26" i="73"/>
  <c r="AY24" i="73"/>
  <c r="BC39" i="73"/>
  <c r="BC35" i="73"/>
  <c r="BC37" i="73"/>
  <c r="BC33" i="73"/>
  <c r="BC29" i="73"/>
  <c r="BC36" i="73"/>
  <c r="BC32" i="73"/>
  <c r="BC24" i="73"/>
  <c r="AH36" i="73"/>
  <c r="AH34" i="73"/>
  <c r="AH30" i="73"/>
  <c r="AH32" i="73"/>
  <c r="AH29" i="73"/>
  <c r="AH25" i="73"/>
  <c r="AL36" i="73"/>
  <c r="AL34" i="73"/>
  <c r="AL30" i="73"/>
  <c r="AL37" i="73"/>
  <c r="AL31" i="73"/>
  <c r="AL28" i="73"/>
  <c r="AL25" i="73"/>
  <c r="AP36" i="73"/>
  <c r="AP34" i="73"/>
  <c r="AP30" i="73"/>
  <c r="AP33" i="73"/>
  <c r="AP27" i="73"/>
  <c r="AP25" i="73"/>
  <c r="AT36" i="73"/>
  <c r="AT38" i="73"/>
  <c r="AT34" i="73"/>
  <c r="AT30" i="73"/>
  <c r="AT26" i="73"/>
  <c r="AT37" i="73"/>
  <c r="AT25" i="73"/>
  <c r="AX36" i="73"/>
  <c r="AX38" i="73"/>
  <c r="AX34" i="73"/>
  <c r="AX30" i="73"/>
  <c r="AX26" i="73"/>
  <c r="AX33" i="73"/>
  <c r="AX32" i="73"/>
  <c r="AX29" i="73"/>
  <c r="AX25" i="73"/>
  <c r="BB36" i="73"/>
  <c r="BB38" i="73"/>
  <c r="BB34" i="73"/>
  <c r="BB30" i="73"/>
  <c r="BB26" i="73"/>
  <c r="BB37" i="73"/>
  <c r="BB31" i="73"/>
  <c r="BB28" i="73"/>
  <c r="BB25" i="73"/>
  <c r="BB21" i="73"/>
  <c r="AI8" i="73"/>
  <c r="AM8" i="73"/>
  <c r="AQ8" i="73"/>
  <c r="AU8" i="73"/>
  <c r="AY8" i="73"/>
  <c r="BC8" i="73"/>
  <c r="AH9" i="73"/>
  <c r="AL9" i="73"/>
  <c r="AP9" i="73"/>
  <c r="AT9" i="73"/>
  <c r="AX9" i="73"/>
  <c r="BB9" i="73"/>
  <c r="AI12" i="73"/>
  <c r="AM12" i="73"/>
  <c r="AQ12" i="73"/>
  <c r="AU12" i="73"/>
  <c r="AY12" i="73"/>
  <c r="BC12" i="73"/>
  <c r="AH13" i="73"/>
  <c r="AL13" i="73"/>
  <c r="AP13" i="73"/>
  <c r="AT13" i="73"/>
  <c r="AX13" i="73"/>
  <c r="BB13" i="73"/>
  <c r="AI16" i="73"/>
  <c r="AM16" i="73"/>
  <c r="AQ16" i="73"/>
  <c r="AU16" i="73"/>
  <c r="AY16" i="73"/>
  <c r="BC16" i="73"/>
  <c r="AH17" i="73"/>
  <c r="AL17" i="73"/>
  <c r="AP17" i="73"/>
  <c r="AT17" i="73"/>
  <c r="AX17" i="73"/>
  <c r="BB17" i="73"/>
  <c r="AI20" i="73"/>
  <c r="AM20" i="73"/>
  <c r="AQ20" i="73"/>
  <c r="AU20" i="73"/>
  <c r="AY20" i="73"/>
  <c r="BC20" i="73"/>
  <c r="AH21" i="73"/>
  <c r="AL21" i="73"/>
  <c r="AP21" i="73"/>
  <c r="AT21" i="73"/>
  <c r="AX21" i="73"/>
  <c r="BC21" i="73"/>
  <c r="AI22" i="73"/>
  <c r="AT22" i="73"/>
  <c r="AY22" i="73"/>
  <c r="AP23" i="73"/>
  <c r="AU23" i="73"/>
  <c r="AL24" i="73"/>
  <c r="BB24" i="73"/>
  <c r="AI25" i="73"/>
  <c r="AY25" i="73"/>
  <c r="AP26" i="73"/>
  <c r="BC26" i="73"/>
  <c r="AL27" i="73"/>
  <c r="AY27" i="73"/>
  <c r="AH28" i="73"/>
  <c r="AU28" i="73"/>
  <c r="BC28" i="73"/>
  <c r="BC30" i="73"/>
  <c r="AY31" i="73"/>
  <c r="AU32" i="73"/>
  <c r="BB32" i="73"/>
  <c r="D26" i="62" s="1"/>
  <c r="AT33" i="73"/>
  <c r="AQ34" i="73"/>
  <c r="AL35" i="73"/>
  <c r="AX35" i="73"/>
  <c r="AI36" i="73"/>
  <c r="AP37" i="73"/>
  <c r="AM38" i="73"/>
  <c r="AH39" i="73"/>
  <c r="AT39" i="73"/>
  <c r="AH7" i="73"/>
  <c r="AL7" i="73"/>
  <c r="AP7" i="73"/>
  <c r="AT7" i="73"/>
  <c r="AX7" i="73"/>
  <c r="BB7" i="73"/>
  <c r="AI10" i="73"/>
  <c r="AM10" i="73"/>
  <c r="AQ10" i="73"/>
  <c r="AU10" i="73"/>
  <c r="AY10" i="73"/>
  <c r="BC10" i="73"/>
  <c r="AH11" i="73"/>
  <c r="AL11" i="73"/>
  <c r="AP11" i="73"/>
  <c r="AT11" i="73"/>
  <c r="AX11" i="73"/>
  <c r="BB11" i="73"/>
  <c r="AI14" i="73"/>
  <c r="AM14" i="73"/>
  <c r="AQ14" i="73"/>
  <c r="AU14" i="73"/>
  <c r="AY14" i="73"/>
  <c r="BC14" i="73"/>
  <c r="AH15" i="73"/>
  <c r="AL15" i="73"/>
  <c r="AP15" i="73"/>
  <c r="AT15" i="73"/>
  <c r="AX15" i="73"/>
  <c r="BB15" i="73"/>
  <c r="AI18" i="73"/>
  <c r="AM18" i="73"/>
  <c r="AQ18" i="73"/>
  <c r="AU18" i="73"/>
  <c r="AY18" i="73"/>
  <c r="BC18" i="73"/>
  <c r="AH19" i="73"/>
  <c r="AL19" i="73"/>
  <c r="AP19" i="73"/>
  <c r="AT19" i="73"/>
  <c r="AX19" i="73"/>
  <c r="BB19" i="73"/>
  <c r="AL22" i="73"/>
  <c r="AQ22" i="73"/>
  <c r="BB22" i="73"/>
  <c r="AH23" i="73"/>
  <c r="AM23" i="73"/>
  <c r="AX23" i="73"/>
  <c r="BC23" i="73"/>
  <c r="AT24" i="73"/>
  <c r="AQ25" i="73"/>
  <c r="AH26" i="73"/>
  <c r="AM26" i="73"/>
  <c r="AH27" i="73"/>
  <c r="BC27" i="73"/>
  <c r="AY28" i="73"/>
  <c r="BB29" i="73"/>
  <c r="AY30" i="73"/>
  <c r="AH31" i="73"/>
  <c r="AU31" i="73"/>
  <c r="BC31" i="73"/>
  <c r="AQ32" i="73"/>
  <c r="AY32" i="73"/>
  <c r="AU34" i="73"/>
  <c r="AH35" i="73"/>
  <c r="BB35" i="73"/>
  <c r="AY36" i="73"/>
  <c r="AQ38" i="73"/>
  <c r="BC38" i="73"/>
  <c r="AX39" i="73"/>
  <c r="AH38" i="73"/>
  <c r="AL38" i="73"/>
  <c r="AP38" i="73"/>
  <c r="D39" i="67"/>
  <c r="J7" i="67" s="1"/>
  <c r="I5" i="67"/>
  <c r="E6" i="67"/>
  <c r="I7" i="67"/>
  <c r="E8" i="67"/>
  <c r="I9" i="67"/>
  <c r="I11" i="67"/>
  <c r="E12" i="67"/>
  <c r="I13" i="67"/>
  <c r="E14" i="67"/>
  <c r="I15" i="67"/>
  <c r="E16" i="67"/>
  <c r="I17" i="67"/>
  <c r="E18" i="67"/>
  <c r="I19" i="67"/>
  <c r="E20" i="67"/>
  <c r="I21" i="67"/>
  <c r="E22" i="67"/>
  <c r="I23" i="67"/>
  <c r="E24" i="67"/>
  <c r="I25" i="67"/>
  <c r="E26" i="67"/>
  <c r="I27" i="67"/>
  <c r="I29" i="67"/>
  <c r="E30" i="67"/>
  <c r="I31" i="67"/>
  <c r="E32" i="67"/>
  <c r="I33" i="67"/>
  <c r="I35" i="67"/>
  <c r="E36" i="67"/>
  <c r="AD6" i="79"/>
  <c r="AA8" i="79"/>
  <c r="AD16" i="79"/>
  <c r="AA17" i="79"/>
  <c r="AD20" i="79"/>
  <c r="AA21" i="79"/>
  <c r="AD24" i="79"/>
  <c r="AA25" i="79"/>
  <c r="AD28" i="79"/>
  <c r="D22" i="62" s="1"/>
  <c r="AA29" i="79"/>
  <c r="AD4" i="79"/>
  <c r="AA6" i="79"/>
  <c r="AD15" i="79"/>
  <c r="AD19" i="79"/>
  <c r="AD23" i="79"/>
  <c r="AD27" i="79"/>
  <c r="R37" i="79"/>
  <c r="AA4" i="79" s="1"/>
  <c r="Y30" i="79"/>
  <c r="Y28" i="79"/>
  <c r="Y26" i="79"/>
  <c r="Y24" i="79"/>
  <c r="Y22" i="79"/>
  <c r="Y20" i="79"/>
  <c r="Y18" i="79"/>
  <c r="Y16" i="79"/>
  <c r="Y14" i="79"/>
  <c r="Y12" i="79"/>
  <c r="Y10" i="79"/>
  <c r="Y8" i="79"/>
  <c r="Y6" i="79"/>
  <c r="Y4" i="79"/>
  <c r="Y31" i="79"/>
  <c r="Y29" i="79"/>
  <c r="Y27" i="79"/>
  <c r="Y25" i="79"/>
  <c r="Y23" i="79"/>
  <c r="Y21" i="79"/>
  <c r="Y19" i="79"/>
  <c r="Y17" i="79"/>
  <c r="Y15" i="79"/>
  <c r="Y13" i="79"/>
  <c r="Y11" i="79"/>
  <c r="Y9" i="79"/>
  <c r="Y7" i="79"/>
  <c r="Y5" i="79"/>
  <c r="Y3" i="79"/>
  <c r="U38" i="79"/>
  <c r="U37" i="79"/>
  <c r="AD14" i="79" s="1"/>
  <c r="AD3" i="79"/>
  <c r="AA5" i="79"/>
  <c r="AD7" i="79"/>
  <c r="AA9" i="79"/>
  <c r="Z33" i="79"/>
  <c r="Y33" i="79"/>
  <c r="Y35" i="79"/>
  <c r="AA31" i="79"/>
  <c r="R38" i="79"/>
  <c r="AD5" i="79"/>
  <c r="AD9" i="79"/>
  <c r="AA11" i="79"/>
  <c r="AD13" i="79"/>
  <c r="Z32" i="79"/>
  <c r="AA14" i="79"/>
  <c r="AA16" i="79"/>
  <c r="AA22" i="79"/>
  <c r="AA24" i="79"/>
  <c r="AA30" i="79"/>
  <c r="AD31" i="79"/>
  <c r="Q38" i="79"/>
  <c r="AD32" i="79"/>
  <c r="AD33" i="79"/>
  <c r="AD34" i="79"/>
  <c r="AD36" i="79"/>
  <c r="Q37" i="79"/>
  <c r="S38" i="79"/>
  <c r="AB9" i="79" s="1"/>
  <c r="AA33" i="79"/>
  <c r="AA35" i="79"/>
  <c r="T3" i="79"/>
  <c r="AH21" i="68"/>
  <c r="AL12" i="68"/>
  <c r="AP18" i="68"/>
  <c r="AT16" i="68"/>
  <c r="AX30" i="68"/>
  <c r="AE11" i="68"/>
  <c r="AM28" i="68"/>
  <c r="AQ19" i="68"/>
  <c r="AU18" i="68"/>
  <c r="AY15" i="68"/>
  <c r="BA6" i="68"/>
  <c r="BA17" i="68"/>
  <c r="BA28" i="68"/>
  <c r="AG22" i="68"/>
  <c r="AK9" i="68"/>
  <c r="AO25" i="68"/>
  <c r="AS17" i="68"/>
  <c r="AW15" i="68"/>
  <c r="AJ16" i="68"/>
  <c r="AK22" i="68"/>
  <c r="AY7" i="68"/>
  <c r="AS6" i="68"/>
  <c r="AJ8" i="68"/>
  <c r="BA9" i="68"/>
  <c r="AS14" i="68"/>
  <c r="AK17" i="68"/>
  <c r="AW24" i="68"/>
  <c r="AK6" i="68"/>
  <c r="AG7" i="68"/>
  <c r="AX12" i="68"/>
  <c r="AI11" i="68"/>
  <c r="AM20" i="68"/>
  <c r="AQ8" i="68"/>
  <c r="AU19" i="68"/>
  <c r="AY23" i="68"/>
  <c r="AF14" i="68"/>
  <c r="AN23" i="68"/>
  <c r="AV14" i="68"/>
  <c r="AZ16" i="68"/>
  <c r="AU11" i="68"/>
  <c r="AQ13" i="68"/>
  <c r="AP21" i="68"/>
  <c r="AM7" i="68"/>
  <c r="AN9" i="68"/>
  <c r="AP10" i="68"/>
  <c r="AF24" i="68"/>
  <c r="AJ25" i="68"/>
  <c r="AN20" i="68"/>
  <c r="AR24" i="68"/>
  <c r="AV12" i="68"/>
  <c r="AZ31" i="68"/>
  <c r="AF6" i="68"/>
  <c r="AV6" i="68"/>
  <c r="AW7" i="68"/>
  <c r="AZ8" i="68"/>
  <c r="AS9" i="68"/>
  <c r="AN12" i="68"/>
  <c r="AK14" i="68"/>
  <c r="BA14" i="68"/>
  <c r="AH16" i="68"/>
  <c r="AF17" i="68"/>
  <c r="AV17" i="68"/>
  <c r="BA21" i="68"/>
  <c r="AF27" i="68"/>
  <c r="AN32" i="68"/>
  <c r="AP15" i="68"/>
  <c r="AL21" i="68"/>
  <c r="AL16" i="68"/>
  <c r="AL7" i="68"/>
  <c r="AL6" i="68"/>
  <c r="AL15" i="68"/>
  <c r="AL14" i="68"/>
  <c r="AL8" i="68"/>
  <c r="AT23" i="68"/>
  <c r="AT22" i="68"/>
  <c r="AT19" i="68"/>
  <c r="AT11" i="68"/>
  <c r="AT6" i="68"/>
  <c r="AT14" i="68"/>
  <c r="AT12" i="68"/>
  <c r="AT26" i="68"/>
  <c r="AX21" i="68"/>
  <c r="AX14" i="68"/>
  <c r="AX7" i="68"/>
  <c r="AX23" i="68"/>
  <c r="AX18" i="68"/>
  <c r="AX15" i="68"/>
  <c r="AX11" i="68"/>
  <c r="AX6" i="68"/>
  <c r="AI22" i="68"/>
  <c r="AI19" i="68"/>
  <c r="AI17" i="68"/>
  <c r="AI12" i="68"/>
  <c r="AI8" i="68"/>
  <c r="AI24" i="68"/>
  <c r="AI23" i="68"/>
  <c r="AU20" i="68"/>
  <c r="AU15" i="68"/>
  <c r="AU9" i="68"/>
  <c r="AU8" i="68"/>
  <c r="AU32" i="68"/>
  <c r="AU28" i="68"/>
  <c r="AU23" i="68"/>
  <c r="AU22" i="68"/>
  <c r="AT7" i="68"/>
  <c r="AX8" i="68"/>
  <c r="AH10" i="68"/>
  <c r="AX10" i="68"/>
  <c r="AP11" i="68"/>
  <c r="AE12" i="68"/>
  <c r="AQ12" i="68"/>
  <c r="AI13" i="68"/>
  <c r="AY13" i="68"/>
  <c r="AI15" i="68"/>
  <c r="AM16" i="68"/>
  <c r="AL18" i="68"/>
  <c r="AL19" i="68"/>
  <c r="AE20" i="68"/>
  <c r="AY20" i="68"/>
  <c r="AE23" i="68"/>
  <c r="AM26" i="68"/>
  <c r="AX27" i="68"/>
  <c r="AT29" i="68"/>
  <c r="AU31" i="68"/>
  <c r="AI7" i="68"/>
  <c r="AM8" i="68"/>
  <c r="AL10" i="68"/>
  <c r="AH12" i="68"/>
  <c r="AU12" i="68"/>
  <c r="AM13" i="68"/>
  <c r="AM15" i="68"/>
  <c r="AQ16" i="68"/>
  <c r="AI20" i="68"/>
  <c r="AX26" i="68"/>
  <c r="AL30" i="68"/>
  <c r="AH29" i="68"/>
  <c r="AH23" i="68"/>
  <c r="AH15" i="68"/>
  <c r="AH14" i="68"/>
  <c r="AH11" i="68"/>
  <c r="AH27" i="68"/>
  <c r="AH7" i="68"/>
  <c r="AH6" i="68"/>
  <c r="AH30" i="68"/>
  <c r="AP14" i="68"/>
  <c r="AP12" i="68"/>
  <c r="AP8" i="68"/>
  <c r="AP25" i="68"/>
  <c r="AP22" i="68"/>
  <c r="AP19" i="68"/>
  <c r="AP16" i="68"/>
  <c r="AP6" i="68"/>
  <c r="AP31" i="68"/>
  <c r="AE16" i="68"/>
  <c r="AE9" i="68"/>
  <c r="AE7" i="68"/>
  <c r="AE32" i="68"/>
  <c r="AE31" i="68"/>
  <c r="AE28" i="68"/>
  <c r="AE26" i="68"/>
  <c r="AM31" i="68"/>
  <c r="AM30" i="68"/>
  <c r="AM27" i="68"/>
  <c r="AM11" i="68"/>
  <c r="AM9" i="68"/>
  <c r="AQ32" i="68"/>
  <c r="AQ28" i="68"/>
  <c r="AQ18" i="68"/>
  <c r="AQ17" i="68"/>
  <c r="AQ7" i="68"/>
  <c r="AQ30" i="68"/>
  <c r="AQ27" i="68"/>
  <c r="AY30" i="68"/>
  <c r="AY27" i="68"/>
  <c r="AY26" i="68"/>
  <c r="AY17" i="68"/>
  <c r="AY16" i="68"/>
  <c r="AP7" i="68"/>
  <c r="AH8" i="68"/>
  <c r="AT8" i="68"/>
  <c r="AT10" i="68"/>
  <c r="AL11" i="68"/>
  <c r="AY11" i="68"/>
  <c r="AE13" i="68"/>
  <c r="AU13" i="68"/>
  <c r="AT15" i="68"/>
  <c r="AX16" i="68"/>
  <c r="AH18" i="68"/>
  <c r="AE19" i="68"/>
  <c r="AY19" i="68"/>
  <c r="AQ22" i="68"/>
  <c r="AQ24" i="68"/>
  <c r="AT25" i="68"/>
  <c r="AI27" i="68"/>
  <c r="AL31" i="68"/>
  <c r="AE22" i="68"/>
  <c r="AI32" i="68"/>
  <c r="AM24" i="68"/>
  <c r="AQ31" i="68"/>
  <c r="AU26" i="68"/>
  <c r="AY32" i="68"/>
  <c r="AO7" i="68"/>
  <c r="AU7" i="68"/>
  <c r="AE8" i="68"/>
  <c r="AR8" i="68"/>
  <c r="AY8" i="68"/>
  <c r="AI9" i="68"/>
  <c r="AQ9" i="68"/>
  <c r="AY9" i="68"/>
  <c r="AJ10" i="68"/>
  <c r="AR10" i="68"/>
  <c r="AZ10" i="68"/>
  <c r="AK11" i="68"/>
  <c r="AQ11" i="68"/>
  <c r="AF12" i="68"/>
  <c r="AM12" i="68"/>
  <c r="AY12" i="68"/>
  <c r="AJ13" i="68"/>
  <c r="AR13" i="68"/>
  <c r="AZ13" i="68"/>
  <c r="AE15" i="68"/>
  <c r="AQ15" i="68"/>
  <c r="AI16" i="68"/>
  <c r="AU16" i="68"/>
  <c r="AE17" i="68"/>
  <c r="AM17" i="68"/>
  <c r="AU17" i="68"/>
  <c r="AG18" i="68"/>
  <c r="AM18" i="68"/>
  <c r="AV19" i="68"/>
  <c r="AG20" i="68"/>
  <c r="AF21" i="68"/>
  <c r="AS21" i="68"/>
  <c r="AY22" i="68"/>
  <c r="AM23" i="68"/>
  <c r="AY24" i="68"/>
  <c r="AI26" i="68"/>
  <c r="AR27" i="68"/>
  <c r="AJ28" i="68"/>
  <c r="AV28" i="68"/>
  <c r="AO29" i="68"/>
  <c r="AI30" i="68"/>
  <c r="AW30" i="68"/>
  <c r="AF31" i="68"/>
  <c r="AH31" i="68"/>
  <c r="AX31" i="68"/>
  <c r="AG10" i="68"/>
  <c r="AO10" i="68"/>
  <c r="AW10" i="68"/>
  <c r="BA11" i="68"/>
  <c r="AG13" i="68"/>
  <c r="AO13" i="68"/>
  <c r="AW13" i="68"/>
  <c r="AO15" i="68"/>
  <c r="AR16" i="68"/>
  <c r="AK18" i="68"/>
  <c r="AZ19" i="68"/>
  <c r="AJ20" i="68"/>
  <c r="AZ25" i="68"/>
  <c r="AO26" i="68"/>
  <c r="AZ29" i="68"/>
  <c r="AF30" i="68"/>
  <c r="AF26" i="68"/>
  <c r="AF22" i="68"/>
  <c r="AF23" i="68"/>
  <c r="AF20" i="68"/>
  <c r="AF15" i="68"/>
  <c r="AF11" i="68"/>
  <c r="AF7" i="68"/>
  <c r="AF32" i="68"/>
  <c r="AF29" i="68"/>
  <c r="AJ30" i="68"/>
  <c r="AJ26" i="68"/>
  <c r="AJ22" i="68"/>
  <c r="AJ18" i="68"/>
  <c r="AJ27" i="68"/>
  <c r="AJ24" i="68"/>
  <c r="AJ21" i="68"/>
  <c r="AJ15" i="68"/>
  <c r="AJ11" i="68"/>
  <c r="AJ7" i="68"/>
  <c r="AJ23" i="68"/>
  <c r="AN30" i="68"/>
  <c r="AN26" i="68"/>
  <c r="AN22" i="68"/>
  <c r="AN18" i="68"/>
  <c r="AN31" i="68"/>
  <c r="AN28" i="68"/>
  <c r="AN25" i="68"/>
  <c r="AN15" i="68"/>
  <c r="AN11" i="68"/>
  <c r="AN7" i="68"/>
  <c r="AN27" i="68"/>
  <c r="AN24" i="68"/>
  <c r="AR30" i="68"/>
  <c r="AR26" i="68"/>
  <c r="AR22" i="68"/>
  <c r="AR18" i="68"/>
  <c r="AR32" i="68"/>
  <c r="AR29" i="68"/>
  <c r="AR19" i="68"/>
  <c r="AR15" i="68"/>
  <c r="AR11" i="68"/>
  <c r="AR7" i="68"/>
  <c r="AR31" i="68"/>
  <c r="AR28" i="68"/>
  <c r="AR25" i="68"/>
  <c r="AV30" i="68"/>
  <c r="AV26" i="68"/>
  <c r="AV22" i="68"/>
  <c r="AV18" i="68"/>
  <c r="AV23" i="68"/>
  <c r="AV20" i="68"/>
  <c r="AV15" i="68"/>
  <c r="AV11" i="68"/>
  <c r="AV7" i="68"/>
  <c r="AV32" i="68"/>
  <c r="AV29" i="68"/>
  <c r="AZ30" i="68"/>
  <c r="AZ26" i="68"/>
  <c r="AZ22" i="68"/>
  <c r="AZ18" i="68"/>
  <c r="AZ27" i="68"/>
  <c r="AZ24" i="68"/>
  <c r="AZ21" i="68"/>
  <c r="AZ15" i="68"/>
  <c r="AZ11" i="68"/>
  <c r="AZ7" i="68"/>
  <c r="AZ23" i="68"/>
  <c r="AJ6" i="68"/>
  <c r="AO6" i="68"/>
  <c r="AZ6" i="68"/>
  <c r="AS7" i="68"/>
  <c r="AF8" i="68"/>
  <c r="AV8" i="68"/>
  <c r="AJ9" i="68"/>
  <c r="AO9" i="68"/>
  <c r="AZ9" i="68"/>
  <c r="AN10" i="68"/>
  <c r="AS10" i="68"/>
  <c r="AG11" i="68"/>
  <c r="AW11" i="68"/>
  <c r="AJ12" i="68"/>
  <c r="AZ12" i="68"/>
  <c r="AN13" i="68"/>
  <c r="AS13" i="68"/>
  <c r="AG14" i="68"/>
  <c r="AR14" i="68"/>
  <c r="AW14" i="68"/>
  <c r="AK15" i="68"/>
  <c r="BA15" i="68"/>
  <c r="AN16" i="68"/>
  <c r="AG17" i="68"/>
  <c r="AR17" i="68"/>
  <c r="AW17" i="68"/>
  <c r="AF18" i="68"/>
  <c r="AS18" i="68"/>
  <c r="BA18" i="68"/>
  <c r="AJ19" i="68"/>
  <c r="AO20" i="68"/>
  <c r="AW20" i="68"/>
  <c r="AG21" i="68"/>
  <c r="AN21" i="68"/>
  <c r="AV21" i="68"/>
  <c r="AO22" i="68"/>
  <c r="AR23" i="68"/>
  <c r="AK24" i="68"/>
  <c r="AV24" i="68"/>
  <c r="AF25" i="68"/>
  <c r="BA25" i="68"/>
  <c r="D8" i="62" s="1"/>
  <c r="AK28" i="68"/>
  <c r="AS29" i="68"/>
  <c r="AG30" i="68"/>
  <c r="AJ31" i="68"/>
  <c r="AO32" i="68"/>
  <c r="AG31" i="68"/>
  <c r="AG27" i="68"/>
  <c r="AG23" i="68"/>
  <c r="AG19" i="68"/>
  <c r="AG32" i="68"/>
  <c r="AG29" i="68"/>
  <c r="AG26" i="68"/>
  <c r="AG16" i="68"/>
  <c r="AG12" i="68"/>
  <c r="AG8" i="68"/>
  <c r="AG28" i="68"/>
  <c r="AG25" i="68"/>
  <c r="AK31" i="68"/>
  <c r="AK27" i="68"/>
  <c r="AK23" i="68"/>
  <c r="AK19" i="68"/>
  <c r="AK30" i="68"/>
  <c r="AK20" i="68"/>
  <c r="AK16" i="68"/>
  <c r="AK12" i="68"/>
  <c r="AK8" i="68"/>
  <c r="AK32" i="68"/>
  <c r="AK29" i="68"/>
  <c r="AK26" i="68"/>
  <c r="AO31" i="68"/>
  <c r="AO27" i="68"/>
  <c r="AO23" i="68"/>
  <c r="AO19" i="68"/>
  <c r="AO24" i="68"/>
  <c r="AO21" i="68"/>
  <c r="AO18" i="68"/>
  <c r="AO16" i="68"/>
  <c r="AO12" i="68"/>
  <c r="AO8" i="68"/>
  <c r="AO30" i="68"/>
  <c r="AS31" i="68"/>
  <c r="AS27" i="68"/>
  <c r="AS23" i="68"/>
  <c r="AS19" i="68"/>
  <c r="AS28" i="68"/>
  <c r="AS25" i="68"/>
  <c r="AS22" i="68"/>
  <c r="AS16" i="68"/>
  <c r="AS12" i="68"/>
  <c r="AS8" i="68"/>
  <c r="AS24" i="68"/>
  <c r="AW31" i="68"/>
  <c r="AW27" i="68"/>
  <c r="AW23" i="68"/>
  <c r="AW19" i="68"/>
  <c r="AW32" i="68"/>
  <c r="AW29" i="68"/>
  <c r="AW26" i="68"/>
  <c r="AW16" i="68"/>
  <c r="AW12" i="68"/>
  <c r="AW8" i="68"/>
  <c r="AW28" i="68"/>
  <c r="AW25" i="68"/>
  <c r="AW22" i="68"/>
  <c r="BA31" i="68"/>
  <c r="BA27" i="68"/>
  <c r="BA23" i="68"/>
  <c r="BA19" i="68"/>
  <c r="BA30" i="68"/>
  <c r="BA20" i="68"/>
  <c r="BA16" i="68"/>
  <c r="BA12" i="68"/>
  <c r="BA8" i="68"/>
  <c r="BA32" i="68"/>
  <c r="BA29" i="68"/>
  <c r="BA26" i="68"/>
  <c r="AL25" i="68"/>
  <c r="AL22" i="68"/>
  <c r="AP29" i="68"/>
  <c r="AP26" i="68"/>
  <c r="AP23" i="68"/>
  <c r="AT30" i="68"/>
  <c r="AT27" i="68"/>
  <c r="AG6" i="68"/>
  <c r="AR6" i="68"/>
  <c r="AW6" i="68"/>
  <c r="AK7" i="68"/>
  <c r="BA7" i="68"/>
  <c r="AN8" i="68"/>
  <c r="AR9" i="68"/>
  <c r="AW9" i="68"/>
  <c r="AF10" i="68"/>
  <c r="AK10" i="68"/>
  <c r="AV10" i="68"/>
  <c r="BA10" i="68"/>
  <c r="AO11" i="68"/>
  <c r="AR12" i="68"/>
  <c r="AF13" i="68"/>
  <c r="AV13" i="68"/>
  <c r="AJ14" i="68"/>
  <c r="AO14" i="68"/>
  <c r="AZ14" i="68"/>
  <c r="AF16" i="68"/>
  <c r="AV16" i="68"/>
  <c r="AJ17" i="68"/>
  <c r="AZ17" i="68"/>
  <c r="AF19" i="68"/>
  <c r="AN19" i="68"/>
  <c r="AS20" i="68"/>
  <c r="AZ20" i="68"/>
  <c r="AK21" i="68"/>
  <c r="AR21" i="68"/>
  <c r="BA22" i="68"/>
  <c r="AG24" i="68"/>
  <c r="AK25" i="68"/>
  <c r="AV25" i="68"/>
  <c r="AH26" i="68"/>
  <c r="AS26" i="68"/>
  <c r="AL27" i="68"/>
  <c r="AV27" i="68"/>
  <c r="AF28" i="68"/>
  <c r="AO28" i="68"/>
  <c r="AZ28" i="68"/>
  <c r="AN29" i="68"/>
  <c r="AX29" i="68"/>
  <c r="AS30" i="68"/>
  <c r="AV31" i="68"/>
  <c r="AJ32" i="68"/>
  <c r="AS32" i="68"/>
  <c r="AH32" i="68"/>
  <c r="AH28" i="68"/>
  <c r="AH24" i="68"/>
  <c r="AH20" i="68"/>
  <c r="AL32" i="68"/>
  <c r="AL28" i="68"/>
  <c r="AL24" i="68"/>
  <c r="AL20" i="68"/>
  <c r="AP32" i="68"/>
  <c r="AP28" i="68"/>
  <c r="AP24" i="68"/>
  <c r="AP20" i="68"/>
  <c r="AT32" i="68"/>
  <c r="AT28" i="68"/>
  <c r="AT24" i="68"/>
  <c r="AT20" i="68"/>
  <c r="AX32" i="68"/>
  <c r="AX28" i="68"/>
  <c r="AX24" i="68"/>
  <c r="AX20" i="68"/>
  <c r="AE29" i="68"/>
  <c r="AE25" i="68"/>
  <c r="AE21" i="68"/>
  <c r="AI29" i="68"/>
  <c r="AI25" i="68"/>
  <c r="AI21" i="68"/>
  <c r="AM29" i="68"/>
  <c r="AM25" i="68"/>
  <c r="AM21" i="68"/>
  <c r="AQ29" i="68"/>
  <c r="AQ25" i="68"/>
  <c r="AQ21" i="68"/>
  <c r="AU29" i="68"/>
  <c r="AU25" i="68"/>
  <c r="AU21" i="68"/>
  <c r="AY29" i="68"/>
  <c r="AY25" i="68"/>
  <c r="AY21" i="68"/>
  <c r="AE6" i="68"/>
  <c r="AI6" i="68"/>
  <c r="AM6" i="68"/>
  <c r="AQ6" i="68"/>
  <c r="AU6" i="68"/>
  <c r="AY6" i="68"/>
  <c r="AH9" i="68"/>
  <c r="AL9" i="68"/>
  <c r="AP9" i="68"/>
  <c r="AT9" i="68"/>
  <c r="AX9" i="68"/>
  <c r="AE10" i="68"/>
  <c r="AI10" i="68"/>
  <c r="AM10" i="68"/>
  <c r="AQ10" i="68"/>
  <c r="AU10" i="68"/>
  <c r="AY10" i="68"/>
  <c r="AH13" i="68"/>
  <c r="AL13" i="68"/>
  <c r="AP13" i="68"/>
  <c r="AT13" i="68"/>
  <c r="AX13" i="68"/>
  <c r="AE14" i="68"/>
  <c r="AI14" i="68"/>
  <c r="AM14" i="68"/>
  <c r="AQ14" i="68"/>
  <c r="AU14" i="68"/>
  <c r="AY14" i="68"/>
  <c r="AH17" i="68"/>
  <c r="AL17" i="68"/>
  <c r="AP17" i="68"/>
  <c r="AT17" i="68"/>
  <c r="AX17" i="68"/>
  <c r="AE18" i="68"/>
  <c r="AI18" i="68"/>
  <c r="AT18" i="68"/>
  <c r="AY18" i="68"/>
  <c r="AH19" i="68"/>
  <c r="AM19" i="68"/>
  <c r="AX19" i="68"/>
  <c r="AQ20" i="68"/>
  <c r="AT21" i="68"/>
  <c r="AH22" i="68"/>
  <c r="AM22" i="68"/>
  <c r="AX22" i="68"/>
  <c r="AL23" i="68"/>
  <c r="AQ23" i="68"/>
  <c r="AE24" i="68"/>
  <c r="AU24" i="68"/>
  <c r="AH25" i="68"/>
  <c r="AX25" i="68"/>
  <c r="AL26" i="68"/>
  <c r="AQ26" i="68"/>
  <c r="AE27" i="68"/>
  <c r="AP27" i="68"/>
  <c r="AU27" i="68"/>
  <c r="AI28" i="68"/>
  <c r="AY28" i="68"/>
  <c r="AL29" i="68"/>
  <c r="AE30" i="68"/>
  <c r="AP30" i="68"/>
  <c r="AU30" i="68"/>
  <c r="AI31" i="68"/>
  <c r="AT31" i="68"/>
  <c r="AY31" i="68"/>
  <c r="AM32" i="68"/>
  <c r="S10" i="64"/>
  <c r="T7" i="64"/>
  <c r="F4" i="63"/>
  <c r="F6" i="63"/>
  <c r="F8" i="63"/>
  <c r="F10" i="63"/>
  <c r="F12" i="63"/>
  <c r="F14" i="63"/>
  <c r="F16" i="63"/>
  <c r="F18" i="63"/>
  <c r="F20" i="63"/>
  <c r="F22" i="63"/>
  <c r="F24" i="63"/>
  <c r="F26" i="63"/>
  <c r="F28" i="63"/>
  <c r="F30" i="63"/>
  <c r="F32" i="63"/>
  <c r="F34" i="63"/>
  <c r="G4" i="63"/>
  <c r="G6" i="63"/>
  <c r="G8" i="63"/>
  <c r="G10" i="63"/>
  <c r="G12" i="63"/>
  <c r="G14" i="63"/>
  <c r="G16" i="63"/>
  <c r="G18" i="63"/>
  <c r="G20" i="63"/>
  <c r="G22" i="63"/>
  <c r="G24" i="63"/>
  <c r="G26" i="63"/>
  <c r="G28" i="63"/>
  <c r="G30" i="63"/>
  <c r="G32" i="63"/>
  <c r="G34" i="63"/>
  <c r="D77" i="62"/>
  <c r="T34" i="93"/>
  <c r="P10" i="93"/>
  <c r="T10" i="93"/>
  <c r="N11" i="93"/>
  <c r="R11" i="93"/>
  <c r="V11" i="93"/>
  <c r="P13" i="93"/>
  <c r="T13" i="93"/>
  <c r="N15" i="93"/>
  <c r="R15" i="93"/>
  <c r="V15" i="93"/>
  <c r="P16" i="93"/>
  <c r="T16" i="93"/>
  <c r="N18" i="93"/>
  <c r="R18" i="93"/>
  <c r="V18" i="93"/>
  <c r="P20" i="93"/>
  <c r="T20" i="93"/>
  <c r="N21" i="93"/>
  <c r="R21" i="93"/>
  <c r="V21" i="93"/>
  <c r="P23" i="93"/>
  <c r="T23" i="93"/>
  <c r="N24" i="93"/>
  <c r="R24" i="93"/>
  <c r="V24" i="93"/>
  <c r="P28" i="93"/>
  <c r="T28" i="93"/>
  <c r="P29" i="93"/>
  <c r="T29" i="93"/>
  <c r="P32" i="93"/>
  <c r="T32" i="93"/>
  <c r="N33" i="93"/>
  <c r="R33" i="93"/>
  <c r="V33" i="93"/>
  <c r="P7" i="93"/>
  <c r="T7" i="93"/>
  <c r="N8" i="93"/>
  <c r="R8" i="93"/>
  <c r="V8" i="93"/>
  <c r="P9" i="93"/>
  <c r="T9" i="93"/>
  <c r="P12" i="93"/>
  <c r="T12" i="93"/>
  <c r="N14" i="93"/>
  <c r="R14" i="93"/>
  <c r="V14" i="93"/>
  <c r="R17" i="93"/>
  <c r="V17" i="93"/>
  <c r="P19" i="93"/>
  <c r="T19" i="93"/>
  <c r="P22" i="93"/>
  <c r="T22" i="93"/>
  <c r="P25" i="93"/>
  <c r="T25" i="93"/>
  <c r="N26" i="93"/>
  <c r="R26" i="93"/>
  <c r="V26" i="93"/>
  <c r="P27" i="93"/>
  <c r="T27" i="93"/>
  <c r="N30" i="93"/>
  <c r="R30" i="93"/>
  <c r="V30" i="93"/>
  <c r="P31" i="93"/>
  <c r="N7" i="93"/>
  <c r="R7" i="93"/>
  <c r="V7" i="93"/>
  <c r="P8" i="93"/>
  <c r="T8" i="93"/>
  <c r="N9" i="93"/>
  <c r="R9" i="93"/>
  <c r="V9" i="93"/>
  <c r="N12" i="93"/>
  <c r="R12" i="93"/>
  <c r="V12" i="93"/>
  <c r="P14" i="93"/>
  <c r="T14" i="93"/>
  <c r="T17" i="93"/>
  <c r="N19" i="93"/>
  <c r="R19" i="93"/>
  <c r="V19" i="93"/>
  <c r="N22" i="93"/>
  <c r="R22" i="93"/>
  <c r="V22" i="93"/>
  <c r="N25" i="93"/>
  <c r="R25" i="93"/>
  <c r="V25" i="93"/>
  <c r="P26" i="93"/>
  <c r="T26" i="93"/>
  <c r="N27" i="93"/>
  <c r="R27" i="93"/>
  <c r="V27" i="93"/>
  <c r="N31" i="93"/>
  <c r="R31" i="93"/>
  <c r="V31" i="93"/>
  <c r="F11" i="133"/>
  <c r="F19" i="133"/>
  <c r="F9" i="133"/>
  <c r="F17" i="133"/>
  <c r="F5" i="133"/>
  <c r="F13" i="133"/>
  <c r="F21" i="133"/>
  <c r="F6" i="133"/>
  <c r="F10" i="133"/>
  <c r="F14" i="133"/>
  <c r="F18" i="133"/>
  <c r="F22" i="133"/>
  <c r="F4" i="133"/>
  <c r="F8" i="133"/>
  <c r="F12" i="133"/>
  <c r="F16" i="133"/>
  <c r="F20" i="133"/>
  <c r="D92" i="62"/>
  <c r="U4" i="82"/>
  <c r="Y4" i="82"/>
  <c r="AC4" i="82"/>
  <c r="AG4" i="82"/>
  <c r="V5" i="82"/>
  <c r="Z5" i="82"/>
  <c r="Y9" i="82"/>
  <c r="AG9" i="82"/>
  <c r="AC10" i="82"/>
  <c r="U13" i="82"/>
  <c r="AC13" i="82"/>
  <c r="U14" i="82"/>
  <c r="Z14" i="82"/>
  <c r="V15" i="82"/>
  <c r="Y17" i="82"/>
  <c r="AG17" i="82"/>
  <c r="AC18" i="82"/>
  <c r="U21" i="82"/>
  <c r="AC21" i="82"/>
  <c r="U22" i="82"/>
  <c r="Z22" i="82"/>
  <c r="V23" i="82"/>
  <c r="Y25" i="82"/>
  <c r="AG25" i="82"/>
  <c r="AC26" i="82"/>
  <c r="U29" i="82"/>
  <c r="AC29" i="82"/>
  <c r="U30" i="82"/>
  <c r="Z30" i="82"/>
  <c r="V31" i="82"/>
  <c r="AC34" i="82"/>
  <c r="U35" i="82"/>
  <c r="U31" i="82"/>
  <c r="U27" i="82"/>
  <c r="U23" i="82"/>
  <c r="U19" i="82"/>
  <c r="U15" i="82"/>
  <c r="U11" i="82"/>
  <c r="U36" i="82"/>
  <c r="U32" i="82"/>
  <c r="U28" i="82"/>
  <c r="U24" i="82"/>
  <c r="U20" i="82"/>
  <c r="U16" i="82"/>
  <c r="U12" i="82"/>
  <c r="U8" i="82"/>
  <c r="Y35" i="82"/>
  <c r="Y31" i="82"/>
  <c r="Y27" i="82"/>
  <c r="Y23" i="82"/>
  <c r="Y19" i="82"/>
  <c r="Y15" i="82"/>
  <c r="Y11" i="82"/>
  <c r="Y36" i="82"/>
  <c r="Y32" i="82"/>
  <c r="Y28" i="82"/>
  <c r="Y24" i="82"/>
  <c r="Y20" i="82"/>
  <c r="Y16" i="82"/>
  <c r="Y12" i="82"/>
  <c r="Y8" i="82"/>
  <c r="AC35" i="82"/>
  <c r="AC31" i="82"/>
  <c r="AC27" i="82"/>
  <c r="AC23" i="82"/>
  <c r="AC19" i="82"/>
  <c r="AC15" i="82"/>
  <c r="AC11" i="82"/>
  <c r="AC36" i="82"/>
  <c r="AC32" i="82"/>
  <c r="AC28" i="82"/>
  <c r="AC24" i="82"/>
  <c r="AC20" i="82"/>
  <c r="AC16" i="82"/>
  <c r="AC12" i="82"/>
  <c r="AC8" i="82"/>
  <c r="AG35" i="82"/>
  <c r="AG31" i="82"/>
  <c r="AG27" i="82"/>
  <c r="AG23" i="82"/>
  <c r="AG19" i="82"/>
  <c r="AG15" i="82"/>
  <c r="AG11" i="82"/>
  <c r="AG7" i="82"/>
  <c r="AG36" i="82"/>
  <c r="AG32" i="82"/>
  <c r="AG28" i="82"/>
  <c r="AG24" i="82"/>
  <c r="AG20" i="82"/>
  <c r="AG16" i="82"/>
  <c r="AG12" i="82"/>
  <c r="AG8" i="82"/>
  <c r="V3" i="82"/>
  <c r="Z3" i="82"/>
  <c r="U6" i="82"/>
  <c r="Y6" i="82"/>
  <c r="AC6" i="82"/>
  <c r="AG6" i="82"/>
  <c r="V7" i="82"/>
  <c r="Z7" i="82"/>
  <c r="U9" i="82"/>
  <c r="AC9" i="82"/>
  <c r="U10" i="82"/>
  <c r="Z10" i="82"/>
  <c r="V11" i="82"/>
  <c r="Y13" i="82"/>
  <c r="AG13" i="82"/>
  <c r="AC14" i="82"/>
  <c r="U17" i="82"/>
  <c r="AC17" i="82"/>
  <c r="U18" i="82"/>
  <c r="Z18" i="82"/>
  <c r="V19" i="82"/>
  <c r="Y21" i="82"/>
  <c r="AG21" i="82"/>
  <c r="AC22" i="82"/>
  <c r="U25" i="82"/>
  <c r="AC25" i="82"/>
  <c r="U26" i="82"/>
  <c r="Z26" i="82"/>
  <c r="V27" i="82"/>
  <c r="Y29" i="82"/>
  <c r="AG29" i="82"/>
  <c r="G83" i="62" s="1"/>
  <c r="AC30" i="82"/>
  <c r="U33" i="82"/>
  <c r="AC33" i="82"/>
  <c r="U34" i="82"/>
  <c r="Y37" i="82"/>
  <c r="AG37" i="82"/>
  <c r="V36" i="82"/>
  <c r="V32" i="82"/>
  <c r="V28" i="82"/>
  <c r="V24" i="82"/>
  <c r="V20" i="82"/>
  <c r="V16" i="82"/>
  <c r="V12" i="82"/>
  <c r="V8" i="82"/>
  <c r="V37" i="82"/>
  <c r="V33" i="82"/>
  <c r="V29" i="82"/>
  <c r="V25" i="82"/>
  <c r="V21" i="82"/>
  <c r="V17" i="82"/>
  <c r="V13" i="82"/>
  <c r="V9" i="82"/>
  <c r="Z36" i="82"/>
  <c r="Z32" i="82"/>
  <c r="Z28" i="82"/>
  <c r="Z24" i="82"/>
  <c r="Z20" i="82"/>
  <c r="Z16" i="82"/>
  <c r="Z12" i="82"/>
  <c r="Z8" i="82"/>
  <c r="Z37" i="82"/>
  <c r="Z33" i="82"/>
  <c r="Z29" i="82"/>
  <c r="Z25" i="82"/>
  <c r="Z21" i="82"/>
  <c r="Z17" i="82"/>
  <c r="Z13" i="82"/>
  <c r="Z9" i="82"/>
  <c r="AD36" i="82"/>
  <c r="AD32" i="82"/>
  <c r="AD28" i="82"/>
  <c r="AD24" i="82"/>
  <c r="AD20" i="82"/>
  <c r="AD16" i="82"/>
  <c r="AD12" i="82"/>
  <c r="AD8" i="82"/>
  <c r="AD37" i="82"/>
  <c r="AD33" i="82"/>
  <c r="AD29" i="82"/>
  <c r="AD25" i="82"/>
  <c r="AD21" i="82"/>
  <c r="AD17" i="82"/>
  <c r="AD13" i="82"/>
  <c r="AD9" i="82"/>
  <c r="S37" i="82"/>
  <c r="S33" i="82"/>
  <c r="S29" i="82"/>
  <c r="S25" i="82"/>
  <c r="S21" i="82"/>
  <c r="S17" i="82"/>
  <c r="S13" i="82"/>
  <c r="S9" i="82"/>
  <c r="S34" i="82"/>
  <c r="S30" i="82"/>
  <c r="S26" i="82"/>
  <c r="S22" i="82"/>
  <c r="S18" i="82"/>
  <c r="S14" i="82"/>
  <c r="S10" i="82"/>
  <c r="W37" i="82"/>
  <c r="W33" i="82"/>
  <c r="W29" i="82"/>
  <c r="W25" i="82"/>
  <c r="W21" i="82"/>
  <c r="W17" i="82"/>
  <c r="W13" i="82"/>
  <c r="W9" i="82"/>
  <c r="W34" i="82"/>
  <c r="W30" i="82"/>
  <c r="W26" i="82"/>
  <c r="W22" i="82"/>
  <c r="W18" i="82"/>
  <c r="W14" i="82"/>
  <c r="W10" i="82"/>
  <c r="AA37" i="82"/>
  <c r="AA33" i="82"/>
  <c r="AA29" i="82"/>
  <c r="AA25" i="82"/>
  <c r="AA21" i="82"/>
  <c r="AA17" i="82"/>
  <c r="AA13" i="82"/>
  <c r="AA9" i="82"/>
  <c r="AA34" i="82"/>
  <c r="AA30" i="82"/>
  <c r="AA26" i="82"/>
  <c r="AA22" i="82"/>
  <c r="AA18" i="82"/>
  <c r="AA14" i="82"/>
  <c r="AA10" i="82"/>
  <c r="AE10" i="82"/>
  <c r="AE14" i="82"/>
  <c r="AE18" i="82"/>
  <c r="AE22" i="82"/>
  <c r="AE26" i="82"/>
  <c r="AE30" i="82"/>
  <c r="AE34" i="82"/>
  <c r="AE9" i="82"/>
  <c r="AE13" i="82"/>
  <c r="AE17" i="82"/>
  <c r="AE21" i="82"/>
  <c r="AE25" i="82"/>
  <c r="AE29" i="82"/>
  <c r="AE33" i="82"/>
  <c r="AK41" i="65"/>
  <c r="AK37" i="65"/>
  <c r="AK33" i="65"/>
  <c r="AK29" i="65"/>
  <c r="AK25" i="65"/>
  <c r="AK40" i="65"/>
  <c r="AK36" i="65"/>
  <c r="AK32" i="65"/>
  <c r="AK28" i="65"/>
  <c r="AK35" i="65"/>
  <c r="AK27" i="65"/>
  <c r="AK24" i="65"/>
  <c r="AK20" i="65"/>
  <c r="AK16" i="65"/>
  <c r="AK12" i="65"/>
  <c r="AK11" i="65"/>
  <c r="AK7" i="65"/>
  <c r="AK38" i="65"/>
  <c r="AK30" i="65"/>
  <c r="AK23" i="65"/>
  <c r="AK19" i="65"/>
  <c r="AK15" i="65"/>
  <c r="AO41" i="65"/>
  <c r="AO37" i="65"/>
  <c r="AO33" i="65"/>
  <c r="AO29" i="65"/>
  <c r="AO25" i="65"/>
  <c r="AO40" i="65"/>
  <c r="AO36" i="65"/>
  <c r="AO32" i="65"/>
  <c r="AO28" i="65"/>
  <c r="AO34" i="65"/>
  <c r="AO26" i="65"/>
  <c r="AO24" i="65"/>
  <c r="AO20" i="65"/>
  <c r="AO16" i="65"/>
  <c r="AO12" i="65"/>
  <c r="AO11" i="65"/>
  <c r="AO7" i="65"/>
  <c r="AO35" i="65"/>
  <c r="AO27" i="65"/>
  <c r="AO23" i="65"/>
  <c r="AO19" i="65"/>
  <c r="AO15" i="65"/>
  <c r="AS41" i="65"/>
  <c r="AS37" i="65"/>
  <c r="AS33" i="65"/>
  <c r="AS29" i="65"/>
  <c r="AS25" i="65"/>
  <c r="AS40" i="65"/>
  <c r="AS36" i="65"/>
  <c r="AS32" i="65"/>
  <c r="AS28" i="65"/>
  <c r="AS39" i="65"/>
  <c r="AS31" i="65"/>
  <c r="AS24" i="65"/>
  <c r="AS20" i="65"/>
  <c r="AS16" i="65"/>
  <c r="AS12" i="65"/>
  <c r="AS11" i="65"/>
  <c r="AS7" i="65"/>
  <c r="AS34" i="65"/>
  <c r="AS26" i="65"/>
  <c r="AS23" i="65"/>
  <c r="AS19" i="65"/>
  <c r="AS15" i="65"/>
  <c r="AS10" i="65"/>
  <c r="AW41" i="65"/>
  <c r="AW37" i="65"/>
  <c r="AW33" i="65"/>
  <c r="AW29" i="65"/>
  <c r="AW25" i="65"/>
  <c r="AW40" i="65"/>
  <c r="AW36" i="65"/>
  <c r="AW32" i="65"/>
  <c r="AW28" i="65"/>
  <c r="AW38" i="65"/>
  <c r="AW30" i="65"/>
  <c r="AW24" i="65"/>
  <c r="AW20" i="65"/>
  <c r="AW16" i="65"/>
  <c r="AW12" i="65"/>
  <c r="AW11" i="65"/>
  <c r="AW7" i="65"/>
  <c r="AW39" i="65"/>
  <c r="AW31" i="65"/>
  <c r="AW23" i="65"/>
  <c r="AW19" i="65"/>
  <c r="AW15" i="65"/>
  <c r="AW10" i="65"/>
  <c r="BA41" i="65"/>
  <c r="BA37" i="65"/>
  <c r="BA33" i="65"/>
  <c r="BA29" i="65"/>
  <c r="BA25" i="65"/>
  <c r="BA40" i="65"/>
  <c r="BA36" i="65"/>
  <c r="BA32" i="65"/>
  <c r="BA28" i="65"/>
  <c r="BA35" i="65"/>
  <c r="BA27" i="65"/>
  <c r="BA24" i="65"/>
  <c r="BA20" i="65"/>
  <c r="BA16" i="65"/>
  <c r="BA12" i="65"/>
  <c r="BA11" i="65"/>
  <c r="BA7" i="65"/>
  <c r="BA38" i="65"/>
  <c r="BA30" i="65"/>
  <c r="BA23" i="65"/>
  <c r="BA19" i="65"/>
  <c r="BA15" i="65"/>
  <c r="BA10" i="65"/>
  <c r="BE41" i="65"/>
  <c r="BE37" i="65"/>
  <c r="BE33" i="65"/>
  <c r="BE29" i="65"/>
  <c r="BE25" i="65"/>
  <c r="BE40" i="65"/>
  <c r="BE36" i="65"/>
  <c r="BE32" i="65"/>
  <c r="BE28" i="65"/>
  <c r="BE34" i="65"/>
  <c r="BE26" i="65"/>
  <c r="BE20" i="65"/>
  <c r="BE16" i="65"/>
  <c r="BE12" i="65"/>
  <c r="BE7" i="65"/>
  <c r="BE43" i="65" s="1"/>
  <c r="BE35" i="65"/>
  <c r="BE27" i="65"/>
  <c r="BE24" i="65"/>
  <c r="BE23" i="65"/>
  <c r="BE19" i="65"/>
  <c r="BE15" i="65"/>
  <c r="BE10" i="65"/>
  <c r="AJ38" i="65"/>
  <c r="AJ34" i="65"/>
  <c r="AJ30" i="65"/>
  <c r="AJ26" i="65"/>
  <c r="AJ41" i="65"/>
  <c r="AJ37" i="65"/>
  <c r="AJ33" i="65"/>
  <c r="AJ29" i="65"/>
  <c r="AJ21" i="65"/>
  <c r="AJ17" i="65"/>
  <c r="AJ13" i="65"/>
  <c r="AJ8" i="65"/>
  <c r="AJ40" i="65"/>
  <c r="AJ35" i="65"/>
  <c r="AJ32" i="65"/>
  <c r="AJ27" i="65"/>
  <c r="AJ24" i="65"/>
  <c r="AJ20" i="65"/>
  <c r="AJ16" i="65"/>
  <c r="AJ12" i="65"/>
  <c r="AJ11" i="65"/>
  <c r="AN38" i="65"/>
  <c r="AN34" i="65"/>
  <c r="AN30" i="65"/>
  <c r="AN26" i="65"/>
  <c r="AN41" i="65"/>
  <c r="AN37" i="65"/>
  <c r="AN33" i="65"/>
  <c r="AN29" i="65"/>
  <c r="AN39" i="65"/>
  <c r="AN31" i="65"/>
  <c r="AN21" i="65"/>
  <c r="AN17" i="65"/>
  <c r="AN13" i="65"/>
  <c r="AN8" i="65"/>
  <c r="AN36" i="65"/>
  <c r="AN28" i="65"/>
  <c r="AN24" i="65"/>
  <c r="AN20" i="65"/>
  <c r="AN16" i="65"/>
  <c r="AN12" i="65"/>
  <c r="AN11" i="65"/>
  <c r="AR38" i="65"/>
  <c r="AR34" i="65"/>
  <c r="AR30" i="65"/>
  <c r="AR26" i="65"/>
  <c r="AR41" i="65"/>
  <c r="AR37" i="65"/>
  <c r="AR33" i="65"/>
  <c r="AR29" i="65"/>
  <c r="AR25" i="65"/>
  <c r="AR21" i="65"/>
  <c r="AR17" i="65"/>
  <c r="AR13" i="65"/>
  <c r="AR8" i="65"/>
  <c r="AR40" i="65"/>
  <c r="AR39" i="65"/>
  <c r="AR32" i="65"/>
  <c r="AR31" i="65"/>
  <c r="AR24" i="65"/>
  <c r="AR20" i="65"/>
  <c r="AR16" i="65"/>
  <c r="AR12" i="65"/>
  <c r="AR11" i="65"/>
  <c r="AV38" i="65"/>
  <c r="AV34" i="65"/>
  <c r="AV30" i="65"/>
  <c r="AV26" i="65"/>
  <c r="AV41" i="65"/>
  <c r="AV37" i="65"/>
  <c r="AV33" i="65"/>
  <c r="AV29" i="65"/>
  <c r="AV35" i="65"/>
  <c r="AV27" i="65"/>
  <c r="AV21" i="65"/>
  <c r="AV17" i="65"/>
  <c r="AV13" i="65"/>
  <c r="AV8" i="65"/>
  <c r="AV36" i="65"/>
  <c r="AV28" i="65"/>
  <c r="AV25" i="65"/>
  <c r="AV24" i="65"/>
  <c r="AV20" i="65"/>
  <c r="AV16" i="65"/>
  <c r="AV12" i="65"/>
  <c r="AV11" i="65"/>
  <c r="AZ38" i="65"/>
  <c r="AZ34" i="65"/>
  <c r="AZ30" i="65"/>
  <c r="AZ26" i="65"/>
  <c r="AZ41" i="65"/>
  <c r="AZ37" i="65"/>
  <c r="AZ33" i="65"/>
  <c r="AZ29" i="65"/>
  <c r="AZ21" i="65"/>
  <c r="AZ17" i="65"/>
  <c r="AZ13" i="65"/>
  <c r="AZ8" i="65"/>
  <c r="AZ40" i="65"/>
  <c r="AZ35" i="65"/>
  <c r="AZ32" i="65"/>
  <c r="AZ27" i="65"/>
  <c r="AZ24" i="65"/>
  <c r="AZ20" i="65"/>
  <c r="AZ16" i="65"/>
  <c r="AZ12" i="65"/>
  <c r="AZ11" i="65"/>
  <c r="BD38" i="65"/>
  <c r="BD34" i="65"/>
  <c r="BD30" i="65"/>
  <c r="BD26" i="65"/>
  <c r="BD41" i="65"/>
  <c r="BD37" i="65"/>
  <c r="BD33" i="65"/>
  <c r="BD29" i="65"/>
  <c r="BD39" i="65"/>
  <c r="BD31" i="65"/>
  <c r="BD21" i="65"/>
  <c r="BD17" i="65"/>
  <c r="BD13" i="65"/>
  <c r="BD8" i="65"/>
  <c r="BD36" i="65"/>
  <c r="BD28" i="65"/>
  <c r="BD20" i="65"/>
  <c r="BD16" i="65"/>
  <c r="BD12" i="65"/>
  <c r="BD11" i="65"/>
  <c r="AV7" i="65"/>
  <c r="AS8" i="65"/>
  <c r="AZ10" i="65"/>
  <c r="AO13" i="65"/>
  <c r="BE13" i="65"/>
  <c r="AJ14" i="65"/>
  <c r="AN14" i="65"/>
  <c r="AR14" i="65"/>
  <c r="AV14" i="65"/>
  <c r="AZ14" i="65"/>
  <c r="BD14" i="65"/>
  <c r="AN15" i="65"/>
  <c r="BD15" i="65"/>
  <c r="AO17" i="65"/>
  <c r="BE17" i="65"/>
  <c r="AJ18" i="65"/>
  <c r="AN18" i="65"/>
  <c r="AR18" i="65"/>
  <c r="AV18" i="65"/>
  <c r="AZ18" i="65"/>
  <c r="BD18" i="65"/>
  <c r="AN19" i="65"/>
  <c r="BD19" i="65"/>
  <c r="AO21" i="65"/>
  <c r="BE21" i="65"/>
  <c r="AJ22" i="65"/>
  <c r="AN22" i="65"/>
  <c r="AR22" i="65"/>
  <c r="AV22" i="65"/>
  <c r="AZ22" i="65"/>
  <c r="BD22" i="65"/>
  <c r="AN23" i="65"/>
  <c r="BD23" i="65"/>
  <c r="AJ25" i="65"/>
  <c r="AW26" i="65"/>
  <c r="AS27" i="65"/>
  <c r="AO30" i="65"/>
  <c r="AO31" i="65"/>
  <c r="BE31" i="65"/>
  <c r="AW34" i="65"/>
  <c r="AS35" i="65"/>
  <c r="AO38" i="65"/>
  <c r="AO39" i="65"/>
  <c r="BE39" i="65"/>
  <c r="AH40" i="65"/>
  <c r="AH36" i="65"/>
  <c r="AH32" i="65"/>
  <c r="AH28" i="65"/>
  <c r="AH39" i="65"/>
  <c r="AH35" i="65"/>
  <c r="AH31" i="65"/>
  <c r="AH27" i="65"/>
  <c r="AL40" i="65"/>
  <c r="AL36" i="65"/>
  <c r="AL32" i="65"/>
  <c r="AL28" i="65"/>
  <c r="AL39" i="65"/>
  <c r="AL35" i="65"/>
  <c r="AL31" i="65"/>
  <c r="AL27" i="65"/>
  <c r="AP40" i="65"/>
  <c r="AP36" i="65"/>
  <c r="AP32" i="65"/>
  <c r="AP28" i="65"/>
  <c r="AP39" i="65"/>
  <c r="AP35" i="65"/>
  <c r="AP31" i="65"/>
  <c r="AP27" i="65"/>
  <c r="AT40" i="65"/>
  <c r="AT36" i="65"/>
  <c r="AT32" i="65"/>
  <c r="AT28" i="65"/>
  <c r="AT39" i="65"/>
  <c r="AT35" i="65"/>
  <c r="AT31" i="65"/>
  <c r="AT27" i="65"/>
  <c r="AX40" i="65"/>
  <c r="AX36" i="65"/>
  <c r="AX32" i="65"/>
  <c r="AX28" i="65"/>
  <c r="AX39" i="65"/>
  <c r="AX35" i="65"/>
  <c r="AX31" i="65"/>
  <c r="AX27" i="65"/>
  <c r="BB40" i="65"/>
  <c r="BB36" i="65"/>
  <c r="BB32" i="65"/>
  <c r="BB28" i="65"/>
  <c r="BB24" i="65"/>
  <c r="BB39" i="65"/>
  <c r="BB35" i="65"/>
  <c r="BB31" i="65"/>
  <c r="BB27" i="65"/>
  <c r="BF40" i="65"/>
  <c r="BF36" i="65"/>
  <c r="BF32" i="65"/>
  <c r="BF28" i="65"/>
  <c r="BF24" i="65"/>
  <c r="BF39" i="65"/>
  <c r="BF35" i="65"/>
  <c r="BF31" i="65"/>
  <c r="BF27" i="65"/>
  <c r="R10" i="122"/>
  <c r="N11" i="122"/>
  <c r="R11" i="122"/>
  <c r="N12" i="122"/>
  <c r="R12" i="122"/>
  <c r="N13" i="122"/>
  <c r="R13" i="122"/>
  <c r="N14" i="122"/>
  <c r="R14" i="122"/>
  <c r="N16" i="122"/>
  <c r="R16" i="122"/>
  <c r="Q17" i="122"/>
  <c r="R19" i="122"/>
  <c r="N20" i="122"/>
  <c r="R20" i="122"/>
  <c r="Q21" i="122"/>
  <c r="N28" i="122"/>
  <c r="R28" i="122"/>
  <c r="R17" i="122"/>
  <c r="R21" i="122"/>
  <c r="N5" i="122"/>
  <c r="R5" i="122"/>
  <c r="R7" i="122"/>
  <c r="N8" i="122"/>
  <c r="R8" i="122"/>
  <c r="N9" i="122"/>
  <c r="R9" i="122"/>
  <c r="Q10" i="122"/>
  <c r="M11" i="122"/>
  <c r="Q11" i="122"/>
  <c r="M12" i="122"/>
  <c r="Q12" i="122"/>
  <c r="M13" i="122"/>
  <c r="Q13" i="122"/>
  <c r="M14" i="122"/>
  <c r="Q14" i="122"/>
  <c r="M16" i="122"/>
  <c r="Q16" i="122"/>
  <c r="N18" i="122"/>
  <c r="R18" i="122"/>
  <c r="Q19" i="122"/>
  <c r="Q20" i="122"/>
  <c r="R25" i="122"/>
  <c r="G26" i="108"/>
  <c r="G28" i="108"/>
  <c r="G30" i="108"/>
  <c r="G43" i="62" s="1"/>
  <c r="T14" i="127"/>
  <c r="T15" i="127"/>
  <c r="T16" i="127"/>
  <c r="T17" i="127"/>
  <c r="T18" i="127"/>
  <c r="T19" i="127"/>
  <c r="T20" i="127"/>
  <c r="T21" i="127"/>
  <c r="T22" i="127"/>
  <c r="T23" i="127"/>
  <c r="T24" i="127"/>
  <c r="T25" i="127"/>
  <c r="T26" i="127"/>
  <c r="T27" i="127"/>
  <c r="T28" i="127"/>
  <c r="T29" i="127"/>
  <c r="T30" i="127"/>
  <c r="T31" i="127"/>
  <c r="T32" i="127"/>
  <c r="J34" i="75"/>
  <c r="J30" i="75"/>
  <c r="J26" i="75"/>
  <c r="J22" i="75"/>
  <c r="J18" i="75"/>
  <c r="J14" i="75"/>
  <c r="J10" i="75"/>
  <c r="J6" i="75"/>
  <c r="I36" i="75"/>
  <c r="I32" i="75"/>
  <c r="I28" i="75"/>
  <c r="I24" i="75"/>
  <c r="I20" i="75"/>
  <c r="I16" i="75"/>
  <c r="I12" i="75"/>
  <c r="I8" i="75"/>
  <c r="I4" i="75"/>
  <c r="I35" i="75"/>
  <c r="I31" i="75"/>
  <c r="I27" i="75"/>
  <c r="I23" i="75"/>
  <c r="I19" i="75"/>
  <c r="I15" i="75"/>
  <c r="I11" i="75"/>
  <c r="I7" i="75"/>
  <c r="M36" i="75"/>
  <c r="M32" i="75"/>
  <c r="M28" i="75"/>
  <c r="M24" i="75"/>
  <c r="M20" i="75"/>
  <c r="M16" i="75"/>
  <c r="M12" i="75"/>
  <c r="M8" i="75"/>
  <c r="M4" i="75"/>
  <c r="M35" i="75"/>
  <c r="M31" i="75"/>
  <c r="M27" i="75"/>
  <c r="M23" i="75"/>
  <c r="M19" i="75"/>
  <c r="M15" i="75"/>
  <c r="M11" i="75"/>
  <c r="M7" i="75"/>
  <c r="I3" i="75"/>
  <c r="M9" i="75"/>
  <c r="I13" i="75"/>
  <c r="M17" i="75"/>
  <c r="I21" i="75"/>
  <c r="M25" i="75"/>
  <c r="I29" i="75"/>
  <c r="M33" i="75"/>
  <c r="I37" i="75"/>
  <c r="M6" i="75"/>
  <c r="M14" i="75"/>
  <c r="I18" i="75"/>
  <c r="J21" i="75"/>
  <c r="M22" i="75"/>
  <c r="I26" i="75"/>
  <c r="J29" i="75"/>
  <c r="M30" i="75"/>
  <c r="I34" i="75"/>
  <c r="J37" i="75"/>
  <c r="M5" i="75"/>
  <c r="I9" i="75"/>
  <c r="J12" i="75"/>
  <c r="M13" i="75"/>
  <c r="I17" i="75"/>
  <c r="J20" i="75"/>
  <c r="M21" i="75"/>
  <c r="I25" i="75"/>
  <c r="J28" i="75"/>
  <c r="M29" i="75"/>
  <c r="I33" i="75"/>
  <c r="J36" i="75"/>
  <c r="M37" i="75"/>
  <c r="L37" i="75"/>
  <c r="L33" i="75"/>
  <c r="L29" i="75"/>
  <c r="L25" i="75"/>
  <c r="L21" i="75"/>
  <c r="L17" i="75"/>
  <c r="L13" i="75"/>
  <c r="L9" i="75"/>
  <c r="L5" i="75"/>
  <c r="L36" i="75"/>
  <c r="L32" i="75"/>
  <c r="L28" i="75"/>
  <c r="L24" i="75"/>
  <c r="L20" i="75"/>
  <c r="L16" i="75"/>
  <c r="L12" i="75"/>
  <c r="L8" i="75"/>
  <c r="K34" i="75"/>
  <c r="K30" i="75"/>
  <c r="K26" i="75"/>
  <c r="K22" i="75"/>
  <c r="K18" i="75"/>
  <c r="K14" i="75"/>
  <c r="K10" i="75"/>
  <c r="K6" i="75"/>
  <c r="K37" i="75"/>
  <c r="K33" i="75"/>
  <c r="K29" i="75"/>
  <c r="K25" i="75"/>
  <c r="K21" i="75"/>
  <c r="K17" i="75"/>
  <c r="K13" i="75"/>
  <c r="K9" i="75"/>
  <c r="J3" i="75"/>
  <c r="J7" i="75"/>
  <c r="J11" i="75"/>
  <c r="J15" i="75"/>
  <c r="J19" i="75"/>
  <c r="J23" i="75"/>
  <c r="J27" i="75"/>
  <c r="J31" i="75"/>
  <c r="O39" i="120"/>
  <c r="O8" i="120"/>
  <c r="O12" i="120"/>
  <c r="O16" i="120"/>
  <c r="O20" i="120"/>
  <c r="O24" i="120"/>
  <c r="O28" i="120"/>
  <c r="O32" i="120"/>
  <c r="O36" i="120"/>
  <c r="H40" i="120"/>
  <c r="K37" i="120" s="1"/>
  <c r="O5" i="120"/>
  <c r="S8" i="64"/>
  <c r="S28" i="64"/>
  <c r="S5" i="64"/>
  <c r="T18" i="64"/>
  <c r="T22" i="64"/>
  <c r="T28" i="64"/>
  <c r="T5" i="64"/>
  <c r="T11" i="64"/>
  <c r="S20" i="64"/>
  <c r="T24" i="64"/>
  <c r="T30" i="64"/>
  <c r="V6" i="64"/>
  <c r="S11" i="64"/>
  <c r="V21" i="64"/>
  <c r="V28" i="64"/>
  <c r="S13" i="64"/>
  <c r="V29" i="64"/>
  <c r="V7" i="64"/>
  <c r="V22" i="64"/>
  <c r="V30" i="64"/>
  <c r="V31" i="64"/>
  <c r="S6" i="64"/>
  <c r="S7" i="64"/>
  <c r="V10" i="64"/>
  <c r="S14" i="64"/>
  <c r="S18" i="64"/>
  <c r="S19" i="64"/>
  <c r="S22" i="64"/>
  <c r="S26" i="64"/>
  <c r="S29" i="64"/>
  <c r="S30" i="64"/>
  <c r="S9" i="64"/>
  <c r="V11" i="64"/>
  <c r="S16" i="64"/>
  <c r="S17" i="64"/>
  <c r="S23" i="64"/>
  <c r="S24" i="64"/>
  <c r="S25" i="64"/>
  <c r="S31" i="64"/>
  <c r="S32" i="64"/>
  <c r="V23" i="64"/>
  <c r="S12" i="64"/>
  <c r="S21" i="64"/>
  <c r="V8" i="64"/>
  <c r="V12" i="64"/>
  <c r="V16" i="64"/>
  <c r="V17" i="64"/>
  <c r="V24" i="64"/>
  <c r="V25" i="64"/>
  <c r="V32" i="64"/>
  <c r="V5" i="64"/>
  <c r="V9" i="64"/>
  <c r="V13" i="64"/>
  <c r="V18" i="64"/>
  <c r="V19" i="64"/>
  <c r="V26" i="64"/>
  <c r="R17" i="64"/>
  <c r="R19" i="64"/>
  <c r="R25" i="64"/>
  <c r="R31" i="64"/>
  <c r="R5" i="64"/>
  <c r="T6" i="64"/>
  <c r="R7" i="64"/>
  <c r="R9" i="64"/>
  <c r="T10" i="64"/>
  <c r="R11" i="64"/>
  <c r="T12" i="64"/>
  <c r="R13" i="64"/>
  <c r="T14" i="64"/>
  <c r="R16" i="64"/>
  <c r="T17" i="64"/>
  <c r="R18" i="64"/>
  <c r="T19" i="64"/>
  <c r="R20" i="64"/>
  <c r="T21" i="64"/>
  <c r="R22" i="64"/>
  <c r="T23" i="64"/>
  <c r="R24" i="64"/>
  <c r="T25" i="64"/>
  <c r="R26" i="64"/>
  <c r="T27" i="64"/>
  <c r="R28" i="64"/>
  <c r="T29" i="64"/>
  <c r="R30" i="64"/>
  <c r="T31" i="64"/>
  <c r="R32" i="64"/>
  <c r="R21" i="64"/>
  <c r="R23" i="64"/>
  <c r="R27" i="64"/>
  <c r="D82" i="62" l="1"/>
  <c r="CU74" i="97"/>
  <c r="CU69" i="97"/>
  <c r="CU72" i="97"/>
  <c r="CU70" i="97"/>
  <c r="CU53" i="97"/>
  <c r="CU71" i="97"/>
  <c r="CU45" i="97"/>
  <c r="CU62" i="97"/>
  <c r="CU57" i="97"/>
  <c r="CU47" i="97"/>
  <c r="CU66" i="97"/>
  <c r="CU68" i="97"/>
  <c r="CU43" i="97"/>
  <c r="CU59" i="97"/>
  <c r="CU64" i="97"/>
  <c r="CU54" i="97"/>
  <c r="CU58" i="97"/>
  <c r="CU61" i="97"/>
  <c r="CU56" i="97"/>
  <c r="CU73" i="97"/>
  <c r="CU77" i="97"/>
  <c r="CU49" i="97"/>
  <c r="CU44" i="97"/>
  <c r="CU67" i="97"/>
  <c r="CU63" i="97"/>
  <c r="BK57" i="97"/>
  <c r="CD74" i="97"/>
  <c r="CD69" i="97"/>
  <c r="CD68" i="97"/>
  <c r="CD62" i="97"/>
  <c r="CD53" i="97"/>
  <c r="CD64" i="97"/>
  <c r="CD63" i="97"/>
  <c r="CD61" i="97"/>
  <c r="CD51" i="97"/>
  <c r="CD49" i="97"/>
  <c r="CD66" i="97"/>
  <c r="CD59" i="97"/>
  <c r="CD57" i="97"/>
  <c r="CD54" i="97"/>
  <c r="CD60" i="97"/>
  <c r="CD76" i="97"/>
  <c r="CD67" i="97"/>
  <c r="CD55" i="97"/>
  <c r="CD75" i="97"/>
  <c r="CD77" i="97"/>
  <c r="CD73" i="97"/>
  <c r="CD44" i="97"/>
  <c r="BZ76" i="97"/>
  <c r="BZ69" i="97"/>
  <c r="BZ74" i="97"/>
  <c r="BZ75" i="97"/>
  <c r="BZ64" i="97"/>
  <c r="BZ61" i="97"/>
  <c r="BZ55" i="97"/>
  <c r="BZ54" i="97"/>
  <c r="BZ77" i="97"/>
  <c r="BZ72" i="97"/>
  <c r="BZ53" i="97"/>
  <c r="BZ68" i="97"/>
  <c r="BZ50" i="97"/>
  <c r="BZ65" i="97"/>
  <c r="BZ58" i="97"/>
  <c r="BZ51" i="97"/>
  <c r="BZ59" i="97"/>
  <c r="BZ70" i="97"/>
  <c r="BZ66" i="97"/>
  <c r="BZ63" i="97"/>
  <c r="BZ62" i="97"/>
  <c r="BZ57" i="97"/>
  <c r="BZ49" i="97"/>
  <c r="BZ73" i="97"/>
  <c r="BZ52" i="97"/>
  <c r="BZ44" i="97"/>
  <c r="BZ56" i="97"/>
  <c r="BZ43" i="97"/>
  <c r="BZ45" i="97"/>
  <c r="BZ47" i="97"/>
  <c r="BZ67" i="97"/>
  <c r="BZ48" i="97"/>
  <c r="CD70" i="97"/>
  <c r="BK66" i="97"/>
  <c r="BK55" i="97"/>
  <c r="CR75" i="97"/>
  <c r="CR67" i="97"/>
  <c r="CR63" i="97"/>
  <c r="CR54" i="97"/>
  <c r="CR73" i="97"/>
  <c r="CR69" i="97"/>
  <c r="CR65" i="97"/>
  <c r="CR64" i="97"/>
  <c r="CR60" i="97"/>
  <c r="CR50" i="97"/>
  <c r="CR61" i="97"/>
  <c r="CR58" i="97"/>
  <c r="CR76" i="97"/>
  <c r="CR56" i="97"/>
  <c r="CR52" i="97"/>
  <c r="CR55" i="97"/>
  <c r="CR53" i="97"/>
  <c r="CR77" i="97"/>
  <c r="CR74" i="97"/>
  <c r="CR47" i="97"/>
  <c r="CR72" i="97"/>
  <c r="CR44" i="97"/>
  <c r="CR46" i="97"/>
  <c r="CR48" i="97"/>
  <c r="CR66" i="97"/>
  <c r="CR71" i="97"/>
  <c r="CR59" i="97"/>
  <c r="CR70" i="97"/>
  <c r="CR49" i="97"/>
  <c r="CR45" i="97"/>
  <c r="CR62" i="97"/>
  <c r="BK64" i="97"/>
  <c r="CD56" i="97"/>
  <c r="BU73" i="97"/>
  <c r="BK76" i="97"/>
  <c r="CD71" i="97"/>
  <c r="BU68" i="97"/>
  <c r="CQ71" i="97"/>
  <c r="CQ69" i="97"/>
  <c r="CQ76" i="97"/>
  <c r="CQ68" i="97"/>
  <c r="CQ62" i="97"/>
  <c r="CQ72" i="97"/>
  <c r="CQ43" i="97"/>
  <c r="CQ46" i="97"/>
  <c r="CQ45" i="97"/>
  <c r="CQ74" i="97"/>
  <c r="CQ48" i="97"/>
  <c r="CQ47" i="97"/>
  <c r="CQ70" i="97"/>
  <c r="CQ66" i="97"/>
  <c r="CQ55" i="97"/>
  <c r="CQ53" i="97"/>
  <c r="CQ67" i="97"/>
  <c r="CQ63" i="97"/>
  <c r="CQ44" i="97"/>
  <c r="CQ57" i="97"/>
  <c r="CQ65" i="97"/>
  <c r="CQ50" i="97"/>
  <c r="CQ52" i="97"/>
  <c r="BU64" i="97"/>
  <c r="CD58" i="97"/>
  <c r="CR51" i="97"/>
  <c r="CD45" i="97"/>
  <c r="BF69" i="97"/>
  <c r="BF76" i="97"/>
  <c r="BF66" i="97"/>
  <c r="BF57" i="97"/>
  <c r="BF55" i="97"/>
  <c r="BF53" i="97"/>
  <c r="BF67" i="97"/>
  <c r="BF65" i="97"/>
  <c r="BF60" i="97"/>
  <c r="BF51" i="97"/>
  <c r="BF50" i="97"/>
  <c r="BF74" i="97"/>
  <c r="BF68" i="97"/>
  <c r="BF62" i="97"/>
  <c r="BF77" i="97"/>
  <c r="BF64" i="97"/>
  <c r="BF58" i="97"/>
  <c r="BF49" i="97"/>
  <c r="BF44" i="97"/>
  <c r="BF70" i="97"/>
  <c r="BF61" i="97"/>
  <c r="BF59" i="97"/>
  <c r="BF56" i="97"/>
  <c r="BF46" i="97"/>
  <c r="BF48" i="97"/>
  <c r="BF52" i="97"/>
  <c r="CI72" i="97"/>
  <c r="CI71" i="97"/>
  <c r="CI69" i="97"/>
  <c r="CI47" i="97"/>
  <c r="CI45" i="97"/>
  <c r="CI43" i="97"/>
  <c r="CI57" i="97"/>
  <c r="CI76" i="97"/>
  <c r="CI70" i="97"/>
  <c r="CI66" i="97"/>
  <c r="CI55" i="97"/>
  <c r="CI44" i="97"/>
  <c r="CI60" i="97"/>
  <c r="CI53" i="97"/>
  <c r="CI68" i="97"/>
  <c r="CI75" i="97"/>
  <c r="CI51" i="97"/>
  <c r="CI46" i="97"/>
  <c r="CI64" i="97"/>
  <c r="CQ49" i="97"/>
  <c r="CR68" i="97"/>
  <c r="CD52" i="97"/>
  <c r="BO75" i="97"/>
  <c r="BF71" i="97"/>
  <c r="CU65" i="97"/>
  <c r="CQ61" i="97"/>
  <c r="BU52" i="97"/>
  <c r="CU55" i="97"/>
  <c r="CD43" i="97"/>
  <c r="CL69" i="97"/>
  <c r="CD65" i="97"/>
  <c r="CW72" i="97"/>
  <c r="CW70" i="97"/>
  <c r="CW52" i="97"/>
  <c r="CW60" i="97"/>
  <c r="CW48" i="97"/>
  <c r="CW73" i="97"/>
  <c r="CW69" i="97"/>
  <c r="CW67" i="97"/>
  <c r="CW58" i="97"/>
  <c r="CW44" i="97"/>
  <c r="CW71" i="97"/>
  <c r="CW61" i="97"/>
  <c r="CW56" i="97"/>
  <c r="CW46" i="97"/>
  <c r="CW53" i="97"/>
  <c r="CW54" i="97"/>
  <c r="CW62" i="97"/>
  <c r="CW63" i="97"/>
  <c r="CW77" i="97"/>
  <c r="CW51" i="97"/>
  <c r="CW49" i="97"/>
  <c r="CW55" i="97"/>
  <c r="CW65" i="97"/>
  <c r="BQ49" i="97"/>
  <c r="BQ70" i="97"/>
  <c r="BQ73" i="97"/>
  <c r="BQ71" i="97"/>
  <c r="BQ61" i="97"/>
  <c r="BQ72" i="97"/>
  <c r="BQ67" i="97"/>
  <c r="BQ65" i="97"/>
  <c r="BQ52" i="97"/>
  <c r="BQ48" i="97"/>
  <c r="BQ69" i="97"/>
  <c r="BQ60" i="97"/>
  <c r="BQ44" i="97"/>
  <c r="BQ50" i="97"/>
  <c r="BQ46" i="97"/>
  <c r="BQ53" i="97"/>
  <c r="BQ54" i="97"/>
  <c r="BQ62" i="97"/>
  <c r="BQ51" i="97"/>
  <c r="BQ55" i="97"/>
  <c r="BQ56" i="97"/>
  <c r="BQ43" i="97"/>
  <c r="BI67" i="97"/>
  <c r="BI61" i="97"/>
  <c r="BI72" i="97"/>
  <c r="BI70" i="97"/>
  <c r="BI49" i="97"/>
  <c r="BI48" i="97"/>
  <c r="BI46" i="97"/>
  <c r="BI44" i="97"/>
  <c r="BI77" i="97"/>
  <c r="BI73" i="97"/>
  <c r="BI71" i="97"/>
  <c r="BI43" i="97"/>
  <c r="BI75" i="97"/>
  <c r="BI69" i="97"/>
  <c r="BI56" i="97"/>
  <c r="BI54" i="97"/>
  <c r="BI52" i="97"/>
  <c r="BI45" i="97"/>
  <c r="BI60" i="97"/>
  <c r="BI47" i="97"/>
  <c r="BI50" i="97"/>
  <c r="BI66" i="97"/>
  <c r="BI68" i="97"/>
  <c r="BI58" i="97"/>
  <c r="BA71" i="97"/>
  <c r="BA67" i="97"/>
  <c r="BA72" i="97"/>
  <c r="BA70" i="97"/>
  <c r="BA60" i="97"/>
  <c r="BA61" i="97"/>
  <c r="BA69" i="97"/>
  <c r="BA49" i="97"/>
  <c r="BA44" i="97"/>
  <c r="BA52" i="97"/>
  <c r="BA46" i="97"/>
  <c r="BA73" i="97"/>
  <c r="BA48" i="97"/>
  <c r="BA53" i="97"/>
  <c r="BA47" i="97"/>
  <c r="BA43" i="97"/>
  <c r="BA58" i="97"/>
  <c r="BA62" i="97"/>
  <c r="BA77" i="97"/>
  <c r="BA51" i="97"/>
  <c r="BA56" i="97"/>
  <c r="BA55" i="97"/>
  <c r="BA45" i="97"/>
  <c r="BA54" i="97"/>
  <c r="BA65" i="97"/>
  <c r="BA50" i="97"/>
  <c r="BJ76" i="97"/>
  <c r="BJ69" i="97"/>
  <c r="BJ75" i="97"/>
  <c r="BJ74" i="97"/>
  <c r="BJ64" i="97"/>
  <c r="BJ61" i="97"/>
  <c r="BJ55" i="97"/>
  <c r="BJ62" i="97"/>
  <c r="BJ59" i="97"/>
  <c r="BJ57" i="97"/>
  <c r="BJ49" i="97"/>
  <c r="BJ54" i="97"/>
  <c r="BJ63" i="97"/>
  <c r="BJ53" i="97"/>
  <c r="BJ50" i="97"/>
  <c r="BJ66" i="97"/>
  <c r="BJ65" i="97"/>
  <c r="BJ51" i="97"/>
  <c r="BJ68" i="97"/>
  <c r="BJ73" i="97"/>
  <c r="BJ46" i="97"/>
  <c r="BJ45" i="97"/>
  <c r="BJ47" i="97"/>
  <c r="BJ72" i="97"/>
  <c r="CD72" i="97"/>
  <c r="BI65" i="97"/>
  <c r="CI63" i="97"/>
  <c r="CI48" i="97"/>
  <c r="CF77" i="97"/>
  <c r="CF76" i="97"/>
  <c r="CF75" i="97"/>
  <c r="CF67" i="97"/>
  <c r="CF61" i="97"/>
  <c r="CF60" i="97"/>
  <c r="CF52" i="97"/>
  <c r="CF58" i="97"/>
  <c r="CF56" i="97"/>
  <c r="CF55" i="97"/>
  <c r="CF54" i="97"/>
  <c r="CF53" i="97"/>
  <c r="CF65" i="97"/>
  <c r="CF63" i="97"/>
  <c r="CF64" i="97"/>
  <c r="CF51" i="97"/>
  <c r="CF50" i="97"/>
  <c r="CF59" i="97"/>
  <c r="CF47" i="97"/>
  <c r="CF62" i="97"/>
  <c r="CF57" i="97"/>
  <c r="CF72" i="97"/>
  <c r="CF43" i="97"/>
  <c r="BP69" i="97"/>
  <c r="BP67" i="97"/>
  <c r="BP75" i="97"/>
  <c r="BP61" i="97"/>
  <c r="BP60" i="97"/>
  <c r="BP52" i="97"/>
  <c r="BP49" i="97"/>
  <c r="BP77" i="97"/>
  <c r="BP76" i="97"/>
  <c r="BP65" i="97"/>
  <c r="BP64" i="97"/>
  <c r="BP63" i="97"/>
  <c r="BP50" i="97"/>
  <c r="BP58" i="97"/>
  <c r="BP56" i="97"/>
  <c r="BP54" i="97"/>
  <c r="BP51" i="97"/>
  <c r="BP55" i="97"/>
  <c r="BP53" i="97"/>
  <c r="BP43" i="97"/>
  <c r="BP45" i="97"/>
  <c r="BP68" i="97"/>
  <c r="BP62" i="97"/>
  <c r="BP72" i="97"/>
  <c r="BP59" i="97"/>
  <c r="BB69" i="97"/>
  <c r="BB59" i="97"/>
  <c r="BB51" i="97"/>
  <c r="BB76" i="97"/>
  <c r="BB75" i="97"/>
  <c r="BB74" i="97"/>
  <c r="BB64" i="97"/>
  <c r="BB63" i="97"/>
  <c r="BB62" i="97"/>
  <c r="BB61" i="97"/>
  <c r="BB68" i="97"/>
  <c r="BB57" i="97"/>
  <c r="BB67" i="97"/>
  <c r="BB54" i="97"/>
  <c r="BB66" i="97"/>
  <c r="BB60" i="97"/>
  <c r="BB55" i="97"/>
  <c r="BB53" i="97"/>
  <c r="BB50" i="97"/>
  <c r="BB49" i="97"/>
  <c r="BB44" i="97"/>
  <c r="BB46" i="97"/>
  <c r="BB52" i="97"/>
  <c r="BB43" i="97"/>
  <c r="BB65" i="97"/>
  <c r="BB71" i="97"/>
  <c r="BB58" i="97"/>
  <c r="BB56" i="97"/>
  <c r="CF74" i="97"/>
  <c r="CF68" i="97"/>
  <c r="CD48" i="97"/>
  <c r="BQ47" i="97"/>
  <c r="BY73" i="97"/>
  <c r="BP57" i="97"/>
  <c r="CI49" i="97"/>
  <c r="BP74" i="97"/>
  <c r="CI59" i="97"/>
  <c r="CU51" i="97"/>
  <c r="BK74" i="97"/>
  <c r="BK71" i="97"/>
  <c r="BK69" i="97"/>
  <c r="BK61" i="97"/>
  <c r="BK70" i="97"/>
  <c r="BK68" i="97"/>
  <c r="BK53" i="97"/>
  <c r="BK49" i="97"/>
  <c r="BK43" i="97"/>
  <c r="BK46" i="97"/>
  <c r="BK45" i="97"/>
  <c r="BK48" i="97"/>
  <c r="BK47" i="97"/>
  <c r="BK72" i="97"/>
  <c r="BK62" i="97"/>
  <c r="BK51" i="97"/>
  <c r="BK59" i="97"/>
  <c r="BK67" i="97"/>
  <c r="BK63" i="97"/>
  <c r="BK65" i="97"/>
  <c r="BK50" i="97"/>
  <c r="BK52" i="97"/>
  <c r="BK58" i="97"/>
  <c r="BK54" i="97"/>
  <c r="BN74" i="97"/>
  <c r="BN69" i="97"/>
  <c r="BN68" i="97"/>
  <c r="BN76" i="97"/>
  <c r="BN62" i="97"/>
  <c r="BN53" i="97"/>
  <c r="BN75" i="97"/>
  <c r="BN66" i="97"/>
  <c r="BN77" i="97"/>
  <c r="BN65" i="97"/>
  <c r="BN64" i="97"/>
  <c r="BN63" i="97"/>
  <c r="BN61" i="97"/>
  <c r="BN51" i="97"/>
  <c r="BN49" i="97"/>
  <c r="BN59" i="97"/>
  <c r="BN56" i="97"/>
  <c r="BN54" i="97"/>
  <c r="BN70" i="97"/>
  <c r="BN57" i="97"/>
  <c r="BN55" i="97"/>
  <c r="BN48" i="97"/>
  <c r="BN58" i="97"/>
  <c r="BN72" i="97"/>
  <c r="BN52" i="97"/>
  <c r="BN73" i="97"/>
  <c r="BN46" i="97"/>
  <c r="BN67" i="97"/>
  <c r="BU69" i="97"/>
  <c r="BU49" i="97"/>
  <c r="BU72" i="97"/>
  <c r="BU61" i="97"/>
  <c r="BU70" i="97"/>
  <c r="BU48" i="97"/>
  <c r="BU46" i="97"/>
  <c r="BU44" i="97"/>
  <c r="BU75" i="97"/>
  <c r="BU58" i="97"/>
  <c r="BU56" i="97"/>
  <c r="BU54" i="97"/>
  <c r="BU47" i="97"/>
  <c r="BU63" i="97"/>
  <c r="BU71" i="97"/>
  <c r="BU43" i="97"/>
  <c r="BU59" i="97"/>
  <c r="BU76" i="97"/>
  <c r="BU67" i="97"/>
  <c r="BU45" i="97"/>
  <c r="BU53" i="97"/>
  <c r="BZ46" i="97"/>
  <c r="CR57" i="97"/>
  <c r="CU76" i="97"/>
  <c r="BU66" i="97"/>
  <c r="CQ56" i="97"/>
  <c r="CQ58" i="97"/>
  <c r="BU60" i="97"/>
  <c r="CQ54" i="97"/>
  <c r="CL74" i="97"/>
  <c r="CL66" i="97"/>
  <c r="CL57" i="97"/>
  <c r="CL67" i="97"/>
  <c r="CL64" i="97"/>
  <c r="CL62" i="97"/>
  <c r="CL59" i="97"/>
  <c r="CL76" i="97"/>
  <c r="CL55" i="97"/>
  <c r="CL53" i="97"/>
  <c r="CL68" i="97"/>
  <c r="CL50" i="97"/>
  <c r="CL65" i="97"/>
  <c r="CL52" i="97"/>
  <c r="CL51" i="97"/>
  <c r="CL44" i="97"/>
  <c r="CL60" i="97"/>
  <c r="CL46" i="97"/>
  <c r="CL58" i="97"/>
  <c r="CL54" i="97"/>
  <c r="CL61" i="97"/>
  <c r="CL43" i="97"/>
  <c r="BK60" i="97"/>
  <c r="CL72" i="97"/>
  <c r="BU65" i="97"/>
  <c r="CU48" i="97"/>
  <c r="CL73" i="97"/>
  <c r="CI50" i="97"/>
  <c r="BO61" i="97"/>
  <c r="BO71" i="97"/>
  <c r="BO68" i="97"/>
  <c r="BO74" i="97"/>
  <c r="BO69" i="97"/>
  <c r="BO49" i="97"/>
  <c r="BO62" i="97"/>
  <c r="BO57" i="97"/>
  <c r="BO45" i="97"/>
  <c r="BO70" i="97"/>
  <c r="BO66" i="97"/>
  <c r="BO47" i="97"/>
  <c r="BO72" i="97"/>
  <c r="BO53" i="97"/>
  <c r="BO43" i="97"/>
  <c r="BO54" i="97"/>
  <c r="BO58" i="97"/>
  <c r="BO56" i="97"/>
  <c r="BO76" i="97"/>
  <c r="BO73" i="97"/>
  <c r="BO77" i="97"/>
  <c r="BO44" i="97"/>
  <c r="BO67" i="97"/>
  <c r="BO63" i="97"/>
  <c r="BK77" i="97"/>
  <c r="CI74" i="97"/>
  <c r="BZ71" i="97"/>
  <c r="CL75" i="97"/>
  <c r="BN47" i="97"/>
  <c r="BR69" i="97"/>
  <c r="BR76" i="97"/>
  <c r="BR75" i="97"/>
  <c r="BR74" i="97"/>
  <c r="BR59" i="97"/>
  <c r="BR51" i="97"/>
  <c r="BR67" i="97"/>
  <c r="BR57" i="97"/>
  <c r="BR55" i="97"/>
  <c r="BR54" i="97"/>
  <c r="BR53" i="97"/>
  <c r="BR61" i="97"/>
  <c r="BR60" i="97"/>
  <c r="BR68" i="97"/>
  <c r="BR62" i="97"/>
  <c r="BR44" i="97"/>
  <c r="BR63" i="97"/>
  <c r="BR50" i="97"/>
  <c r="BR49" i="97"/>
  <c r="BR46" i="97"/>
  <c r="BR64" i="97"/>
  <c r="BR58" i="97"/>
  <c r="BR48" i="97"/>
  <c r="BR70" i="97"/>
  <c r="BR71" i="97"/>
  <c r="CU60" i="97"/>
  <c r="CL56" i="97"/>
  <c r="CU52" i="97"/>
  <c r="CL49" i="97"/>
  <c r="BN44" i="97"/>
  <c r="CQ77" i="97"/>
  <c r="CI73" i="97"/>
  <c r="CU75" i="97"/>
  <c r="BK75" i="97"/>
  <c r="CL77" i="97"/>
  <c r="CW74" i="97"/>
  <c r="CF73" i="97"/>
  <c r="CL71" i="97"/>
  <c r="CF69" i="97"/>
  <c r="BJ67" i="97"/>
  <c r="CW57" i="97"/>
  <c r="CI56" i="97"/>
  <c r="CA71" i="97"/>
  <c r="CA69" i="97"/>
  <c r="CA61" i="97"/>
  <c r="CA72" i="97"/>
  <c r="CA49" i="97"/>
  <c r="CA74" i="97"/>
  <c r="CA53" i="97"/>
  <c r="CA76" i="97"/>
  <c r="CA70" i="97"/>
  <c r="CA47" i="97"/>
  <c r="CA66" i="97"/>
  <c r="CA62" i="97"/>
  <c r="CA43" i="97"/>
  <c r="CA68" i="97"/>
  <c r="CA46" i="97"/>
  <c r="CA45" i="97"/>
  <c r="CA48" i="97"/>
  <c r="CA51" i="97"/>
  <c r="CA67" i="97"/>
  <c r="CA44" i="97"/>
  <c r="CA55" i="97"/>
  <c r="CA63" i="97"/>
  <c r="CA65" i="97"/>
  <c r="CA64" i="97"/>
  <c r="CA50" i="97"/>
  <c r="CA52" i="97"/>
  <c r="CL63" i="97"/>
  <c r="BZ60" i="97"/>
  <c r="CI58" i="97"/>
  <c r="CA57" i="97"/>
  <c r="CD50" i="97"/>
  <c r="CP76" i="97"/>
  <c r="CP64" i="97"/>
  <c r="CP55" i="97"/>
  <c r="CP77" i="97"/>
  <c r="CP74" i="97"/>
  <c r="CP68" i="97"/>
  <c r="CP66" i="97"/>
  <c r="CP53" i="97"/>
  <c r="CP65" i="97"/>
  <c r="CP63" i="97"/>
  <c r="CP51" i="97"/>
  <c r="CP50" i="97"/>
  <c r="CP70" i="97"/>
  <c r="CP58" i="97"/>
  <c r="CP75" i="97"/>
  <c r="CP59" i="97"/>
  <c r="CP56" i="97"/>
  <c r="CP54" i="97"/>
  <c r="CP62" i="97"/>
  <c r="CP57" i="97"/>
  <c r="CP46" i="97"/>
  <c r="CP49" i="97"/>
  <c r="CP45" i="97"/>
  <c r="CP47" i="97"/>
  <c r="CW76" i="97"/>
  <c r="BI76" i="97"/>
  <c r="BI64" i="97"/>
  <c r="BQ63" i="97"/>
  <c r="BU62" i="97"/>
  <c r="CP61" i="97"/>
  <c r="BA59" i="97"/>
  <c r="CI54" i="97"/>
  <c r="CD47" i="97"/>
  <c r="BF47" i="97"/>
  <c r="BP46" i="97"/>
  <c r="CL45" i="97"/>
  <c r="BR45" i="97"/>
  <c r="CP43" i="97"/>
  <c r="CI62" i="97"/>
  <c r="CQ60" i="97"/>
  <c r="BF54" i="97"/>
  <c r="CW50" i="97"/>
  <c r="CU46" i="97"/>
  <c r="BJ44" i="97"/>
  <c r="CS72" i="97"/>
  <c r="CS70" i="97"/>
  <c r="CS71" i="97"/>
  <c r="CS61" i="97"/>
  <c r="CS67" i="97"/>
  <c r="CS52" i="97"/>
  <c r="CS46" i="97"/>
  <c r="CS60" i="97"/>
  <c r="CS48" i="97"/>
  <c r="CS73" i="97"/>
  <c r="CS69" i="97"/>
  <c r="CS50" i="97"/>
  <c r="CS44" i="97"/>
  <c r="CS55" i="97"/>
  <c r="CS43" i="97"/>
  <c r="CS64" i="97"/>
  <c r="CS65" i="97"/>
  <c r="CS57" i="97"/>
  <c r="CS74" i="97"/>
  <c r="CS54" i="97"/>
  <c r="CS47" i="97"/>
  <c r="CK48" i="97"/>
  <c r="CK46" i="97"/>
  <c r="CK44" i="97"/>
  <c r="CK72" i="97"/>
  <c r="CK70" i="97"/>
  <c r="CK56" i="97"/>
  <c r="CK54" i="97"/>
  <c r="CK43" i="97"/>
  <c r="CK45" i="97"/>
  <c r="CK65" i="97"/>
  <c r="CK69" i="97"/>
  <c r="CK59" i="97"/>
  <c r="CK76" i="97"/>
  <c r="CK73" i="97"/>
  <c r="CK53" i="97"/>
  <c r="CK71" i="97"/>
  <c r="CK77" i="97"/>
  <c r="CK61" i="97"/>
  <c r="CK50" i="97"/>
  <c r="BY49" i="97"/>
  <c r="BY70" i="97"/>
  <c r="BY69" i="97"/>
  <c r="BY71" i="97"/>
  <c r="BY67" i="97"/>
  <c r="BY52" i="97"/>
  <c r="BY48" i="97"/>
  <c r="BY46" i="97"/>
  <c r="BY44" i="97"/>
  <c r="BY72" i="97"/>
  <c r="BY63" i="97"/>
  <c r="BY65" i="97"/>
  <c r="BY61" i="97"/>
  <c r="BY60" i="97"/>
  <c r="BY43" i="97"/>
  <c r="BY77" i="97"/>
  <c r="BY66" i="97"/>
  <c r="BY68" i="97"/>
  <c r="BY47" i="97"/>
  <c r="BY54" i="97"/>
  <c r="BY56" i="97"/>
  <c r="BJ52" i="97"/>
  <c r="CD46" i="97"/>
  <c r="CR43" i="97"/>
  <c r="CN77" i="97"/>
  <c r="CN75" i="97"/>
  <c r="CN65" i="97"/>
  <c r="CN56" i="97"/>
  <c r="CN76" i="97"/>
  <c r="CN55" i="97"/>
  <c r="CN54" i="97"/>
  <c r="CN52" i="97"/>
  <c r="CN67" i="97"/>
  <c r="CN64" i="97"/>
  <c r="CN63" i="97"/>
  <c r="CN50" i="97"/>
  <c r="CN71" i="97"/>
  <c r="CN58" i="97"/>
  <c r="CN51" i="97"/>
  <c r="CN61" i="97"/>
  <c r="CN60" i="97"/>
  <c r="CN49" i="97"/>
  <c r="CN66" i="97"/>
  <c r="CN70" i="97"/>
  <c r="CN43" i="97"/>
  <c r="CN59" i="97"/>
  <c r="CN62" i="97"/>
  <c r="CN45" i="97"/>
  <c r="CN68" i="97"/>
  <c r="CN74" i="97"/>
  <c r="BT58" i="97"/>
  <c r="BT50" i="97"/>
  <c r="BT56" i="97"/>
  <c r="BT54" i="97"/>
  <c r="BT52" i="97"/>
  <c r="BT60" i="97"/>
  <c r="BT49" i="97"/>
  <c r="BT69" i="97"/>
  <c r="BT67" i="97"/>
  <c r="BT75" i="97"/>
  <c r="BT71" i="97"/>
  <c r="BT63" i="97"/>
  <c r="BT77" i="97"/>
  <c r="BT73" i="97"/>
  <c r="BT65" i="97"/>
  <c r="BT61" i="97"/>
  <c r="BT59" i="97"/>
  <c r="BT62" i="97"/>
  <c r="BT57" i="97"/>
  <c r="BT51" i="97"/>
  <c r="BT68" i="97"/>
  <c r="BT74" i="97"/>
  <c r="BT53" i="97"/>
  <c r="BT55" i="97"/>
  <c r="BT45" i="97"/>
  <c r="BH77" i="97"/>
  <c r="BH75" i="97"/>
  <c r="BH67" i="97"/>
  <c r="BH65" i="97"/>
  <c r="BH56" i="97"/>
  <c r="BH49" i="97"/>
  <c r="BH64" i="97"/>
  <c r="BH60" i="97"/>
  <c r="BH50" i="97"/>
  <c r="BH63" i="97"/>
  <c r="BH61" i="97"/>
  <c r="BH58" i="97"/>
  <c r="BH55" i="97"/>
  <c r="BH76" i="97"/>
  <c r="BH73" i="97"/>
  <c r="BH69" i="97"/>
  <c r="BH66" i="97"/>
  <c r="BH54" i="97"/>
  <c r="BH52" i="97"/>
  <c r="BH62" i="97"/>
  <c r="BH70" i="97"/>
  <c r="BH53" i="97"/>
  <c r="BH71" i="97"/>
  <c r="BH45" i="97"/>
  <c r="BR73" i="97"/>
  <c r="BP70" i="97"/>
  <c r="CU50" i="97"/>
  <c r="BJ48" i="97"/>
  <c r="CF66" i="97"/>
  <c r="BI63" i="97"/>
  <c r="CQ59" i="97"/>
  <c r="BO59" i="97"/>
  <c r="BJ58" i="97"/>
  <c r="BH57" i="97"/>
  <c r="BU55" i="97"/>
  <c r="BI53" i="97"/>
  <c r="BO51" i="97"/>
  <c r="BH47" i="97"/>
  <c r="BP47" i="97"/>
  <c r="CF45" i="97"/>
  <c r="CA59" i="97"/>
  <c r="CO73" i="97"/>
  <c r="CO70" i="97"/>
  <c r="CO52" i="97"/>
  <c r="CO71" i="97"/>
  <c r="CO69" i="97"/>
  <c r="CO60" i="97"/>
  <c r="CO48" i="97"/>
  <c r="CO46" i="97"/>
  <c r="CO44" i="97"/>
  <c r="CO72" i="97"/>
  <c r="CO65" i="97"/>
  <c r="CO61" i="97"/>
  <c r="CO43" i="97"/>
  <c r="CO45" i="97"/>
  <c r="CO67" i="97"/>
  <c r="CO63" i="97"/>
  <c r="CO47" i="97"/>
  <c r="CC72" i="97"/>
  <c r="CC70" i="97"/>
  <c r="CC49" i="97"/>
  <c r="CC71" i="97"/>
  <c r="CC67" i="97"/>
  <c r="CC73" i="97"/>
  <c r="CC60" i="97"/>
  <c r="CC61" i="97"/>
  <c r="CC52" i="97"/>
  <c r="CC44" i="97"/>
  <c r="CC69" i="97"/>
  <c r="CC46" i="97"/>
  <c r="CC48" i="97"/>
  <c r="BM72" i="97"/>
  <c r="BM70" i="97"/>
  <c r="BM73" i="97"/>
  <c r="BM52" i="97"/>
  <c r="BM71" i="97"/>
  <c r="BM69" i="97"/>
  <c r="BM60" i="97"/>
  <c r="BM46" i="97"/>
  <c r="BM67" i="97"/>
  <c r="BM61" i="97"/>
  <c r="BM48" i="97"/>
  <c r="BM63" i="97"/>
  <c r="BM49" i="97"/>
  <c r="BM44" i="97"/>
  <c r="BE69" i="97"/>
  <c r="BE61" i="97"/>
  <c r="BE49" i="97"/>
  <c r="BE48" i="97"/>
  <c r="BE46" i="97"/>
  <c r="BE44" i="97"/>
  <c r="BE72" i="97"/>
  <c r="BE70" i="97"/>
  <c r="BE63" i="97"/>
  <c r="BE50" i="97"/>
  <c r="BE43" i="97"/>
  <c r="BE75" i="97"/>
  <c r="BE65" i="97"/>
  <c r="BE58" i="97"/>
  <c r="BE45" i="97"/>
  <c r="CO56" i="97"/>
  <c r="CJ75" i="97"/>
  <c r="CJ67" i="97"/>
  <c r="CJ58" i="97"/>
  <c r="CJ50" i="97"/>
  <c r="CJ60" i="97"/>
  <c r="CJ65" i="97"/>
  <c r="CJ63" i="97"/>
  <c r="CJ61" i="97"/>
  <c r="CJ77" i="97"/>
  <c r="CJ73" i="97"/>
  <c r="CJ66" i="97"/>
  <c r="CJ69" i="97"/>
  <c r="CJ53" i="97"/>
  <c r="CJ56" i="97"/>
  <c r="CJ54" i="97"/>
  <c r="CJ52" i="97"/>
  <c r="CJ43" i="97"/>
  <c r="CB75" i="97"/>
  <c r="CB63" i="97"/>
  <c r="CB54" i="97"/>
  <c r="CB77" i="97"/>
  <c r="CB76" i="97"/>
  <c r="CB67" i="97"/>
  <c r="CB52" i="97"/>
  <c r="CB73" i="97"/>
  <c r="CB65" i="97"/>
  <c r="CB64" i="97"/>
  <c r="CB60" i="97"/>
  <c r="CB50" i="97"/>
  <c r="CB49" i="97"/>
  <c r="CB71" i="97"/>
  <c r="CB58" i="97"/>
  <c r="CB61" i="97"/>
  <c r="CB56" i="97"/>
  <c r="CB69" i="97"/>
  <c r="CB55" i="97"/>
  <c r="CB53" i="97"/>
  <c r="BL75" i="97"/>
  <c r="BL77" i="97"/>
  <c r="BL69" i="97"/>
  <c r="BL63" i="97"/>
  <c r="BL54" i="97"/>
  <c r="BL49" i="97"/>
  <c r="BL56" i="97"/>
  <c r="BL55" i="97"/>
  <c r="BL76" i="97"/>
  <c r="BL52" i="97"/>
  <c r="BL64" i="97"/>
  <c r="BL50" i="97"/>
  <c r="BL65" i="97"/>
  <c r="BL58" i="97"/>
  <c r="BL67" i="97"/>
  <c r="BL61" i="97"/>
  <c r="BL60" i="97"/>
  <c r="BL71" i="97"/>
  <c r="CB70" i="97"/>
  <c r="BL70" i="97"/>
  <c r="CJ51" i="97"/>
  <c r="CJ49" i="97"/>
  <c r="BM47" i="97"/>
  <c r="BL66" i="97"/>
  <c r="CC63" i="97"/>
  <c r="BE53" i="97"/>
  <c r="CE70" i="97"/>
  <c r="CE62" i="97"/>
  <c r="CE69" i="97"/>
  <c r="CE68" i="97"/>
  <c r="CE74" i="97"/>
  <c r="CE43" i="97"/>
  <c r="CE53" i="97"/>
  <c r="CE45" i="97"/>
  <c r="CE72" i="97"/>
  <c r="CE71" i="97"/>
  <c r="CE47" i="97"/>
  <c r="BC61" i="97"/>
  <c r="BC70" i="97"/>
  <c r="BC47" i="97"/>
  <c r="BC45" i="97"/>
  <c r="BC43" i="97"/>
  <c r="BC73" i="97"/>
  <c r="BC69" i="97"/>
  <c r="BC49" i="97"/>
  <c r="BC72" i="97"/>
  <c r="BC71" i="97"/>
  <c r="BC64" i="97"/>
  <c r="CB57" i="97"/>
  <c r="CJ47" i="97"/>
  <c r="BV48" i="97"/>
  <c r="BS59" i="97"/>
  <c r="CC74" i="97"/>
  <c r="BM74" i="97"/>
  <c r="BL73" i="97"/>
  <c r="CO68" i="97"/>
  <c r="CO66" i="97"/>
  <c r="CC57" i="97"/>
  <c r="BM57" i="97"/>
  <c r="BS61" i="97"/>
  <c r="BS69" i="97"/>
  <c r="BS72" i="97"/>
  <c r="BS47" i="97"/>
  <c r="BS45" i="97"/>
  <c r="BS43" i="97"/>
  <c r="BS70" i="97"/>
  <c r="BS76" i="97"/>
  <c r="BS57" i="97"/>
  <c r="BS49" i="97"/>
  <c r="BS71" i="97"/>
  <c r="BE76" i="97"/>
  <c r="CC64" i="97"/>
  <c r="BM64" i="97"/>
  <c r="BE60" i="97"/>
  <c r="BE59" i="97"/>
  <c r="CB51" i="97"/>
  <c r="CB48" i="97"/>
  <c r="BL48" i="97"/>
  <c r="CB46" i="97"/>
  <c r="BL46" i="97"/>
  <c r="CB44" i="97"/>
  <c r="BL44" i="97"/>
  <c r="CT74" i="97"/>
  <c r="CT76" i="97"/>
  <c r="CT75" i="97"/>
  <c r="CT68" i="97"/>
  <c r="CT66" i="97"/>
  <c r="CT62" i="97"/>
  <c r="CT53" i="97"/>
  <c r="CT67" i="97"/>
  <c r="CT59" i="97"/>
  <c r="CT57" i="97"/>
  <c r="CT72" i="97"/>
  <c r="CT55" i="97"/>
  <c r="CT54" i="97"/>
  <c r="CT65" i="97"/>
  <c r="CT61" i="97"/>
  <c r="CT60" i="97"/>
  <c r="CT51" i="97"/>
  <c r="CT63" i="97"/>
  <c r="CT49" i="97"/>
  <c r="CT64" i="97"/>
  <c r="CH76" i="97"/>
  <c r="CH59" i="97"/>
  <c r="CH51" i="97"/>
  <c r="CH55" i="97"/>
  <c r="CH54" i="97"/>
  <c r="CH53" i="97"/>
  <c r="CH67" i="97"/>
  <c r="CH60" i="97"/>
  <c r="CH50" i="97"/>
  <c r="CH62" i="97"/>
  <c r="CH63" i="97"/>
  <c r="CH57" i="97"/>
  <c r="CH49" i="97"/>
  <c r="CH75" i="97"/>
  <c r="CH68" i="97"/>
  <c r="CH64" i="97"/>
  <c r="CH58" i="97"/>
  <c r="CH74" i="97"/>
  <c r="CH61" i="97"/>
  <c r="CH44" i="97"/>
  <c r="BV69" i="97"/>
  <c r="BV68" i="97"/>
  <c r="BV57" i="97"/>
  <c r="BV49" i="97"/>
  <c r="BV66" i="97"/>
  <c r="BV51" i="97"/>
  <c r="BV64" i="97"/>
  <c r="BV62" i="97"/>
  <c r="BV61" i="97"/>
  <c r="BV59" i="97"/>
  <c r="BV70" i="97"/>
  <c r="BV74" i="97"/>
  <c r="BV72" i="97"/>
  <c r="BV55" i="97"/>
  <c r="BV53" i="97"/>
  <c r="BV77" i="97"/>
  <c r="BV56" i="97"/>
  <c r="BV76" i="97"/>
  <c r="BV52" i="97"/>
  <c r="CO75" i="97"/>
  <c r="CT69" i="97"/>
  <c r="BV67" i="97"/>
  <c r="BV65" i="97"/>
  <c r="BS60" i="97"/>
  <c r="CC58" i="97"/>
  <c r="CC50" i="97"/>
  <c r="CG69" i="97"/>
  <c r="CG71" i="97"/>
  <c r="CG52" i="97"/>
  <c r="CG61" i="97"/>
  <c r="CG60" i="97"/>
  <c r="CG44" i="97"/>
  <c r="CG77" i="97"/>
  <c r="CG67" i="97"/>
  <c r="CG46" i="97"/>
  <c r="CG72" i="97"/>
  <c r="CG70" i="97"/>
  <c r="CG50" i="97"/>
  <c r="CG48" i="97"/>
  <c r="CG65" i="97"/>
  <c r="CG58" i="97"/>
  <c r="CJ64" i="97"/>
  <c r="BV60" i="97"/>
  <c r="CG56" i="97"/>
  <c r="BM56" i="97"/>
  <c r="BS48" i="97"/>
  <c r="CC45" i="97"/>
  <c r="CV67" i="97"/>
  <c r="CV61" i="97"/>
  <c r="CV60" i="97"/>
  <c r="CV52" i="97"/>
  <c r="CV56" i="97"/>
  <c r="CV55" i="97"/>
  <c r="CV54" i="97"/>
  <c r="CV75" i="97"/>
  <c r="CV63" i="97"/>
  <c r="CV77" i="97"/>
  <c r="CV64" i="97"/>
  <c r="CV50" i="97"/>
  <c r="CV43" i="97"/>
  <c r="CV76" i="97"/>
  <c r="CV65" i="97"/>
  <c r="CV59" i="97"/>
  <c r="CV58" i="97"/>
  <c r="CV45" i="97"/>
  <c r="BD77" i="97"/>
  <c r="BD75" i="97"/>
  <c r="BD69" i="97"/>
  <c r="BD58" i="97"/>
  <c r="BD50" i="97"/>
  <c r="BD49" i="97"/>
  <c r="BD71" i="97"/>
  <c r="BD56" i="97"/>
  <c r="BD54" i="97"/>
  <c r="BD53" i="97"/>
  <c r="BD52" i="97"/>
  <c r="BD65" i="97"/>
  <c r="BD61" i="97"/>
  <c r="BD60" i="97"/>
  <c r="BD63" i="97"/>
  <c r="BD67" i="97"/>
  <c r="BD51" i="97"/>
  <c r="BD43" i="97"/>
  <c r="BX77" i="97"/>
  <c r="BX76" i="97"/>
  <c r="BX65" i="97"/>
  <c r="BX56" i="97"/>
  <c r="BX69" i="97"/>
  <c r="BX63" i="97"/>
  <c r="BX61" i="97"/>
  <c r="BX58" i="97"/>
  <c r="BX75" i="97"/>
  <c r="BX71" i="97"/>
  <c r="BX55" i="97"/>
  <c r="BX49" i="97"/>
  <c r="BX64" i="97"/>
  <c r="BX50" i="97"/>
  <c r="BX73" i="97"/>
  <c r="BX54" i="97"/>
  <c r="BX52" i="97"/>
  <c r="BX51" i="97"/>
  <c r="BX67" i="97"/>
  <c r="BX60" i="97"/>
  <c r="BE77" i="97"/>
  <c r="CJ74" i="97"/>
  <c r="CT73" i="97"/>
  <c r="BX70" i="97"/>
  <c r="CJ68" i="97"/>
  <c r="CJ59" i="97"/>
  <c r="BL59" i="97"/>
  <c r="CT48" i="97"/>
  <c r="CG47" i="97"/>
  <c r="CB45" i="97"/>
  <c r="CG73" i="97"/>
  <c r="CB72" i="97"/>
  <c r="BL72" i="97"/>
  <c r="BD66" i="97"/>
  <c r="CJ62" i="97"/>
  <c r="CV57" i="97"/>
  <c r="BX57" i="97"/>
  <c r="CC55" i="97"/>
  <c r="BM55" i="97"/>
  <c r="CG53" i="97"/>
  <c r="BV50" i="97"/>
  <c r="BL47" i="97"/>
  <c r="BS44" i="97"/>
  <c r="BS64" i="97"/>
  <c r="CE49" i="97"/>
  <c r="BV44" i="97"/>
  <c r="CC54" i="97"/>
  <c r="BD45" i="97"/>
  <c r="M38" i="75"/>
  <c r="K8" i="67"/>
  <c r="J10" i="67"/>
  <c r="J33" i="67"/>
  <c r="J17" i="67"/>
  <c r="J30" i="67"/>
  <c r="J22" i="67"/>
  <c r="J14" i="67"/>
  <c r="J35" i="67"/>
  <c r="J19" i="67"/>
  <c r="J6" i="67"/>
  <c r="K24" i="67"/>
  <c r="K16" i="67"/>
  <c r="K12" i="67"/>
  <c r="J38" i="67"/>
  <c r="J32" i="67"/>
  <c r="J24" i="67"/>
  <c r="J16" i="67"/>
  <c r="J8" i="67"/>
  <c r="J29" i="67"/>
  <c r="J13" i="67"/>
  <c r="J31" i="67"/>
  <c r="D14" i="62" s="1"/>
  <c r="J15" i="67"/>
  <c r="E39" i="67"/>
  <c r="K32" i="67"/>
  <c r="K6" i="67"/>
  <c r="J34" i="67"/>
  <c r="E40" i="67"/>
  <c r="J25" i="67"/>
  <c r="J9" i="67"/>
  <c r="J26" i="67"/>
  <c r="J18" i="67"/>
  <c r="J27" i="67"/>
  <c r="J11" i="67"/>
  <c r="K36" i="67"/>
  <c r="K26" i="67"/>
  <c r="K22" i="67"/>
  <c r="K18" i="67"/>
  <c r="K14" i="67"/>
  <c r="J28" i="67"/>
  <c r="J36" i="67"/>
  <c r="J20" i="67"/>
  <c r="J12" i="67"/>
  <c r="J37" i="67"/>
  <c r="J21" i="67"/>
  <c r="J5" i="67"/>
  <c r="J23" i="67"/>
  <c r="AB25" i="79"/>
  <c r="AB17" i="79"/>
  <c r="AB24" i="79"/>
  <c r="AB16" i="79"/>
  <c r="AB10" i="79"/>
  <c r="AB11" i="79"/>
  <c r="AB13" i="79"/>
  <c r="T37" i="79"/>
  <c r="T38" i="79"/>
  <c r="AC3" i="79" s="1"/>
  <c r="AB34" i="79"/>
  <c r="AB32" i="79"/>
  <c r="Z30" i="79"/>
  <c r="Z28" i="79"/>
  <c r="Z26" i="79"/>
  <c r="Z24" i="79"/>
  <c r="Z22" i="79"/>
  <c r="Z20" i="79"/>
  <c r="Z18" i="79"/>
  <c r="Z16" i="79"/>
  <c r="Z14" i="79"/>
  <c r="Z10" i="79"/>
  <c r="Z6" i="79"/>
  <c r="Z31" i="79"/>
  <c r="Z29" i="79"/>
  <c r="Z27" i="79"/>
  <c r="Z25" i="79"/>
  <c r="Z23" i="79"/>
  <c r="Z21" i="79"/>
  <c r="Z19" i="79"/>
  <c r="Z17" i="79"/>
  <c r="Z15" i="79"/>
  <c r="Z12" i="79"/>
  <c r="Z8" i="79"/>
  <c r="Z4" i="79"/>
  <c r="Z13" i="79"/>
  <c r="Z9" i="79"/>
  <c r="Z5" i="79"/>
  <c r="Z11" i="79"/>
  <c r="Z7" i="79"/>
  <c r="Z3" i="79"/>
  <c r="AB31" i="79"/>
  <c r="AB23" i="79"/>
  <c r="AB15" i="79"/>
  <c r="AB4" i="79"/>
  <c r="AB30" i="79"/>
  <c r="AB22" i="79"/>
  <c r="AB14" i="79"/>
  <c r="AA10" i="79"/>
  <c r="AA12" i="79"/>
  <c r="AA36" i="79"/>
  <c r="AA34" i="79"/>
  <c r="AA32" i="79"/>
  <c r="AA28" i="79"/>
  <c r="AA20" i="79"/>
  <c r="Z36" i="79"/>
  <c r="AB29" i="79"/>
  <c r="AB21" i="79"/>
  <c r="AB8" i="79"/>
  <c r="AA3" i="79"/>
  <c r="Z35" i="79"/>
  <c r="AB28" i="79"/>
  <c r="AB20" i="79"/>
  <c r="AA13" i="79"/>
  <c r="AD8" i="79"/>
  <c r="AB36" i="79"/>
  <c r="AA27" i="79"/>
  <c r="AA23" i="79"/>
  <c r="AA19" i="79"/>
  <c r="AA15" i="79"/>
  <c r="AD10" i="79"/>
  <c r="AB5" i="79"/>
  <c r="AB35" i="79"/>
  <c r="AB33" i="79"/>
  <c r="AB3" i="79"/>
  <c r="AD35" i="79"/>
  <c r="AA26" i="79"/>
  <c r="AA18" i="79"/>
  <c r="Z34" i="79"/>
  <c r="AB27" i="79"/>
  <c r="AB19" i="79"/>
  <c r="AB12" i="79"/>
  <c r="AA7" i="79"/>
  <c r="AB26" i="79"/>
  <c r="AB18" i="79"/>
  <c r="AD11" i="79"/>
  <c r="AB6" i="79"/>
  <c r="AD29" i="79"/>
  <c r="AD25" i="79"/>
  <c r="AD21" i="79"/>
  <c r="AD17" i="79"/>
  <c r="AD12" i="79"/>
  <c r="AB7" i="79"/>
  <c r="AD30" i="79"/>
  <c r="AD26" i="79"/>
  <c r="AD22" i="79"/>
  <c r="AD18" i="79"/>
  <c r="AG39" i="82"/>
  <c r="K23" i="120"/>
  <c r="K7" i="120"/>
  <c r="K24" i="120"/>
  <c r="K8" i="120"/>
  <c r="K33" i="120"/>
  <c r="K14" i="120"/>
  <c r="K30" i="120"/>
  <c r="K9" i="120"/>
  <c r="K36" i="120"/>
  <c r="K20" i="120"/>
  <c r="K35" i="120"/>
  <c r="K19" i="120"/>
  <c r="K17" i="120"/>
  <c r="K18" i="120"/>
  <c r="K34" i="120"/>
  <c r="K13" i="120"/>
  <c r="K31" i="120"/>
  <c r="G96" i="62" s="1"/>
  <c r="D95" i="62" s="1"/>
  <c r="K15" i="120"/>
  <c r="K32" i="120"/>
  <c r="K16" i="120"/>
  <c r="K21" i="120"/>
  <c r="K6" i="120"/>
  <c r="K22" i="120"/>
  <c r="K38" i="120"/>
  <c r="K29" i="120"/>
  <c r="K28" i="120"/>
  <c r="K12" i="120"/>
  <c r="K27" i="120"/>
  <c r="K11" i="120"/>
  <c r="K25" i="120"/>
  <c r="K10" i="120"/>
  <c r="K26" i="120"/>
  <c r="K5" i="120"/>
  <c r="K7" i="67" l="1"/>
  <c r="K15" i="67"/>
  <c r="K23" i="67"/>
  <c r="K31" i="67"/>
  <c r="K28" i="67"/>
  <c r="K10" i="67"/>
  <c r="K34" i="67"/>
  <c r="K13" i="67"/>
  <c r="K21" i="67"/>
  <c r="K29" i="67"/>
  <c r="K37" i="67"/>
  <c r="K11" i="67"/>
  <c r="K19" i="67"/>
  <c r="K27" i="67"/>
  <c r="K35" i="67"/>
  <c r="K5" i="67"/>
  <c r="K38" i="67"/>
  <c r="K9" i="67"/>
  <c r="K17" i="67"/>
  <c r="K25" i="67"/>
  <c r="K33" i="67"/>
  <c r="K20" i="67"/>
  <c r="K30" i="67"/>
  <c r="AC36" i="79"/>
  <c r="AC35" i="79"/>
  <c r="AC34" i="79"/>
  <c r="AC33" i="79"/>
  <c r="AC32" i="79"/>
  <c r="AC11" i="79"/>
  <c r="AC7" i="79"/>
  <c r="AC12" i="79"/>
  <c r="AC8" i="79"/>
  <c r="AC4" i="79"/>
  <c r="AC24" i="79"/>
  <c r="AC14" i="79"/>
  <c r="AC30" i="79"/>
  <c r="AC28" i="79"/>
  <c r="AC18" i="79"/>
  <c r="AC5" i="79"/>
  <c r="AC15" i="79"/>
  <c r="AC19" i="79"/>
  <c r="AC23" i="79"/>
  <c r="AC27" i="79"/>
  <c r="AC31" i="79"/>
  <c r="AC16" i="79"/>
  <c r="AC6" i="79"/>
  <c r="AC22" i="79"/>
  <c r="AC9" i="79"/>
  <c r="AC20" i="79"/>
  <c r="AC10" i="79"/>
  <c r="AC26" i="79"/>
  <c r="AC13" i="79"/>
  <c r="AC17" i="79"/>
  <c r="AC21" i="79"/>
  <c r="AC25" i="79"/>
  <c r="AC29" i="79"/>
  <c r="K40" i="120"/>
</calcChain>
</file>

<file path=xl/comments1.xml><?xml version="1.0" encoding="utf-8"?>
<comments xmlns="http://schemas.openxmlformats.org/spreadsheetml/2006/main">
  <authors>
    <author>MyOECD</author>
  </authors>
  <commentList>
    <comment ref="L1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B: Break </t>
        </r>
      </text>
    </comment>
    <comment ref="L3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B: Break </t>
        </r>
      </text>
    </comment>
  </commentList>
</comments>
</file>

<file path=xl/comments2.xml><?xml version="1.0" encoding="utf-8"?>
<comments xmlns="http://schemas.openxmlformats.org/spreadsheetml/2006/main">
  <authors>
    <author>MyOECD</author>
  </authors>
  <commentList>
    <comment ref="L2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n: National estimates </t>
        </r>
      </text>
    </comment>
    <comment ref="Y2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n: National estimates </t>
        </r>
      </text>
    </comment>
  </commentList>
</comments>
</file>

<file path=xl/sharedStrings.xml><?xml version="1.0" encoding="utf-8"?>
<sst xmlns="http://schemas.openxmlformats.org/spreadsheetml/2006/main" count="17420" uniqueCount="1779">
  <si>
    <t>Popis</t>
  </si>
  <si>
    <t>Zdroj</t>
  </si>
  <si>
    <t>Eurostat</t>
  </si>
  <si>
    <t>OECD</t>
  </si>
  <si>
    <t>Belgium</t>
  </si>
  <si>
    <t>Bulgaria</t>
  </si>
  <si>
    <t>Czech Republic</t>
  </si>
  <si>
    <t>Denmark</t>
  </si>
  <si>
    <t>Germany</t>
  </si>
  <si>
    <t>Estonia</t>
  </si>
  <si>
    <t>Spain</t>
  </si>
  <si>
    <t>France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</si>
  <si>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</si>
  <si>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</si>
  <si>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</si>
  <si>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</si>
  <si>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</si>
  <si>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</si>
  <si>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</si>
  <si>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</si>
  <si>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</si>
  <si>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</si>
  <si>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Romania</t>
  </si>
  <si>
    <t>Slovenia</t>
  </si>
  <si>
    <t>Slovakia</t>
  </si>
  <si>
    <t>Finland</t>
  </si>
  <si>
    <t>Sweden</t>
  </si>
  <si>
    <t>Australia</t>
  </si>
  <si>
    <t/>
  </si>
  <si>
    <t>Canada</t>
  </si>
  <si>
    <t>Greece</t>
  </si>
  <si>
    <t>Iceland</t>
  </si>
  <si>
    <t>Ireland</t>
  </si>
  <si>
    <t>Japan</t>
  </si>
  <si>
    <t>Korea</t>
  </si>
  <si>
    <t>Mexico</t>
  </si>
  <si>
    <t>New Zealand</t>
  </si>
  <si>
    <t>Norway</t>
  </si>
  <si>
    <t>Portugal</t>
  </si>
  <si>
    <t>Slovak Republic</t>
  </si>
  <si>
    <t>Switzerland</t>
  </si>
  <si>
    <t>Turkey</t>
  </si>
  <si>
    <t>United Kingdom</t>
  </si>
  <si>
    <t>United States</t>
  </si>
  <si>
    <t>Chile</t>
  </si>
  <si>
    <t>Israel</t>
  </si>
  <si>
    <t>Croatia</t>
  </si>
  <si>
    <t>Country</t>
  </si>
  <si>
    <t>United States of America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</si>
  <si>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</si>
  <si>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</si>
  <si>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</si>
  <si>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</si>
  <si>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</si>
  <si>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</si>
  <si>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</si>
  <si>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</si>
  <si>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</si>
  <si>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</si>
  <si>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</si>
  <si>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</si>
  <si>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</si>
  <si>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</si>
  <si>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</si>
  <si>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</si>
  <si>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</si>
  <si>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</si>
  <si>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NA</t>
  </si>
  <si>
    <t>Indikátor</t>
  </si>
  <si>
    <t>:</t>
  </si>
  <si>
    <t>Výsledkový indikátor</t>
  </si>
  <si>
    <t>GEO/TIME</t>
  </si>
  <si>
    <t>Germany (until 1990 former territory of the FRG)</t>
  </si>
  <si>
    <t>2013</t>
  </si>
  <si>
    <t>Gross domestic product at market prices</t>
  </si>
  <si>
    <t>geo\time</t>
  </si>
  <si>
    <t>2014</t>
  </si>
  <si>
    <t>Total</t>
  </si>
  <si>
    <t>European Union (28 countries)</t>
  </si>
  <si>
    <t>Number</t>
  </si>
  <si>
    <t>%</t>
  </si>
  <si>
    <t>Percentage</t>
  </si>
  <si>
    <t>Vzorka</t>
  </si>
  <si>
    <t>Unit</t>
  </si>
  <si>
    <t>1990</t>
  </si>
  <si>
    <t>1991</t>
  </si>
  <si>
    <t>1992</t>
  </si>
  <si>
    <t>1993</t>
  </si>
  <si>
    <t>1994</t>
  </si>
  <si>
    <t>..</t>
  </si>
  <si>
    <t>Year</t>
  </si>
  <si>
    <t>Variable</t>
  </si>
  <si>
    <t>1960</t>
  </si>
  <si>
    <t>1970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</si>
  <si>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</si>
  <si>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</si>
  <si>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</si>
  <si>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</si>
  <si>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</si>
  <si>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</si>
  <si>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</si>
  <si>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</si>
  <si>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</si>
  <si>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</si>
  <si>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European Union (27 countries)</t>
  </si>
  <si>
    <t>USA</t>
  </si>
  <si>
    <t>Skóre</t>
  </si>
  <si>
    <t>Doplnkový indikátor</t>
  </si>
  <si>
    <t>Korea, Rep.</t>
  </si>
  <si>
    <t>Link</t>
  </si>
  <si>
    <t>http://epi.yale.edu/sites/default/files/2016EPI_Raw_Data_0.xls</t>
  </si>
  <si>
    <t>Air Pollution - Average Exposure to PM2.5 - PM25</t>
  </si>
  <si>
    <t>Air Pollution - PM2.5 Exceedance - PM25EXBL</t>
  </si>
  <si>
    <t>Unsafe Sanitation - ACSAT</t>
  </si>
  <si>
    <t>Drinking Water Quality - WATSUP</t>
  </si>
  <si>
    <t>Nitrogen Use Efficiency - NUE</t>
  </si>
  <si>
    <t>Nitrogen Balance - NBALANCE</t>
  </si>
  <si>
    <t>Change in Forest Cover - FORCH</t>
  </si>
  <si>
    <t>Terrestrial Protected Areas (National Biome Weights) - PACOVD</t>
  </si>
  <si>
    <t>Species Protection (National) - PSPU</t>
  </si>
  <si>
    <t>Species Protection (Global) - PSPW</t>
  </si>
  <si>
    <t>Trend in CO2 Emissions per KWH - CO2KWHd1</t>
  </si>
  <si>
    <t>Lesy</t>
  </si>
  <si>
    <t xml:space="preserve"> </t>
  </si>
  <si>
    <t>http://stats.oecd.org/#</t>
  </si>
  <si>
    <t>All technologies (total patents)</t>
  </si>
  <si>
    <t>Selected environment-related technologies</t>
  </si>
  <si>
    <t>http://www.scimagojr.com/countryrank.php?category=2301</t>
  </si>
  <si>
    <t>Citations in environmental science</t>
  </si>
  <si>
    <t>SJR</t>
  </si>
  <si>
    <t>Freshwater abstraction - gross abstraction as percentage of internal resources</t>
  </si>
  <si>
    <t>Gross domestic product per domestic material consumption (2010 PPP)</t>
  </si>
  <si>
    <t>WB</t>
  </si>
  <si>
    <t>http://databank.worldbank.org/data/reports.aspx?source=World-Development-Indicators</t>
  </si>
  <si>
    <t>EÚ</t>
  </si>
  <si>
    <t>http://ec.europa.eu/eurostat/data/database</t>
  </si>
  <si>
    <t>Environmental protection expenditure of the public sector (total)</t>
  </si>
  <si>
    <t>Generation of waste by economic activity</t>
  </si>
  <si>
    <t>Landfill rate of waste excluding major mineral wastes</t>
  </si>
  <si>
    <t>Recovery rates for packaging waste</t>
  </si>
  <si>
    <t>Recycling rates for packaging waste</t>
  </si>
  <si>
    <t xml:space="preserve">Recycling rate of municipal waste </t>
  </si>
  <si>
    <t>Sufficiency of sites designated under the EU Habitats directive</t>
  </si>
  <si>
    <t xml:space="preserve">Gross nutrient balance on agricultural land </t>
  </si>
  <si>
    <t>Micrograms per cubic metre day</t>
  </si>
  <si>
    <t>Urban population exposure to air pollution by ozone</t>
  </si>
  <si>
    <t xml:space="preserve">Pollution, grime or other environmental problems </t>
  </si>
  <si>
    <t>Environmental tax revenues</t>
  </si>
  <si>
    <t>Aqueduct Global Flood Risk Country Rankings by Population Affected</t>
  </si>
  <si>
    <t>http://www.wri.org/resources/data-sets/aqueduct-global-flood-risk-country-rankings</t>
  </si>
  <si>
    <t>populácia</t>
  </si>
  <si>
    <t>https://www.unece.org/fileadmin/DAM/publications/timber/Criterion2_new.pdf</t>
  </si>
  <si>
    <t>UNECE</t>
  </si>
  <si>
    <t>C/N-index</t>
  </si>
  <si>
    <t>http://ec.europa.eu/regional_policy/en/information/publications/working-papers/2016/a-walk-to-the-park-assessing-access-to-green-urban-areas-in-europe-s-cities</t>
  </si>
  <si>
    <t>Share of green urban areas and forests</t>
  </si>
  <si>
    <t>Population without green urban areas in the neighbourhood</t>
  </si>
  <si>
    <t>Quartile coefficient of dispersion of the median surface of accessible green areas</t>
  </si>
  <si>
    <t>Pôvodný názov</t>
  </si>
  <si>
    <t>Výdavky na ochranu životného prostredia</t>
  </si>
  <si>
    <t>South Korea</t>
  </si>
  <si>
    <t>10year change</t>
  </si>
  <si>
    <t>pôvodné dáta</t>
  </si>
  <si>
    <t>transformované dáta</t>
  </si>
  <si>
    <t>10 ročná zmena</t>
  </si>
  <si>
    <t>2015</t>
  </si>
  <si>
    <t>Germany (including former GDR)</t>
  </si>
  <si>
    <t>Populácia</t>
  </si>
  <si>
    <t>pôvodné dáta (per capita)</t>
  </si>
  <si>
    <t>transformované dáta (per capita)</t>
  </si>
  <si>
    <t>Environmental Policy Stringency Index</t>
  </si>
  <si>
    <t>https://stats.oecd.org/Index.aspx?DataSetCode=EPS</t>
  </si>
  <si>
    <t xml:space="preserve">“© Global Footprint Network 2016.  National Footprint Accounts, 2016 Edition.  Licensed and provided solely for non-commercial informational purposes.  Contact Global Footprint Network at www.footprintnetwork.org to obtain more information or obtain rights to use this and/or other data.” </t>
  </si>
  <si>
    <t>NFA</t>
  </si>
  <si>
    <t>http://www.footprintnetwork.org/en/index.php/GFN/</t>
  </si>
  <si>
    <t>Prísnosť environmentálnej politiky</t>
  </si>
  <si>
    <t>Environmental Policy Stringency</t>
  </si>
  <si>
    <t>Index</t>
  </si>
  <si>
    <t>Efektívita materiálovej spotreby</t>
  </si>
  <si>
    <t>Group</t>
  </si>
  <si>
    <t>značí, že indikátor bol vynásobený (-1)</t>
  </si>
  <si>
    <t>US dollars per kilogram</t>
  </si>
  <si>
    <t>Total Ecological Footprint</t>
  </si>
  <si>
    <t>Total Biocapacity</t>
  </si>
  <si>
    <t>Rozdiel</t>
  </si>
  <si>
    <t>Korea, Republic of</t>
  </si>
  <si>
    <t>ECOLOGICAL FOOTPRINT AND BIOCAPACITY in 2012</t>
  </si>
  <si>
    <t xml:space="preserve">Rule of Law </t>
  </si>
  <si>
    <t>Vláda zákona</t>
  </si>
  <si>
    <t>AUSTRALIA</t>
  </si>
  <si>
    <t>AUSTRIA</t>
  </si>
  <si>
    <t>BELGIUM</t>
  </si>
  <si>
    <t>CANADA</t>
  </si>
  <si>
    <t>CHILE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</si>
  <si>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</si>
  <si>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</si>
  <si>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</si>
  <si>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</si>
  <si>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</si>
  <si>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</si>
  <si>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</si>
  <si>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</si>
  <si>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</si>
  <si>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</si>
  <si>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ISRAEL</t>
  </si>
  <si>
    <t>ITALY</t>
  </si>
  <si>
    <t>JAPAN</t>
  </si>
  <si>
    <t>KOREA, REP.</t>
  </si>
  <si>
    <t>LUXEMBOURG</t>
  </si>
  <si>
    <t>MEXICO</t>
  </si>
  <si>
    <t>NETHERLANDS</t>
  </si>
  <si>
    <t>NEW ZEALAND</t>
  </si>
  <si>
    <t>POLAND</t>
  </si>
  <si>
    <t>PORTUGAL</t>
  </si>
  <si>
    <t>SLOVAK REPUBLIC</t>
  </si>
  <si>
    <t>SLOVENIA</t>
  </si>
  <si>
    <t>SPAIN</t>
  </si>
  <si>
    <t>SWEDEN</t>
  </si>
  <si>
    <t>SWITZERLAND</t>
  </si>
  <si>
    <t>TURKEY</t>
  </si>
  <si>
    <t>UNITED KINGDOM</t>
  </si>
  <si>
    <t>UNITED STATES</t>
  </si>
  <si>
    <t>Estimate</t>
  </si>
  <si>
    <t>StdErr</t>
  </si>
  <si>
    <t>NumSrc</t>
  </si>
  <si>
    <t>Rank</t>
  </si>
  <si>
    <t>Lower</t>
  </si>
  <si>
    <t>Upper</t>
  </si>
  <si>
    <t>LATVIA</t>
  </si>
  <si>
    <t>NORWAY</t>
  </si>
  <si>
    <t>Kvalita regulácí</t>
  </si>
  <si>
    <t>Regulatory Quality</t>
  </si>
  <si>
    <t>http://info.worldbank.org/governance/wgi/index.aspx#home</t>
  </si>
  <si>
    <t>Gross abstractions as percentage of internal resources</t>
  </si>
  <si>
    <t xml:space="preserve">  England and Wales</t>
  </si>
  <si>
    <t>2012-2014 málo údajov, preto ako báza je použitý 2011</t>
  </si>
  <si>
    <t>country</t>
  </si>
  <si>
    <t>Technology domain</t>
  </si>
  <si>
    <t>Family size</t>
  </si>
  <si>
    <t>One and greater (all inventions)</t>
  </si>
  <si>
    <t>Inventor country</t>
  </si>
  <si>
    <t>per capita</t>
  </si>
  <si>
    <t>Environmental management</t>
  </si>
  <si>
    <t>Water-related adaptation technologies</t>
  </si>
  <si>
    <t>Climate change mitigation</t>
  </si>
  <si>
    <t>total enviro</t>
  </si>
  <si>
    <t>spolu enviro</t>
  </si>
  <si>
    <t>transformované údaje</t>
  </si>
  <si>
    <t>Documents</t>
  </si>
  <si>
    <t>Citable documents</t>
  </si>
  <si>
    <t>Citations</t>
  </si>
  <si>
    <t>Self-citations</t>
  </si>
  <si>
    <t>Citations per document</t>
  </si>
  <si>
    <t>H index</t>
  </si>
  <si>
    <t>populácia (OECD, 2011)</t>
  </si>
  <si>
    <t>pôvodné dáta (2015)</t>
  </si>
  <si>
    <t>pôvodné údaje</t>
  </si>
  <si>
    <t>Mestská populácia bez prístupu k zeleni</t>
  </si>
  <si>
    <t>Podiel zelene v mestách</t>
  </si>
  <si>
    <t>Rovnomernosť rozloženia mestskej zelene</t>
  </si>
  <si>
    <t>ACSAT.2000</t>
  </si>
  <si>
    <t>ACSAT.2001</t>
  </si>
  <si>
    <t>ACSAT.2002</t>
  </si>
  <si>
    <t>ACSAT.2003</t>
  </si>
  <si>
    <t>ACSAT.2004</t>
  </si>
  <si>
    <t>ACSAT.2005</t>
  </si>
  <si>
    <t>ACSAT.2006</t>
  </si>
  <si>
    <t>ACSAT.2007</t>
  </si>
  <si>
    <t>ACSAT.2008</t>
  </si>
  <si>
    <t>ACSAT.2009</t>
  </si>
  <si>
    <t>ACSAT.2010</t>
  </si>
  <si>
    <t>ACSAT.2011</t>
  </si>
  <si>
    <t>ACSAT.2012</t>
  </si>
  <si>
    <t>ACSAT.2013</t>
  </si>
  <si>
    <t>ACSAT.2014</t>
  </si>
  <si>
    <t>ACSAT.2015</t>
  </si>
  <si>
    <t>WATSUP.2000</t>
  </si>
  <si>
    <t>WATSUP.2001</t>
  </si>
  <si>
    <t>WATSUP.2002</t>
  </si>
  <si>
    <t>WATSUP.2003</t>
  </si>
  <si>
    <t>WATSUP.2004</t>
  </si>
  <si>
    <t>WATSUP.2005</t>
  </si>
  <si>
    <t>WATSUP.2006</t>
  </si>
  <si>
    <t>WATSUP.2007</t>
  </si>
  <si>
    <t>WATSUP.2008</t>
  </si>
  <si>
    <t>WATSUP.2009</t>
  </si>
  <si>
    <t>WATSUP.2010</t>
  </si>
  <si>
    <t>WATSUP.2011</t>
  </si>
  <si>
    <t>WATSUP.2012</t>
  </si>
  <si>
    <t>WATSUP.2013</t>
  </si>
  <si>
    <t>WATSUP.2014</t>
  </si>
  <si>
    <t>WATSUP.2015</t>
  </si>
  <si>
    <t>PM25.2000</t>
  </si>
  <si>
    <t>PM25.2001</t>
  </si>
  <si>
    <t>PM25.2002</t>
  </si>
  <si>
    <t>PM25.2003</t>
  </si>
  <si>
    <t>PM25.2004</t>
  </si>
  <si>
    <t>PM25.2005</t>
  </si>
  <si>
    <t>PM25.2006</t>
  </si>
  <si>
    <t>PM25.2007</t>
  </si>
  <si>
    <t>PM25.2008</t>
  </si>
  <si>
    <t>PM25.2009</t>
  </si>
  <si>
    <t>PM25.2010</t>
  </si>
  <si>
    <t>PM25.2011</t>
  </si>
  <si>
    <t>PM25.2012</t>
  </si>
  <si>
    <t>PM25.2013</t>
  </si>
  <si>
    <t>PM25.2014</t>
  </si>
  <si>
    <t>Vystavenie obyvateľstva ozónu</t>
  </si>
  <si>
    <t>téma</t>
  </si>
  <si>
    <t>Enviro-patenty</t>
  </si>
  <si>
    <t>ÚVOD</t>
  </si>
  <si>
    <t>Stav životného prostredia</t>
  </si>
  <si>
    <t>VODA</t>
  </si>
  <si>
    <t>Miera využitia zásob vody</t>
  </si>
  <si>
    <t>Market EPS</t>
  </si>
  <si>
    <t>Non-market EPS</t>
  </si>
  <si>
    <t>Trhová časť indexu</t>
  </si>
  <si>
    <t>Netrhová časť indexu</t>
  </si>
  <si>
    <t>Dane</t>
  </si>
  <si>
    <t>Obchodné schémy</t>
  </si>
  <si>
    <t>Taxes</t>
  </si>
  <si>
    <t>Feed-in Tariffs</t>
  </si>
  <si>
    <t>Štandardy</t>
  </si>
  <si>
    <t>Standards</t>
  </si>
  <si>
    <t>R&amp;D subsidies</t>
  </si>
  <si>
    <t>Dotácie na výskum a vývoj</t>
  </si>
  <si>
    <t>Výkupné ceny</t>
  </si>
  <si>
    <t>Trading Schemes</t>
  </si>
  <si>
    <t>Energy productivity, GDP per unit of TPES</t>
  </si>
  <si>
    <t>Energetická produktivita hospodárstva</t>
  </si>
  <si>
    <t>Energy productivity,  GDP per unit of TPES</t>
  </si>
  <si>
    <t>US Dollar, 2010</t>
  </si>
  <si>
    <t>Podiel priemyslu na HDP</t>
  </si>
  <si>
    <t>Industry, value added (% of GDP)</t>
  </si>
  <si>
    <t>Pollution, grime or other environmental problems - EU-SILC survey [ilc_mddw02]</t>
  </si>
  <si>
    <t>Kilograms per hectare</t>
  </si>
  <si>
    <t>Phosphorus</t>
  </si>
  <si>
    <t>Nitrogen</t>
  </si>
  <si>
    <t>Gross nutrient balance on agricultural land (phosphorus)</t>
  </si>
  <si>
    <t>Gross nutrient balance on agricultural land (nitrogen)</t>
  </si>
  <si>
    <t>Consumption estimate of manufactured fertilizers: Nitrogen</t>
  </si>
  <si>
    <t>Consumption estimate of manufactured fertilizers: Phosphorus</t>
  </si>
  <si>
    <t>Consumption estimate of manufactured fertilizers: Potassium</t>
  </si>
  <si>
    <t>NUE.1962</t>
  </si>
  <si>
    <t>NUE.1963</t>
  </si>
  <si>
    <t>NUE.1964</t>
  </si>
  <si>
    <t>NUE.1965</t>
  </si>
  <si>
    <t>NUE.1966</t>
  </si>
  <si>
    <t>NUE.1967</t>
  </si>
  <si>
    <t>NUE.1968</t>
  </si>
  <si>
    <t>NUE.1969</t>
  </si>
  <si>
    <t>NUE.1970</t>
  </si>
  <si>
    <t>NUE.1971</t>
  </si>
  <si>
    <t>NUE.1972</t>
  </si>
  <si>
    <t>NUE.1973</t>
  </si>
  <si>
    <t>NUE.1974</t>
  </si>
  <si>
    <t>NUE.1975</t>
  </si>
  <si>
    <t>NUE.1976</t>
  </si>
  <si>
    <t>NUE.1977</t>
  </si>
  <si>
    <t>NUE.1978</t>
  </si>
  <si>
    <t>NUE.1979</t>
  </si>
  <si>
    <t>NUE.1980</t>
  </si>
  <si>
    <t>NUE.1981</t>
  </si>
  <si>
    <t>NUE.1982</t>
  </si>
  <si>
    <t>NUE.1983</t>
  </si>
  <si>
    <t>NUE.1984</t>
  </si>
  <si>
    <t>NUE.1985</t>
  </si>
  <si>
    <t>NUE.1986</t>
  </si>
  <si>
    <t>NUE.1987</t>
  </si>
  <si>
    <t>NUE.1988</t>
  </si>
  <si>
    <t>NUE.1989</t>
  </si>
  <si>
    <t>NUE.1990</t>
  </si>
  <si>
    <t>NUE.1991</t>
  </si>
  <si>
    <t>NUE.1992</t>
  </si>
  <si>
    <t>NUE.1993</t>
  </si>
  <si>
    <t>NUE.1994</t>
  </si>
  <si>
    <t>NUE.1995</t>
  </si>
  <si>
    <t>NUE.1996</t>
  </si>
  <si>
    <t>NUE.1997</t>
  </si>
  <si>
    <t>NUE.1998</t>
  </si>
  <si>
    <t>NUE.1999</t>
  </si>
  <si>
    <t>NUE.2000</t>
  </si>
  <si>
    <t>NUE.2001</t>
  </si>
  <si>
    <t>NUE.2002</t>
  </si>
  <si>
    <t>NUE.2003</t>
  </si>
  <si>
    <t>NUE.2004</t>
  </si>
  <si>
    <t>NUE.2005</t>
  </si>
  <si>
    <t>NUE.2006</t>
  </si>
  <si>
    <t>NUE.2007</t>
  </si>
  <si>
    <t>NUE.2008</t>
  </si>
  <si>
    <t>NUE.2009</t>
  </si>
  <si>
    <t>NUE.2010</t>
  </si>
  <si>
    <t>target = min 75%</t>
  </si>
  <si>
    <t>odklon od targetu</t>
  </si>
  <si>
    <t>Consumption estimate of manufactured fertilizers: Nitrogen (tonnes of N) (source: Fertilizers Europe)</t>
  </si>
  <si>
    <t>Metric tonnes of plant nutrient</t>
  </si>
  <si>
    <t>Consumption estimate of manufactured fertilizers: Phosphorus (tonnes of P) (source: Fertilizers Europe)</t>
  </si>
  <si>
    <t>Consumption estimate of manufactured fertilizers: Potassium (tonnes of K) (source: Fertilizers Europe)</t>
  </si>
  <si>
    <t>Country Name</t>
  </si>
  <si>
    <t>Indicator Name</t>
  </si>
  <si>
    <t>Agricultural land (sq. km)</t>
  </si>
  <si>
    <t>dáta za php pôdu</t>
  </si>
  <si>
    <t>PÔDA</t>
  </si>
  <si>
    <t>Efektivita využitia dusíka</t>
  </si>
  <si>
    <t>Miera využitia dusíka</t>
  </si>
  <si>
    <t>Živiny poľnohospodárskej pôdy (fosfor)</t>
  </si>
  <si>
    <t>Živiny poľnohospodárskej pôdy (dusík)</t>
  </si>
  <si>
    <t>Miera skládkovania</t>
  </si>
  <si>
    <t>Tonnes</t>
  </si>
  <si>
    <t>All NACE activities plus households</t>
  </si>
  <si>
    <t>Packaging</t>
  </si>
  <si>
    <t>odpad/hdp</t>
  </si>
  <si>
    <t>t/milEUR</t>
  </si>
  <si>
    <t>Kvalita lesnej pôdy</t>
  </si>
  <si>
    <t>LESY</t>
  </si>
  <si>
    <t>BIODIVERZITA</t>
  </si>
  <si>
    <t>Terrestrial Protected Areas (Global Biome Weights) - PACOVW</t>
  </si>
  <si>
    <t>Príjmy z environmentálnych daní</t>
  </si>
  <si>
    <t>Chain linked volumes (2010), million euro</t>
  </si>
  <si>
    <t>Zmena lesného porastu</t>
  </si>
  <si>
    <t>FORCH.2014</t>
  </si>
  <si>
    <t>PACOVD.1990</t>
  </si>
  <si>
    <t>PACOVD.1991</t>
  </si>
  <si>
    <t>PACOVD.1992</t>
  </si>
  <si>
    <t>PACOVD.1993</t>
  </si>
  <si>
    <t>PACOVD.1994</t>
  </si>
  <si>
    <t>PACOVD.1995</t>
  </si>
  <si>
    <t>PACOVD.1996</t>
  </si>
  <si>
    <t>PACOVD.1997</t>
  </si>
  <si>
    <t>PACOVD.1998</t>
  </si>
  <si>
    <t>PACOVD.1999</t>
  </si>
  <si>
    <t>PACOVD.2000</t>
  </si>
  <si>
    <t>PACOVD.2001</t>
  </si>
  <si>
    <t>PACOVD.2002</t>
  </si>
  <si>
    <t>PACOVD.2003</t>
  </si>
  <si>
    <t>PACOVD.2004</t>
  </si>
  <si>
    <t>PACOVD.2005</t>
  </si>
  <si>
    <t>PACOVD.2006</t>
  </si>
  <si>
    <t>PACOVD.2007</t>
  </si>
  <si>
    <t>PACOVD.2008</t>
  </si>
  <si>
    <t>PACOVD.2009</t>
  </si>
  <si>
    <t>PACOVD.2010</t>
  </si>
  <si>
    <t>PACOVD.2011</t>
  </si>
  <si>
    <t>PACOVD.2012</t>
  </si>
  <si>
    <t>PACOVD.2013</t>
  </si>
  <si>
    <t>PACOVD.2014</t>
  </si>
  <si>
    <t>PACOVD.2015</t>
  </si>
  <si>
    <t>PSPU.1990</t>
  </si>
  <si>
    <t>PSPU.1991</t>
  </si>
  <si>
    <t>PSPU.1992</t>
  </si>
  <si>
    <t>PSPU.1993</t>
  </si>
  <si>
    <t>PSPU.1994</t>
  </si>
  <si>
    <t>PSPU.1995</t>
  </si>
  <si>
    <t>PSPU.1996</t>
  </si>
  <si>
    <t>PSPU.1997</t>
  </si>
  <si>
    <t>PSPU.1998</t>
  </si>
  <si>
    <t>PSPU.1999</t>
  </si>
  <si>
    <t>PSPU.2000</t>
  </si>
  <si>
    <t>PSPU.2001</t>
  </si>
  <si>
    <t>PSPU.2002</t>
  </si>
  <si>
    <t>PSPU.2003</t>
  </si>
  <si>
    <t>PSPU.2004</t>
  </si>
  <si>
    <t>PSPU.2005</t>
  </si>
  <si>
    <t>PSPU.2006</t>
  </si>
  <si>
    <t>PSPU.2007</t>
  </si>
  <si>
    <t>PSPU.2008</t>
  </si>
  <si>
    <t>PSPU.2009</t>
  </si>
  <si>
    <t>PSPU.2010</t>
  </si>
  <si>
    <t>PSPU.2011</t>
  </si>
  <si>
    <t>PSPU.2012</t>
  </si>
  <si>
    <t>PSPU.2013</t>
  </si>
  <si>
    <t>PSPU.2014</t>
  </si>
  <si>
    <t>PSPW.1990</t>
  </si>
  <si>
    <t>PSPW.1991</t>
  </si>
  <si>
    <t>PSPW.1992</t>
  </si>
  <si>
    <t>PSPW.1993</t>
  </si>
  <si>
    <t>PSPW.1994</t>
  </si>
  <si>
    <t>PSPW.1995</t>
  </si>
  <si>
    <t>PSPW.1996</t>
  </si>
  <si>
    <t>PSPW.1997</t>
  </si>
  <si>
    <t>PSPW.1998</t>
  </si>
  <si>
    <t>PSPW.1999</t>
  </si>
  <si>
    <t>PSPW.2000</t>
  </si>
  <si>
    <t>PSPW.2001</t>
  </si>
  <si>
    <t>PSPW.2002</t>
  </si>
  <si>
    <t>PSPW.2003</t>
  </si>
  <si>
    <t>PSPW.2004</t>
  </si>
  <si>
    <t>PSPW.2005</t>
  </si>
  <si>
    <t>PSPW.2006</t>
  </si>
  <si>
    <t>PSPW.2007</t>
  </si>
  <si>
    <t>PSPW.2008</t>
  </si>
  <si>
    <t>PSPW.2009</t>
  </si>
  <si>
    <t>PSPW.2010</t>
  </si>
  <si>
    <t>PSPW.2011</t>
  </si>
  <si>
    <t>PSPW.2012</t>
  </si>
  <si>
    <t>PSPW.2013</t>
  </si>
  <si>
    <t>PSPW.2014</t>
  </si>
  <si>
    <t>PACOVW.1990</t>
  </si>
  <si>
    <t>PACOVW.1991</t>
  </si>
  <si>
    <t>PACOVW.1992</t>
  </si>
  <si>
    <t>PACOVW.1993</t>
  </si>
  <si>
    <t>PACOVW.1994</t>
  </si>
  <si>
    <t>PACOVW.1995</t>
  </si>
  <si>
    <t>PACOVW.1996</t>
  </si>
  <si>
    <t>PACOVW.1997</t>
  </si>
  <si>
    <t>PACOVW.1998</t>
  </si>
  <si>
    <t>PACOVW.1999</t>
  </si>
  <si>
    <t>PACOVW.2000</t>
  </si>
  <si>
    <t>PACOVW.2001</t>
  </si>
  <si>
    <t>PACOVW.2002</t>
  </si>
  <si>
    <t>PACOVW.2003</t>
  </si>
  <si>
    <t>PACOVW.2004</t>
  </si>
  <si>
    <t>PACOVW.2005</t>
  </si>
  <si>
    <t>PACOVW.2006</t>
  </si>
  <si>
    <t>PACOVW.2007</t>
  </si>
  <si>
    <t>PACOVW.2008</t>
  </si>
  <si>
    <t>PACOVW.2009</t>
  </si>
  <si>
    <t>PACOVW.2010</t>
  </si>
  <si>
    <t>PACOVW.2011</t>
  </si>
  <si>
    <t>PACOVW.2012</t>
  </si>
  <si>
    <t>PACOVW.2013</t>
  </si>
  <si>
    <t>PACOVW.2014</t>
  </si>
  <si>
    <t>PACOVW.2015</t>
  </si>
  <si>
    <t>Environmental tax revenues [env_ac_tax]</t>
  </si>
  <si>
    <t>TAX</t>
  </si>
  <si>
    <t>Total environmental taxes</t>
  </si>
  <si>
    <t>UNIT</t>
  </si>
  <si>
    <t>Percentage of gross domestic product (GDP)</t>
  </si>
  <si>
    <t>Intensity of use of forest resources</t>
  </si>
  <si>
    <t>Ratio</t>
  </si>
  <si>
    <t>1950</t>
  </si>
  <si>
    <t>Intenzita využívania lesných zdrojov</t>
  </si>
  <si>
    <t>UK</t>
  </si>
  <si>
    <t>SVN</t>
  </si>
  <si>
    <t>CYP</t>
  </si>
  <si>
    <t>ESP</t>
  </si>
  <si>
    <t>PTG</t>
  </si>
  <si>
    <t>ITA</t>
  </si>
  <si>
    <t>SVK</t>
  </si>
  <si>
    <t>POL</t>
  </si>
  <si>
    <t>HUN</t>
  </si>
  <si>
    <t>CZE</t>
  </si>
  <si>
    <t>IRL</t>
  </si>
  <si>
    <t>DEN</t>
  </si>
  <si>
    <t>GER</t>
  </si>
  <si>
    <t>FRA</t>
  </si>
  <si>
    <t>BEL</t>
  </si>
  <si>
    <t>AST</t>
  </si>
  <si>
    <t>SWE</t>
  </si>
  <si>
    <t>LAT</t>
  </si>
  <si>
    <t>LIT</t>
  </si>
  <si>
    <t>FIN</t>
  </si>
  <si>
    <t>EST</t>
  </si>
  <si>
    <t>CN index</t>
  </si>
  <si>
    <t>City / greater city</t>
  </si>
  <si>
    <t>Total population (2006)</t>
  </si>
  <si>
    <t>Share of green urban areas and forests (2012) (% of land area)</t>
  </si>
  <si>
    <t>Population without green urban areas in the neighbourhood (% of total population)</t>
  </si>
  <si>
    <t>Median surface of accessible green urban areas (ha)</t>
  </si>
  <si>
    <t>URAU_CODE_2011</t>
  </si>
  <si>
    <t>URAU_NAME_2011</t>
  </si>
  <si>
    <t>category</t>
  </si>
  <si>
    <t>POPL_TOTAL</t>
  </si>
  <si>
    <t>GUA_f_share</t>
  </si>
  <si>
    <t>popl_share_no_gua</t>
  </si>
  <si>
    <t>median_ha</t>
  </si>
  <si>
    <t>qcd</t>
  </si>
  <si>
    <t>BE001C1</t>
  </si>
  <si>
    <t>Bruxelles / Brussel</t>
  </si>
  <si>
    <t>City</t>
  </si>
  <si>
    <t>BE002C1</t>
  </si>
  <si>
    <t>Antwerpen</t>
  </si>
  <si>
    <t>BE004C1</t>
  </si>
  <si>
    <t>Charleroi</t>
  </si>
  <si>
    <t>BE005C1</t>
  </si>
  <si>
    <t>Liège</t>
  </si>
  <si>
    <t>BE007C1</t>
  </si>
  <si>
    <t>Namur</t>
  </si>
  <si>
    <t>BE008C1</t>
  </si>
  <si>
    <t>Leuven</t>
  </si>
  <si>
    <t>BE009C1</t>
  </si>
  <si>
    <t>Mons</t>
  </si>
  <si>
    <t>BE010C1</t>
  </si>
  <si>
    <t>Kortrijk</t>
  </si>
  <si>
    <t>BE011C1</t>
  </si>
  <si>
    <t>Oostende</t>
  </si>
  <si>
    <t>BG001C1</t>
  </si>
  <si>
    <t>Sofia</t>
  </si>
  <si>
    <t>BG003C1</t>
  </si>
  <si>
    <t>Varna</t>
  </si>
  <si>
    <t>BG004C1</t>
  </si>
  <si>
    <t>Burgas</t>
  </si>
  <si>
    <t>BG005C1</t>
  </si>
  <si>
    <t>Pleven</t>
  </si>
  <si>
    <t>BG006C1</t>
  </si>
  <si>
    <t>Ruse</t>
  </si>
  <si>
    <t>BG007C1</t>
  </si>
  <si>
    <t>Vidin</t>
  </si>
  <si>
    <t>BG008C1</t>
  </si>
  <si>
    <t>Stara Zagora</t>
  </si>
  <si>
    <t>BG009C1</t>
  </si>
  <si>
    <t>Sliven</t>
  </si>
  <si>
    <t>BG010C1</t>
  </si>
  <si>
    <t>Dobrich</t>
  </si>
  <si>
    <t>BG011C1</t>
  </si>
  <si>
    <t>Shumen</t>
  </si>
  <si>
    <t>BG012C1</t>
  </si>
  <si>
    <t>Pernik</t>
  </si>
  <si>
    <t>BG013C1</t>
  </si>
  <si>
    <t>Yambol</t>
  </si>
  <si>
    <t>BG014C1</t>
  </si>
  <si>
    <t>Haskovo</t>
  </si>
  <si>
    <t>BG015C1</t>
  </si>
  <si>
    <t>Pazardzhik</t>
  </si>
  <si>
    <t>BG016C1</t>
  </si>
  <si>
    <t>Blagoevgrad</t>
  </si>
  <si>
    <t>BG018C1</t>
  </si>
  <si>
    <t>Vratsa</t>
  </si>
  <si>
    <t>CZ001C1</t>
  </si>
  <si>
    <t>Praha</t>
  </si>
  <si>
    <t>CZ002C1</t>
  </si>
  <si>
    <t>Brno</t>
  </si>
  <si>
    <t>CZ003C1</t>
  </si>
  <si>
    <t>Ostrava</t>
  </si>
  <si>
    <t>CZ004C1</t>
  </si>
  <si>
    <t>Plzeň</t>
  </si>
  <si>
    <t>CZ005C1</t>
  </si>
  <si>
    <t>Ústí nad Labem</t>
  </si>
  <si>
    <t>CZ006C1</t>
  </si>
  <si>
    <t>Olomouc</t>
  </si>
  <si>
    <t>CZ007C1</t>
  </si>
  <si>
    <t>Liberec</t>
  </si>
  <si>
    <t>CZ008C1</t>
  </si>
  <si>
    <t>České Budějovice</t>
  </si>
  <si>
    <t>CZ009C1</t>
  </si>
  <si>
    <t>Hradec Králové</t>
  </si>
  <si>
    <t>CZ010C1</t>
  </si>
  <si>
    <t>Pardubice</t>
  </si>
  <si>
    <t>CZ011C1</t>
  </si>
  <si>
    <t>Zlín</t>
  </si>
  <si>
    <t>CZ012C1</t>
  </si>
  <si>
    <t>Kladno</t>
  </si>
  <si>
    <t>CZ013C1</t>
  </si>
  <si>
    <t>Karlovy Vary</t>
  </si>
  <si>
    <t>CZ014C1</t>
  </si>
  <si>
    <t>Jihlava</t>
  </si>
  <si>
    <t>CZ015C1</t>
  </si>
  <si>
    <t>Havířov</t>
  </si>
  <si>
    <t>CZ016C1</t>
  </si>
  <si>
    <t>Most</t>
  </si>
  <si>
    <t>CZ017C1</t>
  </si>
  <si>
    <t>Karviná</t>
  </si>
  <si>
    <t>CZ018C2</t>
  </si>
  <si>
    <t>Chomutov-Jirkov</t>
  </si>
  <si>
    <t>DK001K2</t>
  </si>
  <si>
    <t>København</t>
  </si>
  <si>
    <t>Greater city</t>
  </si>
  <si>
    <t>DK004C2</t>
  </si>
  <si>
    <t>Aalborg</t>
  </si>
  <si>
    <t>DE001C1</t>
  </si>
  <si>
    <t>Berlin</t>
  </si>
  <si>
    <t>DE002C1</t>
  </si>
  <si>
    <t>Hamburg</t>
  </si>
  <si>
    <t>DE003C1</t>
  </si>
  <si>
    <t>München</t>
  </si>
  <si>
    <t>DE004C1</t>
  </si>
  <si>
    <t>Köln</t>
  </si>
  <si>
    <t>DE005C1</t>
  </si>
  <si>
    <t>Frankfurt am Main</t>
  </si>
  <si>
    <t>DE006C1</t>
  </si>
  <si>
    <t>Essen</t>
  </si>
  <si>
    <t>DE007C1</t>
  </si>
  <si>
    <t>Stuttgart</t>
  </si>
  <si>
    <t>DE008C1</t>
  </si>
  <si>
    <t>Leipzig</t>
  </si>
  <si>
    <t>DE009C1</t>
  </si>
  <si>
    <t>Dresden</t>
  </si>
  <si>
    <t>DE010C1</t>
  </si>
  <si>
    <t>Dortmund</t>
  </si>
  <si>
    <t>DE011C1</t>
  </si>
  <si>
    <t>Düsseldorf</t>
  </si>
  <si>
    <t>DE012C1</t>
  </si>
  <si>
    <t>Bremen</t>
  </si>
  <si>
    <t>DE013C1</t>
  </si>
  <si>
    <t>Hannover</t>
  </si>
  <si>
    <t>DE014C1</t>
  </si>
  <si>
    <t>Nürnberg</t>
  </si>
  <si>
    <t>DE015C1</t>
  </si>
  <si>
    <t>Bochum</t>
  </si>
  <si>
    <t>DE017C1</t>
  </si>
  <si>
    <t>Bielefeld</t>
  </si>
  <si>
    <t>DE018C1</t>
  </si>
  <si>
    <t>Halle an der Saale</t>
  </si>
  <si>
    <t>DE020C1</t>
  </si>
  <si>
    <t>Wiesbaden</t>
  </si>
  <si>
    <t>DE021C1</t>
  </si>
  <si>
    <t>Göttingen</t>
  </si>
  <si>
    <t>DE022C1</t>
  </si>
  <si>
    <t>Mülheim a.d.Ruhr</t>
  </si>
  <si>
    <t>DE023C1</t>
  </si>
  <si>
    <t>Moers</t>
  </si>
  <si>
    <t>DE025C1</t>
  </si>
  <si>
    <t>Darmstadt</t>
  </si>
  <si>
    <t>DE026C1</t>
  </si>
  <si>
    <t>Trier</t>
  </si>
  <si>
    <t>DE028C1</t>
  </si>
  <si>
    <t>Regensburg</t>
  </si>
  <si>
    <t>DE029C1</t>
  </si>
  <si>
    <t>Frankfurt (Oder)</t>
  </si>
  <si>
    <t>DE030C1</t>
  </si>
  <si>
    <t>Weimar</t>
  </si>
  <si>
    <t>DE031C1</t>
  </si>
  <si>
    <t>Schwerin</t>
  </si>
  <si>
    <t>DE033C1</t>
  </si>
  <si>
    <t>Augsburg</t>
  </si>
  <si>
    <t>DE035C1</t>
  </si>
  <si>
    <t>Karlsruhe</t>
  </si>
  <si>
    <t>DE036C1</t>
  </si>
  <si>
    <t>Mönchengladbach</t>
  </si>
  <si>
    <t>DE037C1</t>
  </si>
  <si>
    <t>Mainz</t>
  </si>
  <si>
    <t>DE039C1</t>
  </si>
  <si>
    <t>Kiel</t>
  </si>
  <si>
    <t>DE040C1</t>
  </si>
  <si>
    <t>Saarbrücken</t>
  </si>
  <si>
    <t>DE041C1</t>
  </si>
  <si>
    <t>Potsdam</t>
  </si>
  <si>
    <t>DE042C1</t>
  </si>
  <si>
    <t>Koblenz</t>
  </si>
  <si>
    <t>DE043C1</t>
  </si>
  <si>
    <t>Rostock</t>
  </si>
  <si>
    <t>DE045C1</t>
  </si>
  <si>
    <t>Iserlohn</t>
  </si>
  <si>
    <t>DE046C1</t>
  </si>
  <si>
    <t>Esslingen am Neckar</t>
  </si>
  <si>
    <t>DE047C1</t>
  </si>
  <si>
    <t>Hanau</t>
  </si>
  <si>
    <t>DE048C1</t>
  </si>
  <si>
    <t>Wilhelmshaven</t>
  </si>
  <si>
    <t>DE049C1</t>
  </si>
  <si>
    <t>Ludwigsburg</t>
  </si>
  <si>
    <t>DE052C1</t>
  </si>
  <si>
    <t>Flensburg</t>
  </si>
  <si>
    <t>DE053C1</t>
  </si>
  <si>
    <t>Marburg</t>
  </si>
  <si>
    <t>DE054C1</t>
  </si>
  <si>
    <t>Konstanz</t>
  </si>
  <si>
    <t>DE055C1</t>
  </si>
  <si>
    <t>Neumünster</t>
  </si>
  <si>
    <t>DE056C1</t>
  </si>
  <si>
    <t>Brandenburg an der Havel</t>
  </si>
  <si>
    <t>DE057C1</t>
  </si>
  <si>
    <t>Gießen</t>
  </si>
  <si>
    <t>DE058C1</t>
  </si>
  <si>
    <t>Lüneburg</t>
  </si>
  <si>
    <t>DE059C1</t>
  </si>
  <si>
    <t>Bayreuth</t>
  </si>
  <si>
    <t>DE060C1</t>
  </si>
  <si>
    <t>Celle</t>
  </si>
  <si>
    <t>DE061C1</t>
  </si>
  <si>
    <t>Aschaffenburg</t>
  </si>
  <si>
    <t>DE062C1</t>
  </si>
  <si>
    <t>Bamberg</t>
  </si>
  <si>
    <t>DE063C1</t>
  </si>
  <si>
    <t>Plauen</t>
  </si>
  <si>
    <t>DE064C1</t>
  </si>
  <si>
    <t>Neubrandenburg</t>
  </si>
  <si>
    <t>DE065C1</t>
  </si>
  <si>
    <t>Fulda</t>
  </si>
  <si>
    <t>DE067C1</t>
  </si>
  <si>
    <t>Landshut</t>
  </si>
  <si>
    <t>DE068C1</t>
  </si>
  <si>
    <t>Sindelfingen</t>
  </si>
  <si>
    <t>DE069C1</t>
  </si>
  <si>
    <t>Rosenheim</t>
  </si>
  <si>
    <t>DE070C1</t>
  </si>
  <si>
    <t>Frankenthal (Pfalz)</t>
  </si>
  <si>
    <t>DE071C1</t>
  </si>
  <si>
    <t>Stralsund</t>
  </si>
  <si>
    <t>DE073C1</t>
  </si>
  <si>
    <t>Offenburg</t>
  </si>
  <si>
    <t>DE074C1</t>
  </si>
  <si>
    <t>Görlitz</t>
  </si>
  <si>
    <t>DE076C1</t>
  </si>
  <si>
    <t>Neu-Ulm</t>
  </si>
  <si>
    <t>DE078C1</t>
  </si>
  <si>
    <t>Greifswald</t>
  </si>
  <si>
    <t>DE079C1</t>
  </si>
  <si>
    <t>Wetzlar</t>
  </si>
  <si>
    <t>DE080C1</t>
  </si>
  <si>
    <t>Speyer</t>
  </si>
  <si>
    <t>DE081C1</t>
  </si>
  <si>
    <t>Passau</t>
  </si>
  <si>
    <t>DE082C1</t>
  </si>
  <si>
    <t>Dessau-Roßlau</t>
  </si>
  <si>
    <t>DE501C1</t>
  </si>
  <si>
    <t>Duisburg</t>
  </si>
  <si>
    <t>DE502C1</t>
  </si>
  <si>
    <t>Mannheim</t>
  </si>
  <si>
    <t>DE503C1</t>
  </si>
  <si>
    <t>Gelsenkirchen</t>
  </si>
  <si>
    <t>DE505C1</t>
  </si>
  <si>
    <t>Chemnitz</t>
  </si>
  <si>
    <t>DE506C1</t>
  </si>
  <si>
    <t>Braunschweig</t>
  </si>
  <si>
    <t>DE507C1</t>
  </si>
  <si>
    <t>Aachen</t>
  </si>
  <si>
    <t>DE508C1</t>
  </si>
  <si>
    <t>Krefeld</t>
  </si>
  <si>
    <t>DE509C1</t>
  </si>
  <si>
    <t>Oberhausen</t>
  </si>
  <si>
    <t>DE511C1</t>
  </si>
  <si>
    <t>Hagen</t>
  </si>
  <si>
    <t>DE513C1</t>
  </si>
  <si>
    <t>Kassel</t>
  </si>
  <si>
    <t>DE514C1</t>
  </si>
  <si>
    <t>Hamm</t>
  </si>
  <si>
    <t>DE515C1</t>
  </si>
  <si>
    <t>Herne</t>
  </si>
  <si>
    <t>DE516C1</t>
  </si>
  <si>
    <t>Solingen</t>
  </si>
  <si>
    <t>DE517C1</t>
  </si>
  <si>
    <t>Osnabrück</t>
  </si>
  <si>
    <t>DE518C1</t>
  </si>
  <si>
    <t>Ludwigshafen am Rhein</t>
  </si>
  <si>
    <t>DE519C1</t>
  </si>
  <si>
    <t>Leverkusen</t>
  </si>
  <si>
    <t>DE520C1</t>
  </si>
  <si>
    <t>Oldenburg (Oldenburg)</t>
  </si>
  <si>
    <t>DE521C1</t>
  </si>
  <si>
    <t>Neuss</t>
  </si>
  <si>
    <t>DE522C1</t>
  </si>
  <si>
    <t>Heidelberg</t>
  </si>
  <si>
    <t>DE523C1</t>
  </si>
  <si>
    <t>Paderborn</t>
  </si>
  <si>
    <t>DE524C1</t>
  </si>
  <si>
    <t>Würzburg</t>
  </si>
  <si>
    <t>DE525C1</t>
  </si>
  <si>
    <t>Recklinghausen</t>
  </si>
  <si>
    <t>DE526C1</t>
  </si>
  <si>
    <t>Wolfsburg</t>
  </si>
  <si>
    <t>DE527C1</t>
  </si>
  <si>
    <t>Bremerhaven</t>
  </si>
  <si>
    <t>DE528C1</t>
  </si>
  <si>
    <t>Bottrop</t>
  </si>
  <si>
    <t>DE529C1</t>
  </si>
  <si>
    <t>Heilbronn</t>
  </si>
  <si>
    <t>DE530C1</t>
  </si>
  <si>
    <t>Remscheid</t>
  </si>
  <si>
    <t>DE531C1</t>
  </si>
  <si>
    <t>Offenbach am Main</t>
  </si>
  <si>
    <t>DE532C1</t>
  </si>
  <si>
    <t>Ulm</t>
  </si>
  <si>
    <t>DE533C1</t>
  </si>
  <si>
    <t>Pforzheim</t>
  </si>
  <si>
    <t>DE534C1</t>
  </si>
  <si>
    <t>Ingolstadt</t>
  </si>
  <si>
    <t>DE535C1</t>
  </si>
  <si>
    <t>Gera</t>
  </si>
  <si>
    <t>DE536C1</t>
  </si>
  <si>
    <t>Salzgitter</t>
  </si>
  <si>
    <t>DE538C1</t>
  </si>
  <si>
    <t>Fürth</t>
  </si>
  <si>
    <t>DE539C1</t>
  </si>
  <si>
    <t>Cottbus</t>
  </si>
  <si>
    <t>DE541C1</t>
  </si>
  <si>
    <t>Bergisch Gladbach</t>
  </si>
  <si>
    <t>DE542C1</t>
  </si>
  <si>
    <t>Hildesheim</t>
  </si>
  <si>
    <t>DE543C1</t>
  </si>
  <si>
    <t>Witten</t>
  </si>
  <si>
    <t>DE544C1</t>
  </si>
  <si>
    <t>Zwickau</t>
  </si>
  <si>
    <t>DE545C1</t>
  </si>
  <si>
    <t>Erlangen</t>
  </si>
  <si>
    <t>DE546C1</t>
  </si>
  <si>
    <t>Wuppertal</t>
  </si>
  <si>
    <t>DE547C1</t>
  </si>
  <si>
    <t>Jena</t>
  </si>
  <si>
    <t>EE002C1</t>
  </si>
  <si>
    <t>Tartu</t>
  </si>
  <si>
    <t>EL001K1</t>
  </si>
  <si>
    <t>Athina</t>
  </si>
  <si>
    <t>EL002C1</t>
  </si>
  <si>
    <t>Thessaloniki</t>
  </si>
  <si>
    <t>EL003C1</t>
  </si>
  <si>
    <t>Pátra</t>
  </si>
  <si>
    <t>EL005C1</t>
  </si>
  <si>
    <t>Larisa</t>
  </si>
  <si>
    <t>EL006C1</t>
  </si>
  <si>
    <t>Volos</t>
  </si>
  <si>
    <t>EL008C1</t>
  </si>
  <si>
    <t>Kavala</t>
  </si>
  <si>
    <t>ES004C1</t>
  </si>
  <si>
    <t>Sevilla</t>
  </si>
  <si>
    <t>ES005C1</t>
  </si>
  <si>
    <t>Zaragoza</t>
  </si>
  <si>
    <t>ES008C1</t>
  </si>
  <si>
    <t>Las Palmas</t>
  </si>
  <si>
    <t>ES009C1</t>
  </si>
  <si>
    <t>Valladolid</t>
  </si>
  <si>
    <t>ES013C1</t>
  </si>
  <si>
    <t>Oviedo</t>
  </si>
  <si>
    <t>ES014C1</t>
  </si>
  <si>
    <t>Pamplona/Iruña</t>
  </si>
  <si>
    <t>ES018C1</t>
  </si>
  <si>
    <t>Logroño</t>
  </si>
  <si>
    <t>ES029C1</t>
  </si>
  <si>
    <t>Telde</t>
  </si>
  <si>
    <t>ES074C1</t>
  </si>
  <si>
    <t>Santa Lucía de Tirajana</t>
  </si>
  <si>
    <t>ES519C1</t>
  </si>
  <si>
    <t>Albacete</t>
  </si>
  <si>
    <t>ES531C1</t>
  </si>
  <si>
    <t>Dos Hermanas</t>
  </si>
  <si>
    <t>FR001K1</t>
  </si>
  <si>
    <t>Paris</t>
  </si>
  <si>
    <t>FR003C2</t>
  </si>
  <si>
    <t>Lyon</t>
  </si>
  <si>
    <t>FR004C2</t>
  </si>
  <si>
    <t>Toulouse</t>
  </si>
  <si>
    <t>FR006C2</t>
  </si>
  <si>
    <t>Strasbourg</t>
  </si>
  <si>
    <t>FR008C1</t>
  </si>
  <si>
    <t>Nantes</t>
  </si>
  <si>
    <t>FR012C1</t>
  </si>
  <si>
    <t>Le Havre</t>
  </si>
  <si>
    <t>FR014C2</t>
  </si>
  <si>
    <t>Amiens</t>
  </si>
  <si>
    <t>FR016C1</t>
  </si>
  <si>
    <t>Nancy</t>
  </si>
  <si>
    <t>FR017C2</t>
  </si>
  <si>
    <t>Metz</t>
  </si>
  <si>
    <t>FR019C1</t>
  </si>
  <si>
    <t>Orléans</t>
  </si>
  <si>
    <t>FR034C2</t>
  </si>
  <si>
    <t>Valenciennes</t>
  </si>
  <si>
    <t>FR037C1</t>
  </si>
  <si>
    <t>Brest</t>
  </si>
  <si>
    <t>FR040C2</t>
  </si>
  <si>
    <t>Mulhouse</t>
  </si>
  <si>
    <t>FR042C1</t>
  </si>
  <si>
    <t>Dunkerque</t>
  </si>
  <si>
    <t>FR043C2</t>
  </si>
  <si>
    <t>Perpignan</t>
  </si>
  <si>
    <t>FR044C2</t>
  </si>
  <si>
    <t>Nimes</t>
  </si>
  <si>
    <t>FR047C2</t>
  </si>
  <si>
    <t>Annemasse</t>
  </si>
  <si>
    <t>FR049C2</t>
  </si>
  <si>
    <t>Lorient</t>
  </si>
  <si>
    <t>FR050C2</t>
  </si>
  <si>
    <t>Montbelliard</t>
  </si>
  <si>
    <t>FR051C2</t>
  </si>
  <si>
    <t>Troyes</t>
  </si>
  <si>
    <t>FR052C2</t>
  </si>
  <si>
    <t>Saint-Nazaire</t>
  </si>
  <si>
    <t>FR053C1</t>
  </si>
  <si>
    <t>La Rochelle</t>
  </si>
  <si>
    <t>FR059C2</t>
  </si>
  <si>
    <t>Chalon-sur-Saône</t>
  </si>
  <si>
    <t>FR060C2</t>
  </si>
  <si>
    <t>Chartres</t>
  </si>
  <si>
    <t>FR064C2</t>
  </si>
  <si>
    <t>Arras</t>
  </si>
  <si>
    <t>FR068C2</t>
  </si>
  <si>
    <t>Vannes</t>
  </si>
  <si>
    <t>FR069C1</t>
  </si>
  <si>
    <t>Cherbourg</t>
  </si>
  <si>
    <t>FR074C2</t>
  </si>
  <si>
    <t>Compiègne</t>
  </si>
  <si>
    <t>FR079C2</t>
  </si>
  <si>
    <t>Saint-Quentin</t>
  </si>
  <si>
    <t>FR082C2</t>
  </si>
  <si>
    <t>Beauvais</t>
  </si>
  <si>
    <t>FR086C2</t>
  </si>
  <si>
    <t>Evreux</t>
  </si>
  <si>
    <t>FR090C2</t>
  </si>
  <si>
    <t>Châteauroux</t>
  </si>
  <si>
    <t>FR104C2</t>
  </si>
  <si>
    <t>Châlons-en-Champagne</t>
  </si>
  <si>
    <t>FR207C1</t>
  </si>
  <si>
    <t>Lens - Liévin</t>
  </si>
  <si>
    <t>FR210C1</t>
  </si>
  <si>
    <t>Marne la Vallée</t>
  </si>
  <si>
    <t>FR211C1</t>
  </si>
  <si>
    <t>Versailles</t>
  </si>
  <si>
    <t>FR212C1</t>
  </si>
  <si>
    <t>CC de la Boucle de la Seine</t>
  </si>
  <si>
    <t>FR213C1</t>
  </si>
  <si>
    <t>Sénart en Essonne</t>
  </si>
  <si>
    <t>FR215C2</t>
  </si>
  <si>
    <t>Rouen</t>
  </si>
  <si>
    <t>FR216C1</t>
  </si>
  <si>
    <t>CA Marne et Chantereine</t>
  </si>
  <si>
    <t>FR217C1</t>
  </si>
  <si>
    <t>CA des deux Rives de la Seine</t>
  </si>
  <si>
    <t>FR218C1</t>
  </si>
  <si>
    <t>CC des Coteaux de la Seine</t>
  </si>
  <si>
    <t>FR219C1</t>
  </si>
  <si>
    <t>CA Europ' Essonne</t>
  </si>
  <si>
    <t>FR220C1</t>
  </si>
  <si>
    <t>CA Brie Francilienne</t>
  </si>
  <si>
    <t>FR221C1</t>
  </si>
  <si>
    <t>CA les Portes de l'Essonne</t>
  </si>
  <si>
    <t>FR222C1</t>
  </si>
  <si>
    <t>CA Val et Forêt</t>
  </si>
  <si>
    <t>FR223C1</t>
  </si>
  <si>
    <t>CC de l'Ouest de la Plaine de France</t>
  </si>
  <si>
    <t>FR224C1</t>
  </si>
  <si>
    <t>CA le Parisis</t>
  </si>
  <si>
    <t>FR304C1</t>
  </si>
  <si>
    <t>Melun</t>
  </si>
  <si>
    <t>FR305C1</t>
  </si>
  <si>
    <t>Meaux</t>
  </si>
  <si>
    <t>FR306C1</t>
  </si>
  <si>
    <t>Mantes en Yvelines</t>
  </si>
  <si>
    <t>FR308C1</t>
  </si>
  <si>
    <t>Evry</t>
  </si>
  <si>
    <t>FR309C1</t>
  </si>
  <si>
    <t>CA du Plateau de Saclay</t>
  </si>
  <si>
    <t>FR310C1</t>
  </si>
  <si>
    <t>CA de Seine Essonne</t>
  </si>
  <si>
    <t>FR311C1</t>
  </si>
  <si>
    <t>CA du Val d'Irge</t>
  </si>
  <si>
    <t>FR312C1</t>
  </si>
  <si>
    <t>CA du Val d'Yerres</t>
  </si>
  <si>
    <t>FR313C1</t>
  </si>
  <si>
    <t>CA Sénart - Val de Seine</t>
  </si>
  <si>
    <t>FR322C1</t>
  </si>
  <si>
    <t>CA Val de France</t>
  </si>
  <si>
    <t>FR323C1</t>
  </si>
  <si>
    <t>CA de la Vallée de Montmorency</t>
  </si>
  <si>
    <t>FR501C1</t>
  </si>
  <si>
    <t>Argenteuil - Bezons</t>
  </si>
  <si>
    <t>FR504C1</t>
  </si>
  <si>
    <t>Cergy-Pontoise</t>
  </si>
  <si>
    <t>FR512C1</t>
  </si>
  <si>
    <t>CA des Lacs de l'Essonne</t>
  </si>
  <si>
    <t>FR518C1</t>
  </si>
  <si>
    <t>Saint-Quentin en Yvelines</t>
  </si>
  <si>
    <t>HR001C1</t>
  </si>
  <si>
    <t>Zagreb</t>
  </si>
  <si>
    <t>HR002C1</t>
  </si>
  <si>
    <t>Rijeka</t>
  </si>
  <si>
    <t>HR003C1</t>
  </si>
  <si>
    <t>Slavonski Brod</t>
  </si>
  <si>
    <t>HR004C1</t>
  </si>
  <si>
    <t>Osijek</t>
  </si>
  <si>
    <t>IT001C1</t>
  </si>
  <si>
    <t>Roma</t>
  </si>
  <si>
    <t>IT004C1</t>
  </si>
  <si>
    <t>Torino</t>
  </si>
  <si>
    <t>IT011C1</t>
  </si>
  <si>
    <t>Venezia</t>
  </si>
  <si>
    <t>IT012C1</t>
  </si>
  <si>
    <t>Verona</t>
  </si>
  <si>
    <t>IT015C1</t>
  </si>
  <si>
    <t>Trieste</t>
  </si>
  <si>
    <t>IT017C1</t>
  </si>
  <si>
    <t>Ancona</t>
  </si>
  <si>
    <t>IT025C1</t>
  </si>
  <si>
    <t>Reggio di Calabria</t>
  </si>
  <si>
    <t>IT036C1</t>
  </si>
  <si>
    <t>La Spezia</t>
  </si>
  <si>
    <t>IT044C1</t>
  </si>
  <si>
    <t>Busto Arsizio</t>
  </si>
  <si>
    <t>IT047C1</t>
  </si>
  <si>
    <t>Massa</t>
  </si>
  <si>
    <t>IT049C1</t>
  </si>
  <si>
    <t>Carrara</t>
  </si>
  <si>
    <t>IT054C1</t>
  </si>
  <si>
    <t>Matera</t>
  </si>
  <si>
    <t>IT056C1</t>
  </si>
  <si>
    <t>Acireale</t>
  </si>
  <si>
    <t>IT058C1</t>
  </si>
  <si>
    <t>Pordenone</t>
  </si>
  <si>
    <t>IT511C1</t>
  </si>
  <si>
    <t>Bergamo</t>
  </si>
  <si>
    <t>LV001C1</t>
  </si>
  <si>
    <t>Rīga</t>
  </si>
  <si>
    <t>LV002C1</t>
  </si>
  <si>
    <t>Liepāja</t>
  </si>
  <si>
    <t>LV003C1</t>
  </si>
  <si>
    <t>Jelgava</t>
  </si>
  <si>
    <t>LT001C1</t>
  </si>
  <si>
    <t>Vilnius</t>
  </si>
  <si>
    <t>LT002C1</t>
  </si>
  <si>
    <t>Kaunas</t>
  </si>
  <si>
    <t>LT003C1</t>
  </si>
  <si>
    <t>Panevėžys</t>
  </si>
  <si>
    <t>LT004C1</t>
  </si>
  <si>
    <t>Alytus</t>
  </si>
  <si>
    <t>LT501C1</t>
  </si>
  <si>
    <t>Klaipėda</t>
  </si>
  <si>
    <t>LT502C1</t>
  </si>
  <si>
    <t>Šiauliai</t>
  </si>
  <si>
    <t>LU001C1</t>
  </si>
  <si>
    <t>HU001C1</t>
  </si>
  <si>
    <t>Budapest</t>
  </si>
  <si>
    <t>HU003C1</t>
  </si>
  <si>
    <t>Nyíregyháza</t>
  </si>
  <si>
    <t>HU008C1</t>
  </si>
  <si>
    <t>Kecskemét</t>
  </si>
  <si>
    <t>MT001C1</t>
  </si>
  <si>
    <t>Valletta</t>
  </si>
  <si>
    <t>NL002K1</t>
  </si>
  <si>
    <t>Amsterdam</t>
  </si>
  <si>
    <t>NL004C1</t>
  </si>
  <si>
    <t>Utrecht</t>
  </si>
  <si>
    <t>NL005C1</t>
  </si>
  <si>
    <t>Eindhoven</t>
  </si>
  <si>
    <t>NL006C1</t>
  </si>
  <si>
    <t>Tilburg</t>
  </si>
  <si>
    <t>NL007C1</t>
  </si>
  <si>
    <t>Groningen</t>
  </si>
  <si>
    <t>NL008C1</t>
  </si>
  <si>
    <t>Enschede</t>
  </si>
  <si>
    <t>NL009C1</t>
  </si>
  <si>
    <t>Arnhem</t>
  </si>
  <si>
    <t>NL010C1</t>
  </si>
  <si>
    <t>Heerlen</t>
  </si>
  <si>
    <t>NL011C1</t>
  </si>
  <si>
    <t>Almere</t>
  </si>
  <si>
    <t>NL012C1</t>
  </si>
  <si>
    <t>Breda</t>
  </si>
  <si>
    <t>NL013C1</t>
  </si>
  <si>
    <t>Nijmegen</t>
  </si>
  <si>
    <t>NL014C1</t>
  </si>
  <si>
    <t>Apeldoorn</t>
  </si>
  <si>
    <t>NL015C1</t>
  </si>
  <si>
    <t>Leeuwarden</t>
  </si>
  <si>
    <t>NL016C1</t>
  </si>
  <si>
    <t>Sittard-Geleen</t>
  </si>
  <si>
    <t>NL018C1</t>
  </si>
  <si>
    <t>Hilversum</t>
  </si>
  <si>
    <t>NL020C1</t>
  </si>
  <si>
    <t>Roosendaal</t>
  </si>
  <si>
    <t>NL023C1</t>
  </si>
  <si>
    <t>Purmerend</t>
  </si>
  <si>
    <t>NL025C1</t>
  </si>
  <si>
    <t>Velsen</t>
  </si>
  <si>
    <t>NL026C1</t>
  </si>
  <si>
    <t>Alphen aan den Rijn</t>
  </si>
  <si>
    <t>NL028C1</t>
  </si>
  <si>
    <t>Bergen op Zoom</t>
  </si>
  <si>
    <t>NL030C1</t>
  </si>
  <si>
    <t>Gouda</t>
  </si>
  <si>
    <t>NL031C1</t>
  </si>
  <si>
    <t>Hoorn</t>
  </si>
  <si>
    <t>NL032C1</t>
  </si>
  <si>
    <t>Middelburg</t>
  </si>
  <si>
    <t>NL501C1</t>
  </si>
  <si>
    <t>Haarlem</t>
  </si>
  <si>
    <t>NL503C1</t>
  </si>
  <si>
    <t>'s-Hertogenbosch</t>
  </si>
  <si>
    <t>NL504C1</t>
  </si>
  <si>
    <t>Amersfoort</t>
  </si>
  <si>
    <t>NL505C1</t>
  </si>
  <si>
    <t>Maastricht</t>
  </si>
  <si>
    <t>NL506C1</t>
  </si>
  <si>
    <t>Dordrecht</t>
  </si>
  <si>
    <t>NL507C1</t>
  </si>
  <si>
    <t>Leiden</t>
  </si>
  <si>
    <t>NL508C1</t>
  </si>
  <si>
    <t>Haarlemmermeer</t>
  </si>
  <si>
    <t>NL511C1</t>
  </si>
  <si>
    <t>Zwolle</t>
  </si>
  <si>
    <t>NL512C1</t>
  </si>
  <si>
    <t>Ede</t>
  </si>
  <si>
    <t>NL513C1</t>
  </si>
  <si>
    <t>Deventer</t>
  </si>
  <si>
    <t>NL514C1</t>
  </si>
  <si>
    <t>Alkmaar</t>
  </si>
  <si>
    <t>NL515C1</t>
  </si>
  <si>
    <t>Venlo</t>
  </si>
  <si>
    <t>NL516C1</t>
  </si>
  <si>
    <t>Helmond</t>
  </si>
  <si>
    <t>NL517C1</t>
  </si>
  <si>
    <t>Hengelo</t>
  </si>
  <si>
    <t>NL519C1</t>
  </si>
  <si>
    <t>Almelo</t>
  </si>
  <si>
    <t>NL520C1</t>
  </si>
  <si>
    <t>Lelystad</t>
  </si>
  <si>
    <t>AT004C1</t>
  </si>
  <si>
    <t>Salzburg</t>
  </si>
  <si>
    <t>AT006C1</t>
  </si>
  <si>
    <t>Klagenfurt</t>
  </si>
  <si>
    <t>PL002C1</t>
  </si>
  <si>
    <t>Łódź</t>
  </si>
  <si>
    <t>PL004C1</t>
  </si>
  <si>
    <t>Wrocław</t>
  </si>
  <si>
    <t>PL006C1</t>
  </si>
  <si>
    <t>Gdańsk</t>
  </si>
  <si>
    <t>PL007C1</t>
  </si>
  <si>
    <t>Szczecin</t>
  </si>
  <si>
    <t>PL008C1</t>
  </si>
  <si>
    <t>Bydgoszcz</t>
  </si>
  <si>
    <t>PL011C1</t>
  </si>
  <si>
    <t>Białystok</t>
  </si>
  <si>
    <t>PL014C1</t>
  </si>
  <si>
    <t>Olsztyn</t>
  </si>
  <si>
    <t>PL017C1</t>
  </si>
  <si>
    <t>Gorzów Wielkopolski</t>
  </si>
  <si>
    <t>PL023C1</t>
  </si>
  <si>
    <t>Żory</t>
  </si>
  <si>
    <t>PL025C1</t>
  </si>
  <si>
    <t>Radom</t>
  </si>
  <si>
    <t>PL026C1</t>
  </si>
  <si>
    <t>Płock</t>
  </si>
  <si>
    <t>PL027C1</t>
  </si>
  <si>
    <t>Kalisz</t>
  </si>
  <si>
    <t>PL028C1</t>
  </si>
  <si>
    <t>Koszalin</t>
  </si>
  <si>
    <t>PL030C1</t>
  </si>
  <si>
    <t>Jastrzębie-Zdrój</t>
  </si>
  <si>
    <t>PL032C1</t>
  </si>
  <si>
    <t>Piotrków Trybunalski</t>
  </si>
  <si>
    <t>PL036C1</t>
  </si>
  <si>
    <t>Ostrowiec Świętokrzyski</t>
  </si>
  <si>
    <t>PL038C1</t>
  </si>
  <si>
    <t>Stargard Szczeciński</t>
  </si>
  <si>
    <t>PL040C1</t>
  </si>
  <si>
    <t>Przemyśl</t>
  </si>
  <si>
    <t>PL041C1</t>
  </si>
  <si>
    <t>Zamość</t>
  </si>
  <si>
    <t>PL043C1</t>
  </si>
  <si>
    <t>Pabianice</t>
  </si>
  <si>
    <t>PL047C1</t>
  </si>
  <si>
    <t>Łomża</t>
  </si>
  <si>
    <t>PL050C1</t>
  </si>
  <si>
    <t>Zgierz</t>
  </si>
  <si>
    <t>PL501C1</t>
  </si>
  <si>
    <t>Gdynia</t>
  </si>
  <si>
    <t>PL508C1</t>
  </si>
  <si>
    <t>Rybnik</t>
  </si>
  <si>
    <t>PL512C1</t>
  </si>
  <si>
    <t>Elbląg</t>
  </si>
  <si>
    <t>PT002K1</t>
  </si>
  <si>
    <t>Porto</t>
  </si>
  <si>
    <t>PT003C1</t>
  </si>
  <si>
    <t>Braga</t>
  </si>
  <si>
    <t>PT005C1</t>
  </si>
  <si>
    <t>Coimbra</t>
  </si>
  <si>
    <t>PT006C1</t>
  </si>
  <si>
    <t>Setúbal</t>
  </si>
  <si>
    <t>PT017C1</t>
  </si>
  <si>
    <t>Paredes</t>
  </si>
  <si>
    <t>PT019C1</t>
  </si>
  <si>
    <t>Póvoa de Varzim</t>
  </si>
  <si>
    <t>RO001C1</t>
  </si>
  <si>
    <t>Bucureşti</t>
  </si>
  <si>
    <t>RO002C1</t>
  </si>
  <si>
    <t>Cluj-Napoca</t>
  </si>
  <si>
    <t>RO003C1</t>
  </si>
  <si>
    <t>Timişoara</t>
  </si>
  <si>
    <t>RO004C1</t>
  </si>
  <si>
    <t>Craiova</t>
  </si>
  <si>
    <t>RO005C1</t>
  </si>
  <si>
    <t>Brăila</t>
  </si>
  <si>
    <t>RO006C1</t>
  </si>
  <si>
    <t>Oradea</t>
  </si>
  <si>
    <t>RO007C1</t>
  </si>
  <si>
    <t>Bacău</t>
  </si>
  <si>
    <t>RO008C1</t>
  </si>
  <si>
    <t>Arad</t>
  </si>
  <si>
    <t>RO010C1</t>
  </si>
  <si>
    <t>Târgu Mureş</t>
  </si>
  <si>
    <t>RO011C1</t>
  </si>
  <si>
    <t>Piatra Neamţ</t>
  </si>
  <si>
    <t>RO012C1</t>
  </si>
  <si>
    <t>Cǎlǎraşi</t>
  </si>
  <si>
    <t>RO013C1</t>
  </si>
  <si>
    <t>Giurgiu</t>
  </si>
  <si>
    <t>RO014C1</t>
  </si>
  <si>
    <t>Alba Iulia</t>
  </si>
  <si>
    <t>RO018C1</t>
  </si>
  <si>
    <t>Târgovişte</t>
  </si>
  <si>
    <t>RO019C1</t>
  </si>
  <si>
    <t>Slatina</t>
  </si>
  <si>
    <t>RO501C1</t>
  </si>
  <si>
    <t>Constanţa</t>
  </si>
  <si>
    <t>RO504C1</t>
  </si>
  <si>
    <t>Braşov</t>
  </si>
  <si>
    <t>RO505C1</t>
  </si>
  <si>
    <t>Ploieşti</t>
  </si>
  <si>
    <t>RO506C1</t>
  </si>
  <si>
    <t>Piteşti</t>
  </si>
  <si>
    <t>RO508C1</t>
  </si>
  <si>
    <t>Buzău</t>
  </si>
  <si>
    <t>SI001C1</t>
  </si>
  <si>
    <t>Ljubljana</t>
  </si>
  <si>
    <t>SK001C1</t>
  </si>
  <si>
    <t>Bratislava</t>
  </si>
  <si>
    <t>SK002C1</t>
  </si>
  <si>
    <t>Košice</t>
  </si>
  <si>
    <t>SK003C1</t>
  </si>
  <si>
    <t>Banská Bystrica</t>
  </si>
  <si>
    <t>SK004C1</t>
  </si>
  <si>
    <t>Nitra</t>
  </si>
  <si>
    <t>SK005C1</t>
  </si>
  <si>
    <t>Prešov</t>
  </si>
  <si>
    <t>SK006C1</t>
  </si>
  <si>
    <t>Žilina</t>
  </si>
  <si>
    <t>SK007C1</t>
  </si>
  <si>
    <t>Trnava</t>
  </si>
  <si>
    <t>SK008C1</t>
  </si>
  <si>
    <t>Trenčín</t>
  </si>
  <si>
    <t>FI004C2</t>
  </si>
  <si>
    <t>Oulu / Uleåborg</t>
  </si>
  <si>
    <t>SE001K1</t>
  </si>
  <si>
    <t>Stockholm</t>
  </si>
  <si>
    <t>SE002C1</t>
  </si>
  <si>
    <t>Göteborg</t>
  </si>
  <si>
    <t>SE006C1</t>
  </si>
  <si>
    <t>Uppsala</t>
  </si>
  <si>
    <t>SE007C1</t>
  </si>
  <si>
    <t>Linköping</t>
  </si>
  <si>
    <t>SE503C1</t>
  </si>
  <si>
    <t>Helsingborg</t>
  </si>
  <si>
    <t>SE505C1</t>
  </si>
  <si>
    <t>Borås</t>
  </si>
  <si>
    <t>UK002K1</t>
  </si>
  <si>
    <t xml:space="preserve">West Midlands urban area </t>
  </si>
  <si>
    <t>UK006K1</t>
  </si>
  <si>
    <t>Liverpool</t>
  </si>
  <si>
    <t>UK007C1</t>
  </si>
  <si>
    <t>Edinburgh</t>
  </si>
  <si>
    <t>UK008K1</t>
  </si>
  <si>
    <t xml:space="preserve">Greater Manchester </t>
  </si>
  <si>
    <t>UK010C1</t>
  </si>
  <si>
    <t>Sheffield</t>
  </si>
  <si>
    <t>UK011C1</t>
  </si>
  <si>
    <t>Bristol</t>
  </si>
  <si>
    <t>UK012C1</t>
  </si>
  <si>
    <t>Belfast</t>
  </si>
  <si>
    <t>UK014K1</t>
  </si>
  <si>
    <t>Leicester</t>
  </si>
  <si>
    <t>UK015C1</t>
  </si>
  <si>
    <t>Derry</t>
  </si>
  <si>
    <t>UK016C1</t>
  </si>
  <si>
    <t>Aberdeen</t>
  </si>
  <si>
    <t>UK018C1</t>
  </si>
  <si>
    <t>Exeter</t>
  </si>
  <si>
    <t>UK019C1</t>
  </si>
  <si>
    <t>Lincoln</t>
  </si>
  <si>
    <t>UK022C1</t>
  </si>
  <si>
    <t>Wrexham</t>
  </si>
  <si>
    <t>UK023K1</t>
  </si>
  <si>
    <t>Portsmouth</t>
  </si>
  <si>
    <t>UK024C1</t>
  </si>
  <si>
    <t>Worcester</t>
  </si>
  <si>
    <t>UK025C1</t>
  </si>
  <si>
    <t>Coventry</t>
  </si>
  <si>
    <t>UK026C1</t>
  </si>
  <si>
    <t>Kingston-upon-Hull</t>
  </si>
  <si>
    <t>UK027C1</t>
  </si>
  <si>
    <t>Stoke-on-trent</t>
  </si>
  <si>
    <t>UK029K1</t>
  </si>
  <si>
    <t>Greater Nottingham</t>
  </si>
  <si>
    <t>UK030C1</t>
  </si>
  <si>
    <t>Wirral</t>
  </si>
  <si>
    <t>UK031C1</t>
  </si>
  <si>
    <t>Bath and North East Somerset</t>
  </si>
  <si>
    <t>UK033C1</t>
  </si>
  <si>
    <t>Guildford</t>
  </si>
  <si>
    <t>UK035C1</t>
  </si>
  <si>
    <t>Nuneaton and Bedworth</t>
  </si>
  <si>
    <t>UK038C1</t>
  </si>
  <si>
    <t>Waveney</t>
  </si>
  <si>
    <t>UK040C1</t>
  </si>
  <si>
    <t>Tunbridge Wells</t>
  </si>
  <si>
    <t>UK043C1</t>
  </si>
  <si>
    <t>East Staffordshire</t>
  </si>
  <si>
    <t>UK044C1</t>
  </si>
  <si>
    <t>Darlington</t>
  </si>
  <si>
    <t>UK046C1</t>
  </si>
  <si>
    <t>Mansfield</t>
  </si>
  <si>
    <t>UK047C1</t>
  </si>
  <si>
    <t>Chesterfield</t>
  </si>
  <si>
    <t>UK050C1</t>
  </si>
  <si>
    <t>Burnley</t>
  </si>
  <si>
    <t>UK051C1</t>
  </si>
  <si>
    <t>Great Yarmouth</t>
  </si>
  <si>
    <t>UK053C1</t>
  </si>
  <si>
    <t>Hartlepool</t>
  </si>
  <si>
    <t>UK054C1</t>
  </si>
  <si>
    <t>Cannock Chase</t>
  </si>
  <si>
    <t>UK055C1</t>
  </si>
  <si>
    <t>Eastbourne</t>
  </si>
  <si>
    <t>UK056C1</t>
  </si>
  <si>
    <t>Hastings</t>
  </si>
  <si>
    <t>UK057C1</t>
  </si>
  <si>
    <t>Hyndburn</t>
  </si>
  <si>
    <t>UK059C1</t>
  </si>
  <si>
    <t>Redditch</t>
  </si>
  <si>
    <t>UK060C1</t>
  </si>
  <si>
    <t>Tamworth</t>
  </si>
  <si>
    <t>UK062C1</t>
  </si>
  <si>
    <t>Halton</t>
  </si>
  <si>
    <t>UK506C1</t>
  </si>
  <si>
    <t>Doncaster</t>
  </si>
  <si>
    <t>UK510C1</t>
  </si>
  <si>
    <t>Sunderland</t>
  </si>
  <si>
    <t>UK513C1</t>
  </si>
  <si>
    <t>Medway</t>
  </si>
  <si>
    <t>UK514C1</t>
  </si>
  <si>
    <t>Rotherham</t>
  </si>
  <si>
    <t>UK516C1</t>
  </si>
  <si>
    <t>Plymouth</t>
  </si>
  <si>
    <t>UK517C1</t>
  </si>
  <si>
    <t>Swansea</t>
  </si>
  <si>
    <t>UK518C1</t>
  </si>
  <si>
    <t>Derby</t>
  </si>
  <si>
    <t>UK519C1</t>
  </si>
  <si>
    <t>Barnsley</t>
  </si>
  <si>
    <t>UK520C1</t>
  </si>
  <si>
    <t>Southampton</t>
  </si>
  <si>
    <t>UK525C1</t>
  </si>
  <si>
    <t>Milton Keynes</t>
  </si>
  <si>
    <t>UK528C1</t>
  </si>
  <si>
    <t>Northampton</t>
  </si>
  <si>
    <t>UK531C1</t>
  </si>
  <si>
    <t>Warrington</t>
  </si>
  <si>
    <t>UK532C1</t>
  </si>
  <si>
    <t>Luton</t>
  </si>
  <si>
    <t>UK533C1</t>
  </si>
  <si>
    <t>York</t>
  </si>
  <si>
    <t>UK536C1</t>
  </si>
  <si>
    <t>Stockton-on-Tees</t>
  </si>
  <si>
    <t>UK539C1</t>
  </si>
  <si>
    <t>Bournemouth</t>
  </si>
  <si>
    <t>UK540C1</t>
  </si>
  <si>
    <t>Wycombe</t>
  </si>
  <si>
    <t>UK542C1</t>
  </si>
  <si>
    <t>Telford and Wrekin</t>
  </si>
  <si>
    <t>UK543C1</t>
  </si>
  <si>
    <t>North East Lincolnshire</t>
  </si>
  <si>
    <t>UK545C1</t>
  </si>
  <si>
    <t>Peterborough</t>
  </si>
  <si>
    <t>UK548C1</t>
  </si>
  <si>
    <t>Basingstoke and Deane</t>
  </si>
  <si>
    <t>UK549C1</t>
  </si>
  <si>
    <t>Bedford</t>
  </si>
  <si>
    <t>UK552K1</t>
  </si>
  <si>
    <t>Reading</t>
  </si>
  <si>
    <t>UK553C1</t>
  </si>
  <si>
    <t>Blackpool</t>
  </si>
  <si>
    <t>UK555C1</t>
  </si>
  <si>
    <t>Poole</t>
  </si>
  <si>
    <t>UK557C1</t>
  </si>
  <si>
    <t>Blackburn with Darwen</t>
  </si>
  <si>
    <t>UK559C1</t>
  </si>
  <si>
    <t>Middlesbrough</t>
  </si>
  <si>
    <t>UK560C1</t>
  </si>
  <si>
    <t>Oxford</t>
  </si>
  <si>
    <t>UK561C1</t>
  </si>
  <si>
    <t>Torbay</t>
  </si>
  <si>
    <t>UK562K1</t>
  </si>
  <si>
    <t>Preston</t>
  </si>
  <si>
    <t>UK565C1</t>
  </si>
  <si>
    <t>Newcastle-under-Lyme</t>
  </si>
  <si>
    <t>UK568C2</t>
  </si>
  <si>
    <t>Cheshire West and Chester</t>
  </si>
  <si>
    <t>UK571C1</t>
  </si>
  <si>
    <t>Cheltenham</t>
  </si>
  <si>
    <t>UK572C1</t>
  </si>
  <si>
    <t>Gloucester</t>
  </si>
  <si>
    <t>UK573C1</t>
  </si>
  <si>
    <t>Bracknell Forest</t>
  </si>
  <si>
    <t>UK574C1</t>
  </si>
  <si>
    <t>Lisburn</t>
  </si>
  <si>
    <t>UK575C1</t>
  </si>
  <si>
    <t>Carlisle</t>
  </si>
  <si>
    <t>UK576C1</t>
  </si>
  <si>
    <t>Crawley</t>
  </si>
  <si>
    <t>Median surface of accessible green urban areas (ha) per capita</t>
  </si>
  <si>
    <t>Czech</t>
  </si>
  <si>
    <t>Luxemburg</t>
  </si>
  <si>
    <t>population share</t>
  </si>
  <si>
    <t>sumy vážených údajov za krajiny</t>
  </si>
  <si>
    <t>priemerné údaje za krajiny</t>
  </si>
  <si>
    <t>vážené údaje</t>
  </si>
  <si>
    <t>Enviro-citácie</t>
  </si>
  <si>
    <t>VPLYV ŽP NA ČLOVEKA</t>
  </si>
  <si>
    <t>Miera recyklácie komunálneho odpadu</t>
  </si>
  <si>
    <t>Generation of wastewater</t>
  </si>
  <si>
    <t>Total discharges to inland waters</t>
  </si>
  <si>
    <t>Produkcia odpadových vôd</t>
  </si>
  <si>
    <t>pôvodné dáta (mil. m3)</t>
  </si>
  <si>
    <t>mil. m3 na tisíc obyvateľov</t>
  </si>
  <si>
    <t>Country/region</t>
  </si>
  <si>
    <t>Cropland Footprint</t>
  </si>
  <si>
    <t>Grazing Footprint</t>
  </si>
  <si>
    <t>Forest Product Footprint</t>
  </si>
  <si>
    <t>Carbon Footprint</t>
  </si>
  <si>
    <t>Fish Footprint</t>
  </si>
  <si>
    <t>Built up land</t>
  </si>
  <si>
    <t>Cropland</t>
  </si>
  <si>
    <t>Grazing land</t>
  </si>
  <si>
    <t>Forest land</t>
  </si>
  <si>
    <t>Fishing ground</t>
  </si>
  <si>
    <t xml:space="preserve">Total biocapacity </t>
  </si>
  <si>
    <t>transformované</t>
  </si>
  <si>
    <t>Skóre - biokapacita</t>
  </si>
  <si>
    <t>Skóre - stopa</t>
  </si>
  <si>
    <t>Orná pôda</t>
  </si>
  <si>
    <t>Pastviny</t>
  </si>
  <si>
    <t>Uhlík</t>
  </si>
  <si>
    <t>Ryby</t>
  </si>
  <si>
    <t>Zabudovaná krajina</t>
  </si>
  <si>
    <t xml:space="preserve">Ekologická stopa </t>
  </si>
  <si>
    <t>Noise from neighbours or from the street - EU-SILC survey [ilc_mddw01]</t>
  </si>
  <si>
    <t>INCGRP</t>
  </si>
  <si>
    <t>Percentage of total population</t>
  </si>
  <si>
    <t>transfromované údaje</t>
  </si>
  <si>
    <t>Vystavenie hluku</t>
  </si>
  <si>
    <t>Noise from neighbours or from the street - EU-SILC survey</t>
  </si>
  <si>
    <t>Kvalita života</t>
  </si>
  <si>
    <t>Compliance with guide values or excellent quality</t>
  </si>
  <si>
    <t>Compliance with mandatory and not guide values or good and sufficient quality and not excellent quality</t>
  </si>
  <si>
    <t>Not compliant with mandatory values or poor quality</t>
  </si>
  <si>
    <t>Banned/closed</t>
  </si>
  <si>
    <t>Insufficiently sampled, not sampled, new bathing waters or bathing waters with changes</t>
  </si>
  <si>
    <t>Podiel vodných plôch vhodných na kúpanie</t>
  </si>
  <si>
    <t>OECD/EÚ</t>
  </si>
  <si>
    <t>Bathing water quality results in 2013 for the 28 EU Member States and other countries with bathing water quality results</t>
  </si>
  <si>
    <t>1+2</t>
  </si>
  <si>
    <t>EEA</t>
  </si>
  <si>
    <t>http://www.eea.europa.eu/data-and-maps/daviz/bathing-water-quality-results-in-4#tab-chart_1</t>
  </si>
  <si>
    <t>Defoliácia stromov</t>
  </si>
  <si>
    <t>Zdravotný stav lesov</t>
  </si>
  <si>
    <t>BUL</t>
  </si>
  <si>
    <t>CRO</t>
  </si>
  <si>
    <t>ROM</t>
  </si>
  <si>
    <t>2 až 4</t>
  </si>
  <si>
    <t>http://enviroportal.sk/indicator/detail?id=184</t>
  </si>
  <si>
    <t>Indikátor hodnotí zdravotný stav lesných ekosystémov a jeho vývoj na základe podielu defoliovaných (odlistených) stromov v stupňoch poškodenia 2 - 4 (defoliácia väčšia ako 25 %).</t>
  </si>
  <si>
    <t>Greenhouse gases</t>
  </si>
  <si>
    <t>Total GHG per unit of GDP</t>
  </si>
  <si>
    <t>Kilograms per 1 000 US dollars, Thousands</t>
  </si>
  <si>
    <t>Pollutant</t>
  </si>
  <si>
    <t>celkové emisie skleníkových plynov v pomere k HDP</t>
  </si>
  <si>
    <t>Total green housegas emissions per GDP</t>
  </si>
  <si>
    <t>Koncentrácia PM10 v ovzduší</t>
  </si>
  <si>
    <t>Urban population exposure to air pollution by particulate matter</t>
  </si>
  <si>
    <t>Micrograms per cubic metre</t>
  </si>
  <si>
    <t>Particulates &lt; 10µm</t>
  </si>
  <si>
    <t>TREND</t>
  </si>
  <si>
    <t>Population connected to urban wastewater collecting and treatment systems, by treatment level</t>
  </si>
  <si>
    <t>Urban wastewater collecting system</t>
  </si>
  <si>
    <t>(e)</t>
  </si>
  <si>
    <t>5YAVERAGE</t>
  </si>
  <si>
    <t>Water productivity</t>
  </si>
  <si>
    <t>Euro per cubic metre (Euro: chain-linked volumes, reference year 2010, at 2010 exchange rates)</t>
  </si>
  <si>
    <t>Trend v emisiách CO2 v sektore energetiky</t>
  </si>
  <si>
    <t>Chránené územia (z národného hľadiska) (EPI)</t>
  </si>
  <si>
    <t>Chránené územia (z globálneho hľadiska) (EPI)</t>
  </si>
  <si>
    <t>Chránené druhy (z národného hľadiska) (EPI)</t>
  </si>
  <si>
    <t>Chránené druhy (z globálneho hľadiska) (EPI)</t>
  </si>
  <si>
    <t>Stav chránených území (Eurostat)</t>
  </si>
  <si>
    <t>Celkové emisie skleníkových plynov v pomere k HDP</t>
  </si>
  <si>
    <t>Peniaze vynaložené na všetky aktivity v rámci životného prostredia, tak bežné ako aj kapitálové výdavky, vyjadrené ako % z HDP.</t>
  </si>
  <si>
    <t>Počet patentov v sektore životného prostredia na jedného obyvateľa.</t>
  </si>
  <si>
    <t>Počet vedeckých článkov týkajúcich sa životného prostredia v databáze SJR, ktoré dosiahli určitú úroveň citovanosti a to v pomere na počet obyvateľov.</t>
  </si>
  <si>
    <t>Podiel fosforu v pôde v kg/ha.</t>
  </si>
  <si>
    <t>Podiel dusíku v pôde v kg/ha.</t>
  </si>
  <si>
    <t>Spotreba dusíka v umelých hnojivách v t/ha.</t>
  </si>
  <si>
    <t>Spotreba draslíka v umelých hnojivách v t/ha.</t>
  </si>
  <si>
    <t>Spotreba fosforu v umelých hnojivách v t/ha.</t>
  </si>
  <si>
    <t>Produkcia odpadových vôd na obyvateľa.</t>
  </si>
  <si>
    <t>Podiel vyprodukovaných odpadov na HDP.</t>
  </si>
  <si>
    <t>Ak je podiel C/N v lesnej pôde vyšší ako 1, je to indikátorom kvality lesnej pôdy. Organické látky a cyklus živín je v dobrom stave a zdravie lesov nie je ohrozené.</t>
  </si>
  <si>
    <t>Podiel vytýčených území, ktoré spĺňajú podmienky smernice EÚ o biotopoch.</t>
  </si>
  <si>
    <t>Percentuálny podiel, ktorý tvorí priemysel na HDP krajiny.</t>
  </si>
  <si>
    <t>Zmena v emisiách CO2 z výroby elektriny a tepla (v období od roku 2002 do roku 2012).</t>
  </si>
  <si>
    <t>Množstvo energie (v tonách ekvivalentu ropy), ktorú krajina potrebuje na vygenerovanie jednotky hrubého domáceho produktu (HDP).</t>
  </si>
  <si>
    <t>Množstvo materiálov, ktoré krajina potrebuje na vygenerovanie jednotky hrubého domáceho produktu (HDP).</t>
  </si>
  <si>
    <t>Podiel populácie vystaveného nadmernému nečisteniu, odpadkom, špiny a iných problémom.</t>
  </si>
  <si>
    <t>Podiel zelene na celkovej rozlohe v mestách.</t>
  </si>
  <si>
    <t>Podiel populácie v mestách, ktorá nemá prístup k mestskej zeleni do 10 minút chôdze.</t>
  </si>
  <si>
    <t>Charakterizuje, do akej miery je zeleň rovnomerne rozdelená po meste a do akej miery sa koncentruje na väčších súvislých plochách.</t>
  </si>
  <si>
    <t>Bežný ročný priemer populácie ohrozenej riečnymi povodňami.</t>
  </si>
  <si>
    <t>Kvalita regulácií</t>
  </si>
  <si>
    <t>na 1000 obyv</t>
  </si>
  <si>
    <t>priemer</t>
  </si>
  <si>
    <t>a</t>
  </si>
  <si>
    <t>-</t>
  </si>
  <si>
    <t>2678*</t>
  </si>
  <si>
    <t>burnt ha 1990-2012</t>
  </si>
  <si>
    <t>AV2000-2012</t>
  </si>
  <si>
    <t>km2</t>
  </si>
  <si>
    <t>ha</t>
  </si>
  <si>
    <t>burnt/ha</t>
  </si>
  <si>
    <t>Lesné požiare</t>
  </si>
  <si>
    <t>Prírodné katastrofy</t>
  </si>
  <si>
    <t>Number of forest fires</t>
  </si>
  <si>
    <t>woodland/eurostat</t>
  </si>
  <si>
    <t>odpad/cap</t>
  </si>
  <si>
    <t>Produkcia odpadov v pomere k HDP</t>
  </si>
  <si>
    <t>Produkcia odpadov na obyvateľa</t>
  </si>
  <si>
    <t>t/cap</t>
  </si>
  <si>
    <t>Podiel vyprodukovaných odpadov na obyvateľa.</t>
  </si>
  <si>
    <t>kg/eur</t>
  </si>
  <si>
    <t>Kvalita ovzdušia</t>
  </si>
  <si>
    <t>Kvalita vody</t>
  </si>
  <si>
    <t>podiel nadspotreby na kapacite</t>
  </si>
  <si>
    <t>V3</t>
  </si>
  <si>
    <t>Miera prekročenia znečistenia PM2,5</t>
  </si>
  <si>
    <t>Average</t>
  </si>
  <si>
    <t>OECD 2013</t>
  </si>
  <si>
    <t>OECD 2008</t>
  </si>
  <si>
    <t>Particulates &lt; 2.5µm</t>
  </si>
  <si>
    <t>Dataset: Exposure to PM2.5 in metropolitan areas</t>
  </si>
  <si>
    <t>Metropolitan area</t>
  </si>
  <si>
    <t>-Total-</t>
  </si>
  <si>
    <t>Mean population exposure to PM2.5</t>
  </si>
  <si>
    <t>transformovane udaje</t>
  </si>
  <si>
    <t>Vystavenie PM2,5 v metropolitných územiach</t>
  </si>
  <si>
    <t>Koncentrácia PM2,5 v ovzduší</t>
  </si>
  <si>
    <t>Hodnotí, do akej miery environmentálna politika explicitne alebo implicitne penalizuje správanie, ktoré vedie k znečisteniu, alebo je škodlivé pre životné prostredie.</t>
  </si>
  <si>
    <t>Ekologická stopa</t>
  </si>
  <si>
    <t>Meria ponuku a dopyt po prírodných zdrojoch. Sleduje jednotlivé krajiny, čím disponujú a koľko v skutočnosti spotrebujú. Rozdiel domácich zdrojov a spotreby je ekologická stopa danej krajiny na svetovom životnom prostredí.</t>
  </si>
  <si>
    <t>Odráža povedomie, do akej miery je vláda schopná formulovať a vykonávať politiky a predpisy tak, aby umožňovali a podporovali rozvoj súkromného sektora.</t>
  </si>
  <si>
    <t>Odráža povedomie, do akej miery zástupcovia spoločnosti majú dôveru v zákony a ich schopnosť dodržiavať pravidlá, najmä čo sa týka presadzovanie zmlúv, vlastníckych práv, polície a súdov, kriminality a násilia.</t>
  </si>
  <si>
    <t>Podiel dusíka, ktorý dokáže pôda prijať na celkovom dodanom dusíku do pôdy.</t>
  </si>
  <si>
    <t>Sleduje schopnosť plodín vstrebať dusík z pôdy.</t>
  </si>
  <si>
    <t>Pripojenie obyvateľstva k čistiarňam odpadovej vody</t>
  </si>
  <si>
    <t>Podiel obyvateľstva s pripojením k čistiarňam odpadových vôd.</t>
  </si>
  <si>
    <t>Produkcia odpadov v pomere k HDP</t>
  </si>
  <si>
    <t>Strata stromovej pokrývky medzi rokmi 2001-2014 na základe satelitných snímok.</t>
  </si>
  <si>
    <t>Zaznamenáva pomer ročnej ťažby a prírastku novej drevnej hmoty.</t>
  </si>
  <si>
    <t>Efektivita materiálovej spotreby</t>
  </si>
  <si>
    <t>Vystavenie obyvateľstva mestských území znečisteniu PM2,5 merané v mikrogramoch na kubický meter.</t>
  </si>
  <si>
    <t>Priemerné územie, ktoré ročne postihli lesné požiare medzi rokmi 2000-2012 v pomere k celkovej výmere lesov v danej krajine.</t>
  </si>
  <si>
    <t>Primary production of energy by resource</t>
  </si>
  <si>
    <t>1 000 tonnes of oil equivalent</t>
  </si>
  <si>
    <t>All products</t>
  </si>
  <si>
    <t>Solid fuels</t>
  </si>
  <si>
    <t>Podiel tuhých palív na celkovej primárnej produkcii energie</t>
  </si>
  <si>
    <t>Podiel územia so vzácnymi biotopmi, ktoré je chránené v danej krajine na celkovej rozlohe, kde sa daný biotop v krajine nachádza.</t>
  </si>
  <si>
    <t>Podiel územia so vzácnymi biotopmi, ktoré je chránené v danej krajine na celkovej rozlohe, kde sa daný biotop v krajine nachádza vážený globálnym významom biotopov.</t>
  </si>
  <si>
    <t>Podiel územia so vzácnymi druhmi, ktoré je chránené v danej krajine na celkovej rozlohe, kde sa dané druhy v krajine nachádzajú.</t>
  </si>
  <si>
    <t>Podiel územia so vzácnymi druhmi, ktoré je chránené v danej krajine na celkovej rozlohe, kde sa dané druhy v krajine nachádzajú vážený globálnym významom druhov.</t>
  </si>
  <si>
    <t>Median</t>
  </si>
  <si>
    <t>Min</t>
  </si>
  <si>
    <t>Max</t>
  </si>
  <si>
    <t>EU target value</t>
  </si>
  <si>
    <t>WHO AQ guidance</t>
  </si>
  <si>
    <t>EU daily limit value</t>
  </si>
  <si>
    <t>PM2.5 concentrations</t>
  </si>
  <si>
    <t>The three-year running mean of PM2.5 concentrations is calculated as the average over all operational (sub)urban background stations within a Member State in the period 2011-2013.</t>
  </si>
  <si>
    <t>EU limit value</t>
  </si>
  <si>
    <t>EU target value threshold</t>
  </si>
  <si>
    <t>Attainment situation for NO2 ( µg/m3) 2014</t>
  </si>
  <si>
    <t>Attainment situation for O3 ( µg/m3) 2014</t>
  </si>
  <si>
    <t>Urban and suburban background PM2.5 concentrations presented as 3-year averages, as an approximation of the Average Exposure Indicator 2014</t>
  </si>
  <si>
    <t>Attainment situation for PM10 (µg/m3) 2014</t>
  </si>
  <si>
    <t>Attainment situation for PM2.5 (µg/m3) 2014</t>
  </si>
  <si>
    <t>Index environmentálnej výkonnosti</t>
  </si>
  <si>
    <t>LUX</t>
  </si>
  <si>
    <t>GRE</t>
  </si>
  <si>
    <t>Miera zhodnotenia odpadov z obalov</t>
  </si>
  <si>
    <t>Miera recyklácie odpadov z obalov</t>
  </si>
  <si>
    <t>Znečistenie, špina a iné environmentálne problémy</t>
  </si>
  <si>
    <t>DEG_URB</t>
  </si>
  <si>
    <t>Cities</t>
  </si>
  <si>
    <t>Towns and suburbs</t>
  </si>
  <si>
    <t>Rural Areas</t>
  </si>
  <si>
    <t>.</t>
  </si>
  <si>
    <t>...</t>
  </si>
  <si>
    <t>Prístup k sanitácii</t>
  </si>
  <si>
    <t>Prístup k pitnej vode</t>
  </si>
  <si>
    <t>Percento obyvateľstva, ktoré má prístup k „lepším sanitačným  zdrojom“. „Lepší sanitačný zdroj“ je chápaný ako pripojenie k verejnej kanalizácii, napojenie na septik, splachovacie latríny, jednoduché jamové latríny alebo vetrané WC. Systém je považovaný za "zlepšený", ak je zabezpečené vylúčenie potenciálneho kontaktu ľudí s ľudskými exkrementami a nie je verejný, čo znamená, že nemôže ani byť súkromné alebo zdieľané.</t>
  </si>
  <si>
    <t>Podiel obyvateľstva s prístupom k „zlepšeným zdrojom pitnej vody“ ako hlavného zdroja pitnej vody na celkovom obyvateľstve. „Zlepšený zdroj pitnej vody“ je definovaný ako zariadenie alebo miesto prístupu k vode, kde je voda chránená pred vonkajšou, obzvlášť fekálnou kontamináciou.</t>
  </si>
  <si>
    <t>Riziko riečnych povodní</t>
  </si>
  <si>
    <t>Spotreba priemyselných hnojív (dusík)</t>
  </si>
  <si>
    <t>Spotreba priemyselných hnojív (draslík)</t>
  </si>
  <si>
    <t>Spotreba priemyselných hnojív (fosfor)</t>
  </si>
  <si>
    <t>Priemerné vystavenie obyvateľstva časticiam PM2,5</t>
  </si>
  <si>
    <t>Indikátor EPI (Environmental performance index), ktorý je kompozitným indexom za 9 oblasti životného prostredia a je najkomplexnejším indexom monitorujúcim túto problematiku.</t>
  </si>
  <si>
    <t>EPI</t>
  </si>
  <si>
    <t>Pomer celkových odberov vody a jej zásob.</t>
  </si>
  <si>
    <t>Produktivita vody - podiel HDP a celkových odberov povrchových a podzemných vôd.</t>
  </si>
  <si>
    <t>Odbery vody na obyvateľa</t>
  </si>
  <si>
    <t>Celkové odbery vody na obyvateľa.</t>
  </si>
  <si>
    <t>Množstvo odpadovej vody vypustenej do vnútrozemských vôd</t>
  </si>
  <si>
    <t>Množstvo odpadovej vody vypustenej do vnútrozemských vôd.</t>
  </si>
  <si>
    <t>Podiel recyklovaného množstva komunálneho odpadu k celkovému vzniknutému množstvu komunálneho odpadu</t>
  </si>
  <si>
    <t>Podiel odpadu ukladaného na skládky k celkovému vzniknutému odpadu</t>
  </si>
  <si>
    <t>Podiel zhodnotených odpadov z obalových materiálov (vrátane odpadov spaľovaných v spaľovniach odpadov za zhodnotenia energie) k celkovému množstvu vzniknutých odpadov z obalových materiálov.</t>
  </si>
  <si>
    <t>Podiel množstva recyklovaného odpadu z obalových materiálov k celkovému množstvu vzniknutých odpadov z obalových materiálov.</t>
  </si>
  <si>
    <t>Enviroportál</t>
  </si>
  <si>
    <t>Údaje sa vzťahujú k celkovým emisiám CO2, CH4, N2O, HFC, PFC, SF6 a NF3 v pomere k HDP. Údaje nezahŕňajú nepriame CO2 (teda emisie, ktoré vznikajú pri výrobe produktov, napr. áut).</t>
  </si>
  <si>
    <t>Podiel tuhých palív na celkovej primárnej produkcii energie meraný v tisícoch ton ropného ekvivalentu.</t>
  </si>
  <si>
    <r>
      <t>Podiel daní s environmentálnym aspektom na HDP</t>
    </r>
    <r>
      <rPr>
        <sz val="11"/>
        <color rgb="FF000000"/>
        <rFont val="Arial Narrow"/>
        <family val="2"/>
        <charset val="238"/>
      </rPr>
      <t>.</t>
    </r>
  </si>
  <si>
    <t>Podiel populácie vystavenej nadmernému hluku.</t>
  </si>
  <si>
    <t>EC</t>
  </si>
  <si>
    <t>Priemerná koncentrácia PM2,5 meraná v mikrogramoch na kubický meter.</t>
  </si>
  <si>
    <r>
      <t>Priemerné percento obyvateľstva, ktoré je vystavené prekročenej koncentrácii častíc PM2,5 –</t>
    </r>
    <r>
      <rPr>
        <sz val="11"/>
        <color theme="1"/>
        <rFont val="Arial Narrow"/>
        <family val="2"/>
        <charset val="238"/>
      </rPr>
      <t xml:space="preserve"> </t>
    </r>
    <r>
      <rPr>
        <sz val="11"/>
        <color rgb="FF000000"/>
        <rFont val="Arial Narrow"/>
        <family val="2"/>
        <charset val="238"/>
      </rPr>
      <t>na úrovni 10 µg/m3, 15 µg/m3, 25 µg/m3 a 35 µg/m3 .</t>
    </r>
  </si>
  <si>
    <t>Vážená ročná priemerná PM2,5 na staniciach v mestách.</t>
  </si>
  <si>
    <t>Vážená ročná priemerná PM10 na staniciach v mestách..</t>
  </si>
  <si>
    <t>Vážená ročná priemerná ozónu na staniciach v mestách.</t>
  </si>
  <si>
    <t>Podiel vodných plôch určených na kúpanie, ktoré boli v rámci hygienických štandardov hodnotené ako dobré alebo výborné.</t>
  </si>
  <si>
    <t>WRI</t>
  </si>
  <si>
    <t>median</t>
  </si>
  <si>
    <t>Attainment situation for PM2.5</t>
  </si>
  <si>
    <t>Attainment situation for PM10</t>
  </si>
  <si>
    <t>Attainment situation for O3</t>
  </si>
  <si>
    <t>Attainment situation for NO2</t>
  </si>
  <si>
    <t>Dosahovaný stav PM2,5</t>
  </si>
  <si>
    <t>Dosahovaný stav PM10</t>
  </si>
  <si>
    <t>Dosahovaný stav O3</t>
  </si>
  <si>
    <t>Dosahovaný stav NO2</t>
  </si>
  <si>
    <t>Medián nameranej koncentrácie častíc PM2,5 v ovzduší v mikrogramoch na meter kubický.</t>
  </si>
  <si>
    <t>Medián nameranej koncentrácie častíc PM10 v ovzduší v mikrogramoch na meter kubický.</t>
  </si>
  <si>
    <r>
      <t>Medián nameranej koncentrácie O</t>
    </r>
    <r>
      <rPr>
        <vertAlign val="subscript"/>
        <sz val="11"/>
        <color rgb="FF000000"/>
        <rFont val="Arial Narrow"/>
        <family val="2"/>
        <charset val="238"/>
      </rPr>
      <t xml:space="preserve">3 </t>
    </r>
    <r>
      <rPr>
        <sz val="11"/>
        <color rgb="FF000000"/>
        <rFont val="Arial Narrow"/>
        <family val="2"/>
        <charset val="238"/>
      </rPr>
      <t>v ovzduší v mikrogramoch na meter kubický.</t>
    </r>
  </si>
  <si>
    <r>
      <t>Medián nameranej koncentrácie NO</t>
    </r>
    <r>
      <rPr>
        <vertAlign val="subscript"/>
        <sz val="11"/>
        <color rgb="FF000000"/>
        <rFont val="Arial Narrow"/>
        <family val="2"/>
        <charset val="238"/>
      </rPr>
      <t xml:space="preserve">2 </t>
    </r>
    <r>
      <rPr>
        <sz val="11"/>
        <color rgb="FF000000"/>
        <rFont val="Arial Narrow"/>
        <family val="2"/>
        <charset val="238"/>
      </rPr>
      <t>v ovzduší v mikrogramoch na meter kubický.</t>
    </r>
  </si>
  <si>
    <t>ODPADY</t>
  </si>
  <si>
    <t>Produktivita vody</t>
  </si>
  <si>
    <t>WAT_PROC</t>
  </si>
  <si>
    <t>Total gross abstraction</t>
  </si>
  <si>
    <t>WAT_SRC</t>
  </si>
  <si>
    <t>Fresh surface and groundwater</t>
  </si>
  <si>
    <t>Cubic metres per inhabitant</t>
  </si>
  <si>
    <t>Total gross abstraction (Cubic metres per inhabitant)</t>
  </si>
  <si>
    <t>Množstvo vody vypustenej do vnútrozemských vôd</t>
  </si>
  <si>
    <t>IUCN Category</t>
  </si>
  <si>
    <t>Threatened species as % of known species</t>
  </si>
  <si>
    <t>Species</t>
  </si>
  <si>
    <t>Mammals</t>
  </si>
  <si>
    <t>Birds</t>
  </si>
  <si>
    <t>Reptiles</t>
  </si>
  <si>
    <t>Amphibians</t>
  </si>
  <si>
    <t xml:space="preserve">  Freshwater Fish</t>
  </si>
  <si>
    <t>Vascular plants</t>
  </si>
  <si>
    <t>Mosses</t>
  </si>
  <si>
    <t>Lichens</t>
  </si>
  <si>
    <t>Invertebrates</t>
  </si>
  <si>
    <t>Podiel ohrozených cicavcov</t>
  </si>
  <si>
    <t>Podiel ohrozených plazov</t>
  </si>
  <si>
    <t>Podiel ohrozených obojživeníkov</t>
  </si>
  <si>
    <t>Podiel ohrozených sladkovodných rýb</t>
  </si>
  <si>
    <t>Podiel ohrozených vtákov</t>
  </si>
  <si>
    <t>Podiel ohrozených bezstavovcov</t>
  </si>
  <si>
    <t>Podiel ohrozených lišajníkov</t>
  </si>
  <si>
    <t>Podiel ohrozených machov</t>
  </si>
  <si>
    <t>Podiel ohrozených cievnatých rastlín</t>
  </si>
  <si>
    <t>Threatened species (mammals)</t>
  </si>
  <si>
    <t>Threatened species (birds)</t>
  </si>
  <si>
    <t>Threatened species (reptiles)</t>
  </si>
  <si>
    <t>Threatened species (amphibians)</t>
  </si>
  <si>
    <t>Threatened species (freshwater fish)</t>
  </si>
  <si>
    <t>Threatened species (vascular plants)</t>
  </si>
  <si>
    <t>Threatened species (mosses)</t>
  </si>
  <si>
    <t>Threatened species (lichens)</t>
  </si>
  <si>
    <t>Threatened species (invertebrates)</t>
  </si>
  <si>
    <t>Threatened spieces</t>
  </si>
  <si>
    <t>Podiel ohrozených druhov</t>
  </si>
  <si>
    <t>Aritmetický podiel skóre podielov jednotlivých ohrozených druhov na celkovom počte v krajine</t>
  </si>
  <si>
    <t>Podiel ohrozených cicavcov na celkovom počte v krajine</t>
  </si>
  <si>
    <t>Podiel ohrozených vtákov na celkovom počte v krajine</t>
  </si>
  <si>
    <t>Podiel ohrozených plazov na celkovom počte v krajine</t>
  </si>
  <si>
    <t>Podiel ohrozených obojživelníkov</t>
  </si>
  <si>
    <t>Podiel ohrozených obojživelníkov na celkovom počte v krajine</t>
  </si>
  <si>
    <t>Podiel ohrozených sladkovodných rýb na celkovom počte v krajine</t>
  </si>
  <si>
    <t>Podiel ohrozených cievnatých rastlín na celkovom počte v krajine</t>
  </si>
  <si>
    <t>Podiel ohrozených machov na celkovom počte v krajine</t>
  </si>
  <si>
    <t>Podiel ohrozených lišajníkov na celkovom počte v krajine</t>
  </si>
  <si>
    <t>Podiel ohrozených bezstavovcov na celkovom počte v krajine</t>
  </si>
  <si>
    <t>VYBRANÉ VPLYVY HOSPODÁRSTVA NA ŽIVOTNÉ PROSTREDIE</t>
  </si>
  <si>
    <t>http://stats.oecd.org</t>
  </si>
  <si>
    <t>Environmental Performance Index</t>
  </si>
  <si>
    <t>stats.oecd.org/Index.aspx?QueryId=27925</t>
  </si>
  <si>
    <t>http://stats.oecd.org/</t>
  </si>
  <si>
    <t>http://forest.jrc.ec.europa.eu/effis/reports/annual-fire-reports/</t>
  </si>
  <si>
    <t>http://www.eea.europa.eu//publications/air-quality-in-europe-2015#tab-related-indicators</t>
  </si>
  <si>
    <t>Exposure to PM2.5 in metropolitan areas</t>
  </si>
  <si>
    <t>https://stats.oecd.org/Index.aspx?DataSetCode=EXP_PM2_5_FUA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</si>
</sst>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43" formatCode="_-* #,##0.00\ _€_-;\-* #,##0.00\ _€_-;_-* &quot;-&quot;??\ _€_-;_-@_-"/>
    <numFmt numFmtId="164" formatCode="#,##0.0"/>
    <numFmt numFmtId="165" formatCode="0.0"/>
    <numFmt numFmtId="166" formatCode="_(* #,##0_);_(* \(#,##0\);_(* &quot;-&quot;_);_(@_)"/>
    <numFmt numFmtId="167" formatCode="_(* #,##0.00_);_(* \(#,##0.00\);_(* &quot;-&quot;??_);_(@_)"/>
    <numFmt numFmtId="168" formatCode="_-* #,##0.00\ _F_-;\-* #,##0.00\ _F_-;_-* &quot;-&quot;??\ _F_-;_-@_-"/>
    <numFmt numFmtId="169" formatCode="_-* #,##0\ _K_è_-;\-* #,##0\ _K_è_-;_-* &quot;-&quot;\ _K_è_-;_-@_-"/>
    <numFmt numFmtId="170" formatCode="_-* #,##0.00\ _K_è_-;\-* #,##0.00\ _K_è_-;_-* &quot;-&quot;??\ _K_è_-;_-@_-"/>
    <numFmt numFmtId="171" formatCode="_-* #,##0.00\ &quot;Kè&quot;_-;\-* #,##0.00\ &quot;Kè&quot;_-;_-* &quot;-&quot;??\ &quot;Kè&quot;_-;_-@_-"/>
    <numFmt numFmtId="172" formatCode="General_)"/>
    <numFmt numFmtId="173" formatCode="_-* #,##0.00\ _k_r_-;\-* #,##0.00\ _k_r_-;_-* &quot;-&quot;??\ _k_r_-;_-@_-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_ * #,##0.00_ ;_ * \-#,##0.00_ ;_ * &quot;-&quot;??_ ;_ @_ "/>
    <numFmt numFmtId="177" formatCode="&quot;£&quot;#,##0;[Red]\-&quot;£&quot;#,##0"/>
    <numFmt numFmtId="178" formatCode="&quot;£&quot;#,##0.00;\-&quot;£&quot;#,##0.00"/>
    <numFmt numFmtId="179" formatCode="&quot;£&quot;#,##0.00;[Red]\-&quot;£&quot;#,##0.00"/>
    <numFmt numFmtId="180" formatCode="_-&quot;£&quot;* #,##0_-;\-&quot;£&quot;* #,##0_-;_-&quot;£&quot;* &quot;-&quot;_-;_-@_-"/>
    <numFmt numFmtId="181" formatCode="#,##0.000"/>
    <numFmt numFmtId="182" formatCode="#,##0.00%;[Red]\(#,##0.00%\)"/>
    <numFmt numFmtId="183" formatCode="&quot;$&quot;#,##0\ ;\(&quot;$&quot;#,##0\)"/>
    <numFmt numFmtId="184" formatCode="&quot;$&quot;#,##0_);\(&quot;$&quot;#,##0.0\)"/>
    <numFmt numFmtId="185" formatCode="0.00_)"/>
    <numFmt numFmtId="186" formatCode="#,##0.00_ ;\-#,##0.00\ "/>
    <numFmt numFmtId="187" formatCode="#,##0_ ;\-#,##0\ "/>
    <numFmt numFmtId="188" formatCode="#,##0.00000"/>
    <numFmt numFmtId="189" formatCode="#,##0.00000000000000"/>
    <numFmt numFmtId="190" formatCode="#,##0.000000"/>
    <numFmt numFmtId="192" formatCode="#,##0.00\ _€"/>
    <numFmt numFmtId="193" formatCode="_-* #,##0\ _€_-;\-* #,##0\ _€_-;_-* &quot;-&quot;??\ _€_-;_-@_-"/>
  </numFmts>
  <fonts count="161"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 Narrow"/>
      <family val="2"/>
      <charset val="238"/>
    </font>
    <font>
      <u/>
      <sz val="11"/>
      <color theme="10"/>
      <name val="Arial Narrow"/>
      <family val="2"/>
      <charset val="238"/>
    </font>
    <font>
      <sz val="11"/>
      <color theme="1"/>
      <name val="Arial Narrow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Arial Narrow"/>
      <family val="2"/>
      <charset val="238"/>
    </font>
    <font>
      <b/>
      <sz val="13"/>
      <color theme="3"/>
      <name val="Arial Narrow"/>
      <family val="2"/>
      <charset val="238"/>
    </font>
    <font>
      <b/>
      <sz val="11"/>
      <color theme="3"/>
      <name val="Arial Narrow"/>
      <family val="2"/>
      <charset val="238"/>
    </font>
    <font>
      <sz val="11"/>
      <color rgb="FF006100"/>
      <name val="Arial Narrow"/>
      <family val="2"/>
      <charset val="238"/>
    </font>
    <font>
      <sz val="11"/>
      <color rgb="FF9C0006"/>
      <name val="Arial Narrow"/>
      <family val="2"/>
      <charset val="238"/>
    </font>
    <font>
      <sz val="11"/>
      <color rgb="FF9C6500"/>
      <name val="Arial Narrow"/>
      <family val="2"/>
      <charset val="238"/>
    </font>
    <font>
      <sz val="11"/>
      <color rgb="FF3F3F76"/>
      <name val="Arial Narrow"/>
      <family val="2"/>
      <charset val="238"/>
    </font>
    <font>
      <b/>
      <sz val="11"/>
      <color rgb="FF3F3F3F"/>
      <name val="Arial Narrow"/>
      <family val="2"/>
      <charset val="238"/>
    </font>
    <font>
      <b/>
      <sz val="11"/>
      <color rgb="FFFA7D00"/>
      <name val="Arial Narrow"/>
      <family val="2"/>
      <charset val="238"/>
    </font>
    <font>
      <sz val="11"/>
      <color rgb="FFFA7D00"/>
      <name val="Arial Narrow"/>
      <family val="2"/>
      <charset val="238"/>
    </font>
    <font>
      <b/>
      <sz val="11"/>
      <color theme="0"/>
      <name val="Arial Narrow"/>
      <family val="2"/>
      <charset val="238"/>
    </font>
    <font>
      <sz val="11"/>
      <color rgb="FFFF0000"/>
      <name val="Arial Narrow"/>
      <family val="2"/>
      <charset val="238"/>
    </font>
    <font>
      <i/>
      <sz val="11"/>
      <color rgb="FF7F7F7F"/>
      <name val="Arial Narrow"/>
      <family val="2"/>
      <charset val="238"/>
    </font>
    <font>
      <sz val="11"/>
      <color theme="0"/>
      <name val="Arial Narrow"/>
      <family val="2"/>
      <charset val="238"/>
    </font>
    <font>
      <sz val="8"/>
      <name val="Verdana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8"/>
      <name val="Verdana"/>
      <family val="2"/>
    </font>
    <font>
      <sz val="10"/>
      <name val="Arial"/>
      <family val="2"/>
    </font>
    <font>
      <sz val="8"/>
      <color indexed="9"/>
      <name val="Verdana"/>
      <family val="2"/>
    </font>
    <font>
      <b/>
      <sz val="8"/>
      <color indexed="9"/>
      <name val="Verdana"/>
      <family val="2"/>
    </font>
    <font>
      <b/>
      <sz val="8"/>
      <name val="Verdana"/>
      <family val="2"/>
    </font>
    <font>
      <b/>
      <sz val="9"/>
      <color indexed="10"/>
      <name val="Courier New"/>
      <family val="3"/>
    </font>
    <font>
      <b/>
      <sz val="8"/>
      <name val="Arial"/>
      <family val="2"/>
    </font>
    <font>
      <sz val="10"/>
      <color theme="1"/>
      <name val="Arial"/>
      <family val="2"/>
    </font>
    <font>
      <sz val="10"/>
      <color rgb="FF9C0006"/>
      <name val="Arial"/>
      <family val="2"/>
    </font>
    <font>
      <sz val="8"/>
      <color theme="1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9"/>
      <name val="Times"/>
      <family val="1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0"/>
      <name val="Arial CE"/>
      <charset val="238"/>
    </font>
    <font>
      <sz val="8.5"/>
      <color indexed="8"/>
      <name val="MS Sans Serif"/>
      <family val="2"/>
    </font>
    <font>
      <i/>
      <sz val="10"/>
      <color indexed="23"/>
      <name val="Arial"/>
      <family val="2"/>
    </font>
    <font>
      <sz val="10"/>
      <color indexed="8"/>
      <name val="Arial"/>
      <family val="2"/>
      <charset val="238"/>
    </font>
    <font>
      <sz val="10"/>
      <color indexed="17"/>
      <name val="Arial"/>
      <family val="2"/>
    </font>
    <font>
      <b/>
      <sz val="10"/>
      <color indexed="8"/>
      <name val="MS Sans Serif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8.5"/>
      <color theme="10"/>
      <name val="Arial"/>
      <family val="2"/>
    </font>
    <font>
      <u/>
      <sz val="7.5"/>
      <color indexed="12"/>
      <name val="Courier"/>
      <family val="3"/>
    </font>
    <font>
      <sz val="10"/>
      <color indexed="62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0"/>
      <color indexed="52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name val="Helvetica"/>
      <family val="2"/>
    </font>
    <font>
      <sz val="10"/>
      <name val="Courier"/>
      <family val="3"/>
    </font>
    <font>
      <sz val="11"/>
      <color theme="1"/>
      <name val="Czcionka tekstu podstawowego"/>
      <family val="2"/>
    </font>
    <font>
      <b/>
      <sz val="10"/>
      <color indexed="63"/>
      <name val="Arial"/>
      <family val="2"/>
    </font>
    <font>
      <sz val="11"/>
      <color indexed="8"/>
      <name val="Calibri"/>
      <family val="2"/>
      <charset val="238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4"/>
      <name val="Helv"/>
    </font>
    <font>
      <b/>
      <sz val="12"/>
      <name val="Helv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1"/>
      <color indexed="8"/>
      <name val="Czcionka tekstu podstawowego"/>
      <family val="2"/>
    </font>
    <font>
      <sz val="10"/>
      <color indexed="10"/>
      <name val="Arial"/>
      <family val="2"/>
    </font>
    <font>
      <sz val="12"/>
      <name val="ＭＳ Ｐゴシック"/>
      <family val="3"/>
      <charset val="128"/>
    </font>
    <font>
      <u/>
      <sz val="10"/>
      <color theme="10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8"/>
      <name val="Courier"/>
      <family val="3"/>
    </font>
    <font>
      <sz val="8"/>
      <name val="Courier"/>
      <family val="3"/>
    </font>
    <font>
      <u/>
      <sz val="8"/>
      <color theme="10"/>
      <name val="Courier"/>
      <family val="3"/>
    </font>
    <font>
      <sz val="9"/>
      <color indexed="81"/>
      <name val="Segoe UI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9"/>
      <color indexed="9"/>
      <name val="Times"/>
      <family val="1"/>
    </font>
    <font>
      <sz val="9"/>
      <color indexed="8"/>
      <name val="Times"/>
      <family val="1"/>
    </font>
    <font>
      <sz val="9"/>
      <name val="Times New Roman"/>
      <family val="1"/>
    </font>
    <font>
      <b/>
      <sz val="12"/>
      <name val="Arial"/>
      <family val="2"/>
    </font>
    <font>
      <b/>
      <i/>
      <sz val="16"/>
      <name val="Helv"/>
    </font>
    <font>
      <sz val="10"/>
      <color indexed="8"/>
      <name val="Times"/>
      <family val="1"/>
    </font>
    <font>
      <i/>
      <sz val="8"/>
      <name val="Tms Rmn"/>
    </font>
    <font>
      <b/>
      <sz val="8"/>
      <name val="Tms Rmn"/>
    </font>
    <font>
      <sz val="10"/>
      <name val="Times"/>
      <family val="1"/>
    </font>
    <font>
      <sz val="12"/>
      <color theme="1"/>
      <name val="Calibri"/>
      <family val="2"/>
      <scheme val="minor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sz val="11"/>
      <color theme="1"/>
      <name val="Arial"/>
      <family val="2"/>
    </font>
    <font>
      <b/>
      <sz val="11"/>
      <color indexed="10"/>
      <name val="Arial Narrow"/>
      <family val="2"/>
      <charset val="238"/>
    </font>
    <font>
      <u/>
      <sz val="11"/>
      <name val="Arial Narrow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1"/>
      <name val="Arial"/>
      <charset val="238"/>
    </font>
    <font>
      <sz val="10"/>
      <name val="Arial"/>
    </font>
    <font>
      <sz val="8"/>
      <color theme="1"/>
      <name val="Arial Narrow"/>
      <family val="2"/>
      <charset val="238"/>
    </font>
    <font>
      <i/>
      <sz val="11"/>
      <color theme="1"/>
      <name val="Arial Narrow"/>
      <family val="2"/>
      <charset val="238"/>
    </font>
    <font>
      <b/>
      <i/>
      <sz val="11"/>
      <color theme="1"/>
      <name val="Arial Narrow"/>
      <family val="2"/>
      <charset val="238"/>
    </font>
    <font>
      <sz val="10"/>
      <color theme="1"/>
      <name val="Arial"/>
      <family val="2"/>
      <charset val="238"/>
    </font>
    <font>
      <b/>
      <sz val="11"/>
      <color rgb="FFFF6600"/>
      <name val="Arial Narrow"/>
      <family val="2"/>
      <charset val="238"/>
    </font>
    <font>
      <b/>
      <sz val="11"/>
      <color rgb="FF000000"/>
      <name val="Arial Narrow"/>
      <family val="2"/>
      <charset val="238"/>
    </font>
    <font>
      <sz val="11"/>
      <color rgb="FF000000"/>
      <name val="Arial Narrow"/>
      <family val="2"/>
      <charset val="238"/>
    </font>
    <font>
      <b/>
      <sz val="24"/>
      <color theme="1"/>
      <name val="Arial Narrow"/>
      <family val="2"/>
      <charset val="238"/>
    </font>
    <font>
      <b/>
      <sz val="9"/>
      <color theme="1"/>
      <name val="Arial Narrow"/>
      <family val="2"/>
      <charset val="238"/>
    </font>
    <font>
      <vertAlign val="subscript"/>
      <sz val="11"/>
      <color rgb="FF000000"/>
      <name val="Arial Narrow"/>
      <family val="2"/>
      <charset val="238"/>
    </font>
    <font>
      <sz val="10"/>
      <name val="Arial Narrow"/>
      <family val="2"/>
      <charset val="238"/>
    </font>
    <font>
      <sz val="10"/>
      <color theme="1"/>
      <name val="Arial Narrow"/>
      <family val="2"/>
      <charset val="238"/>
    </font>
    <font>
      <b/>
      <sz val="10"/>
      <color theme="1"/>
      <name val="Arial Narrow"/>
      <family val="2"/>
      <charset val="238"/>
    </font>
    <font>
      <b/>
      <sz val="11"/>
      <color indexed="9"/>
      <name val="Arial Narrow"/>
      <family val="2"/>
      <charset val="238"/>
    </font>
    <font>
      <sz val="11"/>
      <color indexed="9"/>
      <name val="Arial Narrow"/>
      <family val="2"/>
      <charset val="238"/>
    </font>
    <font>
      <b/>
      <sz val="8"/>
      <color theme="1"/>
      <name val="Verdana"/>
      <family val="2"/>
    </font>
    <font>
      <sz val="8"/>
      <color theme="1"/>
      <name val="Verdana"/>
      <family val="2"/>
    </font>
    <font>
      <b/>
      <sz val="9"/>
      <color theme="1"/>
      <name val="Courier New"/>
      <family val="3"/>
    </font>
    <font>
      <u/>
      <sz val="8"/>
      <color theme="1"/>
      <name val="Verdana"/>
      <family val="2"/>
    </font>
    <font>
      <u/>
      <sz val="11"/>
      <color theme="1"/>
      <name val="Arial Narrow"/>
      <family val="2"/>
      <charset val="238"/>
    </font>
    <font>
      <u/>
      <sz val="10"/>
      <color theme="1"/>
      <name val="Arial Narrow"/>
      <family val="2"/>
      <charset val="238"/>
    </font>
    <font>
      <b/>
      <u/>
      <sz val="9"/>
      <color theme="1"/>
      <name val="Verdana"/>
      <family val="2"/>
    </font>
    <font>
      <b/>
      <sz val="13"/>
      <color theme="1"/>
      <name val="Arial Narrow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4D8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A1E3"/>
        <bgColor indexed="64"/>
      </patternFill>
    </fill>
    <fill>
      <patternFill patternType="solid">
        <fgColor rgb="FFF0F8FF"/>
        <bgColor indexed="64"/>
      </patternFill>
    </fill>
    <fill>
      <patternFill patternType="solid">
        <fgColor rgb="FF2973BD"/>
        <bgColor indexed="64"/>
      </patternFill>
    </fill>
    <fill>
      <patternFill patternType="mediumGray">
        <fgColor rgb="FFC0C0C0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6"/>
      </patternFill>
    </fill>
    <fill>
      <patternFill patternType="solid">
        <fgColor indexed="44"/>
        <bgColor indexed="1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00FFFF"/>
        <bgColor indexed="64"/>
      </patternFill>
    </fill>
    <fill>
      <patternFill patternType="mediumGray">
        <fgColor rgb="FFC0C0C0"/>
        <bgColor rgb="FF66FF33"/>
      </patternFill>
    </fill>
    <fill>
      <patternFill patternType="solid">
        <fgColor rgb="FFFF6600"/>
        <bgColor indexed="64"/>
      </patternFill>
    </fill>
    <fill>
      <patternFill patternType="solid">
        <fgColor theme="0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6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/>
      <top/>
      <bottom style="thin">
        <color rgb="FFC0C0C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/>
      <top style="thin">
        <color theme="3" tint="-0.249977111117893"/>
      </top>
      <bottom/>
      <diagonal/>
    </border>
    <border>
      <left/>
      <right/>
      <top/>
      <bottom style="thin">
        <color theme="3" tint="-0.249977111117893"/>
      </bottom>
      <diagonal/>
    </border>
    <border>
      <left style="medium">
        <color rgb="FFFF6600"/>
      </left>
      <right style="medium">
        <color rgb="FFFF6600"/>
      </right>
      <top style="medium">
        <color rgb="FFFF6600"/>
      </top>
      <bottom style="medium">
        <color rgb="FFFF6600"/>
      </bottom>
      <diagonal/>
    </border>
    <border>
      <left style="medium">
        <color rgb="FFFF6600"/>
      </left>
      <right/>
      <top style="medium">
        <color rgb="FFFF6600"/>
      </top>
      <bottom/>
      <diagonal/>
    </border>
    <border>
      <left/>
      <right/>
      <top style="medium">
        <color rgb="FFFF6600"/>
      </top>
      <bottom/>
      <diagonal/>
    </border>
    <border>
      <left/>
      <right style="medium">
        <color rgb="FFFF6600"/>
      </right>
      <top style="medium">
        <color rgb="FFFF6600"/>
      </top>
      <bottom/>
      <diagonal/>
    </border>
    <border>
      <left style="medium">
        <color rgb="FFFF6600"/>
      </left>
      <right/>
      <top/>
      <bottom/>
      <diagonal/>
    </border>
    <border>
      <left/>
      <right style="medium">
        <color rgb="FFFF6600"/>
      </right>
      <top/>
      <bottom/>
      <diagonal/>
    </border>
    <border>
      <left style="medium">
        <color rgb="FFFF6600"/>
      </left>
      <right/>
      <top/>
      <bottom style="medium">
        <color rgb="FFFF6600"/>
      </bottom>
      <diagonal/>
    </border>
    <border>
      <left/>
      <right/>
      <top/>
      <bottom style="medium">
        <color rgb="FFFF6600"/>
      </bottom>
      <diagonal/>
    </border>
    <border>
      <left/>
      <right style="medium">
        <color rgb="FFFF6600"/>
      </right>
      <top/>
      <bottom style="medium">
        <color rgb="FFFF6600"/>
      </bottom>
      <diagonal/>
    </border>
  </borders>
  <cellStyleXfs count="1074">
    <xf numFmtId="0" fontId="0" fillId="0" borderId="0"/>
    <xf numFmtId="0" fontId="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7" applyNumberFormat="0" applyFill="0" applyAlignment="0" applyProtection="0"/>
    <xf numFmtId="0" fontId="11" fillId="0" borderId="8" applyNumberFormat="0" applyFill="0" applyAlignment="0" applyProtection="0"/>
    <xf numFmtId="0" fontId="12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10" applyNumberFormat="0" applyAlignment="0" applyProtection="0"/>
    <xf numFmtId="0" fontId="17" fillId="6" borderId="11" applyNumberFormat="0" applyAlignment="0" applyProtection="0"/>
    <xf numFmtId="0" fontId="18" fillId="6" borderId="10" applyNumberFormat="0" applyAlignment="0" applyProtection="0"/>
    <xf numFmtId="0" fontId="19" fillId="0" borderId="12" applyNumberFormat="0" applyFill="0" applyAlignment="0" applyProtection="0"/>
    <xf numFmtId="0" fontId="20" fillId="7" borderId="13" applyNumberFormat="0" applyAlignment="0" applyProtection="0"/>
    <xf numFmtId="0" fontId="21" fillId="0" borderId="0" applyNumberFormat="0" applyFill="0" applyBorder="0" applyAlignment="0" applyProtection="0"/>
    <xf numFmtId="0" fontId="8" fillId="8" borderId="14" applyNumberFormat="0" applyFont="0" applyAlignment="0" applyProtection="0"/>
    <xf numFmtId="0" fontId="22" fillId="0" borderId="0" applyNumberFormat="0" applyFill="0" applyBorder="0" applyAlignment="0" applyProtection="0"/>
    <xf numFmtId="0" fontId="6" fillId="0" borderId="15" applyNumberFormat="0" applyFill="0" applyAlignment="0" applyProtection="0"/>
    <xf numFmtId="0" fontId="23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3" fillId="32" borderId="0" applyNumberFormat="0" applyBorder="0" applyAlignment="0" applyProtection="0"/>
    <xf numFmtId="0" fontId="26" fillId="0" borderId="0"/>
    <xf numFmtId="0" fontId="29" fillId="0" borderId="0"/>
    <xf numFmtId="0" fontId="29" fillId="0" borderId="0"/>
    <xf numFmtId="0" fontId="37" fillId="0" borderId="0"/>
    <xf numFmtId="167" fontId="37" fillId="0" borderId="0" applyFont="0" applyFill="0" applyBorder="0" applyAlignment="0" applyProtection="0"/>
    <xf numFmtId="0" fontId="39" fillId="0" borderId="0"/>
    <xf numFmtId="43" fontId="26" fillId="0" borderId="0" applyFont="0" applyFill="0" applyBorder="0" applyAlignment="0" applyProtection="0"/>
    <xf numFmtId="0" fontId="37" fillId="0" borderId="0"/>
    <xf numFmtId="0" fontId="26" fillId="0" borderId="0"/>
    <xf numFmtId="167" fontId="42" fillId="0" borderId="0" applyFont="0" applyFill="0" applyBorder="0" applyAlignment="0" applyProtection="0"/>
    <xf numFmtId="0" fontId="26" fillId="0" borderId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43" fillId="43" borderId="0" applyNumberFormat="0" applyBorder="0" applyAlignment="0" applyProtection="0"/>
    <xf numFmtId="0" fontId="43" fillId="46" borderId="0" applyNumberFormat="0" applyBorder="0" applyAlignment="0" applyProtection="0"/>
    <xf numFmtId="0" fontId="43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7" borderId="0" applyNumberFormat="0" applyBorder="0" applyAlignment="0" applyProtection="0"/>
    <xf numFmtId="0" fontId="45" fillId="41" borderId="0" applyNumberFormat="0" applyBorder="0" applyAlignment="0" applyProtection="0"/>
    <xf numFmtId="0" fontId="38" fillId="3" borderId="0" applyNumberFormat="0" applyBorder="0" applyAlignment="0" applyProtection="0"/>
    <xf numFmtId="0" fontId="25" fillId="58" borderId="30"/>
    <xf numFmtId="0" fontId="46" fillId="59" borderId="31">
      <alignment horizontal="right" vertical="top" wrapText="1"/>
    </xf>
    <xf numFmtId="0" fontId="47" fillId="0" borderId="0"/>
    <xf numFmtId="0" fontId="48" fillId="60" borderId="32" applyNumberFormat="0" applyAlignment="0" applyProtection="0"/>
    <xf numFmtId="0" fontId="25" fillId="0" borderId="2"/>
    <xf numFmtId="0" fontId="25" fillId="0" borderId="2"/>
    <xf numFmtId="0" fontId="25" fillId="0" borderId="2"/>
    <xf numFmtId="0" fontId="25" fillId="0" borderId="2"/>
    <xf numFmtId="0" fontId="25" fillId="0" borderId="2"/>
    <xf numFmtId="0" fontId="25" fillId="0" borderId="2"/>
    <xf numFmtId="0" fontId="25" fillId="0" borderId="2"/>
    <xf numFmtId="0" fontId="25" fillId="0" borderId="2"/>
    <xf numFmtId="0" fontId="25" fillId="0" borderId="2"/>
    <xf numFmtId="0" fontId="25" fillId="0" borderId="2"/>
    <xf numFmtId="0" fontId="25" fillId="0" borderId="2"/>
    <xf numFmtId="0" fontId="49" fillId="61" borderId="33" applyNumberFormat="0" applyAlignment="0" applyProtection="0"/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0" fillId="62" borderId="34">
      <alignment horizontal="left" vertical="top" wrapText="1"/>
    </xf>
    <xf numFmtId="0" fontId="51" fillId="63" borderId="0">
      <alignment horizontal="center"/>
    </xf>
    <xf numFmtId="0" fontId="52" fillId="63" borderId="0">
      <alignment horizontal="center" vertical="center"/>
    </xf>
    <xf numFmtId="0" fontId="26" fillId="64" borderId="0">
      <alignment horizontal="center" wrapText="1"/>
    </xf>
    <xf numFmtId="0" fontId="26" fillId="64" borderId="0">
      <alignment horizontal="center" wrapText="1"/>
    </xf>
    <xf numFmtId="0" fontId="53" fillId="63" borderId="0">
      <alignment horizontal="center"/>
    </xf>
    <xf numFmtId="167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54" fillId="0" borderId="0">
      <alignment horizontal="right" vertical="top"/>
    </xf>
    <xf numFmtId="0" fontId="55" fillId="39" borderId="30" applyBorder="0">
      <protection locked="0"/>
    </xf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56" fillId="0" borderId="0">
      <alignment horizontal="centerContinuous"/>
    </xf>
    <xf numFmtId="0" fontId="56" fillId="0" borderId="0" applyAlignment="0">
      <alignment horizontal="centerContinuous"/>
    </xf>
    <xf numFmtId="0" fontId="57" fillId="0" borderId="0" applyAlignment="0">
      <alignment horizontal="centerContinuous"/>
    </xf>
    <xf numFmtId="169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0" fontId="59" fillId="39" borderId="30">
      <protection locked="0"/>
    </xf>
    <xf numFmtId="0" fontId="26" fillId="39" borderId="2"/>
    <xf numFmtId="0" fontId="26" fillId="39" borderId="2"/>
    <xf numFmtId="0" fontId="26" fillId="39" borderId="2"/>
    <xf numFmtId="0" fontId="26" fillId="39" borderId="2"/>
    <xf numFmtId="0" fontId="26" fillId="39" borderId="2"/>
    <xf numFmtId="0" fontId="26" fillId="39" borderId="2"/>
    <xf numFmtId="0" fontId="26" fillId="39" borderId="2"/>
    <xf numFmtId="0" fontId="26" fillId="39" borderId="2"/>
    <xf numFmtId="0" fontId="26" fillId="39" borderId="2"/>
    <xf numFmtId="0" fontId="26" fillId="39" borderId="2"/>
    <xf numFmtId="0" fontId="26" fillId="39" borderId="2"/>
    <xf numFmtId="0" fontId="26" fillId="63" borderId="0"/>
    <xf numFmtId="0" fontId="60" fillId="0" borderId="0" applyNumberFormat="0" applyFill="0" applyBorder="0" applyAlignment="0" applyProtection="0"/>
    <xf numFmtId="0" fontId="42" fillId="63" borderId="2">
      <alignment horizontal="left"/>
    </xf>
    <xf numFmtId="0" fontId="42" fillId="63" borderId="2">
      <alignment horizontal="left"/>
    </xf>
    <xf numFmtId="0" fontId="42" fillId="63" borderId="2">
      <alignment horizontal="left"/>
    </xf>
    <xf numFmtId="0" fontId="42" fillId="63" borderId="2">
      <alignment horizontal="left"/>
    </xf>
    <xf numFmtId="0" fontId="42" fillId="63" borderId="2">
      <alignment horizontal="left"/>
    </xf>
    <xf numFmtId="0" fontId="42" fillId="63" borderId="2">
      <alignment horizontal="left"/>
    </xf>
    <xf numFmtId="0" fontId="42" fillId="63" borderId="2">
      <alignment horizontal="left"/>
    </xf>
    <xf numFmtId="0" fontId="42" fillId="63" borderId="2">
      <alignment horizontal="left"/>
    </xf>
    <xf numFmtId="0" fontId="42" fillId="63" borderId="2">
      <alignment horizontal="left"/>
    </xf>
    <xf numFmtId="0" fontId="42" fillId="63" borderId="2">
      <alignment horizontal="left"/>
    </xf>
    <xf numFmtId="0" fontId="42" fillId="63" borderId="2">
      <alignment horizontal="left"/>
    </xf>
    <xf numFmtId="0" fontId="43" fillId="63" borderId="0">
      <alignment horizontal="left"/>
    </xf>
    <xf numFmtId="0" fontId="61" fillId="63" borderId="0">
      <alignment horizontal="left"/>
    </xf>
    <xf numFmtId="0" fontId="43" fillId="63" borderId="0">
      <alignment horizontal="left"/>
    </xf>
    <xf numFmtId="0" fontId="62" fillId="42" borderId="0" applyNumberFormat="0" applyBorder="0" applyAlignment="0" applyProtection="0"/>
    <xf numFmtId="0" fontId="46" fillId="66" borderId="0">
      <alignment horizontal="right" vertical="top" textRotation="90" wrapText="1"/>
    </xf>
    <xf numFmtId="0" fontId="46" fillId="66" borderId="0">
      <alignment horizontal="right" vertical="top" textRotation="90" wrapText="1"/>
    </xf>
    <xf numFmtId="0" fontId="46" fillId="66" borderId="0">
      <alignment horizontal="right" vertical="top" wrapText="1"/>
    </xf>
    <xf numFmtId="0" fontId="46" fillId="66" borderId="0">
      <alignment horizontal="right" vertical="top" textRotation="90" wrapText="1"/>
    </xf>
    <xf numFmtId="0" fontId="64" fillId="0" borderId="35" applyNumberFormat="0" applyFill="0" applyAlignment="0" applyProtection="0"/>
    <xf numFmtId="0" fontId="65" fillId="0" borderId="36" applyNumberFormat="0" applyFill="0" applyAlignment="0" applyProtection="0"/>
    <xf numFmtId="0" fontId="66" fillId="0" borderId="37" applyNumberFormat="0" applyFill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43" fillId="8" borderId="14" applyNumberFormat="0" applyFont="0" applyAlignment="0" applyProtection="0"/>
    <xf numFmtId="0" fontId="43" fillId="8" borderId="14" applyNumberFormat="0" applyFont="0" applyAlignment="0" applyProtection="0"/>
    <xf numFmtId="0" fontId="43" fillId="8" borderId="14" applyNumberFormat="0" applyFont="0" applyAlignment="0" applyProtection="0"/>
    <xf numFmtId="0" fontId="43" fillId="8" borderId="14" applyNumberFormat="0" applyFont="0" applyAlignment="0" applyProtection="0"/>
    <xf numFmtId="0" fontId="43" fillId="8" borderId="14" applyNumberFormat="0" applyFont="0" applyAlignment="0" applyProtection="0"/>
    <xf numFmtId="0" fontId="43" fillId="8" borderId="14" applyNumberFormat="0" applyFont="0" applyAlignment="0" applyProtection="0"/>
    <xf numFmtId="0" fontId="43" fillId="8" borderId="14" applyNumberFormat="0" applyFont="0" applyAlignment="0" applyProtection="0"/>
    <xf numFmtId="0" fontId="43" fillId="8" borderId="14" applyNumberFormat="0" applyFont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45" borderId="32" applyNumberFormat="0" applyAlignment="0" applyProtection="0"/>
    <xf numFmtId="0" fontId="41" fillId="64" borderId="0">
      <alignment horizontal="center"/>
    </xf>
    <xf numFmtId="0" fontId="26" fillId="63" borderId="2">
      <alignment horizontal="centerContinuous" wrapText="1"/>
    </xf>
    <xf numFmtId="0" fontId="26" fillId="63" borderId="2">
      <alignment horizontal="centerContinuous" wrapText="1"/>
    </xf>
    <xf numFmtId="0" fontId="26" fillId="63" borderId="2">
      <alignment horizontal="centerContinuous" wrapText="1"/>
    </xf>
    <xf numFmtId="0" fontId="26" fillId="63" borderId="2">
      <alignment horizontal="centerContinuous" wrapText="1"/>
    </xf>
    <xf numFmtId="0" fontId="26" fillId="63" borderId="2">
      <alignment horizontal="centerContinuous" wrapText="1"/>
    </xf>
    <xf numFmtId="0" fontId="26" fillId="63" borderId="2">
      <alignment horizontal="centerContinuous" wrapText="1"/>
    </xf>
    <xf numFmtId="0" fontId="26" fillId="63" borderId="2">
      <alignment horizontal="centerContinuous" wrapText="1"/>
    </xf>
    <xf numFmtId="0" fontId="26" fillId="63" borderId="2">
      <alignment horizontal="centerContinuous" wrapText="1"/>
    </xf>
    <xf numFmtId="0" fontId="26" fillId="63" borderId="2">
      <alignment horizontal="centerContinuous" wrapText="1"/>
    </xf>
    <xf numFmtId="0" fontId="26" fillId="63" borderId="2">
      <alignment horizontal="centerContinuous" wrapText="1"/>
    </xf>
    <xf numFmtId="0" fontId="26" fillId="63" borderId="2">
      <alignment horizontal="centerContinuous" wrapText="1"/>
    </xf>
    <xf numFmtId="0" fontId="72" fillId="65" borderId="0">
      <alignment horizontal="center" wrapText="1"/>
    </xf>
    <xf numFmtId="0" fontId="26" fillId="63" borderId="2">
      <alignment horizontal="centerContinuous" wrapText="1"/>
    </xf>
    <xf numFmtId="43" fontId="26" fillId="0" borderId="0" applyFont="0" applyFill="0" applyBorder="0" applyAlignment="0" applyProtection="0"/>
    <xf numFmtId="0" fontId="25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73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9">
      <alignment wrapText="1"/>
    </xf>
    <xf numFmtId="0" fontId="25" fillId="63" borderId="21"/>
    <xf numFmtId="0" fontId="73" fillId="63" borderId="21"/>
    <xf numFmtId="0" fontId="25" fillId="63" borderId="21"/>
    <xf numFmtId="0" fontId="73" fillId="63" borderId="1"/>
    <xf numFmtId="0" fontId="25" fillId="63" borderId="18">
      <alignment horizontal="center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50" fillId="62" borderId="38">
      <alignment horizontal="left" vertical="top" wrapText="1"/>
    </xf>
    <xf numFmtId="0" fontId="74" fillId="0" borderId="39" applyNumberFormat="0" applyFill="0" applyAlignment="0" applyProtection="0"/>
    <xf numFmtId="0" fontId="26" fillId="0" borderId="0" applyFont="0" applyFill="0" applyBorder="0" applyAlignment="0" applyProtection="0"/>
    <xf numFmtId="171" fontId="58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5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6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 applyNumberFormat="0" applyFill="0" applyBorder="0" applyAlignment="0" applyProtection="0"/>
    <xf numFmtId="0" fontId="75" fillId="0" borderId="0"/>
    <xf numFmtId="0" fontId="75" fillId="0" borderId="0"/>
    <xf numFmtId="0" fontId="77" fillId="0" borderId="0"/>
    <xf numFmtId="0" fontId="7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78" fillId="0" borderId="0"/>
    <xf numFmtId="0" fontId="78" fillId="0" borderId="0"/>
    <xf numFmtId="0" fontId="78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78" fillId="0" borderId="0"/>
    <xf numFmtId="0" fontId="7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9" fillId="0" borderId="0"/>
    <xf numFmtId="0" fontId="42" fillId="0" borderId="0"/>
    <xf numFmtId="0" fontId="39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6" fillId="0" borderId="0"/>
    <xf numFmtId="0" fontId="26" fillId="0" borderId="0"/>
    <xf numFmtId="0" fontId="76" fillId="0" borderId="0"/>
    <xf numFmtId="0" fontId="75" fillId="0" borderId="0"/>
    <xf numFmtId="0" fontId="37" fillId="0" borderId="0"/>
    <xf numFmtId="0" fontId="37" fillId="0" borderId="0"/>
    <xf numFmtId="0" fontId="37" fillId="0" borderId="0"/>
    <xf numFmtId="0" fontId="77" fillId="0" borderId="0"/>
    <xf numFmtId="0" fontId="26" fillId="0" borderId="0"/>
    <xf numFmtId="0" fontId="26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43" fillId="0" borderId="0"/>
    <xf numFmtId="0" fontId="40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43" fillId="0" borderId="0"/>
    <xf numFmtId="0" fontId="37" fillId="0" borderId="0"/>
    <xf numFmtId="0" fontId="37" fillId="0" borderId="0"/>
    <xf numFmtId="0" fontId="76" fillId="0" borderId="0"/>
    <xf numFmtId="0" fontId="39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172" fontId="79" fillId="0" borderId="0"/>
    <xf numFmtId="0" fontId="28" fillId="0" borderId="0"/>
    <xf numFmtId="0" fontId="80" fillId="0" borderId="0"/>
    <xf numFmtId="0" fontId="28" fillId="0" borderId="0"/>
    <xf numFmtId="0" fontId="80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8" fillId="0" borderId="0"/>
    <xf numFmtId="0" fontId="80" fillId="0" borderId="0"/>
    <xf numFmtId="0" fontId="80" fillId="0" borderId="0"/>
    <xf numFmtId="0" fontId="80" fillId="0" borderId="0"/>
    <xf numFmtId="0" fontId="28" fillId="0" borderId="0"/>
    <xf numFmtId="0" fontId="28" fillId="0" borderId="0"/>
    <xf numFmtId="0" fontId="28" fillId="0" borderId="0"/>
    <xf numFmtId="0" fontId="80" fillId="0" borderId="0"/>
    <xf numFmtId="0" fontId="43" fillId="67" borderId="40" applyNumberFormat="0" applyFont="0" applyAlignment="0" applyProtection="0"/>
    <xf numFmtId="0" fontId="81" fillId="60" borderId="41" applyNumberFormat="0" applyAlignment="0" applyProtection="0"/>
    <xf numFmtId="9" fontId="43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6" fillId="0" borderId="0" applyNumberFormat="0" applyFont="0" applyFill="0" applyBorder="0" applyAlignment="0" applyProtection="0"/>
    <xf numFmtId="0" fontId="25" fillId="63" borderId="2"/>
    <xf numFmtId="0" fontId="25" fillId="63" borderId="2"/>
    <xf numFmtId="0" fontId="25" fillId="63" borderId="2"/>
    <xf numFmtId="0" fontId="25" fillId="63" borderId="2"/>
    <xf numFmtId="0" fontId="25" fillId="63" borderId="2"/>
    <xf numFmtId="0" fontId="25" fillId="63" borderId="2"/>
    <xf numFmtId="0" fontId="25" fillId="63" borderId="2"/>
    <xf numFmtId="0" fontId="25" fillId="63" borderId="2"/>
    <xf numFmtId="0" fontId="25" fillId="63" borderId="2"/>
    <xf numFmtId="0" fontId="25" fillId="63" borderId="2"/>
    <xf numFmtId="0" fontId="25" fillId="63" borderId="2"/>
    <xf numFmtId="0" fontId="52" fillId="63" borderId="0">
      <alignment horizontal="right"/>
    </xf>
    <xf numFmtId="0" fontId="83" fillId="65" borderId="0">
      <alignment horizontal="center"/>
    </xf>
    <xf numFmtId="0" fontId="50" fillId="66" borderId="2">
      <alignment horizontal="left" vertical="top" wrapText="1"/>
    </xf>
    <xf numFmtId="0" fontId="50" fillId="66" borderId="2">
      <alignment horizontal="left" vertical="top" wrapText="1"/>
    </xf>
    <xf numFmtId="0" fontId="50" fillId="66" borderId="2">
      <alignment horizontal="left" vertical="top" wrapText="1"/>
    </xf>
    <xf numFmtId="0" fontId="50" fillId="66" borderId="2">
      <alignment horizontal="left" vertical="top" wrapText="1"/>
    </xf>
    <xf numFmtId="0" fontId="50" fillId="66" borderId="2">
      <alignment horizontal="left" vertical="top" wrapText="1"/>
    </xf>
    <xf numFmtId="0" fontId="50" fillId="66" borderId="2">
      <alignment horizontal="left" vertical="top" wrapText="1"/>
    </xf>
    <xf numFmtId="0" fontId="50" fillId="66" borderId="2">
      <alignment horizontal="left" vertical="top" wrapText="1"/>
    </xf>
    <xf numFmtId="0" fontId="50" fillId="66" borderId="2">
      <alignment horizontal="left" vertical="top" wrapText="1"/>
    </xf>
    <xf numFmtId="0" fontId="50" fillId="66" borderId="2">
      <alignment horizontal="left" vertical="top" wrapText="1"/>
    </xf>
    <xf numFmtId="0" fontId="50" fillId="66" borderId="2">
      <alignment horizontal="left" vertical="top" wrapText="1"/>
    </xf>
    <xf numFmtId="0" fontId="50" fillId="66" borderId="2">
      <alignment horizontal="left" vertical="top" wrapText="1"/>
    </xf>
    <xf numFmtId="0" fontId="72" fillId="64" borderId="0"/>
    <xf numFmtId="0" fontId="84" fillId="66" borderId="28">
      <alignment horizontal="left" vertical="top" wrapText="1"/>
    </xf>
    <xf numFmtId="0" fontId="84" fillId="66" borderId="28">
      <alignment horizontal="left" vertical="top" wrapText="1"/>
    </xf>
    <xf numFmtId="0" fontId="84" fillId="66" borderId="28">
      <alignment horizontal="left" vertical="top" wrapText="1"/>
    </xf>
    <xf numFmtId="0" fontId="84" fillId="66" borderId="28">
      <alignment horizontal="left" vertical="top" wrapText="1"/>
    </xf>
    <xf numFmtId="0" fontId="84" fillId="66" borderId="28">
      <alignment horizontal="left" vertical="top" wrapText="1"/>
    </xf>
    <xf numFmtId="0" fontId="84" fillId="66" borderId="28">
      <alignment horizontal="left" vertical="top" wrapText="1"/>
    </xf>
    <xf numFmtId="0" fontId="84" fillId="66" borderId="28">
      <alignment horizontal="left" vertical="top" wrapText="1"/>
    </xf>
    <xf numFmtId="0" fontId="84" fillId="66" borderId="28">
      <alignment horizontal="left" vertical="top" wrapText="1"/>
    </xf>
    <xf numFmtId="0" fontId="84" fillId="66" borderId="28">
      <alignment horizontal="left" vertical="top" wrapText="1"/>
    </xf>
    <xf numFmtId="0" fontId="84" fillId="66" borderId="28">
      <alignment horizontal="left" vertical="top" wrapText="1"/>
    </xf>
    <xf numFmtId="0" fontId="50" fillId="66" borderId="27">
      <alignment horizontal="left" vertical="top" wrapText="1"/>
    </xf>
    <xf numFmtId="0" fontId="50" fillId="66" borderId="27">
      <alignment horizontal="left" vertical="top" wrapText="1"/>
    </xf>
    <xf numFmtId="0" fontId="50" fillId="66" borderId="27">
      <alignment horizontal="left" vertical="top" wrapText="1"/>
    </xf>
    <xf numFmtId="0" fontId="50" fillId="66" borderId="27">
      <alignment horizontal="left" vertical="top" wrapText="1"/>
    </xf>
    <xf numFmtId="0" fontId="50" fillId="66" borderId="27">
      <alignment horizontal="left" vertical="top" wrapText="1"/>
    </xf>
    <xf numFmtId="0" fontId="50" fillId="66" borderId="27">
      <alignment horizontal="left" vertical="top" wrapText="1"/>
    </xf>
    <xf numFmtId="0" fontId="50" fillId="66" borderId="27">
      <alignment horizontal="left" vertical="top" wrapText="1"/>
    </xf>
    <xf numFmtId="0" fontId="50" fillId="66" borderId="27">
      <alignment horizontal="left" vertical="top" wrapText="1"/>
    </xf>
    <xf numFmtId="0" fontId="50" fillId="66" borderId="27">
      <alignment horizontal="left" vertical="top" wrapText="1"/>
    </xf>
    <xf numFmtId="0" fontId="50" fillId="66" borderId="27">
      <alignment horizontal="left" vertical="top" wrapText="1"/>
    </xf>
    <xf numFmtId="0" fontId="50" fillId="66" borderId="27">
      <alignment horizontal="left" vertical="top" wrapText="1"/>
    </xf>
    <xf numFmtId="0" fontId="50" fillId="66" borderId="27">
      <alignment horizontal="left" vertical="top" wrapText="1"/>
    </xf>
    <xf numFmtId="0" fontId="50" fillId="66" borderId="28">
      <alignment horizontal="left" vertical="top"/>
    </xf>
    <xf numFmtId="0" fontId="50" fillId="66" borderId="28">
      <alignment horizontal="left" vertical="top"/>
    </xf>
    <xf numFmtId="0" fontId="50" fillId="66" borderId="28">
      <alignment horizontal="left" vertical="top"/>
    </xf>
    <xf numFmtId="0" fontId="50" fillId="66" borderId="28">
      <alignment horizontal="left" vertical="top"/>
    </xf>
    <xf numFmtId="0" fontId="50" fillId="66" borderId="28">
      <alignment horizontal="left" vertical="top"/>
    </xf>
    <xf numFmtId="0" fontId="50" fillId="66" borderId="28">
      <alignment horizontal="left" vertical="top"/>
    </xf>
    <xf numFmtId="0" fontId="50" fillId="66" borderId="28">
      <alignment horizontal="left" vertical="top"/>
    </xf>
    <xf numFmtId="0" fontId="50" fillId="66" borderId="28">
      <alignment horizontal="left" vertical="top"/>
    </xf>
    <xf numFmtId="0" fontId="50" fillId="66" borderId="28">
      <alignment horizontal="left" vertical="top"/>
    </xf>
    <xf numFmtId="0" fontId="50" fillId="66" borderId="28">
      <alignment horizontal="left" vertical="top"/>
    </xf>
    <xf numFmtId="0" fontId="25" fillId="0" borderId="0"/>
    <xf numFmtId="0" fontId="40" fillId="0" borderId="0"/>
    <xf numFmtId="0" fontId="63" fillId="68" borderId="0">
      <alignment horizontal="left"/>
    </xf>
    <xf numFmtId="0" fontId="72" fillId="68" borderId="0">
      <alignment horizontal="left" wrapText="1"/>
    </xf>
    <xf numFmtId="0" fontId="63" fillId="68" borderId="0">
      <alignment horizontal="left"/>
    </xf>
    <xf numFmtId="0" fontId="85" fillId="0" borderId="42"/>
    <xf numFmtId="0" fontId="86" fillId="0" borderId="0"/>
    <xf numFmtId="0" fontId="51" fillId="63" borderId="0">
      <alignment horizontal="center"/>
    </xf>
    <xf numFmtId="0" fontId="87" fillId="0" borderId="0" applyNumberFormat="0" applyFill="0" applyBorder="0" applyAlignment="0" applyProtection="0"/>
    <xf numFmtId="0" fontId="36" fillId="63" borderId="0"/>
    <xf numFmtId="0" fontId="63" fillId="68" borderId="0">
      <alignment horizontal="left"/>
    </xf>
    <xf numFmtId="0" fontId="88" fillId="0" borderId="43" applyNumberFormat="0" applyFill="0" applyAlignment="0" applyProtection="0"/>
    <xf numFmtId="166" fontId="40" fillId="0" borderId="0" applyFont="0" applyFill="0" applyBorder="0" applyAlignment="0" applyProtection="0"/>
    <xf numFmtId="173" fontId="78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89" fillId="8" borderId="14" applyNumberFormat="0" applyFont="0" applyAlignment="0" applyProtection="0"/>
    <xf numFmtId="174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26" fillId="0" borderId="0"/>
    <xf numFmtId="0" fontId="91" fillId="0" borderId="0"/>
    <xf numFmtId="0" fontId="92" fillId="0" borderId="0" applyNumberFormat="0" applyFill="0" applyBorder="0" applyAlignment="0" applyProtection="0">
      <alignment vertical="top"/>
      <protection locked="0"/>
    </xf>
    <xf numFmtId="9" fontId="37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37" fillId="0" borderId="0"/>
    <xf numFmtId="0" fontId="26" fillId="0" borderId="0"/>
    <xf numFmtId="167" fontId="37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9" fillId="0" borderId="0" applyFont="0" applyFill="0" applyBorder="0" applyAlignment="0" applyProtection="0"/>
    <xf numFmtId="0" fontId="37" fillId="8" borderId="14" applyNumberFormat="0" applyFont="0" applyAlignment="0" applyProtection="0"/>
    <xf numFmtId="0" fontId="37" fillId="8" borderId="14" applyNumberFormat="0" applyFont="0" applyAlignment="0" applyProtection="0"/>
    <xf numFmtId="0" fontId="37" fillId="8" borderId="14" applyNumberFormat="0" applyFont="0" applyAlignment="0" applyProtection="0"/>
    <xf numFmtId="0" fontId="37" fillId="8" borderId="14" applyNumberFormat="0" applyFont="0" applyAlignment="0" applyProtection="0"/>
    <xf numFmtId="0" fontId="37" fillId="8" borderId="14" applyNumberFormat="0" applyFont="0" applyAlignment="0" applyProtection="0"/>
    <xf numFmtId="0" fontId="37" fillId="8" borderId="14" applyNumberFormat="0" applyFont="0" applyAlignment="0" applyProtection="0"/>
    <xf numFmtId="0" fontId="37" fillId="8" borderId="14" applyNumberFormat="0" applyFont="0" applyAlignment="0" applyProtection="0"/>
    <xf numFmtId="0" fontId="37" fillId="8" borderId="14" applyNumberFormat="0" applyFont="0" applyAlignment="0" applyProtection="0"/>
    <xf numFmtId="0" fontId="26" fillId="0" borderId="0"/>
    <xf numFmtId="0" fontId="39" fillId="0" borderId="0"/>
    <xf numFmtId="0" fontId="37" fillId="0" borderId="0"/>
    <xf numFmtId="9" fontId="3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80" fillId="8" borderId="14" applyNumberFormat="0" applyFont="0" applyAlignment="0" applyProtection="0"/>
    <xf numFmtId="0" fontId="37" fillId="0" borderId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/>
    <xf numFmtId="0" fontId="93" fillId="0" borderId="0"/>
    <xf numFmtId="0" fontId="31" fillId="0" borderId="0"/>
    <xf numFmtId="0" fontId="37" fillId="0" borderId="0"/>
    <xf numFmtId="0" fontId="27" fillId="0" borderId="0"/>
    <xf numFmtId="0" fontId="27" fillId="0" borderId="0"/>
    <xf numFmtId="0" fontId="27" fillId="0" borderId="0"/>
    <xf numFmtId="0" fontId="7" fillId="0" borderId="0" applyNumberFormat="0" applyFill="0" applyBorder="0" applyAlignment="0" applyProtection="0"/>
    <xf numFmtId="0" fontId="26" fillId="0" borderId="0"/>
    <xf numFmtId="0" fontId="29" fillId="0" borderId="0"/>
    <xf numFmtId="0" fontId="39" fillId="0" borderId="0"/>
    <xf numFmtId="0" fontId="37" fillId="0" borderId="0"/>
    <xf numFmtId="0" fontId="94" fillId="0" borderId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5" fillId="0" borderId="0"/>
    <xf numFmtId="167" fontId="37" fillId="0" borderId="0" applyFont="0" applyFill="0" applyBorder="0" applyAlignment="0" applyProtection="0"/>
    <xf numFmtId="173" fontId="78" fillId="0" borderId="0" applyFont="0" applyFill="0" applyBorder="0" applyAlignment="0" applyProtection="0"/>
    <xf numFmtId="167" fontId="40" fillId="0" borderId="0" applyFont="0" applyFill="0" applyBorder="0" applyAlignment="0" applyProtection="0"/>
    <xf numFmtId="176" fontId="26" fillId="0" borderId="0" applyFont="0" applyFill="0" applyBorder="0" applyAlignment="0" applyProtection="0"/>
    <xf numFmtId="0" fontId="43" fillId="63" borderId="0">
      <alignment horizontal="left"/>
    </xf>
    <xf numFmtId="0" fontId="97" fillId="0" borderId="0" applyNumberFormat="0" applyFill="0" applyBorder="0" applyAlignment="0" applyProtection="0"/>
    <xf numFmtId="0" fontId="41" fillId="64" borderId="0">
      <alignment horizontal="center"/>
    </xf>
    <xf numFmtId="0" fontId="25" fillId="63" borderId="29">
      <alignment wrapText="1"/>
    </xf>
    <xf numFmtId="0" fontId="25" fillId="63" borderId="29">
      <alignment wrapText="1"/>
    </xf>
    <xf numFmtId="0" fontId="25" fillId="63" borderId="1"/>
    <xf numFmtId="0" fontId="96" fillId="0" borderId="0"/>
    <xf numFmtId="0" fontId="9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8" fillId="0" borderId="0"/>
    <xf numFmtId="0" fontId="96" fillId="0" borderId="0"/>
    <xf numFmtId="0" fontId="9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78" fillId="0" borderId="0"/>
    <xf numFmtId="0" fontId="40" fillId="0" borderId="0"/>
    <xf numFmtId="0" fontId="2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63" borderId="0"/>
    <xf numFmtId="0" fontId="2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 applyNumberFormat="0" applyFill="0" applyBorder="0" applyProtection="0">
      <alignment vertical="center" wrapText="1"/>
    </xf>
    <xf numFmtId="0" fontId="100" fillId="0" borderId="0"/>
    <xf numFmtId="0" fontId="37" fillId="10" borderId="0" applyNumberFormat="0" applyBorder="0" applyAlignment="0" applyProtection="0"/>
    <xf numFmtId="0" fontId="43" fillId="40" borderId="0" applyNumberFormat="0" applyBorder="0" applyAlignment="0" applyProtection="0"/>
    <xf numFmtId="0" fontId="37" fillId="14" borderId="0" applyNumberFormat="0" applyBorder="0" applyAlignment="0" applyProtection="0"/>
    <xf numFmtId="0" fontId="43" fillId="41" borderId="0" applyNumberFormat="0" applyBorder="0" applyAlignment="0" applyProtection="0"/>
    <xf numFmtId="0" fontId="37" fillId="18" borderId="0" applyNumberFormat="0" applyBorder="0" applyAlignment="0" applyProtection="0"/>
    <xf numFmtId="0" fontId="43" fillId="42" borderId="0" applyNumberFormat="0" applyBorder="0" applyAlignment="0" applyProtection="0"/>
    <xf numFmtId="0" fontId="37" fillId="22" borderId="0" applyNumberFormat="0" applyBorder="0" applyAlignment="0" applyProtection="0"/>
    <xf numFmtId="0" fontId="43" fillId="43" borderId="0" applyNumberFormat="0" applyBorder="0" applyAlignment="0" applyProtection="0"/>
    <xf numFmtId="0" fontId="26" fillId="0" borderId="0"/>
    <xf numFmtId="0" fontId="37" fillId="26" borderId="0" applyNumberFormat="0" applyBorder="0" applyAlignment="0" applyProtection="0"/>
    <xf numFmtId="0" fontId="43" fillId="44" borderId="0" applyNumberFormat="0" applyBorder="0" applyAlignment="0" applyProtection="0"/>
    <xf numFmtId="0" fontId="37" fillId="30" borderId="0" applyNumberFormat="0" applyBorder="0" applyAlignment="0" applyProtection="0"/>
    <xf numFmtId="0" fontId="43" fillId="45" borderId="0" applyNumberFormat="0" applyBorder="0" applyAlignment="0" applyProtection="0"/>
    <xf numFmtId="0" fontId="37" fillId="11" borderId="0" applyNumberFormat="0" applyBorder="0" applyAlignment="0" applyProtection="0"/>
    <xf numFmtId="0" fontId="43" fillId="46" borderId="0" applyNumberFormat="0" applyBorder="0" applyAlignment="0" applyProtection="0"/>
    <xf numFmtId="0" fontId="37" fillId="15" borderId="0" applyNumberFormat="0" applyBorder="0" applyAlignment="0" applyProtection="0"/>
    <xf numFmtId="0" fontId="43" fillId="47" borderId="0" applyNumberFormat="0" applyBorder="0" applyAlignment="0" applyProtection="0"/>
    <xf numFmtId="0" fontId="37" fillId="19" borderId="0" applyNumberFormat="0" applyBorder="0" applyAlignment="0" applyProtection="0"/>
    <xf numFmtId="0" fontId="43" fillId="48" borderId="0" applyNumberFormat="0" applyBorder="0" applyAlignment="0" applyProtection="0"/>
    <xf numFmtId="0" fontId="37" fillId="23" borderId="0" applyNumberFormat="0" applyBorder="0" applyAlignment="0" applyProtection="0"/>
    <xf numFmtId="0" fontId="43" fillId="43" borderId="0" applyNumberFormat="0" applyBorder="0" applyAlignment="0" applyProtection="0"/>
    <xf numFmtId="0" fontId="37" fillId="27" borderId="0" applyNumberFormat="0" applyBorder="0" applyAlignment="0" applyProtection="0"/>
    <xf numFmtId="0" fontId="43" fillId="46" borderId="0" applyNumberFormat="0" applyBorder="0" applyAlignment="0" applyProtection="0"/>
    <xf numFmtId="0" fontId="37" fillId="31" borderId="0" applyNumberFormat="0" applyBorder="0" applyAlignment="0" applyProtection="0"/>
    <xf numFmtId="0" fontId="43" fillId="49" borderId="0" applyNumberFormat="0" applyBorder="0" applyAlignment="0" applyProtection="0"/>
    <xf numFmtId="0" fontId="40" fillId="0" borderId="29">
      <alignment horizontal="center" vertical="center"/>
    </xf>
    <xf numFmtId="172" fontId="101" fillId="0" borderId="0">
      <alignment vertical="top"/>
    </xf>
    <xf numFmtId="0" fontId="26" fillId="70" borderId="0">
      <alignment horizontal="center" wrapText="1"/>
    </xf>
    <xf numFmtId="0" fontId="26" fillId="64" borderId="0">
      <alignment horizontal="center" wrapText="1"/>
    </xf>
    <xf numFmtId="0" fontId="26" fillId="64" borderId="0">
      <alignment horizontal="center" wrapText="1"/>
    </xf>
    <xf numFmtId="178" fontId="40" fillId="0" borderId="0" applyFont="0" applyFill="0" applyBorder="0" applyProtection="0">
      <alignment horizontal="right" vertical="top"/>
    </xf>
    <xf numFmtId="1" fontId="102" fillId="0" borderId="0">
      <alignment vertical="top"/>
    </xf>
    <xf numFmtId="3" fontId="102" fillId="0" borderId="0" applyFill="0" applyBorder="0">
      <alignment horizontal="right" vertical="top"/>
    </xf>
    <xf numFmtId="181" fontId="102" fillId="0" borderId="0" applyFill="0" applyBorder="0">
      <alignment horizontal="right" vertical="top"/>
    </xf>
    <xf numFmtId="3" fontId="102" fillId="0" borderId="0" applyFill="0" applyBorder="0">
      <alignment horizontal="right" vertical="top"/>
    </xf>
    <xf numFmtId="164" fontId="101" fillId="0" borderId="0" applyFont="0" applyFill="0" applyBorder="0">
      <alignment horizontal="right" vertical="top"/>
    </xf>
    <xf numFmtId="182" fontId="103" fillId="0" borderId="0" applyFont="0" applyFill="0" applyBorder="0" applyAlignment="0" applyProtection="0">
      <alignment horizontal="right" vertical="top"/>
    </xf>
    <xf numFmtId="181" fontId="102" fillId="0" borderId="0">
      <alignment horizontal="right" vertical="top"/>
    </xf>
    <xf numFmtId="3" fontId="26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5" fontId="40" fillId="0" borderId="0" applyBorder="0"/>
    <xf numFmtId="165" fontId="40" fillId="0" borderId="20"/>
    <xf numFmtId="2" fontId="26" fillId="0" borderId="0" applyFont="0" applyFill="0" applyBorder="0" applyAlignment="0" applyProtection="0"/>
    <xf numFmtId="0" fontId="26" fillId="0" borderId="0"/>
    <xf numFmtId="38" fontId="25" fillId="63" borderId="0" applyNumberFormat="0" applyBorder="0" applyAlignment="0" applyProtection="0"/>
    <xf numFmtId="0" fontId="26" fillId="0" borderId="0"/>
    <xf numFmtId="0" fontId="104" fillId="0" borderId="46" applyNumberFormat="0" applyAlignment="0" applyProtection="0">
      <alignment horizontal="left" vertical="center"/>
    </xf>
    <xf numFmtId="0" fontId="104" fillId="0" borderId="29">
      <alignment horizontal="left" vertical="center"/>
    </xf>
    <xf numFmtId="184" fontId="103" fillId="0" borderId="0">
      <protection locked="0"/>
    </xf>
    <xf numFmtId="184" fontId="103" fillId="0" borderId="0">
      <protection locked="0"/>
    </xf>
    <xf numFmtId="0" fontId="43" fillId="67" borderId="40" applyNumberFormat="0" applyFont="0" applyAlignment="0" applyProtection="0"/>
    <xf numFmtId="0" fontId="43" fillId="67" borderId="40" applyNumberFormat="0" applyFont="0" applyAlignment="0" applyProtection="0"/>
    <xf numFmtId="10" fontId="25" fillId="39" borderId="2" applyNumberFormat="0" applyBorder="0" applyAlignment="0" applyProtection="0"/>
    <xf numFmtId="178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9" fontId="40" fillId="0" borderId="0" applyFont="0" applyFill="0" applyBorder="0" applyAlignment="0" applyProtection="0"/>
    <xf numFmtId="0" fontId="37" fillId="0" borderId="0"/>
    <xf numFmtId="0" fontId="43" fillId="0" borderId="0"/>
    <xf numFmtId="0" fontId="37" fillId="0" borderId="0"/>
    <xf numFmtId="0" fontId="43" fillId="0" borderId="0"/>
    <xf numFmtId="185" fontId="105" fillId="0" borderId="0"/>
    <xf numFmtId="0" fontId="26" fillId="0" borderId="0"/>
    <xf numFmtId="0" fontId="37" fillId="0" borderId="0"/>
    <xf numFmtId="0" fontId="43" fillId="0" borderId="0"/>
    <xf numFmtId="0" fontId="42" fillId="0" borderId="0"/>
    <xf numFmtId="0" fontId="26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26" fillId="0" borderId="0"/>
    <xf numFmtId="0" fontId="26" fillId="0" borderId="0"/>
    <xf numFmtId="0" fontId="37" fillId="0" borderId="0"/>
    <xf numFmtId="0" fontId="43" fillId="0" borderId="0"/>
    <xf numFmtId="0" fontId="37" fillId="0" borderId="0"/>
    <xf numFmtId="0" fontId="43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43" fillId="0" borderId="0"/>
    <xf numFmtId="0" fontId="95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43" fillId="0" borderId="0"/>
    <xf numFmtId="0" fontId="26" fillId="0" borderId="0"/>
    <xf numFmtId="0" fontId="37" fillId="0" borderId="0"/>
    <xf numFmtId="0" fontId="43" fillId="0" borderId="0"/>
    <xf numFmtId="0" fontId="95" fillId="0" borderId="0"/>
    <xf numFmtId="0" fontId="95" fillId="0" borderId="0"/>
    <xf numFmtId="0" fontId="95" fillId="0" borderId="0"/>
    <xf numFmtId="0" fontId="55" fillId="0" borderId="0" applyNumberFormat="0" applyFont="0" applyFill="0" applyBorder="0" applyAlignment="0" applyProtection="0"/>
    <xf numFmtId="1" fontId="101" fillId="0" borderId="0">
      <alignment vertical="top" wrapText="1"/>
    </xf>
    <xf numFmtId="1" fontId="106" fillId="0" borderId="0" applyFill="0" applyBorder="0" applyProtection="0"/>
    <xf numFmtId="1" fontId="103" fillId="0" borderId="0" applyFont="0" applyFill="0" applyBorder="0" applyProtection="0">
      <alignment vertical="center"/>
    </xf>
    <xf numFmtId="1" fontId="54" fillId="0" borderId="0">
      <alignment horizontal="right" vertical="top"/>
    </xf>
    <xf numFmtId="0" fontId="89" fillId="0" borderId="0"/>
    <xf numFmtId="0" fontId="82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" fontId="102" fillId="0" borderId="0" applyNumberFormat="0" applyFill="0" applyBorder="0">
      <alignment vertical="top"/>
    </xf>
    <xf numFmtId="0" fontId="103" fillId="0" borderId="0">
      <alignment horizontal="left"/>
    </xf>
    <xf numFmtId="10" fontId="2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0" fillId="66" borderId="27">
      <alignment horizontal="left" vertical="top" wrapText="1"/>
    </xf>
    <xf numFmtId="0" fontId="50" fillId="66" borderId="28">
      <alignment horizontal="left" vertical="top"/>
    </xf>
    <xf numFmtId="0" fontId="40" fillId="0" borderId="1">
      <alignment horizontal="center" vertical="center"/>
    </xf>
    <xf numFmtId="0" fontId="107" fillId="0" borderId="0"/>
    <xf numFmtId="49" fontId="102" fillId="0" borderId="0" applyFill="0" applyBorder="0" applyAlignment="0" applyProtection="0">
      <alignment vertical="top"/>
    </xf>
    <xf numFmtId="0" fontId="108" fillId="0" borderId="0"/>
    <xf numFmtId="1" fontId="109" fillId="0" borderId="0">
      <alignment vertical="top" wrapText="1"/>
    </xf>
    <xf numFmtId="0" fontId="26" fillId="0" borderId="0"/>
    <xf numFmtId="0" fontId="26" fillId="0" borderId="0"/>
    <xf numFmtId="0" fontId="110" fillId="0" borderId="0"/>
    <xf numFmtId="0" fontId="99" fillId="0" borderId="0"/>
    <xf numFmtId="0" fontId="29" fillId="0" borderId="0"/>
    <xf numFmtId="0" fontId="111" fillId="0" borderId="0" applyNumberFormat="0" applyFill="0" applyBorder="0" applyAlignment="0" applyProtection="0"/>
    <xf numFmtId="0" fontId="112" fillId="0" borderId="7" applyNumberFormat="0" applyFill="0" applyAlignment="0" applyProtection="0"/>
    <xf numFmtId="0" fontId="113" fillId="0" borderId="8" applyNumberFormat="0" applyFill="0" applyAlignment="0" applyProtection="0"/>
    <xf numFmtId="0" fontId="114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115" fillId="2" borderId="0" applyNumberFormat="0" applyBorder="0" applyAlignment="0" applyProtection="0"/>
    <xf numFmtId="0" fontId="116" fillId="3" borderId="0" applyNumberFormat="0" applyBorder="0" applyAlignment="0" applyProtection="0"/>
    <xf numFmtId="0" fontId="117" fillId="4" borderId="0" applyNumberFormat="0" applyBorder="0" applyAlignment="0" applyProtection="0"/>
    <xf numFmtId="0" fontId="118" fillId="5" borderId="10" applyNumberFormat="0" applyAlignment="0" applyProtection="0"/>
    <xf numFmtId="0" fontId="119" fillId="6" borderId="11" applyNumberFormat="0" applyAlignment="0" applyProtection="0"/>
    <xf numFmtId="0" fontId="120" fillId="6" borderId="10" applyNumberFormat="0" applyAlignment="0" applyProtection="0"/>
    <xf numFmtId="0" fontId="121" fillId="0" borderId="12" applyNumberFormat="0" applyFill="0" applyAlignment="0" applyProtection="0"/>
    <xf numFmtId="0" fontId="122" fillId="7" borderId="13" applyNumberFormat="0" applyAlignment="0" applyProtection="0"/>
    <xf numFmtId="0" fontId="123" fillId="0" borderId="0" applyNumberFormat="0" applyFill="0" applyBorder="0" applyAlignment="0" applyProtection="0"/>
    <xf numFmtId="0" fontId="5" fillId="8" borderId="14" applyNumberFormat="0" applyFont="0" applyAlignment="0" applyProtection="0"/>
    <xf numFmtId="0" fontId="124" fillId="0" borderId="0" applyNumberFormat="0" applyFill="0" applyBorder="0" applyAlignment="0" applyProtection="0"/>
    <xf numFmtId="0" fontId="125" fillId="0" borderId="15" applyNumberFormat="0" applyFill="0" applyAlignment="0" applyProtection="0"/>
    <xf numFmtId="0" fontId="126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126" fillId="12" borderId="0" applyNumberFormat="0" applyBorder="0" applyAlignment="0" applyProtection="0"/>
    <xf numFmtId="0" fontId="126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126" fillId="16" borderId="0" applyNumberFormat="0" applyBorder="0" applyAlignment="0" applyProtection="0"/>
    <xf numFmtId="0" fontId="126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126" fillId="20" borderId="0" applyNumberFormat="0" applyBorder="0" applyAlignment="0" applyProtection="0"/>
    <xf numFmtId="0" fontId="126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126" fillId="24" borderId="0" applyNumberFormat="0" applyBorder="0" applyAlignment="0" applyProtection="0"/>
    <xf numFmtId="0" fontId="126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126" fillId="28" borderId="0" applyNumberFormat="0" applyBorder="0" applyAlignment="0" applyProtection="0"/>
    <xf numFmtId="0" fontId="126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26" fillId="32" borderId="0" applyNumberFormat="0" applyBorder="0" applyAlignment="0" applyProtection="0"/>
    <xf numFmtId="0" fontId="4" fillId="8" borderId="14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28" fillId="0" borderId="0"/>
    <xf numFmtId="0" fontId="3" fillId="8" borderId="14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34" fillId="0" borderId="0"/>
    <xf numFmtId="0" fontId="2" fillId="8" borderId="14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35" fillId="0" borderId="0"/>
    <xf numFmtId="0" fontId="1" fillId="8" borderId="14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36" fillId="0" borderId="0"/>
    <xf numFmtId="0" fontId="137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519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Font="1" applyFill="1" applyBorder="1"/>
    <xf numFmtId="0" fontId="0" fillId="0" borderId="0" xfId="0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Fill="1" applyBorder="1" applyAlignment="1">
      <alignment horizontal="center"/>
    </xf>
    <xf numFmtId="0" fontId="0" fillId="69" borderId="0" xfId="0" applyFill="1"/>
    <xf numFmtId="0" fontId="0" fillId="71" borderId="0" xfId="0" applyFill="1"/>
    <xf numFmtId="0" fontId="0" fillId="72" borderId="0" xfId="0" applyFill="1"/>
    <xf numFmtId="0" fontId="6" fillId="0" borderId="0" xfId="0" applyFont="1" applyFill="1"/>
    <xf numFmtId="0" fontId="0" fillId="0" borderId="0" xfId="0" applyFont="1" applyFill="1"/>
    <xf numFmtId="0" fontId="25" fillId="71" borderId="16" xfId="973" applyNumberFormat="1" applyFont="1" applyFill="1" applyBorder="1" applyAlignment="1">
      <alignment horizontal="right"/>
    </xf>
    <xf numFmtId="0" fontId="35" fillId="73" borderId="16" xfId="973" applyFont="1" applyFill="1" applyBorder="1" applyAlignment="1">
      <alignment horizontal="center"/>
    </xf>
    <xf numFmtId="49" fontId="0" fillId="0" borderId="0" xfId="0" applyNumberFormat="1" applyFont="1" applyFill="1" applyBorder="1" applyAlignment="1" applyProtection="1"/>
    <xf numFmtId="0" fontId="6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 wrapText="1"/>
    </xf>
    <xf numFmtId="2" fontId="0" fillId="0" borderId="0" xfId="0" applyNumberFormat="1" applyFill="1" applyBorder="1"/>
    <xf numFmtId="0" fontId="127" fillId="0" borderId="0" xfId="0" applyFont="1" applyFill="1" applyBorder="1" applyAlignment="1">
      <alignment horizontal="center"/>
    </xf>
    <xf numFmtId="0" fontId="127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wrapText="1"/>
    </xf>
    <xf numFmtId="0" fontId="0" fillId="0" borderId="0" xfId="0" applyFont="1" applyBorder="1"/>
    <xf numFmtId="2" fontId="0" fillId="72" borderId="0" xfId="0" applyNumberFormat="1" applyFill="1" applyBorder="1"/>
    <xf numFmtId="0" fontId="0" fillId="0" borderId="0" xfId="0" applyFill="1" applyBorder="1" applyAlignment="1">
      <alignment wrapText="1"/>
    </xf>
    <xf numFmtId="0" fontId="24" fillId="71" borderId="22" xfId="973" applyFont="1" applyFill="1" applyBorder="1" applyAlignment="1">
      <alignment vertical="top" wrapText="1"/>
    </xf>
    <xf numFmtId="0" fontId="24" fillId="71" borderId="23" xfId="973" applyFont="1" applyFill="1" applyBorder="1" applyAlignment="1">
      <alignment vertical="top" wrapText="1"/>
    </xf>
    <xf numFmtId="0" fontId="6" fillId="0" borderId="0" xfId="0" applyFont="1" applyFill="1" applyAlignment="1">
      <alignment horizontal="center" vertical="center" wrapText="1"/>
    </xf>
    <xf numFmtId="0" fontId="33" fillId="37" borderId="22" xfId="973" applyFont="1" applyFill="1" applyBorder="1" applyAlignment="1">
      <alignment horizontal="right" vertical="top" wrapText="1"/>
    </xf>
    <xf numFmtId="0" fontId="33" fillId="37" borderId="23" xfId="973" applyFont="1" applyFill="1" applyBorder="1" applyAlignment="1">
      <alignment horizontal="right" vertical="top" wrapText="1"/>
    </xf>
    <xf numFmtId="0" fontId="33" fillId="37" borderId="25" xfId="973" applyFont="1" applyFill="1" applyBorder="1" applyAlignment="1">
      <alignment horizontal="right" vertical="top" wrapText="1"/>
    </xf>
    <xf numFmtId="0" fontId="32" fillId="37" borderId="22" xfId="973" applyFont="1" applyFill="1" applyBorder="1" applyAlignment="1">
      <alignment vertical="top" wrapText="1"/>
    </xf>
    <xf numFmtId="0" fontId="32" fillId="37" borderId="23" xfId="973" applyFont="1" applyFill="1" applyBorder="1" applyAlignment="1">
      <alignment vertical="top" wrapText="1"/>
    </xf>
    <xf numFmtId="0" fontId="32" fillId="37" borderId="25" xfId="973" applyFont="1" applyFill="1" applyBorder="1" applyAlignment="1">
      <alignment vertical="top" wrapText="1"/>
    </xf>
    <xf numFmtId="0" fontId="33" fillId="35" borderId="22" xfId="973" applyFont="1" applyFill="1" applyBorder="1" applyAlignment="1">
      <alignment horizontal="right" vertical="center" wrapText="1"/>
    </xf>
    <xf numFmtId="0" fontId="33" fillId="35" borderId="23" xfId="973" applyFont="1" applyFill="1" applyBorder="1" applyAlignment="1">
      <alignment horizontal="right" vertical="center" wrapText="1"/>
    </xf>
    <xf numFmtId="0" fontId="33" fillId="35" borderId="25" xfId="973" applyFont="1" applyFill="1" applyBorder="1" applyAlignment="1">
      <alignment horizontal="right" vertical="center" wrapText="1"/>
    </xf>
    <xf numFmtId="0" fontId="32" fillId="35" borderId="16" xfId="973" applyFont="1" applyFill="1" applyBorder="1" applyAlignment="1">
      <alignment horizontal="center" vertical="top" wrapText="1"/>
    </xf>
    <xf numFmtId="0" fontId="34" fillId="33" borderId="22" xfId="973" applyFont="1" applyFill="1" applyBorder="1" applyAlignment="1">
      <alignment wrapText="1"/>
    </xf>
    <xf numFmtId="0" fontId="34" fillId="33" borderId="23" xfId="973" applyFont="1" applyFill="1" applyBorder="1" applyAlignment="1">
      <alignment wrapText="1"/>
    </xf>
    <xf numFmtId="0" fontId="35" fillId="38" borderId="16" xfId="973" applyFont="1" applyFill="1" applyBorder="1" applyAlignment="1">
      <alignment horizontal="center"/>
    </xf>
    <xf numFmtId="0" fontId="24" fillId="33" borderId="22" xfId="973" applyFont="1" applyFill="1" applyBorder="1" applyAlignment="1">
      <alignment vertical="top" wrapText="1"/>
    </xf>
    <xf numFmtId="0" fontId="24" fillId="33" borderId="23" xfId="973" applyFont="1" applyFill="1" applyBorder="1" applyAlignment="1">
      <alignment vertical="top" wrapText="1"/>
    </xf>
    <xf numFmtId="0" fontId="25" fillId="0" borderId="16" xfId="973" applyNumberFormat="1" applyFont="1" applyBorder="1" applyAlignment="1">
      <alignment horizontal="right"/>
    </xf>
    <xf numFmtId="0" fontId="30" fillId="33" borderId="22" xfId="973" applyFont="1" applyFill="1" applyBorder="1" applyAlignment="1">
      <alignment vertical="top" wrapText="1"/>
    </xf>
    <xf numFmtId="0" fontId="30" fillId="33" borderId="23" xfId="973" applyFont="1" applyFill="1" applyBorder="1" applyAlignment="1">
      <alignment vertical="top" wrapText="1"/>
    </xf>
    <xf numFmtId="0" fontId="32" fillId="35" borderId="16" xfId="973" applyFont="1" applyFill="1" applyBorder="1" applyAlignment="1">
      <alignment horizontal="center" vertical="top" wrapText="1"/>
    </xf>
    <xf numFmtId="0" fontId="35" fillId="38" borderId="16" xfId="973" applyFont="1" applyFill="1" applyBorder="1" applyAlignment="1">
      <alignment horizontal="center"/>
    </xf>
    <xf numFmtId="0" fontId="25" fillId="0" borderId="16" xfId="973" applyNumberFormat="1" applyFont="1" applyBorder="1" applyAlignment="1">
      <alignment horizontal="right"/>
    </xf>
    <xf numFmtId="0" fontId="25" fillId="36" borderId="16" xfId="973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vertical="center"/>
    </xf>
    <xf numFmtId="0" fontId="7" fillId="0" borderId="0" xfId="1" applyBorder="1" applyAlignment="1">
      <alignment vertical="center" wrapText="1"/>
    </xf>
    <xf numFmtId="0" fontId="7" fillId="0" borderId="0" xfId="1" applyBorder="1"/>
    <xf numFmtId="0" fontId="7" fillId="0" borderId="0" xfId="1" applyBorder="1" applyAlignment="1">
      <alignment horizontal="center"/>
    </xf>
    <xf numFmtId="0" fontId="131" fillId="0" borderId="0" xfId="0" applyFont="1" applyFill="1" applyBorder="1" applyAlignment="1">
      <alignment vertical="center"/>
    </xf>
    <xf numFmtId="3" fontId="131" fillId="0" borderId="0" xfId="0" applyNumberFormat="1" applyFont="1" applyFill="1" applyBorder="1" applyAlignment="1">
      <alignment vertical="center"/>
    </xf>
    <xf numFmtId="188" fontId="131" fillId="0" borderId="0" xfId="0" applyNumberFormat="1" applyFont="1" applyFill="1" applyBorder="1" applyAlignment="1">
      <alignment vertical="center"/>
    </xf>
    <xf numFmtId="0" fontId="7" fillId="0" borderId="0" xfId="1" applyFill="1" applyBorder="1" applyAlignment="1">
      <alignment vertical="center"/>
    </xf>
    <xf numFmtId="0" fontId="0" fillId="0" borderId="0" xfId="0" applyBorder="1" applyAlignment="1">
      <alignment horizontal="center"/>
    </xf>
    <xf numFmtId="0" fontId="7" fillId="0" borderId="0" xfId="1" applyBorder="1" applyAlignment="1">
      <alignment horizontal="left" vertical="center"/>
    </xf>
    <xf numFmtId="0" fontId="6" fillId="0" borderId="0" xfId="0" applyFont="1" applyFill="1" applyBorder="1" applyAlignment="1">
      <alignment horizontal="center"/>
    </xf>
    <xf numFmtId="0" fontId="7" fillId="0" borderId="0" xfId="1" applyBorder="1" applyAlignment="1">
      <alignment horizontal="left"/>
    </xf>
    <xf numFmtId="0" fontId="0" fillId="0" borderId="0" xfId="0" applyFill="1" applyAlignment="1">
      <alignment vertical="center" wrapText="1"/>
    </xf>
    <xf numFmtId="2" fontId="0" fillId="0" borderId="0" xfId="0" applyNumberFormat="1" applyBorder="1"/>
    <xf numFmtId="2" fontId="6" fillId="0" borderId="0" xfId="0" applyNumberFormat="1" applyFont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/>
    <xf numFmtId="9" fontId="0" fillId="0" borderId="0" xfId="1072" applyFont="1" applyFill="1"/>
    <xf numFmtId="0" fontId="142" fillId="0" borderId="46" xfId="0" applyFont="1" applyBorder="1" applyAlignment="1">
      <alignment vertical="center"/>
    </xf>
    <xf numFmtId="0" fontId="143" fillId="0" borderId="0" xfId="0" applyFont="1" applyAlignment="1">
      <alignment vertical="center" wrapText="1"/>
    </xf>
    <xf numFmtId="0" fontId="144" fillId="0" borderId="0" xfId="0" applyFont="1" applyAlignment="1">
      <alignment vertical="center" wrapText="1"/>
    </xf>
    <xf numFmtId="0" fontId="143" fillId="0" borderId="54" xfId="0" applyFont="1" applyBorder="1" applyAlignment="1">
      <alignment vertical="center" wrapText="1"/>
    </xf>
    <xf numFmtId="0" fontId="144" fillId="0" borderId="54" xfId="0" applyFont="1" applyBorder="1" applyAlignment="1">
      <alignment vertical="center" wrapText="1"/>
    </xf>
    <xf numFmtId="0" fontId="143" fillId="0" borderId="0" xfId="0" applyFont="1" applyAlignment="1">
      <alignment vertical="center"/>
    </xf>
    <xf numFmtId="0" fontId="143" fillId="0" borderId="54" xfId="0" applyFont="1" applyBorder="1" applyAlignment="1">
      <alignment vertical="center"/>
    </xf>
    <xf numFmtId="0" fontId="8" fillId="0" borderId="0" xfId="0" applyFont="1" applyAlignment="1">
      <alignment vertical="center" wrapText="1"/>
    </xf>
    <xf numFmtId="0" fontId="138" fillId="0" borderId="0" xfId="0" applyFont="1" applyAlignment="1">
      <alignment vertical="center"/>
    </xf>
    <xf numFmtId="0" fontId="142" fillId="0" borderId="46" xfId="0" applyFont="1" applyBorder="1" applyAlignment="1">
      <alignment vertical="center" wrapText="1"/>
    </xf>
    <xf numFmtId="0" fontId="6" fillId="0" borderId="0" xfId="0" applyFont="1" applyFill="1" applyBorder="1"/>
    <xf numFmtId="0" fontId="7" fillId="0" borderId="0" xfId="1" applyBorder="1" applyAlignment="1">
      <alignment vertical="center"/>
    </xf>
    <xf numFmtId="0" fontId="143" fillId="0" borderId="0" xfId="0" applyFont="1" applyBorder="1" applyAlignment="1">
      <alignment vertical="center"/>
    </xf>
    <xf numFmtId="0" fontId="144" fillId="0" borderId="0" xfId="0" applyFont="1" applyBorder="1" applyAlignment="1">
      <alignment vertical="center" wrapText="1"/>
    </xf>
    <xf numFmtId="0" fontId="143" fillId="0" borderId="60" xfId="0" applyFont="1" applyBorder="1" applyAlignment="1">
      <alignment vertical="center"/>
    </xf>
    <xf numFmtId="0" fontId="144" fillId="0" borderId="60" xfId="0" applyFont="1" applyBorder="1" applyAlignment="1">
      <alignment vertical="center" wrapText="1"/>
    </xf>
    <xf numFmtId="0" fontId="143" fillId="0" borderId="61" xfId="0" applyFont="1" applyBorder="1" applyAlignment="1">
      <alignment vertical="center"/>
    </xf>
    <xf numFmtId="0" fontId="144" fillId="0" borderId="61" xfId="0" applyFont="1" applyBorder="1" applyAlignment="1">
      <alignment vertical="center" wrapText="1"/>
    </xf>
    <xf numFmtId="0" fontId="143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" fillId="0" borderId="0" xfId="1" applyBorder="1" applyAlignment="1">
      <alignment horizontal="left" vertical="center" wrapText="1"/>
    </xf>
    <xf numFmtId="2" fontId="0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0" borderId="0" xfId="973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7" fillId="0" borderId="0" xfId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0" fontId="7" fillId="0" borderId="0" xfId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2" fontId="8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4" fillId="33" borderId="22" xfId="973" applyFont="1" applyFill="1" applyBorder="1" applyAlignment="1">
      <alignment vertical="top" wrapText="1"/>
    </xf>
    <xf numFmtId="0" fontId="24" fillId="33" borderId="23" xfId="973" applyFont="1" applyFill="1" applyBorder="1" applyAlignment="1">
      <alignment vertical="top" wrapText="1"/>
    </xf>
    <xf numFmtId="0" fontId="30" fillId="33" borderId="22" xfId="973" applyFont="1" applyFill="1" applyBorder="1" applyAlignment="1">
      <alignment vertical="top" wrapText="1"/>
    </xf>
    <xf numFmtId="0" fontId="30" fillId="33" borderId="23" xfId="973" applyFont="1" applyFill="1" applyBorder="1" applyAlignment="1">
      <alignment vertical="top" wrapText="1"/>
    </xf>
    <xf numFmtId="0" fontId="6" fillId="0" borderId="45" xfId="0" applyFont="1" applyBorder="1" applyAlignment="1">
      <alignment horizontal="center"/>
    </xf>
    <xf numFmtId="0" fontId="34" fillId="33" borderId="22" xfId="973" applyFont="1" applyFill="1" applyBorder="1" applyAlignment="1">
      <alignment wrapText="1"/>
    </xf>
    <xf numFmtId="0" fontId="34" fillId="33" borderId="23" xfId="973" applyFont="1" applyFill="1" applyBorder="1" applyAlignment="1">
      <alignment wrapText="1"/>
    </xf>
    <xf numFmtId="0" fontId="33" fillId="37" borderId="22" xfId="973" applyFont="1" applyFill="1" applyBorder="1" applyAlignment="1">
      <alignment horizontal="right" vertical="top" wrapText="1"/>
    </xf>
    <xf numFmtId="0" fontId="33" fillId="37" borderId="25" xfId="973" applyFont="1" applyFill="1" applyBorder="1" applyAlignment="1">
      <alignment horizontal="right" vertical="top" wrapText="1"/>
    </xf>
    <xf numFmtId="0" fontId="33" fillId="37" borderId="23" xfId="973" applyFont="1" applyFill="1" applyBorder="1" applyAlignment="1">
      <alignment horizontal="right" vertical="top" wrapText="1"/>
    </xf>
    <xf numFmtId="0" fontId="32" fillId="37" borderId="22" xfId="973" applyFont="1" applyFill="1" applyBorder="1" applyAlignment="1">
      <alignment vertical="top" wrapText="1"/>
    </xf>
    <xf numFmtId="0" fontId="32" fillId="37" borderId="25" xfId="973" applyFont="1" applyFill="1" applyBorder="1" applyAlignment="1">
      <alignment vertical="top" wrapText="1"/>
    </xf>
    <xf numFmtId="0" fontId="32" fillId="37" borderId="23" xfId="973" applyFont="1" applyFill="1" applyBorder="1" applyAlignment="1">
      <alignment vertical="top" wrapText="1"/>
    </xf>
    <xf numFmtId="0" fontId="33" fillId="35" borderId="22" xfId="973" applyFont="1" applyFill="1" applyBorder="1" applyAlignment="1">
      <alignment horizontal="right" vertical="center" wrapText="1"/>
    </xf>
    <xf numFmtId="0" fontId="33" fillId="35" borderId="25" xfId="973" applyFont="1" applyFill="1" applyBorder="1" applyAlignment="1">
      <alignment horizontal="right" vertical="center" wrapText="1"/>
    </xf>
    <xf numFmtId="0" fontId="33" fillId="35" borderId="23" xfId="973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973" applyFont="1" applyFill="1" applyBorder="1" applyAlignment="1">
      <alignment horizontal="center" vertical="center"/>
    </xf>
    <xf numFmtId="164" fontId="148" fillId="0" borderId="24" xfId="1070" applyNumberFormat="1" applyFont="1" applyFill="1" applyBorder="1" applyAlignment="1"/>
    <xf numFmtId="0" fontId="148" fillId="0" borderId="24" xfId="1070" applyNumberFormat="1" applyFont="1" applyFill="1" applyBorder="1" applyAlignment="1"/>
    <xf numFmtId="0" fontId="148" fillId="0" borderId="26" xfId="972" applyNumberFormat="1" applyFont="1" applyFill="1" applyBorder="1" applyAlignment="1">
      <alignment horizontal="center"/>
    </xf>
    <xf numFmtId="0" fontId="149" fillId="0" borderId="0" xfId="0" applyFont="1" applyFill="1"/>
    <xf numFmtId="0" fontId="150" fillId="0" borderId="47" xfId="0" applyFont="1" applyFill="1" applyBorder="1" applyAlignment="1">
      <alignment horizontal="center" vertical="center"/>
    </xf>
    <xf numFmtId="0" fontId="148" fillId="0" borderId="24" xfId="972" applyNumberFormat="1" applyFont="1" applyFill="1" applyBorder="1" applyAlignment="1"/>
    <xf numFmtId="0" fontId="148" fillId="0" borderId="24" xfId="972" applyNumberFormat="1" applyFont="1" applyFill="1" applyBorder="1" applyAlignment="1">
      <alignment horizontal="center"/>
    </xf>
    <xf numFmtId="0" fontId="149" fillId="0" borderId="0" xfId="0" applyFont="1" applyFill="1" applyBorder="1"/>
    <xf numFmtId="0" fontId="6" fillId="0" borderId="45" xfId="0" applyFont="1" applyFill="1" applyBorder="1" applyAlignment="1">
      <alignment horizontal="center"/>
    </xf>
    <xf numFmtId="0" fontId="151" fillId="0" borderId="22" xfId="973" applyFont="1" applyFill="1" applyBorder="1" applyAlignment="1">
      <alignment horizontal="right" vertical="center" wrapText="1"/>
    </xf>
    <xf numFmtId="0" fontId="151" fillId="0" borderId="25" xfId="973" applyFont="1" applyFill="1" applyBorder="1" applyAlignment="1">
      <alignment horizontal="right" vertical="center" wrapText="1"/>
    </xf>
    <xf numFmtId="0" fontId="151" fillId="0" borderId="23" xfId="973" applyFont="1" applyFill="1" applyBorder="1" applyAlignment="1">
      <alignment horizontal="right" vertical="center" wrapText="1"/>
    </xf>
    <xf numFmtId="0" fontId="152" fillId="0" borderId="16" xfId="973" applyFont="1" applyFill="1" applyBorder="1" applyAlignment="1">
      <alignment horizontal="center" vertical="top" wrapText="1"/>
    </xf>
    <xf numFmtId="0" fontId="151" fillId="0" borderId="22" xfId="973" applyFont="1" applyFill="1" applyBorder="1" applyAlignment="1">
      <alignment horizontal="right" vertical="center" wrapText="1"/>
    </xf>
    <xf numFmtId="0" fontId="151" fillId="0" borderId="25" xfId="973" applyFont="1" applyFill="1" applyBorder="1" applyAlignment="1">
      <alignment horizontal="right" vertical="center" wrapText="1"/>
    </xf>
    <xf numFmtId="0" fontId="151" fillId="0" borderId="23" xfId="973" applyFont="1" applyFill="1" applyBorder="1" applyAlignment="1">
      <alignment horizontal="right" vertical="center" wrapText="1"/>
    </xf>
    <xf numFmtId="0" fontId="130" fillId="0" borderId="22" xfId="973" applyFont="1" applyFill="1" applyBorder="1" applyAlignment="1">
      <alignment wrapText="1"/>
    </xf>
    <xf numFmtId="0" fontId="130" fillId="0" borderId="23" xfId="973" applyFont="1" applyFill="1" applyBorder="1" applyAlignment="1">
      <alignment wrapText="1"/>
    </xf>
    <xf numFmtId="0" fontId="132" fillId="0" borderId="16" xfId="973" applyFont="1" applyFill="1" applyBorder="1" applyAlignment="1">
      <alignment horizontal="center"/>
    </xf>
    <xf numFmtId="0" fontId="130" fillId="0" borderId="22" xfId="973" applyFont="1" applyFill="1" applyBorder="1" applyAlignment="1">
      <alignment wrapText="1"/>
    </xf>
    <xf numFmtId="0" fontId="130" fillId="0" borderId="23" xfId="973" applyFont="1" applyFill="1" applyBorder="1" applyAlignment="1">
      <alignment wrapText="1"/>
    </xf>
    <xf numFmtId="0" fontId="129" fillId="0" borderId="22" xfId="973" applyFont="1" applyFill="1" applyBorder="1" applyAlignment="1">
      <alignment vertical="top" wrapText="1"/>
    </xf>
    <xf numFmtId="0" fontId="129" fillId="0" borderId="23" xfId="973" applyFont="1" applyFill="1" applyBorder="1" applyAlignment="1">
      <alignment vertical="top" wrapText="1"/>
    </xf>
    <xf numFmtId="0" fontId="129" fillId="0" borderId="16" xfId="973" applyNumberFormat="1" applyFont="1" applyFill="1" applyBorder="1" applyAlignment="1">
      <alignment horizontal="right"/>
    </xf>
    <xf numFmtId="0" fontId="129" fillId="0" borderId="22" xfId="973" applyFont="1" applyFill="1" applyBorder="1" applyAlignment="1">
      <alignment vertical="top" wrapText="1"/>
    </xf>
    <xf numFmtId="0" fontId="129" fillId="0" borderId="23" xfId="973" applyFont="1" applyFill="1" applyBorder="1" applyAlignment="1">
      <alignment vertical="top" wrapText="1"/>
    </xf>
    <xf numFmtId="0" fontId="133" fillId="0" borderId="22" xfId="973" applyFont="1" applyFill="1" applyBorder="1" applyAlignment="1">
      <alignment vertical="top" wrapText="1"/>
    </xf>
    <xf numFmtId="0" fontId="133" fillId="0" borderId="23" xfId="973" applyFont="1" applyFill="1" applyBorder="1" applyAlignment="1">
      <alignment vertical="top" wrapText="1"/>
    </xf>
    <xf numFmtId="0" fontId="133" fillId="0" borderId="22" xfId="973" applyFont="1" applyFill="1" applyBorder="1" applyAlignment="1">
      <alignment vertical="top" wrapText="1"/>
    </xf>
    <xf numFmtId="0" fontId="133" fillId="0" borderId="23" xfId="973" applyFont="1" applyFill="1" applyBorder="1" applyAlignment="1">
      <alignment vertical="top" wrapText="1"/>
    </xf>
    <xf numFmtId="0" fontId="6" fillId="0" borderId="22" xfId="973" applyFont="1" applyFill="1" applyBorder="1" applyAlignment="1">
      <alignment horizontal="right" vertical="top" wrapText="1"/>
    </xf>
    <xf numFmtId="0" fontId="6" fillId="0" borderId="25" xfId="973" applyFont="1" applyFill="1" applyBorder="1" applyAlignment="1">
      <alignment horizontal="right" vertical="top" wrapText="1"/>
    </xf>
    <xf numFmtId="0" fontId="6" fillId="0" borderId="23" xfId="973" applyFont="1" applyFill="1" applyBorder="1" applyAlignment="1">
      <alignment horizontal="right" vertical="top" wrapText="1"/>
    </xf>
    <xf numFmtId="0" fontId="8" fillId="0" borderId="22" xfId="973" applyFont="1" applyFill="1" applyBorder="1" applyAlignment="1">
      <alignment vertical="top" wrapText="1"/>
    </xf>
    <xf numFmtId="0" fontId="8" fillId="0" borderId="25" xfId="973" applyFont="1" applyFill="1" applyBorder="1" applyAlignment="1">
      <alignment vertical="top" wrapText="1"/>
    </xf>
    <xf numFmtId="0" fontId="8" fillId="0" borderId="23" xfId="973" applyFont="1" applyFill="1" applyBorder="1" applyAlignment="1">
      <alignment vertical="top" wrapText="1"/>
    </xf>
    <xf numFmtId="0" fontId="8" fillId="0" borderId="0" xfId="0" applyFont="1" applyFill="1"/>
    <xf numFmtId="0" fontId="6" fillId="0" borderId="22" xfId="973" applyFont="1" applyFill="1" applyBorder="1" applyAlignment="1">
      <alignment horizontal="right" vertical="top" wrapText="1"/>
    </xf>
    <xf numFmtId="0" fontId="6" fillId="0" borderId="25" xfId="973" applyFont="1" applyFill="1" applyBorder="1" applyAlignment="1">
      <alignment horizontal="right" vertical="top" wrapText="1"/>
    </xf>
    <xf numFmtId="0" fontId="6" fillId="0" borderId="23" xfId="973" applyFont="1" applyFill="1" applyBorder="1" applyAlignment="1">
      <alignment horizontal="right" vertical="top" wrapText="1"/>
    </xf>
    <xf numFmtId="0" fontId="8" fillId="0" borderId="22" xfId="973" applyFont="1" applyFill="1" applyBorder="1" applyAlignment="1">
      <alignment vertical="top" wrapText="1"/>
    </xf>
    <xf numFmtId="0" fontId="8" fillId="0" borderId="25" xfId="973" applyFont="1" applyFill="1" applyBorder="1" applyAlignment="1">
      <alignment vertical="top" wrapText="1"/>
    </xf>
    <xf numFmtId="0" fontId="8" fillId="0" borderId="23" xfId="973" applyFont="1" applyFill="1" applyBorder="1" applyAlignment="1">
      <alignment vertical="top" wrapText="1"/>
    </xf>
    <xf numFmtId="0" fontId="0" fillId="0" borderId="22" xfId="973" applyFont="1" applyFill="1" applyBorder="1" applyAlignment="1">
      <alignment vertical="top" wrapText="1"/>
    </xf>
    <xf numFmtId="0" fontId="0" fillId="0" borderId="25" xfId="973" applyFont="1" applyFill="1" applyBorder="1" applyAlignment="1">
      <alignment vertical="top" wrapText="1"/>
    </xf>
    <xf numFmtId="0" fontId="0" fillId="0" borderId="23" xfId="973" applyFont="1" applyFill="1" applyBorder="1" applyAlignment="1">
      <alignment vertical="top" wrapText="1"/>
    </xf>
    <xf numFmtId="0" fontId="0" fillId="0" borderId="22" xfId="973" applyFont="1" applyFill="1" applyBorder="1" applyAlignment="1">
      <alignment vertical="top" wrapText="1"/>
    </xf>
    <xf numFmtId="0" fontId="0" fillId="0" borderId="25" xfId="973" applyFont="1" applyFill="1" applyBorder="1" applyAlignment="1">
      <alignment vertical="top" wrapText="1"/>
    </xf>
    <xf numFmtId="0" fontId="0" fillId="0" borderId="23" xfId="973" applyFont="1" applyFill="1" applyBorder="1" applyAlignment="1">
      <alignment vertical="top" wrapText="1"/>
    </xf>
    <xf numFmtId="0" fontId="6" fillId="0" borderId="22" xfId="973" applyFont="1" applyFill="1" applyBorder="1" applyAlignment="1">
      <alignment horizontal="right" vertical="center" wrapText="1"/>
    </xf>
    <xf numFmtId="0" fontId="6" fillId="0" borderId="25" xfId="973" applyFont="1" applyFill="1" applyBorder="1" applyAlignment="1">
      <alignment horizontal="right" vertical="center" wrapText="1"/>
    </xf>
    <xf numFmtId="0" fontId="6" fillId="0" borderId="23" xfId="973" applyFont="1" applyFill="1" applyBorder="1" applyAlignment="1">
      <alignment horizontal="right" vertical="center" wrapText="1"/>
    </xf>
    <xf numFmtId="0" fontId="0" fillId="0" borderId="16" xfId="973" applyFont="1" applyFill="1" applyBorder="1" applyAlignment="1">
      <alignment horizontal="center" vertical="top" wrapText="1"/>
    </xf>
    <xf numFmtId="0" fontId="6" fillId="0" borderId="22" xfId="973" applyFont="1" applyFill="1" applyBorder="1" applyAlignment="1">
      <alignment horizontal="right" vertical="center" wrapText="1"/>
    </xf>
    <xf numFmtId="0" fontId="6" fillId="0" borderId="25" xfId="973" applyFont="1" applyFill="1" applyBorder="1" applyAlignment="1">
      <alignment horizontal="right" vertical="center" wrapText="1"/>
    </xf>
    <xf numFmtId="0" fontId="6" fillId="0" borderId="23" xfId="973" applyFont="1" applyFill="1" applyBorder="1" applyAlignment="1">
      <alignment horizontal="right" vertical="center" wrapText="1"/>
    </xf>
    <xf numFmtId="0" fontId="6" fillId="0" borderId="22" xfId="973" applyFont="1" applyFill="1" applyBorder="1" applyAlignment="1">
      <alignment wrapText="1"/>
    </xf>
    <xf numFmtId="0" fontId="6" fillId="0" borderId="23" xfId="973" applyFont="1" applyFill="1" applyBorder="1" applyAlignment="1">
      <alignment wrapText="1"/>
    </xf>
    <xf numFmtId="0" fontId="6" fillId="0" borderId="16" xfId="973" applyFont="1" applyFill="1" applyBorder="1" applyAlignment="1">
      <alignment horizontal="center"/>
    </xf>
    <xf numFmtId="0" fontId="6" fillId="0" borderId="22" xfId="973" applyFont="1" applyFill="1" applyBorder="1" applyAlignment="1">
      <alignment wrapText="1"/>
    </xf>
    <xf numFmtId="0" fontId="6" fillId="0" borderId="23" xfId="973" applyFont="1" applyFill="1" applyBorder="1" applyAlignment="1">
      <alignment wrapText="1"/>
    </xf>
    <xf numFmtId="0" fontId="0" fillId="0" borderId="16" xfId="973" applyNumberFormat="1" applyFont="1" applyFill="1" applyBorder="1" applyAlignment="1">
      <alignment horizontal="right"/>
    </xf>
    <xf numFmtId="0" fontId="157" fillId="0" borderId="22" xfId="973" applyFont="1" applyFill="1" applyBorder="1" applyAlignment="1">
      <alignment vertical="top" wrapText="1"/>
    </xf>
    <xf numFmtId="0" fontId="157" fillId="0" borderId="23" xfId="973" applyFont="1" applyFill="1" applyBorder="1" applyAlignment="1">
      <alignment vertical="top" wrapText="1"/>
    </xf>
    <xf numFmtId="0" fontId="157" fillId="0" borderId="22" xfId="973" applyFont="1" applyFill="1" applyBorder="1" applyAlignment="1">
      <alignment vertical="top" wrapText="1"/>
    </xf>
    <xf numFmtId="0" fontId="157" fillId="0" borderId="23" xfId="973" applyFont="1" applyFill="1" applyBorder="1" applyAlignment="1">
      <alignment vertical="top" wrapText="1"/>
    </xf>
    <xf numFmtId="0" fontId="150" fillId="0" borderId="45" xfId="0" applyFont="1" applyFill="1" applyBorder="1" applyAlignment="1">
      <alignment horizontal="center"/>
    </xf>
    <xf numFmtId="0" fontId="150" fillId="0" borderId="22" xfId="973" applyFont="1" applyFill="1" applyBorder="1" applyAlignment="1">
      <alignment horizontal="right" vertical="top" wrapText="1"/>
    </xf>
    <xf numFmtId="0" fontId="150" fillId="0" borderId="25" xfId="973" applyFont="1" applyFill="1" applyBorder="1" applyAlignment="1">
      <alignment horizontal="right" vertical="top" wrapText="1"/>
    </xf>
    <xf numFmtId="0" fontId="150" fillId="0" borderId="23" xfId="973" applyFont="1" applyFill="1" applyBorder="1" applyAlignment="1">
      <alignment horizontal="right" vertical="top" wrapText="1"/>
    </xf>
    <xf numFmtId="0" fontId="149" fillId="0" borderId="22" xfId="973" applyFont="1" applyFill="1" applyBorder="1" applyAlignment="1">
      <alignment vertical="top" wrapText="1"/>
    </xf>
    <xf numFmtId="0" fontId="149" fillId="0" borderId="25" xfId="973" applyFont="1" applyFill="1" applyBorder="1" applyAlignment="1">
      <alignment vertical="top" wrapText="1"/>
    </xf>
    <xf numFmtId="0" fontId="149" fillId="0" borderId="23" xfId="973" applyFont="1" applyFill="1" applyBorder="1" applyAlignment="1">
      <alignment vertical="top" wrapText="1"/>
    </xf>
    <xf numFmtId="0" fontId="150" fillId="0" borderId="22" xfId="973" applyFont="1" applyFill="1" applyBorder="1" applyAlignment="1">
      <alignment horizontal="right" vertical="top" wrapText="1"/>
    </xf>
    <xf numFmtId="0" fontId="150" fillId="0" borderId="25" xfId="973" applyFont="1" applyFill="1" applyBorder="1" applyAlignment="1">
      <alignment horizontal="right" vertical="top" wrapText="1"/>
    </xf>
    <xf numFmtId="0" fontId="150" fillId="0" borderId="23" xfId="973" applyFont="1" applyFill="1" applyBorder="1" applyAlignment="1">
      <alignment horizontal="right" vertical="top" wrapText="1"/>
    </xf>
    <xf numFmtId="0" fontId="149" fillId="0" borderId="22" xfId="973" applyFont="1" applyFill="1" applyBorder="1" applyAlignment="1">
      <alignment vertical="top" wrapText="1"/>
    </xf>
    <xf numFmtId="0" fontId="149" fillId="0" borderId="25" xfId="973" applyFont="1" applyFill="1" applyBorder="1" applyAlignment="1">
      <alignment vertical="top" wrapText="1"/>
    </xf>
    <xf numFmtId="0" fontId="149" fillId="0" borderId="23" xfId="973" applyFont="1" applyFill="1" applyBorder="1" applyAlignment="1">
      <alignment vertical="top" wrapText="1"/>
    </xf>
    <xf numFmtId="0" fontId="150" fillId="0" borderId="22" xfId="973" applyFont="1" applyFill="1" applyBorder="1" applyAlignment="1">
      <alignment horizontal="right" vertical="center" wrapText="1"/>
    </xf>
    <xf numFmtId="0" fontId="150" fillId="0" borderId="25" xfId="973" applyFont="1" applyFill="1" applyBorder="1" applyAlignment="1">
      <alignment horizontal="right" vertical="center" wrapText="1"/>
    </xf>
    <xf numFmtId="0" fontId="150" fillId="0" borderId="23" xfId="973" applyFont="1" applyFill="1" applyBorder="1" applyAlignment="1">
      <alignment horizontal="right" vertical="center" wrapText="1"/>
    </xf>
    <xf numFmtId="0" fontId="149" fillId="0" borderId="16" xfId="973" applyFont="1" applyFill="1" applyBorder="1" applyAlignment="1">
      <alignment horizontal="center" vertical="top" wrapText="1"/>
    </xf>
    <xf numFmtId="0" fontId="150" fillId="0" borderId="22" xfId="973" applyFont="1" applyFill="1" applyBorder="1" applyAlignment="1">
      <alignment horizontal="right" vertical="center" wrapText="1"/>
    </xf>
    <xf numFmtId="0" fontId="150" fillId="0" borderId="25" xfId="973" applyFont="1" applyFill="1" applyBorder="1" applyAlignment="1">
      <alignment horizontal="right" vertical="center" wrapText="1"/>
    </xf>
    <xf numFmtId="0" fontId="150" fillId="0" borderId="23" xfId="973" applyFont="1" applyFill="1" applyBorder="1" applyAlignment="1">
      <alignment horizontal="right" vertical="center" wrapText="1"/>
    </xf>
    <xf numFmtId="0" fontId="150" fillId="0" borderId="22" xfId="973" applyFont="1" applyFill="1" applyBorder="1" applyAlignment="1">
      <alignment wrapText="1"/>
    </xf>
    <xf numFmtId="0" fontId="150" fillId="0" borderId="23" xfId="973" applyFont="1" applyFill="1" applyBorder="1" applyAlignment="1">
      <alignment wrapText="1"/>
    </xf>
    <xf numFmtId="0" fontId="150" fillId="0" borderId="16" xfId="973" applyFont="1" applyFill="1" applyBorder="1" applyAlignment="1">
      <alignment horizontal="center"/>
    </xf>
    <xf numFmtId="0" fontId="150" fillId="0" borderId="22" xfId="973" applyFont="1" applyFill="1" applyBorder="1" applyAlignment="1">
      <alignment wrapText="1"/>
    </xf>
    <xf numFmtId="0" fontId="150" fillId="0" borderId="23" xfId="973" applyFont="1" applyFill="1" applyBorder="1" applyAlignment="1">
      <alignment wrapText="1"/>
    </xf>
    <xf numFmtId="0" fontId="149" fillId="0" borderId="16" xfId="973" applyNumberFormat="1" applyFont="1" applyFill="1" applyBorder="1" applyAlignment="1">
      <alignment horizontal="right"/>
    </xf>
    <xf numFmtId="0" fontId="158" fillId="0" borderId="22" xfId="973" applyFont="1" applyFill="1" applyBorder="1" applyAlignment="1">
      <alignment vertical="top" wrapText="1"/>
    </xf>
    <xf numFmtId="0" fontId="158" fillId="0" borderId="23" xfId="973" applyFont="1" applyFill="1" applyBorder="1" applyAlignment="1">
      <alignment vertical="top" wrapText="1"/>
    </xf>
    <xf numFmtId="0" fontId="158" fillId="0" borderId="22" xfId="973" applyFont="1" applyFill="1" applyBorder="1" applyAlignment="1">
      <alignment vertical="top" wrapText="1"/>
    </xf>
    <xf numFmtId="0" fontId="158" fillId="0" borderId="23" xfId="973" applyFont="1" applyFill="1" applyBorder="1" applyAlignment="1">
      <alignment vertical="top" wrapText="1"/>
    </xf>
    <xf numFmtId="2" fontId="0" fillId="0" borderId="0" xfId="0" applyNumberFormat="1" applyFont="1" applyFill="1" applyBorder="1"/>
    <xf numFmtId="2" fontId="0" fillId="0" borderId="3" xfId="0" applyNumberFormat="1" applyFont="1" applyFill="1" applyBorder="1"/>
    <xf numFmtId="0" fontId="6" fillId="0" borderId="1" xfId="0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6" fillId="0" borderId="19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2" fontId="0" fillId="0" borderId="0" xfId="0" applyNumberFormat="1" applyFont="1" applyFill="1"/>
    <xf numFmtId="0" fontId="6" fillId="0" borderId="0" xfId="0" applyFont="1" applyFill="1" applyAlignment="1">
      <alignment horizontal="center"/>
    </xf>
    <xf numFmtId="0" fontId="149" fillId="0" borderId="16" xfId="973" applyFont="1" applyFill="1" applyBorder="1" applyAlignment="1">
      <alignment vertical="top" wrapText="1"/>
    </xf>
    <xf numFmtId="0" fontId="158" fillId="0" borderId="16" xfId="973" applyFont="1" applyFill="1" applyBorder="1" applyAlignment="1">
      <alignment vertical="top" wrapText="1"/>
    </xf>
    <xf numFmtId="0" fontId="149" fillId="0" borderId="44" xfId="973" applyNumberFormat="1" applyFont="1" applyFill="1" applyBorder="1" applyAlignment="1">
      <alignment horizontal="right"/>
    </xf>
    <xf numFmtId="0" fontId="149" fillId="0" borderId="0" xfId="0" applyFont="1" applyFill="1" applyAlignment="1">
      <alignment horizontal="center" vertical="center"/>
    </xf>
    <xf numFmtId="0" fontId="149" fillId="0" borderId="0" xfId="1028" applyFont="1" applyFill="1"/>
    <xf numFmtId="0" fontId="150" fillId="0" borderId="0" xfId="1028" applyFont="1" applyFill="1"/>
    <xf numFmtId="0" fontId="149" fillId="0" borderId="0" xfId="0" applyFont="1" applyFill="1" applyBorder="1" applyAlignment="1">
      <alignment wrapText="1"/>
    </xf>
    <xf numFmtId="0" fontId="149" fillId="0" borderId="0" xfId="0" applyFont="1" applyFill="1" applyAlignment="1">
      <alignment horizontal="center" vertical="center"/>
    </xf>
    <xf numFmtId="0" fontId="150" fillId="0" borderId="0" xfId="0" applyFont="1" applyFill="1" applyAlignment="1">
      <alignment horizontal="center" vertical="center"/>
    </xf>
    <xf numFmtId="0" fontId="150" fillId="0" borderId="0" xfId="0" applyFont="1" applyFill="1"/>
    <xf numFmtId="0" fontId="149" fillId="0" borderId="0" xfId="0" applyNumberFormat="1" applyFont="1" applyFill="1" applyBorder="1" applyAlignment="1">
      <alignment horizontal="right"/>
    </xf>
    <xf numFmtId="0" fontId="149" fillId="0" borderId="0" xfId="0" applyFont="1" applyFill="1" applyBorder="1" applyAlignment="1">
      <alignment vertical="top" wrapText="1"/>
    </xf>
    <xf numFmtId="0" fontId="158" fillId="0" borderId="0" xfId="0" applyFont="1" applyFill="1" applyBorder="1" applyAlignment="1">
      <alignment vertical="top" wrapText="1"/>
    </xf>
    <xf numFmtId="0" fontId="6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wrapText="1"/>
    </xf>
    <xf numFmtId="2" fontId="0" fillId="0" borderId="0" xfId="0" applyNumberFormat="1" applyFont="1" applyFill="1" applyAlignment="1">
      <alignment vertical="center" wrapText="1"/>
    </xf>
    <xf numFmtId="10" fontId="0" fillId="0" borderId="0" xfId="0" applyNumberFormat="1" applyFont="1" applyFill="1"/>
    <xf numFmtId="49" fontId="0" fillId="0" borderId="0" xfId="0" applyNumberFormat="1" applyFont="1" applyFill="1" applyBorder="1"/>
    <xf numFmtId="0" fontId="6" fillId="0" borderId="54" xfId="0" applyFont="1" applyFill="1" applyBorder="1" applyAlignment="1">
      <alignment horizontal="center"/>
    </xf>
    <xf numFmtId="49" fontId="0" fillId="0" borderId="53" xfId="0" applyNumberFormat="1" applyFont="1" applyFill="1" applyBorder="1" applyAlignment="1" applyProtection="1"/>
    <xf numFmtId="2" fontId="0" fillId="0" borderId="0" xfId="0" applyNumberFormat="1" applyFont="1" applyFill="1" applyBorder="1" applyAlignment="1" applyProtection="1">
      <alignment horizontal="center"/>
    </xf>
    <xf numFmtId="49" fontId="0" fillId="0" borderId="3" xfId="0" applyNumberFormat="1" applyFont="1" applyFill="1" applyBorder="1" applyAlignment="1" applyProtection="1"/>
    <xf numFmtId="49" fontId="0" fillId="0" borderId="53" xfId="0" applyNumberFormat="1" applyFont="1" applyFill="1" applyBorder="1"/>
    <xf numFmtId="2" fontId="0" fillId="0" borderId="0" xfId="0" applyNumberFormat="1" applyFont="1" applyFill="1" applyBorder="1" applyAlignment="1">
      <alignment horizontal="center"/>
    </xf>
    <xf numFmtId="2" fontId="0" fillId="0" borderId="3" xfId="0" applyNumberFormat="1" applyFont="1" applyFill="1" applyBorder="1" applyAlignment="1">
      <alignment horizontal="center"/>
    </xf>
    <xf numFmtId="49" fontId="0" fillId="0" borderId="3" xfId="0" applyNumberFormat="1" applyFont="1" applyFill="1" applyBorder="1"/>
    <xf numFmtId="2" fontId="0" fillId="0" borderId="55" xfId="0" applyNumberFormat="1" applyFont="1" applyFill="1" applyBorder="1" applyAlignment="1">
      <alignment horizontal="center"/>
    </xf>
    <xf numFmtId="2" fontId="0" fillId="0" borderId="56" xfId="0" applyNumberFormat="1" applyFont="1" applyFill="1" applyBorder="1" applyAlignment="1">
      <alignment horizontal="center"/>
    </xf>
    <xf numFmtId="2" fontId="0" fillId="0" borderId="57" xfId="0" applyNumberFormat="1" applyFont="1" applyFill="1" applyBorder="1" applyAlignment="1">
      <alignment horizontal="center"/>
    </xf>
    <xf numFmtId="2" fontId="0" fillId="0" borderId="54" xfId="0" applyNumberFormat="1" applyFont="1" applyFill="1" applyBorder="1" applyAlignment="1">
      <alignment horizontal="center"/>
    </xf>
    <xf numFmtId="2" fontId="0" fillId="0" borderId="58" xfId="0" applyNumberFormat="1" applyFont="1" applyFill="1" applyBorder="1" applyAlignment="1">
      <alignment horizontal="center"/>
    </xf>
    <xf numFmtId="2" fontId="0" fillId="0" borderId="0" xfId="0" applyNumberFormat="1" applyFont="1" applyFill="1" applyAlignment="1">
      <alignment horizontal="center"/>
    </xf>
    <xf numFmtId="49" fontId="6" fillId="0" borderId="48" xfId="0" applyNumberFormat="1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 vertical="center" wrapText="1"/>
    </xf>
    <xf numFmtId="2" fontId="6" fillId="0" borderId="50" xfId="0" applyNumberFormat="1" applyFont="1" applyFill="1" applyBorder="1" applyAlignment="1">
      <alignment horizontal="center" vertical="center" wrapText="1"/>
    </xf>
    <xf numFmtId="2" fontId="6" fillId="0" borderId="51" xfId="0" applyNumberFormat="1" applyFont="1" applyFill="1" applyBorder="1" applyAlignment="1">
      <alignment horizontal="center" vertical="center" wrapText="1"/>
    </xf>
    <xf numFmtId="2" fontId="6" fillId="0" borderId="49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49" fontId="6" fillId="0" borderId="49" xfId="0" applyNumberFormat="1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 vertical="center" wrapText="1"/>
    </xf>
    <xf numFmtId="2" fontId="6" fillId="0" borderId="52" xfId="0" applyNumberFormat="1" applyFont="1" applyFill="1" applyBorder="1" applyAlignment="1">
      <alignment horizontal="center" vertical="center" wrapText="1"/>
    </xf>
    <xf numFmtId="0" fontId="150" fillId="0" borderId="0" xfId="0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horizontal="center" vertical="center"/>
    </xf>
    <xf numFmtId="0" fontId="150" fillId="0" borderId="22" xfId="1042" applyFont="1" applyFill="1" applyBorder="1" applyAlignment="1">
      <alignment horizontal="right" vertical="top" wrapText="1"/>
    </xf>
    <xf numFmtId="0" fontId="150" fillId="0" borderId="25" xfId="1042" applyFont="1" applyFill="1" applyBorder="1" applyAlignment="1">
      <alignment horizontal="right" vertical="top" wrapText="1"/>
    </xf>
    <xf numFmtId="0" fontId="150" fillId="0" borderId="23" xfId="1042" applyFont="1" applyFill="1" applyBorder="1" applyAlignment="1">
      <alignment horizontal="right" vertical="top" wrapText="1"/>
    </xf>
    <xf numFmtId="0" fontId="149" fillId="0" borderId="22" xfId="1042" applyFont="1" applyFill="1" applyBorder="1" applyAlignment="1">
      <alignment vertical="top" wrapText="1"/>
    </xf>
    <xf numFmtId="0" fontId="149" fillId="0" borderId="25" xfId="1042" applyFont="1" applyFill="1" applyBorder="1" applyAlignment="1">
      <alignment vertical="top" wrapText="1"/>
    </xf>
    <xf numFmtId="0" fontId="149" fillId="0" borderId="23" xfId="1042" applyFont="1" applyFill="1" applyBorder="1" applyAlignment="1">
      <alignment vertical="top" wrapText="1"/>
    </xf>
    <xf numFmtId="0" fontId="158" fillId="0" borderId="22" xfId="1042" applyFont="1" applyFill="1" applyBorder="1" applyAlignment="1">
      <alignment vertical="top" wrapText="1"/>
    </xf>
    <xf numFmtId="0" fontId="158" fillId="0" borderId="25" xfId="1042" applyFont="1" applyFill="1" applyBorder="1" applyAlignment="1">
      <alignment vertical="top" wrapText="1"/>
    </xf>
    <xf numFmtId="0" fontId="158" fillId="0" borderId="23" xfId="1042" applyFont="1" applyFill="1" applyBorder="1" applyAlignment="1">
      <alignment vertical="top" wrapText="1"/>
    </xf>
    <xf numFmtId="0" fontId="149" fillId="0" borderId="0" xfId="973" applyFont="1" applyFill="1" applyBorder="1" applyAlignment="1">
      <alignment vertical="top" wrapText="1"/>
    </xf>
    <xf numFmtId="0" fontId="149" fillId="0" borderId="16" xfId="1042" applyFont="1" applyFill="1" applyBorder="1" applyAlignment="1">
      <alignment horizontal="center" vertical="top" wrapText="1"/>
    </xf>
    <xf numFmtId="0" fontId="149" fillId="0" borderId="0" xfId="973" applyFont="1" applyFill="1" applyBorder="1" applyAlignment="1">
      <alignment horizontal="center" vertical="top" wrapText="1"/>
    </xf>
    <xf numFmtId="0" fontId="150" fillId="0" borderId="16" xfId="1042" applyFont="1" applyFill="1" applyBorder="1" applyAlignment="1">
      <alignment horizontal="center"/>
    </xf>
    <xf numFmtId="0" fontId="150" fillId="0" borderId="0" xfId="973" applyFont="1" applyFill="1" applyBorder="1" applyAlignment="1">
      <alignment horizontal="center"/>
    </xf>
    <xf numFmtId="186" fontId="149" fillId="0" borderId="16" xfId="1042" applyNumberFormat="1" applyFont="1" applyFill="1" applyBorder="1" applyAlignment="1">
      <alignment horizontal="right"/>
    </xf>
    <xf numFmtId="186" fontId="149" fillId="0" borderId="0" xfId="973" applyNumberFormat="1" applyFont="1" applyFill="1" applyBorder="1" applyAlignment="1">
      <alignment horizontal="right"/>
    </xf>
    <xf numFmtId="186" fontId="149" fillId="0" borderId="16" xfId="973" applyNumberFormat="1" applyFont="1" applyFill="1" applyBorder="1" applyAlignment="1">
      <alignment horizontal="right"/>
    </xf>
    <xf numFmtId="186" fontId="149" fillId="0" borderId="0" xfId="0" applyNumberFormat="1" applyFont="1" applyFill="1"/>
    <xf numFmtId="186" fontId="0" fillId="0" borderId="0" xfId="0" applyNumberFormat="1" applyFont="1" applyFill="1"/>
    <xf numFmtId="2" fontId="0" fillId="0" borderId="0" xfId="1072" applyNumberFormat="1" applyFont="1" applyFill="1"/>
    <xf numFmtId="0" fontId="0" fillId="0" borderId="0" xfId="0" applyFont="1" applyFill="1" applyAlignment="1">
      <alignment horizontal="right"/>
    </xf>
    <xf numFmtId="9" fontId="0" fillId="0" borderId="0" xfId="0" applyNumberFormat="1" applyFont="1" applyFill="1"/>
    <xf numFmtId="0" fontId="150" fillId="0" borderId="22" xfId="973" applyFont="1" applyFill="1" applyBorder="1" applyAlignment="1">
      <alignment horizontal="center" vertical="top" wrapText="1"/>
    </xf>
    <xf numFmtId="0" fontId="150" fillId="0" borderId="25" xfId="973" applyFont="1" applyFill="1" applyBorder="1" applyAlignment="1">
      <alignment horizontal="center" vertical="top" wrapText="1"/>
    </xf>
    <xf numFmtId="0" fontId="150" fillId="0" borderId="23" xfId="973" applyFont="1" applyFill="1" applyBorder="1" applyAlignment="1">
      <alignment horizontal="center" vertical="top" wrapText="1"/>
    </xf>
    <xf numFmtId="0" fontId="150" fillId="0" borderId="25" xfId="973" applyFont="1" applyFill="1" applyBorder="1" applyAlignment="1">
      <alignment vertical="center" wrapText="1"/>
    </xf>
    <xf numFmtId="0" fontId="150" fillId="0" borderId="22" xfId="973" applyFont="1" applyFill="1" applyBorder="1" applyAlignment="1">
      <alignment vertical="center" wrapText="1"/>
    </xf>
    <xf numFmtId="0" fontId="150" fillId="0" borderId="23" xfId="973" applyFont="1" applyFill="1" applyBorder="1" applyAlignment="1">
      <alignment vertical="center" wrapText="1"/>
    </xf>
    <xf numFmtId="187" fontId="149" fillId="0" borderId="16" xfId="973" applyNumberFormat="1" applyFont="1" applyFill="1" applyBorder="1" applyAlignment="1">
      <alignment horizontal="right"/>
    </xf>
    <xf numFmtId="0" fontId="141" fillId="0" borderId="0" xfId="972" applyNumberFormat="1" applyFont="1" applyFill="1" applyBorder="1" applyAlignment="1"/>
    <xf numFmtId="0" fontId="141" fillId="0" borderId="24" xfId="972" applyNumberFormat="1" applyFont="1" applyFill="1" applyBorder="1" applyAlignment="1"/>
    <xf numFmtId="3" fontId="141" fillId="0" borderId="24" xfId="972" applyNumberFormat="1" applyFont="1" applyFill="1" applyBorder="1" applyAlignment="1"/>
    <xf numFmtId="164" fontId="141" fillId="0" borderId="24" xfId="972" applyNumberFormat="1" applyFont="1" applyFill="1" applyBorder="1" applyAlignment="1"/>
    <xf numFmtId="4" fontId="149" fillId="0" borderId="0" xfId="0" applyNumberFormat="1" applyFont="1" applyFill="1"/>
    <xf numFmtId="0" fontId="149" fillId="0" borderId="0" xfId="972" applyNumberFormat="1" applyFont="1" applyFill="1" applyBorder="1" applyAlignment="1"/>
    <xf numFmtId="0" fontId="149" fillId="0" borderId="0" xfId="972" applyFont="1" applyFill="1"/>
    <xf numFmtId="0" fontId="149" fillId="0" borderId="24" xfId="972" applyNumberFormat="1" applyFont="1" applyFill="1" applyBorder="1" applyAlignment="1"/>
    <xf numFmtId="4" fontId="149" fillId="0" borderId="24" xfId="972" applyNumberFormat="1" applyFont="1" applyFill="1" applyBorder="1" applyAlignment="1"/>
    <xf numFmtId="3" fontId="149" fillId="0" borderId="24" xfId="972" applyNumberFormat="1" applyFont="1" applyFill="1" applyBorder="1" applyAlignment="1"/>
    <xf numFmtId="164" fontId="149" fillId="0" borderId="24" xfId="972" applyNumberFormat="1" applyFont="1" applyFill="1" applyBorder="1" applyAlignment="1"/>
    <xf numFmtId="0" fontId="6" fillId="0" borderId="47" xfId="0" applyFont="1" applyFill="1" applyBorder="1" applyAlignment="1">
      <alignment horizontal="center"/>
    </xf>
    <xf numFmtId="3" fontId="0" fillId="0" borderId="0" xfId="0" applyNumberFormat="1" applyFont="1" applyFill="1"/>
    <xf numFmtId="0" fontId="0" fillId="0" borderId="24" xfId="972" applyNumberFormat="1" applyFont="1" applyFill="1" applyBorder="1" applyAlignment="1"/>
    <xf numFmtId="3" fontId="0" fillId="0" borderId="24" xfId="972" applyNumberFormat="1" applyFont="1" applyFill="1" applyBorder="1" applyAlignment="1"/>
    <xf numFmtId="164" fontId="0" fillId="0" borderId="24" xfId="972" applyNumberFormat="1" applyFont="1" applyFill="1" applyBorder="1" applyAlignment="1"/>
    <xf numFmtId="4" fontId="0" fillId="0" borderId="24" xfId="972" applyNumberFormat="1" applyFont="1" applyFill="1" applyBorder="1" applyAlignment="1"/>
    <xf numFmtId="189" fontId="0" fillId="0" borderId="24" xfId="972" applyNumberFormat="1" applyFont="1" applyFill="1" applyBorder="1" applyAlignment="1"/>
    <xf numFmtId="0" fontId="0" fillId="0" borderId="47" xfId="0" applyFont="1" applyFill="1" applyBorder="1" applyAlignment="1">
      <alignment horizontal="center"/>
    </xf>
    <xf numFmtId="0" fontId="141" fillId="0" borderId="26" xfId="972" applyNumberFormat="1" applyFont="1" applyFill="1" applyBorder="1" applyAlignment="1"/>
    <xf numFmtId="190" fontId="141" fillId="0" borderId="24" xfId="972" applyNumberFormat="1" applyFont="1" applyFill="1" applyBorder="1" applyAlignment="1"/>
    <xf numFmtId="190" fontId="0" fillId="0" borderId="0" xfId="0" applyNumberFormat="1" applyFont="1" applyFill="1"/>
    <xf numFmtId="190" fontId="141" fillId="0" borderId="0" xfId="972" applyNumberFormat="1" applyFont="1" applyFill="1" applyBorder="1" applyAlignment="1"/>
    <xf numFmtId="0" fontId="141" fillId="0" borderId="24" xfId="0" applyNumberFormat="1" applyFont="1" applyFill="1" applyBorder="1" applyAlignment="1"/>
    <xf numFmtId="3" fontId="141" fillId="0" borderId="24" xfId="0" applyNumberFormat="1" applyFont="1" applyFill="1" applyBorder="1" applyAlignment="1"/>
    <xf numFmtId="164" fontId="141" fillId="0" borderId="24" xfId="0" applyNumberFormat="1" applyFont="1" applyFill="1" applyBorder="1" applyAlignment="1"/>
    <xf numFmtId="0" fontId="141" fillId="0" borderId="0" xfId="973" applyFont="1" applyFill="1"/>
    <xf numFmtId="0" fontId="141" fillId="0" borderId="0" xfId="973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6" fillId="0" borderId="45" xfId="0" applyFont="1" applyFill="1" applyBorder="1" applyAlignment="1">
      <alignment horizontal="center" vertical="center"/>
    </xf>
    <xf numFmtId="0" fontId="159" fillId="0" borderId="59" xfId="0" applyFont="1" applyFill="1" applyBorder="1" applyAlignment="1">
      <alignment horizontal="center" wrapText="1"/>
    </xf>
    <xf numFmtId="0" fontId="159" fillId="0" borderId="45" xfId="0" applyFont="1" applyFill="1" applyBorder="1" applyAlignment="1">
      <alignment horizontal="center" wrapText="1"/>
    </xf>
    <xf numFmtId="0" fontId="153" fillId="0" borderId="22" xfId="0" applyFont="1" applyFill="1" applyBorder="1" applyAlignment="1">
      <alignment horizontal="right" vertical="top" wrapText="1"/>
    </xf>
    <xf numFmtId="0" fontId="153" fillId="0" borderId="23" xfId="0" applyFont="1" applyFill="1" applyBorder="1" applyAlignment="1">
      <alignment horizontal="right" vertical="top" wrapText="1"/>
    </xf>
    <xf numFmtId="0" fontId="154" fillId="0" borderId="22" xfId="0" applyFont="1" applyFill="1" applyBorder="1" applyAlignment="1">
      <alignment vertical="top" wrapText="1"/>
    </xf>
    <xf numFmtId="0" fontId="154" fillId="0" borderId="25" xfId="0" applyFont="1" applyFill="1" applyBorder="1" applyAlignment="1">
      <alignment vertical="top" wrapText="1"/>
    </xf>
    <xf numFmtId="0" fontId="154" fillId="0" borderId="23" xfId="0" applyFont="1" applyFill="1" applyBorder="1" applyAlignment="1">
      <alignment vertical="top" wrapText="1"/>
    </xf>
    <xf numFmtId="0" fontId="153" fillId="0" borderId="22" xfId="0" applyFont="1" applyFill="1" applyBorder="1" applyAlignment="1">
      <alignment horizontal="right" vertical="center" wrapText="1"/>
    </xf>
    <xf numFmtId="0" fontId="153" fillId="0" borderId="23" xfId="0" applyFont="1" applyFill="1" applyBorder="1" applyAlignment="1">
      <alignment horizontal="right" vertical="center" wrapText="1"/>
    </xf>
    <xf numFmtId="0" fontId="154" fillId="0" borderId="16" xfId="0" applyFont="1" applyFill="1" applyBorder="1" applyAlignment="1">
      <alignment horizontal="center" vertical="top" wrapText="1"/>
    </xf>
    <xf numFmtId="0" fontId="153" fillId="0" borderId="16" xfId="0" applyFont="1" applyFill="1" applyBorder="1" applyAlignment="1">
      <alignment wrapText="1"/>
    </xf>
    <xf numFmtId="0" fontId="155" fillId="0" borderId="16" xfId="0" applyFont="1" applyFill="1" applyBorder="1" applyAlignment="1">
      <alignment horizontal="center"/>
    </xf>
    <xf numFmtId="0" fontId="154" fillId="0" borderId="16" xfId="0" applyFont="1" applyFill="1" applyBorder="1" applyAlignment="1">
      <alignment vertical="top" wrapText="1"/>
    </xf>
    <xf numFmtId="186" fontId="39" fillId="0" borderId="16" xfId="0" applyNumberFormat="1" applyFont="1" applyFill="1" applyBorder="1" applyAlignment="1">
      <alignment horizontal="right"/>
    </xf>
    <xf numFmtId="0" fontId="156" fillId="0" borderId="16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/>
    </xf>
    <xf numFmtId="0" fontId="141" fillId="0" borderId="0" xfId="1070" applyNumberFormat="1" applyFont="1" applyFill="1" applyBorder="1" applyAlignment="1"/>
    <xf numFmtId="164" fontId="141" fillId="0" borderId="24" xfId="1070" applyNumberFormat="1" applyFont="1" applyFill="1" applyBorder="1" applyAlignment="1"/>
    <xf numFmtId="0" fontId="141" fillId="0" borderId="24" xfId="1070" applyNumberFormat="1" applyFont="1" applyFill="1" applyBorder="1" applyAlignment="1"/>
    <xf numFmtId="164" fontId="8" fillId="0" borderId="0" xfId="0" applyNumberFormat="1" applyFont="1" applyFill="1"/>
    <xf numFmtId="3" fontId="141" fillId="0" borderId="24" xfId="1070" applyNumberFormat="1" applyFont="1" applyFill="1" applyBorder="1" applyAlignment="1"/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2" fontId="0" fillId="0" borderId="0" xfId="0" applyNumberFormat="1" applyFont="1" applyFill="1" applyAlignment="1">
      <alignment horizontal="center" vertical="center" wrapText="1"/>
    </xf>
    <xf numFmtId="192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145" fillId="0" borderId="0" xfId="0" applyFont="1" applyFill="1" applyAlignment="1">
      <alignment vertical="center"/>
    </xf>
    <xf numFmtId="9" fontId="6" fillId="0" borderId="0" xfId="0" applyNumberFormat="1" applyFont="1" applyFill="1" applyAlignment="1">
      <alignment horizontal="center" vertical="center" wrapText="1"/>
    </xf>
    <xf numFmtId="0" fontId="146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wrapText="1"/>
    </xf>
    <xf numFmtId="0" fontId="141" fillId="0" borderId="0" xfId="1071" applyFont="1" applyFill="1"/>
    <xf numFmtId="0" fontId="141" fillId="0" borderId="0" xfId="0" applyFont="1" applyFill="1" applyBorder="1"/>
    <xf numFmtId="193" fontId="141" fillId="0" borderId="0" xfId="1073" applyNumberFormat="1" applyFont="1" applyFill="1" applyBorder="1" applyAlignment="1">
      <alignment horizontal="left"/>
    </xf>
    <xf numFmtId="193" fontId="141" fillId="0" borderId="0" xfId="1073" applyNumberFormat="1" applyFont="1" applyFill="1" applyAlignment="1">
      <alignment horizontal="right"/>
    </xf>
    <xf numFmtId="164" fontId="141" fillId="0" borderId="0" xfId="972" applyNumberFormat="1" applyFont="1" applyFill="1" applyBorder="1" applyAlignment="1"/>
    <xf numFmtId="3" fontId="141" fillId="0" borderId="0" xfId="972" applyNumberFormat="1" applyFont="1" applyFill="1" applyBorder="1" applyAlignment="1"/>
    <xf numFmtId="0" fontId="149" fillId="0" borderId="0" xfId="973" applyFont="1" applyFill="1"/>
    <xf numFmtId="0" fontId="149" fillId="0" borderId="0" xfId="973" applyFont="1" applyFill="1" applyAlignment="1">
      <alignment horizontal="right"/>
    </xf>
    <xf numFmtId="0" fontId="153" fillId="0" borderId="22" xfId="1042" applyFont="1" applyFill="1" applyBorder="1" applyAlignment="1">
      <alignment horizontal="right" vertical="top" wrapText="1"/>
    </xf>
    <xf numFmtId="0" fontId="153" fillId="0" borderId="25" xfId="1042" applyFont="1" applyFill="1" applyBorder="1" applyAlignment="1">
      <alignment horizontal="right" vertical="top" wrapText="1"/>
    </xf>
    <xf numFmtId="0" fontId="153" fillId="0" borderId="23" xfId="1042" applyFont="1" applyFill="1" applyBorder="1" applyAlignment="1">
      <alignment horizontal="right" vertical="top" wrapText="1"/>
    </xf>
    <xf numFmtId="0" fontId="156" fillId="0" borderId="22" xfId="1042" applyFont="1" applyFill="1" applyBorder="1" applyAlignment="1">
      <alignment vertical="top" wrapText="1"/>
    </xf>
    <xf numFmtId="0" fontId="156" fillId="0" borderId="25" xfId="1042" applyFont="1" applyFill="1" applyBorder="1" applyAlignment="1">
      <alignment vertical="top" wrapText="1"/>
    </xf>
    <xf numFmtId="0" fontId="156" fillId="0" borderId="23" xfId="1042" applyFont="1" applyFill="1" applyBorder="1" applyAlignment="1">
      <alignment vertical="top" wrapText="1"/>
    </xf>
    <xf numFmtId="0" fontId="154" fillId="0" borderId="22" xfId="1042" applyFont="1" applyFill="1" applyBorder="1" applyAlignment="1">
      <alignment vertical="top" wrapText="1"/>
    </xf>
    <xf numFmtId="0" fontId="154" fillId="0" borderId="25" xfId="1042" applyFont="1" applyFill="1" applyBorder="1" applyAlignment="1">
      <alignment vertical="top" wrapText="1"/>
    </xf>
    <xf numFmtId="0" fontId="154" fillId="0" borderId="23" xfId="1042" applyFont="1" applyFill="1" applyBorder="1" applyAlignment="1">
      <alignment vertical="top" wrapText="1"/>
    </xf>
    <xf numFmtId="0" fontId="153" fillId="0" borderId="22" xfId="1042" applyFont="1" applyFill="1" applyBorder="1" applyAlignment="1">
      <alignment horizontal="right" vertical="center" wrapText="1"/>
    </xf>
    <xf numFmtId="0" fontId="153" fillId="0" borderId="25" xfId="1042" applyFont="1" applyFill="1" applyBorder="1" applyAlignment="1">
      <alignment horizontal="right" vertical="center" wrapText="1"/>
    </xf>
    <xf numFmtId="0" fontId="153" fillId="0" borderId="23" xfId="1042" applyFont="1" applyFill="1" applyBorder="1" applyAlignment="1">
      <alignment horizontal="right" vertical="center" wrapText="1"/>
    </xf>
    <xf numFmtId="0" fontId="154" fillId="0" borderId="16" xfId="1042" applyFont="1" applyFill="1" applyBorder="1" applyAlignment="1">
      <alignment horizontal="center" vertical="top" wrapText="1"/>
    </xf>
    <xf numFmtId="0" fontId="153" fillId="0" borderId="22" xfId="1042" applyFont="1" applyFill="1" applyBorder="1" applyAlignment="1">
      <alignment wrapText="1"/>
    </xf>
    <xf numFmtId="0" fontId="153" fillId="0" borderId="23" xfId="1042" applyFont="1" applyFill="1" applyBorder="1" applyAlignment="1">
      <alignment wrapText="1"/>
    </xf>
    <xf numFmtId="0" fontId="155" fillId="0" borderId="16" xfId="1042" applyFont="1" applyFill="1" applyBorder="1" applyAlignment="1">
      <alignment horizontal="center"/>
    </xf>
    <xf numFmtId="186" fontId="39" fillId="0" borderId="16" xfId="1042" applyNumberFormat="1" applyFont="1" applyFill="1" applyBorder="1" applyAlignment="1">
      <alignment horizontal="right"/>
    </xf>
    <xf numFmtId="0" fontId="156" fillId="0" borderId="22" xfId="1042" applyFont="1" applyFill="1" applyBorder="1" applyAlignment="1">
      <alignment vertical="top" wrapText="1"/>
    </xf>
    <xf numFmtId="0" fontId="156" fillId="0" borderId="23" xfId="1042" applyFont="1" applyFill="1" applyBorder="1" applyAlignment="1">
      <alignment vertical="top" wrapText="1"/>
    </xf>
    <xf numFmtId="0" fontId="154" fillId="0" borderId="22" xfId="1042" applyFont="1" applyFill="1" applyBorder="1" applyAlignment="1">
      <alignment vertical="top" wrapText="1"/>
    </xf>
    <xf numFmtId="0" fontId="154" fillId="0" borderId="23" xfId="1042" applyFont="1" applyFill="1" applyBorder="1" applyAlignment="1">
      <alignment vertical="top" wrapText="1"/>
    </xf>
    <xf numFmtId="0" fontId="0" fillId="0" borderId="16" xfId="0" applyFont="1" applyFill="1" applyBorder="1"/>
    <xf numFmtId="186" fontId="39" fillId="0" borderId="0" xfId="1042" applyNumberFormat="1" applyFont="1" applyFill="1" applyBorder="1" applyAlignment="1">
      <alignment horizontal="right"/>
    </xf>
    <xf numFmtId="0" fontId="153" fillId="0" borderId="44" xfId="1042" applyFont="1" applyFill="1" applyBorder="1" applyAlignment="1">
      <alignment horizontal="center" vertical="top" wrapText="1"/>
    </xf>
    <xf numFmtId="16" fontId="0" fillId="0" borderId="0" xfId="0" applyNumberFormat="1" applyFont="1" applyFill="1" applyAlignment="1">
      <alignment horizontal="right"/>
    </xf>
    <xf numFmtId="188" fontId="0" fillId="0" borderId="0" xfId="0" applyNumberFormat="1" applyFont="1" applyFill="1" applyBorder="1"/>
    <xf numFmtId="0" fontId="6" fillId="0" borderId="0" xfId="973" applyFont="1" applyFill="1" applyBorder="1" applyAlignment="1">
      <alignment vertical="center"/>
    </xf>
    <xf numFmtId="0" fontId="0" fillId="0" borderId="0" xfId="973" applyFont="1" applyFill="1" applyBorder="1" applyAlignment="1">
      <alignment vertical="center"/>
    </xf>
    <xf numFmtId="3" fontId="0" fillId="0" borderId="0" xfId="973" applyNumberFormat="1" applyFont="1" applyFill="1" applyBorder="1" applyAlignment="1">
      <alignment horizontal="right" vertical="center"/>
    </xf>
    <xf numFmtId="0" fontId="157" fillId="0" borderId="0" xfId="973" applyFont="1" applyFill="1" applyBorder="1" applyAlignment="1">
      <alignment vertical="center"/>
    </xf>
    <xf numFmtId="0" fontId="139" fillId="0" borderId="0" xfId="0" applyFont="1" applyFill="1"/>
    <xf numFmtId="0" fontId="140" fillId="0" borderId="0" xfId="0" applyFont="1" applyFill="1"/>
    <xf numFmtId="43" fontId="0" fillId="0" borderId="0" xfId="1073" applyFont="1" applyFill="1"/>
    <xf numFmtId="10" fontId="0" fillId="0" borderId="0" xfId="1072" applyNumberFormat="1" applyFont="1" applyFill="1"/>
    <xf numFmtId="164" fontId="0" fillId="0" borderId="0" xfId="0" applyNumberFormat="1" applyFont="1" applyFill="1"/>
    <xf numFmtId="0" fontId="149" fillId="0" borderId="0" xfId="1056" applyNumberFormat="1" applyFont="1" applyFill="1" applyBorder="1" applyAlignment="1"/>
    <xf numFmtId="0" fontId="0" fillId="0" borderId="0" xfId="1056" applyFont="1" applyFill="1"/>
    <xf numFmtId="0" fontId="149" fillId="0" borderId="24" xfId="1056" applyNumberFormat="1" applyFont="1" applyFill="1" applyBorder="1" applyAlignment="1"/>
    <xf numFmtId="164" fontId="149" fillId="0" borderId="24" xfId="1056" applyNumberFormat="1" applyFont="1" applyFill="1" applyBorder="1" applyAlignment="1"/>
    <xf numFmtId="0" fontId="150" fillId="0" borderId="0" xfId="0" applyFont="1" applyFill="1" applyAlignment="1">
      <alignment horizontal="center"/>
    </xf>
    <xf numFmtId="0" fontId="149" fillId="0" borderId="0" xfId="0" applyNumberFormat="1" applyFont="1" applyFill="1" applyBorder="1" applyAlignment="1"/>
    <xf numFmtId="0" fontId="149" fillId="0" borderId="24" xfId="0" applyNumberFormat="1" applyFont="1" applyFill="1" applyBorder="1" applyAlignment="1"/>
    <xf numFmtId="4" fontId="149" fillId="0" borderId="24" xfId="0" applyNumberFormat="1" applyFont="1" applyFill="1" applyBorder="1" applyAlignment="1"/>
    <xf numFmtId="164" fontId="149" fillId="0" borderId="24" xfId="0" applyNumberFormat="1" applyFont="1" applyFill="1" applyBorder="1" applyAlignment="1"/>
    <xf numFmtId="3" fontId="149" fillId="0" borderId="24" xfId="0" applyNumberFormat="1" applyFont="1" applyFill="1" applyBorder="1" applyAlignment="1"/>
    <xf numFmtId="187" fontId="0" fillId="0" borderId="0" xfId="0" applyNumberFormat="1" applyFont="1" applyFill="1"/>
    <xf numFmtId="0" fontId="6" fillId="0" borderId="22" xfId="0" applyFont="1" applyFill="1" applyBorder="1" applyAlignment="1">
      <alignment horizontal="right" vertical="top" wrapText="1"/>
    </xf>
    <xf numFmtId="0" fontId="6" fillId="0" borderId="25" xfId="0" applyFont="1" applyFill="1" applyBorder="1" applyAlignment="1">
      <alignment horizontal="right" vertical="top" wrapText="1"/>
    </xf>
    <xf numFmtId="0" fontId="6" fillId="0" borderId="23" xfId="0" applyFont="1" applyFill="1" applyBorder="1" applyAlignment="1">
      <alignment horizontal="right" vertical="top" wrapText="1"/>
    </xf>
    <xf numFmtId="0" fontId="0" fillId="0" borderId="22" xfId="0" applyFont="1" applyFill="1" applyBorder="1" applyAlignment="1">
      <alignment vertical="top" wrapText="1"/>
    </xf>
    <xf numFmtId="0" fontId="0" fillId="0" borderId="25" xfId="0" applyFont="1" applyFill="1" applyBorder="1" applyAlignment="1">
      <alignment vertical="top" wrapText="1"/>
    </xf>
    <xf numFmtId="0" fontId="0" fillId="0" borderId="23" xfId="0" applyFont="1" applyFill="1" applyBorder="1" applyAlignment="1">
      <alignment vertical="top" wrapText="1"/>
    </xf>
    <xf numFmtId="0" fontId="6" fillId="0" borderId="22" xfId="0" applyFont="1" applyFill="1" applyBorder="1" applyAlignment="1">
      <alignment horizontal="right" vertical="center" wrapText="1"/>
    </xf>
    <xf numFmtId="0" fontId="6" fillId="0" borderId="25" xfId="0" applyFont="1" applyFill="1" applyBorder="1" applyAlignment="1">
      <alignment horizontal="right" vertical="center" wrapText="1"/>
    </xf>
    <xf numFmtId="0" fontId="6" fillId="0" borderId="23" xfId="0" applyFont="1" applyFill="1" applyBorder="1" applyAlignment="1">
      <alignment horizontal="right" vertical="center" wrapText="1"/>
    </xf>
    <xf numFmtId="0" fontId="0" fillId="0" borderId="16" xfId="0" applyFont="1" applyFill="1" applyBorder="1" applyAlignment="1">
      <alignment horizontal="center" vertical="top" wrapText="1"/>
    </xf>
    <xf numFmtId="0" fontId="6" fillId="0" borderId="22" xfId="0" applyFont="1" applyFill="1" applyBorder="1" applyAlignment="1">
      <alignment wrapText="1"/>
    </xf>
    <xf numFmtId="0" fontId="6" fillId="0" borderId="23" xfId="0" applyFont="1" applyFill="1" applyBorder="1" applyAlignment="1">
      <alignment wrapText="1"/>
    </xf>
    <xf numFmtId="0" fontId="6" fillId="0" borderId="16" xfId="0" applyFont="1" applyFill="1" applyBorder="1" applyAlignment="1">
      <alignment horizontal="center"/>
    </xf>
    <xf numFmtId="187" fontId="0" fillId="0" borderId="16" xfId="0" applyNumberFormat="1" applyFont="1" applyFill="1" applyBorder="1" applyAlignment="1">
      <alignment horizontal="right"/>
    </xf>
    <xf numFmtId="186" fontId="0" fillId="0" borderId="16" xfId="0" applyNumberFormat="1" applyFont="1" applyFill="1" applyBorder="1" applyAlignment="1">
      <alignment horizontal="right"/>
    </xf>
    <xf numFmtId="0" fontId="157" fillId="0" borderId="22" xfId="0" applyFont="1" applyFill="1" applyBorder="1" applyAlignment="1">
      <alignment vertical="top" wrapText="1"/>
    </xf>
    <xf numFmtId="0" fontId="157" fillId="0" borderId="23" xfId="0" applyFont="1" applyFill="1" applyBorder="1" applyAlignment="1">
      <alignment vertical="top" wrapText="1"/>
    </xf>
    <xf numFmtId="0" fontId="7" fillId="0" borderId="0" xfId="1" applyBorder="1" applyAlignment="1">
      <alignment horizontal="left" vertical="center"/>
    </xf>
    <xf numFmtId="0" fontId="7" fillId="0" borderId="0" xfId="1" applyFill="1" applyBorder="1"/>
    <xf numFmtId="0" fontId="7" fillId="0" borderId="0" xfId="1" applyFill="1" applyBorder="1" applyAlignment="1">
      <alignment horizontal="left" vertical="center" wrapText="1"/>
    </xf>
    <xf numFmtId="0" fontId="7" fillId="0" borderId="0" xfId="1" applyBorder="1" applyAlignment="1"/>
    <xf numFmtId="2" fontId="6" fillId="0" borderId="0" xfId="0" applyNumberFormat="1" applyFont="1" applyBorder="1" applyAlignment="1">
      <alignment horizontal="center" vertical="center" wrapText="1"/>
    </xf>
    <xf numFmtId="2" fontId="0" fillId="0" borderId="0" xfId="0" applyNumberFormat="1" applyFont="1" applyBorder="1"/>
    <xf numFmtId="2" fontId="0" fillId="34" borderId="0" xfId="0" applyNumberFormat="1" applyFill="1" applyBorder="1" applyAlignment="1">
      <alignment horizontal="center" vertical="center"/>
    </xf>
    <xf numFmtId="2" fontId="0" fillId="34" borderId="0" xfId="0" applyNumberFormat="1" applyFont="1" applyFill="1" applyBorder="1" applyAlignment="1">
      <alignment horizontal="center" vertical="center"/>
    </xf>
    <xf numFmtId="2" fontId="0" fillId="34" borderId="0" xfId="0" applyNumberFormat="1" applyFont="1" applyFill="1" applyBorder="1" applyAlignment="1">
      <alignment horizontal="center" vertical="center"/>
    </xf>
    <xf numFmtId="2" fontId="0" fillId="34" borderId="0" xfId="0" applyNumberFormat="1" applyFont="1" applyFill="1" applyBorder="1" applyAlignment="1">
      <alignment horizontal="center" vertical="center" wrapText="1"/>
    </xf>
    <xf numFmtId="2" fontId="8" fillId="34" borderId="0" xfId="1" applyNumberFormat="1" applyFont="1" applyFill="1" applyBorder="1" applyAlignment="1">
      <alignment horizontal="center" vertical="center"/>
    </xf>
    <xf numFmtId="0" fontId="6" fillId="0" borderId="63" xfId="0" applyFont="1" applyBorder="1" applyAlignment="1">
      <alignment horizontal="center"/>
    </xf>
    <xf numFmtId="0" fontId="6" fillId="0" borderId="64" xfId="0" applyFont="1" applyBorder="1" applyAlignment="1">
      <alignment horizontal="center" vertical="center"/>
    </xf>
    <xf numFmtId="2" fontId="6" fillId="0" borderId="64" xfId="0" applyNumberFormat="1" applyFont="1" applyBorder="1" applyAlignment="1">
      <alignment horizontal="center" vertical="center"/>
    </xf>
    <xf numFmtId="0" fontId="6" fillId="0" borderId="65" xfId="0" applyFont="1" applyBorder="1" applyAlignment="1">
      <alignment horizontal="center"/>
    </xf>
    <xf numFmtId="0" fontId="20" fillId="74" borderId="66" xfId="0" applyFont="1" applyFill="1" applyBorder="1" applyAlignment="1">
      <alignment horizontal="center" vertical="center"/>
    </xf>
    <xf numFmtId="0" fontId="0" fillId="0" borderId="67" xfId="0" applyFont="1" applyBorder="1" applyAlignment="1">
      <alignment horizontal="center"/>
    </xf>
    <xf numFmtId="0" fontId="0" fillId="0" borderId="67" xfId="0" applyFont="1" applyBorder="1" applyAlignment="1">
      <alignment horizontal="center" vertical="center"/>
    </xf>
    <xf numFmtId="0" fontId="20" fillId="74" borderId="68" xfId="0" applyFont="1" applyFill="1" applyBorder="1" applyAlignment="1">
      <alignment horizontal="center" vertical="center"/>
    </xf>
    <xf numFmtId="0" fontId="7" fillId="0" borderId="69" xfId="1" applyBorder="1" applyAlignment="1">
      <alignment horizontal="center" vertical="center"/>
    </xf>
    <xf numFmtId="2" fontId="0" fillId="34" borderId="69" xfId="0" applyNumberFormat="1" applyFont="1" applyFill="1" applyBorder="1" applyAlignment="1">
      <alignment horizontal="center" vertical="center"/>
    </xf>
    <xf numFmtId="0" fontId="0" fillId="0" borderId="69" xfId="0" applyFont="1" applyBorder="1" applyAlignment="1">
      <alignment horizontal="center" vertical="center"/>
    </xf>
    <xf numFmtId="0" fontId="7" fillId="0" borderId="69" xfId="1" applyBorder="1" applyAlignment="1">
      <alignment horizontal="left" vertical="center" wrapText="1"/>
    </xf>
    <xf numFmtId="2" fontId="0" fillId="34" borderId="69" xfId="0" applyNumberFormat="1" applyFont="1" applyFill="1" applyBorder="1" applyAlignment="1">
      <alignment horizontal="center" vertical="center"/>
    </xf>
    <xf numFmtId="0" fontId="0" fillId="0" borderId="70" xfId="0" applyFont="1" applyBorder="1" applyAlignment="1">
      <alignment horizontal="center" vertical="center"/>
    </xf>
    <xf numFmtId="0" fontId="0" fillId="0" borderId="67" xfId="0" applyBorder="1" applyAlignment="1">
      <alignment horizontal="center"/>
    </xf>
    <xf numFmtId="0" fontId="20" fillId="74" borderId="66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/>
    </xf>
    <xf numFmtId="0" fontId="20" fillId="74" borderId="68" xfId="0" applyFont="1" applyFill="1" applyBorder="1" applyAlignment="1">
      <alignment horizontal="center" vertical="center" wrapText="1"/>
    </xf>
    <xf numFmtId="0" fontId="7" fillId="0" borderId="69" xfId="1" applyBorder="1" applyAlignment="1">
      <alignment horizontal="center" vertical="center" wrapText="1"/>
    </xf>
    <xf numFmtId="2" fontId="0" fillId="34" borderId="69" xfId="0" applyNumberFormat="1" applyFont="1" applyFill="1" applyBorder="1" applyAlignment="1">
      <alignment horizontal="center" vertical="center" wrapText="1"/>
    </xf>
    <xf numFmtId="0" fontId="0" fillId="0" borderId="69" xfId="0" applyFont="1" applyBorder="1" applyAlignment="1">
      <alignment horizontal="center" vertical="center" wrapText="1"/>
    </xf>
    <xf numFmtId="0" fontId="7" fillId="0" borderId="69" xfId="1" applyBorder="1" applyAlignment="1">
      <alignment vertical="center" wrapText="1"/>
    </xf>
    <xf numFmtId="0" fontId="0" fillId="0" borderId="70" xfId="0" applyBorder="1" applyAlignment="1">
      <alignment horizontal="center"/>
    </xf>
    <xf numFmtId="0" fontId="7" fillId="0" borderId="69" xfId="1" applyBorder="1"/>
    <xf numFmtId="2" fontId="0" fillId="0" borderId="69" xfId="0" applyNumberFormat="1" applyBorder="1" applyAlignment="1">
      <alignment horizontal="center" vertical="center"/>
    </xf>
    <xf numFmtId="0" fontId="23" fillId="74" borderId="66" xfId="0" applyFont="1" applyFill="1" applyBorder="1" applyAlignment="1">
      <alignment horizontal="center" vertical="center"/>
    </xf>
    <xf numFmtId="0" fontId="23" fillId="74" borderId="68" xfId="0" applyFont="1" applyFill="1" applyBorder="1" applyAlignment="1">
      <alignment horizontal="center" vertical="center"/>
    </xf>
    <xf numFmtId="0" fontId="7" fillId="0" borderId="69" xfId="1" applyFill="1" applyBorder="1"/>
    <xf numFmtId="2" fontId="0" fillId="0" borderId="69" xfId="0" applyNumberFormat="1" applyFont="1" applyBorder="1" applyAlignment="1">
      <alignment horizontal="center" vertical="center"/>
    </xf>
    <xf numFmtId="2" fontId="0" fillId="0" borderId="69" xfId="0" applyNumberFormat="1" applyFont="1" applyBorder="1" applyAlignment="1">
      <alignment horizontal="center" vertical="center"/>
    </xf>
    <xf numFmtId="2" fontId="0" fillId="0" borderId="69" xfId="0" applyNumberFormat="1" applyFont="1" applyFill="1" applyBorder="1" applyAlignment="1">
      <alignment horizontal="center" vertical="center"/>
    </xf>
    <xf numFmtId="2" fontId="6" fillId="0" borderId="64" xfId="0" applyNumberFormat="1" applyFont="1" applyBorder="1" applyAlignment="1">
      <alignment horizontal="center"/>
    </xf>
    <xf numFmtId="0" fontId="6" fillId="0" borderId="65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 wrapText="1"/>
    </xf>
    <xf numFmtId="2" fontId="0" fillId="0" borderId="67" xfId="0" applyNumberFormat="1" applyBorder="1" applyAlignment="1">
      <alignment horizontal="center" vertical="center"/>
    </xf>
    <xf numFmtId="0" fontId="7" fillId="0" borderId="69" xfId="1" applyFill="1" applyBorder="1" applyAlignment="1">
      <alignment horizontal="center"/>
    </xf>
    <xf numFmtId="0" fontId="7" fillId="0" borderId="63" xfId="1" applyBorder="1" applyAlignment="1">
      <alignment horizontal="center"/>
    </xf>
    <xf numFmtId="2" fontId="0" fillId="0" borderId="64" xfId="0" applyNumberFormat="1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7" fillId="0" borderId="66" xfId="1" applyBorder="1" applyAlignment="1">
      <alignment horizontal="center" vertical="center"/>
    </xf>
    <xf numFmtId="0" fontId="7" fillId="0" borderId="68" xfId="1" applyBorder="1" applyAlignment="1">
      <alignment horizontal="center" vertical="center"/>
    </xf>
    <xf numFmtId="2" fontId="0" fillId="0" borderId="69" xfId="0" applyNumberFormat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7" fillId="0" borderId="69" xfId="1" applyBorder="1" applyAlignment="1">
      <alignment horizontal="left" vertical="center"/>
    </xf>
    <xf numFmtId="0" fontId="7" fillId="0" borderId="69" xfId="1" applyBorder="1" applyAlignment="1">
      <alignment horizontal="left" vertical="center"/>
    </xf>
    <xf numFmtId="2" fontId="0" fillId="34" borderId="69" xfId="0" applyNumberFormat="1" applyFill="1" applyBorder="1" applyAlignment="1">
      <alignment horizontal="center" vertical="center"/>
    </xf>
    <xf numFmtId="2" fontId="0" fillId="0" borderId="70" xfId="0" applyNumberFormat="1" applyBorder="1" applyAlignment="1">
      <alignment horizontal="center" vertical="center"/>
    </xf>
    <xf numFmtId="2" fontId="8" fillId="0" borderId="69" xfId="1" applyNumberFormat="1" applyFont="1" applyBorder="1" applyAlignment="1">
      <alignment horizontal="center" vertical="center"/>
    </xf>
    <xf numFmtId="0" fontId="7" fillId="0" borderId="69" xfId="1" applyFill="1" applyBorder="1" applyAlignment="1"/>
    <xf numFmtId="0" fontId="0" fillId="0" borderId="63" xfId="0" applyFont="1" applyBorder="1" applyAlignment="1">
      <alignment horizontal="center" vertical="center"/>
    </xf>
    <xf numFmtId="2" fontId="0" fillId="34" borderId="64" xfId="0" applyNumberFormat="1" applyFont="1" applyFill="1" applyBorder="1" applyAlignment="1">
      <alignment horizontal="center" vertical="center"/>
    </xf>
    <xf numFmtId="0" fontId="0" fillId="0" borderId="64" xfId="0" applyFont="1" applyBorder="1" applyAlignment="1">
      <alignment horizontal="center" vertical="center"/>
    </xf>
    <xf numFmtId="0" fontId="7" fillId="0" borderId="64" xfId="1" applyBorder="1" applyAlignment="1">
      <alignment horizontal="left" vertical="center"/>
    </xf>
    <xf numFmtId="2" fontId="0" fillId="34" borderId="64" xfId="0" applyNumberFormat="1" applyFont="1" applyFill="1" applyBorder="1" applyAlignment="1">
      <alignment horizontal="center" vertical="center"/>
    </xf>
    <xf numFmtId="0" fontId="0" fillId="0" borderId="65" xfId="0" applyFont="1" applyBorder="1" applyAlignment="1">
      <alignment horizontal="center"/>
    </xf>
    <xf numFmtId="0" fontId="0" fillId="0" borderId="66" xfId="0" applyFont="1" applyBorder="1" applyAlignment="1">
      <alignment horizontal="center" vertical="center"/>
    </xf>
    <xf numFmtId="0" fontId="0" fillId="0" borderId="68" xfId="0" applyFont="1" applyBorder="1" applyAlignment="1">
      <alignment horizontal="center" vertical="center"/>
    </xf>
    <xf numFmtId="2" fontId="8" fillId="0" borderId="64" xfId="1" applyNumberFormat="1" applyFont="1" applyBorder="1" applyAlignment="1">
      <alignment horizontal="center" vertical="center"/>
    </xf>
    <xf numFmtId="0" fontId="7" fillId="0" borderId="64" xfId="1" applyFill="1" applyBorder="1"/>
    <xf numFmtId="2" fontId="0" fillId="0" borderId="64" xfId="0" applyNumberFormat="1" applyFont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7" fillId="0" borderId="66" xfId="1" applyBorder="1" applyAlignment="1">
      <alignment horizontal="center"/>
    </xf>
    <xf numFmtId="0" fontId="0" fillId="0" borderId="66" xfId="0" applyBorder="1" applyAlignment="1">
      <alignment horizontal="center" vertical="center"/>
    </xf>
    <xf numFmtId="0" fontId="160" fillId="34" borderId="62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6" fillId="75" borderId="0" xfId="0" applyFont="1" applyFill="1"/>
    <xf numFmtId="0" fontId="6" fillId="75" borderId="0" xfId="0" applyFont="1" applyFill="1" applyAlignment="1">
      <alignment horizontal="center" vertical="center"/>
    </xf>
    <xf numFmtId="0" fontId="0" fillId="75" borderId="0" xfId="0" applyFill="1"/>
    <xf numFmtId="0" fontId="6" fillId="75" borderId="0" xfId="0" applyFont="1" applyFill="1" applyAlignment="1">
      <alignment horizontal="center"/>
    </xf>
    <xf numFmtId="0" fontId="6" fillId="75" borderId="0" xfId="0" applyFont="1" applyFill="1" applyAlignment="1">
      <alignment horizontal="center" vertical="center"/>
    </xf>
    <xf numFmtId="0" fontId="0" fillId="75" borderId="0" xfId="0" applyFill="1" applyAlignment="1">
      <alignment vertical="center" wrapText="1"/>
    </xf>
    <xf numFmtId="10" fontId="0" fillId="75" borderId="0" xfId="0" applyNumberFormat="1" applyFill="1" applyAlignment="1">
      <alignment vertical="center" wrapText="1"/>
    </xf>
  </cellXfs>
  <cellStyles count="1074">
    <cellStyle name="20 % - Aksentti1 2" xfId="54"/>
    <cellStyle name="20 % - Aksentti1 2 2" xfId="55"/>
    <cellStyle name="20 % - Aksentti1 2 2 2" xfId="792"/>
    <cellStyle name="20 % - Aksentti1 2 3" xfId="56"/>
    <cellStyle name="20 % - Aksentti1 2 4" xfId="57"/>
    <cellStyle name="20 % - Aksentti1 2_T_B1.2" xfId="793"/>
    <cellStyle name="20 % - Aksentti2 2" xfId="58"/>
    <cellStyle name="20 % - Aksentti2 2 2" xfId="59"/>
    <cellStyle name="20 % - Aksentti2 2 2 2" xfId="794"/>
    <cellStyle name="20 % - Aksentti2 2 3" xfId="60"/>
    <cellStyle name="20 % - Aksentti2 2 4" xfId="61"/>
    <cellStyle name="20 % - Aksentti2 2_T_B1.2" xfId="795"/>
    <cellStyle name="20 % - Aksentti3 2" xfId="62"/>
    <cellStyle name="20 % - Aksentti3 2 2" xfId="63"/>
    <cellStyle name="20 % - Aksentti3 2 2 2" xfId="796"/>
    <cellStyle name="20 % - Aksentti3 2 3" xfId="64"/>
    <cellStyle name="20 % - Aksentti3 2 4" xfId="65"/>
    <cellStyle name="20 % - Aksentti3 2_T_B1.2" xfId="797"/>
    <cellStyle name="20 % - Aksentti4 2" xfId="66"/>
    <cellStyle name="20 % - Aksentti4 2 2" xfId="67"/>
    <cellStyle name="20 % - Aksentti4 2 2 2" xfId="798"/>
    <cellStyle name="20 % - Aksentti4 2 3" xfId="68"/>
    <cellStyle name="20 % - Aksentti4 2 4" xfId="69"/>
    <cellStyle name="20 % - Aksentti4 2_T_B1.2" xfId="799"/>
    <cellStyle name="20 % - Aksentti5 2" xfId="70"/>
    <cellStyle name="20 % - Aksentti5 2 2" xfId="71"/>
    <cellStyle name="20 % - Aksentti5 2 2 2" xfId="801"/>
    <cellStyle name="20 % - Aksentti5 2 3" xfId="72"/>
    <cellStyle name="20 % - Aksentti5 2 4" xfId="73"/>
    <cellStyle name="20 % - Aksentti5 2_T_B1.2" xfId="802"/>
    <cellStyle name="20 % - Aksentti6 2" xfId="74"/>
    <cellStyle name="20 % - Aksentti6 2 2" xfId="75"/>
    <cellStyle name="20 % - Aksentti6 2 2 2" xfId="803"/>
    <cellStyle name="20 % - Aksentti6 2 3" xfId="76"/>
    <cellStyle name="20 % - Aksentti6 2 4" xfId="77"/>
    <cellStyle name="20 % - Aksentti6 2_T_B1.2" xfId="804"/>
    <cellStyle name="20 % - zvýraznenie1" xfId="20" builtinId="30" customBuiltin="1"/>
    <cellStyle name="20 % - zvýraznenie1 2" xfId="992"/>
    <cellStyle name="20 % - zvýraznenie1 3" xfId="1016"/>
    <cellStyle name="20 % - zvýraznenie1 4" xfId="1030"/>
    <cellStyle name="20 % - zvýraznenie1 5" xfId="1044"/>
    <cellStyle name="20 % - zvýraznenie1 6" xfId="1058"/>
    <cellStyle name="20 % - zvýraznenie2" xfId="24" builtinId="34" customBuiltin="1"/>
    <cellStyle name="20 % - zvýraznenie2 2" xfId="996"/>
    <cellStyle name="20 % - zvýraznenie2 3" xfId="1018"/>
    <cellStyle name="20 % - zvýraznenie2 4" xfId="1032"/>
    <cellStyle name="20 % - zvýraznenie2 5" xfId="1046"/>
    <cellStyle name="20 % - zvýraznenie2 6" xfId="1060"/>
    <cellStyle name="20 % - zvýraznenie3" xfId="28" builtinId="38" customBuiltin="1"/>
    <cellStyle name="20 % - zvýraznenie3 2" xfId="1000"/>
    <cellStyle name="20 % - zvýraznenie3 3" xfId="1020"/>
    <cellStyle name="20 % - zvýraznenie3 4" xfId="1034"/>
    <cellStyle name="20 % - zvýraznenie3 5" xfId="1048"/>
    <cellStyle name="20 % - zvýraznenie3 6" xfId="1062"/>
    <cellStyle name="20 % - zvýraznenie4" xfId="32" builtinId="42" customBuiltin="1"/>
    <cellStyle name="20 % - zvýraznenie4 2" xfId="1004"/>
    <cellStyle name="20 % - zvýraznenie4 3" xfId="1022"/>
    <cellStyle name="20 % - zvýraznenie4 4" xfId="1036"/>
    <cellStyle name="20 % - zvýraznenie4 5" xfId="1050"/>
    <cellStyle name="20 % - zvýraznenie4 6" xfId="1064"/>
    <cellStyle name="20 % - zvýraznenie5" xfId="36" builtinId="46" customBuiltin="1"/>
    <cellStyle name="20 % - zvýraznenie5 2" xfId="1008"/>
    <cellStyle name="20 % - zvýraznenie5 3" xfId="1024"/>
    <cellStyle name="20 % - zvýraznenie5 4" xfId="1038"/>
    <cellStyle name="20 % - zvýraznenie5 5" xfId="1052"/>
    <cellStyle name="20 % - zvýraznenie5 6" xfId="1066"/>
    <cellStyle name="20 % - zvýraznenie6" xfId="40" builtinId="50" customBuiltin="1"/>
    <cellStyle name="20 % - zvýraznenie6 2" xfId="1012"/>
    <cellStyle name="20 % - zvýraznenie6 3" xfId="1026"/>
    <cellStyle name="20 % - zvýraznenie6 4" xfId="1040"/>
    <cellStyle name="20 % - zvýraznenie6 5" xfId="1054"/>
    <cellStyle name="20 % - zvýraznenie6 6" xfId="1068"/>
    <cellStyle name="20% - Accent1 2" xfId="78"/>
    <cellStyle name="20% - Accent2 2" xfId="79"/>
    <cellStyle name="20% - Accent3 2" xfId="80"/>
    <cellStyle name="20% - Accent4 2" xfId="81"/>
    <cellStyle name="20% - Accent5 2" xfId="82"/>
    <cellStyle name="20% - Accent6 2" xfId="83"/>
    <cellStyle name="40 % - Aksentti1 2" xfId="84"/>
    <cellStyle name="40 % - Aksentti1 2 2" xfId="85"/>
    <cellStyle name="40 % - Aksentti1 2 2 2" xfId="805"/>
    <cellStyle name="40 % - Aksentti1 2 3" xfId="86"/>
    <cellStyle name="40 % - Aksentti1 2 4" xfId="87"/>
    <cellStyle name="40 % - Aksentti1 2_T_B1.2" xfId="806"/>
    <cellStyle name="40 % - Aksentti2 2" xfId="88"/>
    <cellStyle name="40 % - Aksentti2 2 2" xfId="89"/>
    <cellStyle name="40 % - Aksentti2 2 2 2" xfId="807"/>
    <cellStyle name="40 % - Aksentti2 2 3" xfId="90"/>
    <cellStyle name="40 % - Aksentti2 2 4" xfId="91"/>
    <cellStyle name="40 % - Aksentti2 2_T_B1.2" xfId="808"/>
    <cellStyle name="40 % - Aksentti3 2" xfId="92"/>
    <cellStyle name="40 % - Aksentti3 2 2" xfId="93"/>
    <cellStyle name="40 % - Aksentti3 2 2 2" xfId="809"/>
    <cellStyle name="40 % - Aksentti3 2 3" xfId="94"/>
    <cellStyle name="40 % - Aksentti3 2 4" xfId="95"/>
    <cellStyle name="40 % - Aksentti3 2_T_B1.2" xfId="810"/>
    <cellStyle name="40 % - Aksentti4 2" xfId="96"/>
    <cellStyle name="40 % - Aksentti4 2 2" xfId="97"/>
    <cellStyle name="40 % - Aksentti4 2 2 2" xfId="811"/>
    <cellStyle name="40 % - Aksentti4 2 3" xfId="98"/>
    <cellStyle name="40 % - Aksentti4 2 4" xfId="99"/>
    <cellStyle name="40 % - Aksentti4 2_T_B1.2" xfId="812"/>
    <cellStyle name="40 % - Aksentti5 2" xfId="100"/>
    <cellStyle name="40 % - Aksentti5 2 2" xfId="101"/>
    <cellStyle name="40 % - Aksentti5 2 2 2" xfId="813"/>
    <cellStyle name="40 % - Aksentti5 2 3" xfId="102"/>
    <cellStyle name="40 % - Aksentti5 2 4" xfId="103"/>
    <cellStyle name="40 % - Aksentti5 2_T_B1.2" xfId="814"/>
    <cellStyle name="40 % - Aksentti6 2" xfId="104"/>
    <cellStyle name="40 % - Aksentti6 2 2" xfId="105"/>
    <cellStyle name="40 % - Aksentti6 2 2 2" xfId="815"/>
    <cellStyle name="40 % - Aksentti6 2 3" xfId="106"/>
    <cellStyle name="40 % - Aksentti6 2 4" xfId="107"/>
    <cellStyle name="40 % - Aksentti6 2_T_B1.2" xfId="816"/>
    <cellStyle name="40 % - zvýraznenie1" xfId="21" builtinId="31" customBuiltin="1"/>
    <cellStyle name="40 % - zvýraznenie1 2" xfId="993"/>
    <cellStyle name="40 % - zvýraznenie1 3" xfId="1017"/>
    <cellStyle name="40 % - zvýraznenie1 4" xfId="1031"/>
    <cellStyle name="40 % - zvýraznenie1 5" xfId="1045"/>
    <cellStyle name="40 % - zvýraznenie1 6" xfId="1059"/>
    <cellStyle name="40 % - zvýraznenie2" xfId="25" builtinId="35" customBuiltin="1"/>
    <cellStyle name="40 % - zvýraznenie2 2" xfId="997"/>
    <cellStyle name="40 % - zvýraznenie2 3" xfId="1019"/>
    <cellStyle name="40 % - zvýraznenie2 4" xfId="1033"/>
    <cellStyle name="40 % - zvýraznenie2 5" xfId="1047"/>
    <cellStyle name="40 % - zvýraznenie2 6" xfId="1061"/>
    <cellStyle name="40 % - zvýraznenie3" xfId="29" builtinId="39" customBuiltin="1"/>
    <cellStyle name="40 % - zvýraznenie3 2" xfId="1001"/>
    <cellStyle name="40 % - zvýraznenie3 3" xfId="1021"/>
    <cellStyle name="40 % - zvýraznenie3 4" xfId="1035"/>
    <cellStyle name="40 % - zvýraznenie3 5" xfId="1049"/>
    <cellStyle name="40 % - zvýraznenie3 6" xfId="1063"/>
    <cellStyle name="40 % - zvýraznenie4" xfId="33" builtinId="43" customBuiltin="1"/>
    <cellStyle name="40 % - zvýraznenie4 2" xfId="1005"/>
    <cellStyle name="40 % - zvýraznenie4 3" xfId="1023"/>
    <cellStyle name="40 % - zvýraznenie4 4" xfId="1037"/>
    <cellStyle name="40 % - zvýraznenie4 5" xfId="1051"/>
    <cellStyle name="40 % - zvýraznenie4 6" xfId="1065"/>
    <cellStyle name="40 % - zvýraznenie5" xfId="37" builtinId="47" customBuiltin="1"/>
    <cellStyle name="40 % - zvýraznenie5 2" xfId="1009"/>
    <cellStyle name="40 % - zvýraznenie5 3" xfId="1025"/>
    <cellStyle name="40 % - zvýraznenie5 4" xfId="1039"/>
    <cellStyle name="40 % - zvýraznenie5 5" xfId="1053"/>
    <cellStyle name="40 % - zvýraznenie5 6" xfId="1067"/>
    <cellStyle name="40 % - zvýraznenie6" xfId="41" builtinId="51" customBuiltin="1"/>
    <cellStyle name="40 % - zvýraznenie6 2" xfId="1013"/>
    <cellStyle name="40 % - zvýraznenie6 3" xfId="1027"/>
    <cellStyle name="40 % - zvýraznenie6 4" xfId="1041"/>
    <cellStyle name="40 % - zvýraznenie6 5" xfId="1055"/>
    <cellStyle name="40 % - zvýraznenie6 6" xfId="1069"/>
    <cellStyle name="40% - Accent1 2" xfId="108"/>
    <cellStyle name="40% - Accent2 2" xfId="109"/>
    <cellStyle name="40% - Accent3 2" xfId="110"/>
    <cellStyle name="40% - Accent4 2" xfId="111"/>
    <cellStyle name="40% - Accent5 2" xfId="112"/>
    <cellStyle name="40% - Accent6 2" xfId="113"/>
    <cellStyle name="60 % - zvýraznenie1" xfId="22" builtinId="32" customBuiltin="1"/>
    <cellStyle name="60 % - zvýraznenie1 2" xfId="994"/>
    <cellStyle name="60 % - zvýraznenie2" xfId="26" builtinId="36" customBuiltin="1"/>
    <cellStyle name="60 % - zvýraznenie2 2" xfId="998"/>
    <cellStyle name="60 % - zvýraznenie3" xfId="30" builtinId="40" customBuiltin="1"/>
    <cellStyle name="60 % - zvýraznenie3 2" xfId="1002"/>
    <cellStyle name="60 % - zvýraznenie4" xfId="34" builtinId="44" customBuiltin="1"/>
    <cellStyle name="60 % - zvýraznenie4 2" xfId="1006"/>
    <cellStyle name="60 % - zvýraznenie5" xfId="38" builtinId="48" customBuiltin="1"/>
    <cellStyle name="60 % - zvýraznenie5 2" xfId="1010"/>
    <cellStyle name="60 % - zvýraznenie6" xfId="42" builtinId="52" customBuiltin="1"/>
    <cellStyle name="60 % - zvýraznenie6 2" xfId="1014"/>
    <cellStyle name="60% - Accent1 2" xfId="114"/>
    <cellStyle name="60% - Accent2 2" xfId="115"/>
    <cellStyle name="60% - Accent3 2" xfId="116"/>
    <cellStyle name="60% - Accent4 2" xfId="117"/>
    <cellStyle name="60% - Accent5 2" xfId="118"/>
    <cellStyle name="60% - Accent6 2" xfId="119"/>
    <cellStyle name="Accent1 2" xfId="120"/>
    <cellStyle name="Accent2 2" xfId="121"/>
    <cellStyle name="Accent3 2" xfId="122"/>
    <cellStyle name="Accent4 2" xfId="123"/>
    <cellStyle name="Accent5 2" xfId="124"/>
    <cellStyle name="Accent6 2" xfId="125"/>
    <cellStyle name="annee semestre" xfId="817"/>
    <cellStyle name="Bad 2" xfId="126"/>
    <cellStyle name="Bad 3" xfId="127"/>
    <cellStyle name="bin" xfId="128"/>
    <cellStyle name="blue" xfId="129"/>
    <cellStyle name="Ç¥ÁØ_ENRL2" xfId="130"/>
    <cellStyle name="caché" xfId="818"/>
    <cellStyle name="Calculation 2" xfId="131"/>
    <cellStyle name="cell" xfId="132"/>
    <cellStyle name="cell 2" xfId="133"/>
    <cellStyle name="cell 2 2" xfId="134"/>
    <cellStyle name="cell 3" xfId="135"/>
    <cellStyle name="cell 3 2" xfId="136"/>
    <cellStyle name="cell 3 3" xfId="137"/>
    <cellStyle name="cell 4" xfId="138"/>
    <cellStyle name="cell 4 2" xfId="139"/>
    <cellStyle name="cell 4 3" xfId="140"/>
    <cellStyle name="cell 5" xfId="141"/>
    <cellStyle name="cell 6" xfId="142"/>
    <cellStyle name="Code additions" xfId="144"/>
    <cellStyle name="Code additions 2" xfId="145"/>
    <cellStyle name="Code additions 2 2" xfId="146"/>
    <cellStyle name="Code additions 2 3" xfId="147"/>
    <cellStyle name="Code additions 3" xfId="148"/>
    <cellStyle name="Code additions 3 2" xfId="149"/>
    <cellStyle name="Code additions 3 3" xfId="150"/>
    <cellStyle name="Code additions 4" xfId="151"/>
    <cellStyle name="Code additions 4 2" xfId="152"/>
    <cellStyle name="Code additions 4 3" xfId="153"/>
    <cellStyle name="Code additions 5" xfId="154"/>
    <cellStyle name="Code additions 6" xfId="155"/>
    <cellStyle name="Code additions 7" xfId="156"/>
    <cellStyle name="Col&amp;RowHeadings" xfId="157"/>
    <cellStyle name="ColCodes" xfId="158"/>
    <cellStyle name="ColTitles" xfId="159"/>
    <cellStyle name="ColTitles 2" xfId="160"/>
    <cellStyle name="ColTitles 2 2" xfId="819"/>
    <cellStyle name="ColTitles 3" xfId="820"/>
    <cellStyle name="ColTitles 4" xfId="821"/>
    <cellStyle name="column" xfId="161"/>
    <cellStyle name="Comma  [1]" xfId="822"/>
    <cellStyle name="Comma [1]" xfId="823"/>
    <cellStyle name="Comma 10" xfId="660"/>
    <cellStyle name="Comma 2" xfId="52"/>
    <cellStyle name="Comma 2 2" xfId="162"/>
    <cellStyle name="Comma 2 2 2" xfId="743"/>
    <cellStyle name="Comma 2 2 2 2" xfId="784"/>
    <cellStyle name="Comma 2 3" xfId="163"/>
    <cellStyle name="Comma 2 3 2" xfId="164"/>
    <cellStyle name="Comma 2 3 3" xfId="785"/>
    <cellStyle name="Comma 2 4" xfId="165"/>
    <cellStyle name="Comma 2 5" xfId="166"/>
    <cellStyle name="Comma 2 6" xfId="167"/>
    <cellStyle name="Comma 2 7" xfId="661"/>
    <cellStyle name="Comma 2 8" xfId="742"/>
    <cellStyle name="Comma 3" xfId="168"/>
    <cellStyle name="Comma 3 2" xfId="169"/>
    <cellStyle name="Comma 3 2 2" xfId="663"/>
    <cellStyle name="Comma 3 3" xfId="170"/>
    <cellStyle name="Comma 3 3 2" xfId="664"/>
    <cellStyle name="Comma 3 4" xfId="171"/>
    <cellStyle name="Comma 3 4 2" xfId="665"/>
    <cellStyle name="Comma 3 5" xfId="172"/>
    <cellStyle name="Comma 3 6" xfId="173"/>
    <cellStyle name="Comma 3 7" xfId="662"/>
    <cellStyle name="Comma 3 8" xfId="744"/>
    <cellStyle name="Comma 4" xfId="174"/>
    <cellStyle name="Comma 4 2" xfId="175"/>
    <cellStyle name="Comma 4 2 2" xfId="667"/>
    <cellStyle name="Comma 4 3" xfId="176"/>
    <cellStyle name="Comma 4 3 2" xfId="668"/>
    <cellStyle name="Comma 4 4" xfId="177"/>
    <cellStyle name="Comma 4 4 2" xfId="669"/>
    <cellStyle name="Comma 4 5" xfId="666"/>
    <cellStyle name="Comma 4 6" xfId="745"/>
    <cellStyle name="Comma 5" xfId="178"/>
    <cellStyle name="Comma 5 2" xfId="179"/>
    <cellStyle name="Comma 5 2 2" xfId="671"/>
    <cellStyle name="Comma 5 3" xfId="180"/>
    <cellStyle name="Comma 5 3 2" xfId="672"/>
    <cellStyle name="Comma 5 4" xfId="181"/>
    <cellStyle name="Comma 5 4 2" xfId="673"/>
    <cellStyle name="Comma 5 5" xfId="670"/>
    <cellStyle name="Comma 6" xfId="182"/>
    <cellStyle name="Comma 6 2" xfId="183"/>
    <cellStyle name="Comma 6 2 2" xfId="184"/>
    <cellStyle name="Comma 6 2 2 2" xfId="676"/>
    <cellStyle name="Comma 6 2 3" xfId="185"/>
    <cellStyle name="Comma 6 2 3 2" xfId="677"/>
    <cellStyle name="Comma 6 2 4" xfId="186"/>
    <cellStyle name="Comma 6 2 4 2" xfId="678"/>
    <cellStyle name="Comma 6 2 5" xfId="675"/>
    <cellStyle name="Comma 6 3" xfId="187"/>
    <cellStyle name="Comma 6 3 2" xfId="679"/>
    <cellStyle name="Comma 6 4" xfId="188"/>
    <cellStyle name="Comma 6 4 2" xfId="680"/>
    <cellStyle name="Comma 6 5" xfId="189"/>
    <cellStyle name="Comma 6 5 2" xfId="681"/>
    <cellStyle name="Comma 6 6" xfId="674"/>
    <cellStyle name="Comma 7" xfId="190"/>
    <cellStyle name="Comma 7 2" xfId="191"/>
    <cellStyle name="Comma 7 2 2" xfId="192"/>
    <cellStyle name="Comma 7 2 2 2" xfId="684"/>
    <cellStyle name="Comma 7 2 3" xfId="193"/>
    <cellStyle name="Comma 7 2 3 2" xfId="685"/>
    <cellStyle name="Comma 7 2 4" xfId="194"/>
    <cellStyle name="Comma 7 2 4 2" xfId="686"/>
    <cellStyle name="Comma 7 2 5" xfId="683"/>
    <cellStyle name="Comma 7 3" xfId="195"/>
    <cellStyle name="Comma 7 3 2" xfId="687"/>
    <cellStyle name="Comma 7 4" xfId="196"/>
    <cellStyle name="Comma 7 4 2" xfId="688"/>
    <cellStyle name="Comma 7 5" xfId="197"/>
    <cellStyle name="Comma 7 5 2" xfId="689"/>
    <cellStyle name="Comma 7 6" xfId="198"/>
    <cellStyle name="Comma 7 7" xfId="199"/>
    <cellStyle name="Comma 7 8" xfId="682"/>
    <cellStyle name="Comma 8" xfId="200"/>
    <cellStyle name="Comma 8 2" xfId="690"/>
    <cellStyle name="Comma 9" xfId="723"/>
    <cellStyle name="Comma(0)" xfId="824"/>
    <cellStyle name="comma(1)" xfId="201"/>
    <cellStyle name="Comma(3)" xfId="825"/>
    <cellStyle name="Comma[0]" xfId="826"/>
    <cellStyle name="Comma[1]" xfId="827"/>
    <cellStyle name="Comma[2]__" xfId="828"/>
    <cellStyle name="Comma[3]" xfId="829"/>
    <cellStyle name="Comma0" xfId="830"/>
    <cellStyle name="Currency0" xfId="831"/>
    <cellStyle name="Čiarka" xfId="1073" builtinId="3"/>
    <cellStyle name="Čiarka 2" xfId="47"/>
    <cellStyle name="DataEntryCells" xfId="202"/>
    <cellStyle name="Date" xfId="832"/>
    <cellStyle name="Dezimal [0]_DIAGRAM" xfId="203"/>
    <cellStyle name="Dezimal_DIAGRAM" xfId="204"/>
    <cellStyle name="Didier" xfId="205"/>
    <cellStyle name="Didier - Title" xfId="206"/>
    <cellStyle name="Didier subtitles" xfId="207"/>
    <cellStyle name="Dobrá" xfId="7" builtinId="26" customBuiltin="1"/>
    <cellStyle name="Dobrá 2" xfId="979"/>
    <cellStyle name="données" xfId="833"/>
    <cellStyle name="donnéesbord" xfId="834"/>
    <cellStyle name="èárky [0]_CZLFS0X0" xfId="208"/>
    <cellStyle name="èárky_CZLFS0X0" xfId="209"/>
    <cellStyle name="ErrRpt_DataEntryCells" xfId="210"/>
    <cellStyle name="ErrRpt-DataEntryCells" xfId="211"/>
    <cellStyle name="ErrRpt-DataEntryCells 2" xfId="212"/>
    <cellStyle name="ErrRpt-DataEntryCells 2 2" xfId="213"/>
    <cellStyle name="ErrRpt-DataEntryCells 3" xfId="214"/>
    <cellStyle name="ErrRpt-DataEntryCells 3 2" xfId="215"/>
    <cellStyle name="ErrRpt-DataEntryCells 3 3" xfId="216"/>
    <cellStyle name="ErrRpt-DataEntryCells 4" xfId="217"/>
    <cellStyle name="ErrRpt-DataEntryCells 4 2" xfId="218"/>
    <cellStyle name="ErrRpt-DataEntryCells 4 3" xfId="219"/>
    <cellStyle name="ErrRpt-DataEntryCells 5" xfId="220"/>
    <cellStyle name="ErrRpt-DataEntryCells 6" xfId="221"/>
    <cellStyle name="ErrRpt-GreyBackground" xfId="222"/>
    <cellStyle name="ErrRpt-GreyBackground 2" xfId="786"/>
    <cellStyle name="Explanatory Text 2" xfId="223"/>
    <cellStyle name="Fixed" xfId="835"/>
    <cellStyle name="formula" xfId="224"/>
    <cellStyle name="formula 2" xfId="225"/>
    <cellStyle name="formula 2 2" xfId="226"/>
    <cellStyle name="formula 3" xfId="227"/>
    <cellStyle name="formula 3 2" xfId="228"/>
    <cellStyle name="formula 3 3" xfId="229"/>
    <cellStyle name="formula 4" xfId="230"/>
    <cellStyle name="formula 4 2" xfId="231"/>
    <cellStyle name="formula 4 3" xfId="232"/>
    <cellStyle name="formula 5" xfId="233"/>
    <cellStyle name="formula 6" xfId="234"/>
    <cellStyle name="gap" xfId="235"/>
    <cellStyle name="gap 2" xfId="236"/>
    <cellStyle name="gap 2 2" xfId="746"/>
    <cellStyle name="gap 3" xfId="237"/>
    <cellStyle name="Good 2" xfId="238"/>
    <cellStyle name="Grey" xfId="837"/>
    <cellStyle name="GreyBackground" xfId="239"/>
    <cellStyle name="GreyBackground 2" xfId="240"/>
    <cellStyle name="GreyBackground 3" xfId="241"/>
    <cellStyle name="GreyBackground 4" xfId="242"/>
    <cellStyle name="Header1" xfId="839"/>
    <cellStyle name="Header2" xfId="840"/>
    <cellStyle name="Heading 1 2" xfId="243"/>
    <cellStyle name="Heading 2 2" xfId="244"/>
    <cellStyle name="Heading 3 2" xfId="245"/>
    <cellStyle name="Heading 4 2" xfId="246"/>
    <cellStyle name="Heading1" xfId="841"/>
    <cellStyle name="Heading2" xfId="842"/>
    <cellStyle name="Hipervínculo" xfId="247"/>
    <cellStyle name="Hipervínculo visitado" xfId="248"/>
    <cellStyle name="Huomautus 2" xfId="249"/>
    <cellStyle name="Huomautus 2 2" xfId="250"/>
    <cellStyle name="Huomautus 2 2 2" xfId="692"/>
    <cellStyle name="Huomautus 2 3" xfId="251"/>
    <cellStyle name="Huomautus 2 3 2" xfId="693"/>
    <cellStyle name="Huomautus 2 4" xfId="252"/>
    <cellStyle name="Huomautus 2 4 2" xfId="694"/>
    <cellStyle name="Huomautus 2 5" xfId="691"/>
    <cellStyle name="Huomautus 2_T_B1.2" xfId="843"/>
    <cellStyle name="Huomautus 3" xfId="253"/>
    <cellStyle name="Huomautus 3 2" xfId="254"/>
    <cellStyle name="Huomautus 3 2 2" xfId="696"/>
    <cellStyle name="Huomautus 3 3" xfId="255"/>
    <cellStyle name="Huomautus 3 3 2" xfId="697"/>
    <cellStyle name="Huomautus 3 4" xfId="256"/>
    <cellStyle name="Huomautus 3 4 2" xfId="698"/>
    <cellStyle name="Huomautus 3 5" xfId="695"/>
    <cellStyle name="Huomautus 3_T_B1.2" xfId="844"/>
    <cellStyle name="Hyperlink 2" xfId="257"/>
    <cellStyle name="Hyperlink 3" xfId="258"/>
    <cellStyle name="Hyperlink 4" xfId="656"/>
    <cellStyle name="Hypertextové prepojenie" xfId="1" builtinId="8"/>
    <cellStyle name="Hypertextové prepojenie 2" xfId="654"/>
    <cellStyle name="Hypertextové prepojenie 3" xfId="732"/>
    <cellStyle name="Hypertextové prepojenie 4" xfId="739"/>
    <cellStyle name="Hypertextové prepojenie 5" xfId="747"/>
    <cellStyle name="Check Cell 2" xfId="143"/>
    <cellStyle name="Input [yellow]" xfId="845"/>
    <cellStyle name="Input 2" xfId="259"/>
    <cellStyle name="ISC" xfId="260"/>
    <cellStyle name="ISC 2" xfId="748"/>
    <cellStyle name="isced" xfId="261"/>
    <cellStyle name="isced 2" xfId="262"/>
    <cellStyle name="isced 2 2" xfId="263"/>
    <cellStyle name="isced 3" xfId="264"/>
    <cellStyle name="isced 3 2" xfId="265"/>
    <cellStyle name="isced 3 3" xfId="266"/>
    <cellStyle name="isced 4" xfId="267"/>
    <cellStyle name="isced 4 2" xfId="268"/>
    <cellStyle name="isced 4 3" xfId="269"/>
    <cellStyle name="isced 5" xfId="270"/>
    <cellStyle name="isced 6" xfId="271"/>
    <cellStyle name="ISCED Titles" xfId="272"/>
    <cellStyle name="isced_8gradk" xfId="273"/>
    <cellStyle name="Komma 2" xfId="49"/>
    <cellStyle name="Komma 2 2" xfId="274"/>
    <cellStyle name="Kontrolná bunka" xfId="14" builtinId="23" customBuiltin="1"/>
    <cellStyle name="Kontrolná bunka 2" xfId="986"/>
    <cellStyle name="level1a" xfId="275"/>
    <cellStyle name="level1a 2" xfId="276"/>
    <cellStyle name="level1a 2 2" xfId="277"/>
    <cellStyle name="level1a 2 2 2" xfId="278"/>
    <cellStyle name="level1a 2 2 2 2" xfId="279"/>
    <cellStyle name="level1a 2 2 2 3" xfId="280"/>
    <cellStyle name="level1a 2 2 3" xfId="281"/>
    <cellStyle name="level1a 2 2 3 2" xfId="282"/>
    <cellStyle name="level1a 2 2 3 3" xfId="283"/>
    <cellStyle name="level1a 2 2 3 4" xfId="284"/>
    <cellStyle name="level1a 2 2 4" xfId="285"/>
    <cellStyle name="level1a 2 2 4 2" xfId="286"/>
    <cellStyle name="level1a 2 2 4 3" xfId="287"/>
    <cellStyle name="level1a 2 2 4 4" xfId="288"/>
    <cellStyle name="level1a 2 2 5" xfId="289"/>
    <cellStyle name="level1a 2 2 5 2" xfId="290"/>
    <cellStyle name="level1a 2 2 5 3" xfId="291"/>
    <cellStyle name="level1a 2 2 5 4" xfId="292"/>
    <cellStyle name="level1a 2 2 6" xfId="293"/>
    <cellStyle name="level1a 2 3" xfId="294"/>
    <cellStyle name="level1a 2 3 2" xfId="295"/>
    <cellStyle name="level1a 2 3 2 2" xfId="296"/>
    <cellStyle name="level1a 2 3 2 3" xfId="297"/>
    <cellStyle name="level1a 2 3 2 4" xfId="298"/>
    <cellStyle name="level1a 2 3 3" xfId="299"/>
    <cellStyle name="level1a 2 3 3 2" xfId="300"/>
    <cellStyle name="level1a 2 3 3 3" xfId="301"/>
    <cellStyle name="level1a 2 3 3 4" xfId="302"/>
    <cellStyle name="level1a 2 3 4" xfId="303"/>
    <cellStyle name="level1a 2 3 4 2" xfId="304"/>
    <cellStyle name="level1a 2 3 4 3" xfId="305"/>
    <cellStyle name="level1a 2 3 4 4" xfId="306"/>
    <cellStyle name="level1a 2 3 5" xfId="307"/>
    <cellStyle name="level1a 2 4" xfId="308"/>
    <cellStyle name="level1a 2 4 2" xfId="309"/>
    <cellStyle name="level1a 2 4 3" xfId="310"/>
    <cellStyle name="level1a 2 5" xfId="311"/>
    <cellStyle name="level1a 2 6" xfId="312"/>
    <cellStyle name="level1a 2 7" xfId="749"/>
    <cellStyle name="level1a 3" xfId="313"/>
    <cellStyle name="level1a 3 2" xfId="314"/>
    <cellStyle name="level1a 3 2 2" xfId="315"/>
    <cellStyle name="level1a 3 2 3" xfId="316"/>
    <cellStyle name="level1a 3 3" xfId="317"/>
    <cellStyle name="level1a 3 3 2" xfId="318"/>
    <cellStyle name="level1a 3 3 3" xfId="319"/>
    <cellStyle name="level1a 3 3 4" xfId="320"/>
    <cellStyle name="level1a 3 4" xfId="321"/>
    <cellStyle name="level1a 3 4 2" xfId="322"/>
    <cellStyle name="level1a 3 4 3" xfId="323"/>
    <cellStyle name="level1a 3 4 4" xfId="324"/>
    <cellStyle name="level1a 3 5" xfId="325"/>
    <cellStyle name="level1a 3 5 2" xfId="326"/>
    <cellStyle name="level1a 3 5 3" xfId="327"/>
    <cellStyle name="level1a 3 5 4" xfId="328"/>
    <cellStyle name="level1a 3 6" xfId="329"/>
    <cellStyle name="level1a 4" xfId="330"/>
    <cellStyle name="level1a 4 2" xfId="331"/>
    <cellStyle name="level1a 4 2 2" xfId="332"/>
    <cellStyle name="level1a 4 2 3" xfId="333"/>
    <cellStyle name="level1a 4 2 4" xfId="334"/>
    <cellStyle name="level1a 4 3" xfId="335"/>
    <cellStyle name="level1a 4 3 2" xfId="336"/>
    <cellStyle name="level1a 4 3 3" xfId="337"/>
    <cellStyle name="level1a 4 3 4" xfId="338"/>
    <cellStyle name="level1a 4 4" xfId="339"/>
    <cellStyle name="level1a 4 4 2" xfId="340"/>
    <cellStyle name="level1a 4 4 3" xfId="341"/>
    <cellStyle name="level1a 4 4 4" xfId="342"/>
    <cellStyle name="level1a 4 5" xfId="343"/>
    <cellStyle name="level1a 5" xfId="344"/>
    <cellStyle name="level1a 5 2" xfId="345"/>
    <cellStyle name="level1a 5 3" xfId="346"/>
    <cellStyle name="level1a 6" xfId="347"/>
    <cellStyle name="level1a 7" xfId="348"/>
    <cellStyle name="level1a 8" xfId="750"/>
    <cellStyle name="level2" xfId="349"/>
    <cellStyle name="level2 2" xfId="350"/>
    <cellStyle name="level2 3" xfId="351"/>
    <cellStyle name="level2a" xfId="352"/>
    <cellStyle name="level2a 2" xfId="751"/>
    <cellStyle name="level3" xfId="353"/>
    <cellStyle name="Line titles-Rows" xfId="354"/>
    <cellStyle name="Line titles-Rows 2" xfId="355"/>
    <cellStyle name="Line titles-Rows 2 2" xfId="356"/>
    <cellStyle name="Line titles-Rows 2 2 2" xfId="357"/>
    <cellStyle name="Line titles-Rows 2 2 3" xfId="358"/>
    <cellStyle name="Line titles-Rows 2 3" xfId="359"/>
    <cellStyle name="Line titles-Rows 2 3 2" xfId="360"/>
    <cellStyle name="Line titles-Rows 2 3 3" xfId="361"/>
    <cellStyle name="Line titles-Rows 2 4" xfId="362"/>
    <cellStyle name="Line titles-Rows 2 4 2" xfId="363"/>
    <cellStyle name="Line titles-Rows 2 4 3" xfId="364"/>
    <cellStyle name="Line titles-Rows 2 5" xfId="365"/>
    <cellStyle name="Line titles-Rows 2 6" xfId="366"/>
    <cellStyle name="Line titles-Rows 3" xfId="367"/>
    <cellStyle name="Line titles-Rows 3 2" xfId="368"/>
    <cellStyle name="Line titles-Rows 3 3" xfId="369"/>
    <cellStyle name="Line titles-Rows 4" xfId="370"/>
    <cellStyle name="Line titles-Rows 4 2" xfId="371"/>
    <cellStyle name="Line titles-Rows 4 3" xfId="372"/>
    <cellStyle name="Line titles-Rows 5" xfId="373"/>
    <cellStyle name="Line titles-Rows 5 2" xfId="374"/>
    <cellStyle name="Line titles-Rows 5 3" xfId="375"/>
    <cellStyle name="Line titles-Rows 6" xfId="376"/>
    <cellStyle name="Line titles-Rows 7" xfId="377"/>
    <cellStyle name="Linked Cell 2" xfId="378"/>
    <cellStyle name="Migliaia (0)_conti99" xfId="379"/>
    <cellStyle name="Milliers [0]_SECTV-41" xfId="846"/>
    <cellStyle name="Milliers_SECTV-41" xfId="847"/>
    <cellStyle name="mìny_CZLFS0X0" xfId="380"/>
    <cellStyle name="Monétaire [0]_SECTV-41" xfId="848"/>
    <cellStyle name="Monétaire_SECTV-41" xfId="849"/>
    <cellStyle name="Nadpis 1" xfId="3" builtinId="16" customBuiltin="1"/>
    <cellStyle name="Nadpis 1 2" xfId="975"/>
    <cellStyle name="Nadpis 2" xfId="4" builtinId="17" customBuiltin="1"/>
    <cellStyle name="Nadpis 2 2" xfId="976"/>
    <cellStyle name="Nadpis 3" xfId="5" builtinId="18" customBuiltin="1"/>
    <cellStyle name="Nadpis 3 2" xfId="977"/>
    <cellStyle name="Nadpis 4" xfId="6" builtinId="19" customBuiltin="1"/>
    <cellStyle name="Nadpis 4 2" xfId="978"/>
    <cellStyle name="Neutrálna" xfId="9" builtinId="28" customBuiltin="1"/>
    <cellStyle name="Neutrálna 2" xfId="981"/>
    <cellStyle name="Normaali 2" xfId="381"/>
    <cellStyle name="Normaali 2 2" xfId="382"/>
    <cellStyle name="Normaali 2 2 2" xfId="850"/>
    <cellStyle name="Normaali 2 3" xfId="383"/>
    <cellStyle name="Normaali 2 4" xfId="384"/>
    <cellStyle name="Normaali 2_T_B1.2" xfId="851"/>
    <cellStyle name="Normaali 3" xfId="385"/>
    <cellStyle name="Normaali 3 2" xfId="386"/>
    <cellStyle name="Normaali 3 2 2" xfId="852"/>
    <cellStyle name="Normaali 3 3" xfId="387"/>
    <cellStyle name="Normaali 3 4" xfId="388"/>
    <cellStyle name="Normaali 3_T_B1.2" xfId="853"/>
    <cellStyle name="Normal - Style1" xfId="854"/>
    <cellStyle name="Normal 10" xfId="389"/>
    <cellStyle name="Normal 10 2" xfId="752"/>
    <cellStyle name="Normal 10 3" xfId="855"/>
    <cellStyle name="Normal 11" xfId="390"/>
    <cellStyle name="Normal 11 2" xfId="50"/>
    <cellStyle name="Normal 11 2 2" xfId="391"/>
    <cellStyle name="Normal 11 2 2 2" xfId="856"/>
    <cellStyle name="Normal 11 2 3" xfId="392"/>
    <cellStyle name="Normal 11 2 4" xfId="393"/>
    <cellStyle name="Normal 11 2 5" xfId="394"/>
    <cellStyle name="Normal 11 2 6" xfId="725"/>
    <cellStyle name="Normal 11 2_T_B1.2" xfId="857"/>
    <cellStyle name="Normal 11 3" xfId="753"/>
    <cellStyle name="Normal 11_T_B1.2" xfId="858"/>
    <cellStyle name="Normal 12" xfId="395"/>
    <cellStyle name="Normal 13" xfId="396"/>
    <cellStyle name="Normal 13 2" xfId="722"/>
    <cellStyle name="Normal 13 3" xfId="859"/>
    <cellStyle name="Normal 14 2" xfId="657"/>
    <cellStyle name="Normal 2" xfId="48"/>
    <cellStyle name="Normal 2 10" xfId="735"/>
    <cellStyle name="Normal 2 10 2" xfId="754"/>
    <cellStyle name="Normal 2 10 2 2" xfId="860"/>
    <cellStyle name="Normal 2 10 3" xfId="861"/>
    <cellStyle name="Normal 2 10_T_B1.2" xfId="862"/>
    <cellStyle name="Normal 2 11" xfId="729"/>
    <cellStyle name="Normal 2 11 2" xfId="755"/>
    <cellStyle name="Normal 2 11 2 2" xfId="863"/>
    <cellStyle name="Normal 2 11 3" xfId="864"/>
    <cellStyle name="Normal 2 11_T_B1.2" xfId="865"/>
    <cellStyle name="Normal 2 12" xfId="756"/>
    <cellStyle name="Normal 2 12 2" xfId="866"/>
    <cellStyle name="Normal 2 12 2 2" xfId="867"/>
    <cellStyle name="Normal 2 12 3" xfId="868"/>
    <cellStyle name="Normal 2 12_T_B1.2" xfId="869"/>
    <cellStyle name="Normal 2 13" xfId="757"/>
    <cellStyle name="Normal 2 13 2" xfId="870"/>
    <cellStyle name="Normal 2 13 2 2" xfId="871"/>
    <cellStyle name="Normal 2 13 3" xfId="872"/>
    <cellStyle name="Normal 2 13_T_B1.2" xfId="873"/>
    <cellStyle name="Normal 2 14" xfId="758"/>
    <cellStyle name="Normal 2 14 2" xfId="875"/>
    <cellStyle name="Normal 2 14 2 2" xfId="876"/>
    <cellStyle name="Normal 2 14 3" xfId="877"/>
    <cellStyle name="Normal 2 14_T_B1.2" xfId="878"/>
    <cellStyle name="Normal 2 15" xfId="759"/>
    <cellStyle name="Normal 2 15 2" xfId="879"/>
    <cellStyle name="Normal 2 15 2 2" xfId="880"/>
    <cellStyle name="Normal 2 15 3" xfId="881"/>
    <cellStyle name="Normal 2 15_T_B1.2" xfId="882"/>
    <cellStyle name="Normal 2 16" xfId="760"/>
    <cellStyle name="Normal 2 16 2" xfId="883"/>
    <cellStyle name="Normal 2 16 2 2" xfId="884"/>
    <cellStyle name="Normal 2 16 3" xfId="885"/>
    <cellStyle name="Normal 2 16_T_B1.2" xfId="886"/>
    <cellStyle name="Normal 2 17" xfId="658"/>
    <cellStyle name="Normal 2 18" xfId="761"/>
    <cellStyle name="Normal 2 19" xfId="887"/>
    <cellStyle name="Normal 2 2" xfId="43"/>
    <cellStyle name="Normal 2 2 10" xfId="888"/>
    <cellStyle name="Normal 2 2 2" xfId="397"/>
    <cellStyle name="Normal 2 2 2 2" xfId="398"/>
    <cellStyle name="Normal 2 2 2 2 2" xfId="399"/>
    <cellStyle name="Normal 2 2 2 2 2 2" xfId="889"/>
    <cellStyle name="Normal 2 2 2 2 3" xfId="400"/>
    <cellStyle name="Normal 2 2 2 2 4" xfId="401"/>
    <cellStyle name="Normal 2 2 2 2 5" xfId="763"/>
    <cellStyle name="Normal 2 2 2 2_T_B1.2" xfId="890"/>
    <cellStyle name="Normal 2 2 2 3" xfId="402"/>
    <cellStyle name="Normal 2 2 2 3 2" xfId="403"/>
    <cellStyle name="Normal 2 2 2 4" xfId="404"/>
    <cellStyle name="Normal 2 2 2 4 2" xfId="891"/>
    <cellStyle name="Normal 2 2 2 5" xfId="405"/>
    <cellStyle name="Normal 2 2 2 6" xfId="406"/>
    <cellStyle name="Normal 2 2 2 7" xfId="762"/>
    <cellStyle name="Normal 2 2 2_T_B1.2" xfId="892"/>
    <cellStyle name="Normal 2 2 3" xfId="407"/>
    <cellStyle name="Normal 2 2 3 2" xfId="764"/>
    <cellStyle name="Normal 2 2 3 2 2" xfId="787"/>
    <cellStyle name="Normal 2 2 4" xfId="408"/>
    <cellStyle name="Normal 2 2 4 2" xfId="409"/>
    <cellStyle name="Normal 2 2 4 3" xfId="699"/>
    <cellStyle name="Normal 2 2 5" xfId="733"/>
    <cellStyle name="Normal 2 2 6" xfId="731"/>
    <cellStyle name="Normal 2 2 6 2" xfId="765"/>
    <cellStyle name="Normal 2 2 7" xfId="766"/>
    <cellStyle name="Normal 2 2 8" xfId="767"/>
    <cellStyle name="Normal 2 2 9" xfId="768"/>
    <cellStyle name="Normal 2 2_DEU_neac12_FORMEL" xfId="410"/>
    <cellStyle name="Normal 2 20" xfId="893"/>
    <cellStyle name="Normal 2 21" xfId="894"/>
    <cellStyle name="Normal 2 22" xfId="836"/>
    <cellStyle name="Normal 2 23" xfId="800"/>
    <cellStyle name="Normal 2 24" xfId="838"/>
    <cellStyle name="Normal 2 3" xfId="411"/>
    <cellStyle name="Normal 2 3 2" xfId="412"/>
    <cellStyle name="Normal 2 3 2 2" xfId="413"/>
    <cellStyle name="Normal 2 3 2 2 2" xfId="897"/>
    <cellStyle name="Normal 2 3 2 2 3" xfId="896"/>
    <cellStyle name="Normal 2 3 2 3" xfId="898"/>
    <cellStyle name="Normal 2 3 2 4" xfId="895"/>
    <cellStyle name="Normal 2 3 2_T_B1.2" xfId="899"/>
    <cellStyle name="Normal 2 3 3" xfId="414"/>
    <cellStyle name="Normal 2 3 3 2" xfId="415"/>
    <cellStyle name="Normal 2 3 4" xfId="416"/>
    <cellStyle name="Normal 2 3 4 2" xfId="900"/>
    <cellStyle name="Normal 2 3 4 2 2" xfId="901"/>
    <cellStyle name="Normal 2 3 4 3" xfId="902"/>
    <cellStyle name="Normal 2 3 4_T_B1.2" xfId="903"/>
    <cellStyle name="Normal 2 3 5" xfId="417"/>
    <cellStyle name="Normal 2 3 5 2" xfId="905"/>
    <cellStyle name="Normal 2 3 5 3" xfId="904"/>
    <cellStyle name="Normal 2 3 6" xfId="418"/>
    <cellStyle name="Normal 2 3 6 2" xfId="906"/>
    <cellStyle name="Normal 2 3 7" xfId="769"/>
    <cellStyle name="Normal 2 3_T_B1.2" xfId="907"/>
    <cellStyle name="Normal 2 4" xfId="419"/>
    <cellStyle name="Normal 2 4 2" xfId="420"/>
    <cellStyle name="Normal 2 4 2 2" xfId="421"/>
    <cellStyle name="Normal 2 4 2 3" xfId="422"/>
    <cellStyle name="Normal 2 4 2 3 2" xfId="908"/>
    <cellStyle name="Normal 2 4 2 4" xfId="909"/>
    <cellStyle name="Normal 2 4 2_T_B1.2" xfId="910"/>
    <cellStyle name="Normal 2 4 3" xfId="423"/>
    <cellStyle name="Normal 2 4 4" xfId="424"/>
    <cellStyle name="Normal 2 4 4 2" xfId="911"/>
    <cellStyle name="Normal 2 4 5" xfId="425"/>
    <cellStyle name="Normal 2 4 5 2" xfId="912"/>
    <cellStyle name="Normal 2 4 6" xfId="426"/>
    <cellStyle name="Normal 2 4 7" xfId="770"/>
    <cellStyle name="Normal 2 4_T_B1.2" xfId="913"/>
    <cellStyle name="Normal 2 5" xfId="427"/>
    <cellStyle name="Normal 2 5 2" xfId="428"/>
    <cellStyle name="Normal 2 5 3" xfId="429"/>
    <cellStyle name="Normal 2 5 4" xfId="430"/>
    <cellStyle name="Normal 2 5 5" xfId="431"/>
    <cellStyle name="Normal 2 5 6" xfId="432"/>
    <cellStyle name="Normal 2 5 7" xfId="700"/>
    <cellStyle name="Normal 2 5 8" xfId="771"/>
    <cellStyle name="Normal 2 6" xfId="433"/>
    <cellStyle name="Normal 2 6 2" xfId="434"/>
    <cellStyle name="Normal 2 6 3" xfId="701"/>
    <cellStyle name="Normal 2 6 4" xfId="772"/>
    <cellStyle name="Normal 2 7" xfId="435"/>
    <cellStyle name="Normal 2 7 2" xfId="773"/>
    <cellStyle name="Normal 2 8" xfId="436"/>
    <cellStyle name="Normal 2 8 2" xfId="437"/>
    <cellStyle name="Normal 2 8 3" xfId="438"/>
    <cellStyle name="Normal 2 8 4" xfId="774"/>
    <cellStyle name="Normal 2 8 5" xfId="914"/>
    <cellStyle name="Normal 2 9" xfId="439"/>
    <cellStyle name="Normal 2 9 2" xfId="915"/>
    <cellStyle name="Normal 2 9 2 2" xfId="916"/>
    <cellStyle name="Normal 2 9 3" xfId="917"/>
    <cellStyle name="Normal 2 9_T_B1.2" xfId="918"/>
    <cellStyle name="Normal 2_AUG_TabChap2" xfId="440"/>
    <cellStyle name="Normal 23" xfId="441"/>
    <cellStyle name="Normal 23 2" xfId="442"/>
    <cellStyle name="Normal 23 3" xfId="443"/>
    <cellStyle name="Normal 3" xfId="444"/>
    <cellStyle name="Normal 3 2" xfId="445"/>
    <cellStyle name="Normal 3 2 2" xfId="446"/>
    <cellStyle name="Normal 3 2 2 2" xfId="447"/>
    <cellStyle name="Normal 3 2 2 2 2" xfId="448"/>
    <cellStyle name="Normal 3 2 3" xfId="449"/>
    <cellStyle name="Normal 3 2 3 2" xfId="919"/>
    <cellStyle name="Normal 3 2 4" xfId="450"/>
    <cellStyle name="Normal 3 2 5" xfId="451"/>
    <cellStyle name="Normal 3 2 6" xfId="775"/>
    <cellStyle name="Normal 3 2_T_B1.2" xfId="920"/>
    <cellStyle name="Normal 3 3" xfId="452"/>
    <cellStyle name="Normal 3 3 2" xfId="453"/>
    <cellStyle name="Normal 3 3 3" xfId="454"/>
    <cellStyle name="Normal 3 4" xfId="455"/>
    <cellStyle name="Normal 3 4 2" xfId="788"/>
    <cellStyle name="Normal 3 5" xfId="456"/>
    <cellStyle name="Normal 3 6" xfId="457"/>
    <cellStyle name="Normal 3 7" xfId="458"/>
    <cellStyle name="Normal 3 8" xfId="736"/>
    <cellStyle name="Normal 3 9" xfId="730"/>
    <cellStyle name="Normal 3_DEU_neac12_FORMEL" xfId="459"/>
    <cellStyle name="Normal 4" xfId="460"/>
    <cellStyle name="Normal 4 2" xfId="461"/>
    <cellStyle name="Normal 4 2 2" xfId="462"/>
    <cellStyle name="Normal 4 2 3" xfId="463"/>
    <cellStyle name="Normal 4 2 3 2" xfId="789"/>
    <cellStyle name="Normal 4 2 3 2 2" xfId="922"/>
    <cellStyle name="Normal 4 2 3 2 3" xfId="921"/>
    <cellStyle name="Normal 4 2 3 3" xfId="923"/>
    <cellStyle name="Normal 4 2 3_T_B1.2" xfId="924"/>
    <cellStyle name="Normal 4 2 4" xfId="464"/>
    <cellStyle name="Normal 4 2 5" xfId="465"/>
    <cellStyle name="Normal 4 2 6" xfId="466"/>
    <cellStyle name="Normal 4 3" xfId="467"/>
    <cellStyle name="Normal 4 3 2" xfId="468"/>
    <cellStyle name="Normal 4 3 2 2" xfId="925"/>
    <cellStyle name="Normal 4 3 3" xfId="469"/>
    <cellStyle name="Normal 4 3 4" xfId="470"/>
    <cellStyle name="Normal 4 3_T_B1.2" xfId="926"/>
    <cellStyle name="Normal 4 4" xfId="471"/>
    <cellStyle name="Normal 4 4 2" xfId="472"/>
    <cellStyle name="Normal 4 5" xfId="927"/>
    <cellStyle name="Normal 4 5 2" xfId="928"/>
    <cellStyle name="Normal 4 6" xfId="929"/>
    <cellStyle name="Normal 4_T_B1.2" xfId="930"/>
    <cellStyle name="Normal 5" xfId="473"/>
    <cellStyle name="Normal 5 2" xfId="474"/>
    <cellStyle name="Normal 5 2 2" xfId="475"/>
    <cellStyle name="Normal 5 2 2 2" xfId="931"/>
    <cellStyle name="Normal 5 2 3" xfId="476"/>
    <cellStyle name="Normal 5 2 4" xfId="477"/>
    <cellStyle name="Normal 5 2 5" xfId="776"/>
    <cellStyle name="Normal 5 2_T_B1.2" xfId="932"/>
    <cellStyle name="Normal 5 3" xfId="478"/>
    <cellStyle name="Normal 5 4" xfId="479"/>
    <cellStyle name="Normal 5 5" xfId="480"/>
    <cellStyle name="Normal 5 6" xfId="481"/>
    <cellStyle name="Normal 5 7" xfId="969"/>
    <cellStyle name="Normal 5 8" xfId="874"/>
    <cellStyle name="Normal 5 9" xfId="970"/>
    <cellStyle name="Normal 6" xfId="482"/>
    <cellStyle name="Normal 6 2" xfId="483"/>
    <cellStyle name="Normal 6 3" xfId="484"/>
    <cellStyle name="Normal 6 4" xfId="485"/>
    <cellStyle name="Normal 6 5" xfId="777"/>
    <cellStyle name="Normal 7" xfId="486"/>
    <cellStyle name="Normal 7 10" xfId="933"/>
    <cellStyle name="Normal 7 2" xfId="487"/>
    <cellStyle name="Normal 7 2 2" xfId="488"/>
    <cellStyle name="Normal 7 2 2 2" xfId="934"/>
    <cellStyle name="Normal 7 2 3" xfId="489"/>
    <cellStyle name="Normal 7 2 4" xfId="490"/>
    <cellStyle name="Normal 7 2 5" xfId="491"/>
    <cellStyle name="Normal 7 2 6" xfId="492"/>
    <cellStyle name="Normal 7 2_T_B1.2" xfId="935"/>
    <cellStyle name="Normal 7 3" xfId="493"/>
    <cellStyle name="Normal 7 3 2" xfId="779"/>
    <cellStyle name="Normal 7 3 3" xfId="936"/>
    <cellStyle name="Normal 7 4" xfId="494"/>
    <cellStyle name="Normal 7 5" xfId="495"/>
    <cellStyle name="Normal 7 6" xfId="496"/>
    <cellStyle name="Normal 7 7" xfId="497"/>
    <cellStyle name="Normal 7 8" xfId="498"/>
    <cellStyle name="Normal 7 9" xfId="778"/>
    <cellStyle name="Normal 8" xfId="499"/>
    <cellStyle name="Normal 8 10" xfId="500"/>
    <cellStyle name="Normal 8 11" xfId="781"/>
    <cellStyle name="Normal 8 11 2" xfId="937"/>
    <cellStyle name="Normal 8 2" xfId="501"/>
    <cellStyle name="Normal 8 3" xfId="502"/>
    <cellStyle name="Normal 8 3 2" xfId="503"/>
    <cellStyle name="Normal 8 4" xfId="504"/>
    <cellStyle name="Normal 8 5" xfId="505"/>
    <cellStyle name="Normal 8 6" xfId="506"/>
    <cellStyle name="Normal 8 7" xfId="780"/>
    <cellStyle name="Normal 9" xfId="507"/>
    <cellStyle name="Normal 9 2" xfId="508"/>
    <cellStyle name="Normal 9 2 2" xfId="938"/>
    <cellStyle name="Normal 9 3" xfId="782"/>
    <cellStyle name="Normál_8gradk" xfId="509"/>
    <cellStyle name="Normal_B1.1a" xfId="939"/>
    <cellStyle name="Normal-blank" xfId="940"/>
    <cellStyle name="Normal-bottom" xfId="941"/>
    <cellStyle name="Normal-center" xfId="942"/>
    <cellStyle name="Normal-droit" xfId="943"/>
    <cellStyle name="Normálna 2" xfId="44"/>
    <cellStyle name="Normálna 2 2" xfId="734"/>
    <cellStyle name="Normálna 2 3" xfId="728"/>
    <cellStyle name="Normálna 3" xfId="46"/>
    <cellStyle name="Normálna 4" xfId="45"/>
    <cellStyle name="Normálna 5" xfId="726"/>
    <cellStyle name="Normálna 5 2" xfId="737"/>
    <cellStyle name="Normálna 6" xfId="727"/>
    <cellStyle name="Normálna 6 2" xfId="738"/>
    <cellStyle name="Normálna 7" xfId="740"/>
    <cellStyle name="Normálna 8" xfId="741"/>
    <cellStyle name="Normálna 9" xfId="791"/>
    <cellStyle name="Normálne" xfId="0" builtinId="0"/>
    <cellStyle name="Normálne 2" xfId="971"/>
    <cellStyle name="Normálne 3" xfId="972"/>
    <cellStyle name="Normálne 4" xfId="973"/>
    <cellStyle name="Normálne 5" xfId="1028"/>
    <cellStyle name="Normálne 6" xfId="1042"/>
    <cellStyle name="Normálne 7" xfId="1056"/>
    <cellStyle name="Normálne 8" xfId="1070"/>
    <cellStyle name="Normálne 9" xfId="1071"/>
    <cellStyle name="normální_CZLFS0X0" xfId="510"/>
    <cellStyle name="Normalny 10" xfId="511"/>
    <cellStyle name="Normalny 2" xfId="512"/>
    <cellStyle name="Normalny 2 2" xfId="513"/>
    <cellStyle name="Normalny 2 2 2" xfId="514"/>
    <cellStyle name="Normalny 2 2 2 2" xfId="515"/>
    <cellStyle name="Normalny 2 2 2_T_B1.2" xfId="944"/>
    <cellStyle name="Normalny 2 2_T_B1.2" xfId="945"/>
    <cellStyle name="Normalny 2 3" xfId="516"/>
    <cellStyle name="Normalny 2 3 2" xfId="517"/>
    <cellStyle name="Normalny 2 3_T_B1.2" xfId="946"/>
    <cellStyle name="Normalny 2 4" xfId="518"/>
    <cellStyle name="Normalny 2 4 2" xfId="519"/>
    <cellStyle name="Normalny 2 4_T_B1.2" xfId="947"/>
    <cellStyle name="Normalny 2 5" xfId="520"/>
    <cellStyle name="Normalny 2 5 2" xfId="521"/>
    <cellStyle name="Normalny 2 5_T_B1.2" xfId="948"/>
    <cellStyle name="Normalny 2 6" xfId="522"/>
    <cellStyle name="Normalny 2 6 2" xfId="523"/>
    <cellStyle name="Normalny 2 6_T_B1.2" xfId="949"/>
    <cellStyle name="Normalny 2 7" xfId="524"/>
    <cellStyle name="Normalny 2 7 2" xfId="525"/>
    <cellStyle name="Normalny 2 7_T_B1.2" xfId="950"/>
    <cellStyle name="Normalny 2 8" xfId="526"/>
    <cellStyle name="Normalny 2 8 2" xfId="527"/>
    <cellStyle name="Normalny 2 8_T_B1.2" xfId="951"/>
    <cellStyle name="Normalny 2_T_B1.2" xfId="952"/>
    <cellStyle name="Normalny 3" xfId="528"/>
    <cellStyle name="Normalny 3 2" xfId="529"/>
    <cellStyle name="Normalny 3_T_B1.2" xfId="953"/>
    <cellStyle name="Normalny 4" xfId="530"/>
    <cellStyle name="Normalny 4 2" xfId="531"/>
    <cellStyle name="Normalny 4_T_B1.2" xfId="954"/>
    <cellStyle name="Normalny 5" xfId="532"/>
    <cellStyle name="Normalny 5 2" xfId="533"/>
    <cellStyle name="Normalny 5 3" xfId="534"/>
    <cellStyle name="Normalny 5 3 2" xfId="535"/>
    <cellStyle name="Normalny 5 3_T_B1.2" xfId="955"/>
    <cellStyle name="Normalny 5 4" xfId="536"/>
    <cellStyle name="Normalny 5_T_B1.2" xfId="956"/>
    <cellStyle name="Normalny 6" xfId="537"/>
    <cellStyle name="Normalny 7" xfId="538"/>
    <cellStyle name="Normalny 8" xfId="539"/>
    <cellStyle name="Normalny 9" xfId="540"/>
    <cellStyle name="Normal-top" xfId="957"/>
    <cellStyle name="Note 2" xfId="541"/>
    <cellStyle name="notes" xfId="958"/>
    <cellStyle name="Output 2" xfId="542"/>
    <cellStyle name="Percent [2]" xfId="959"/>
    <cellStyle name="Percent 2" xfId="543"/>
    <cellStyle name="Percent 2 2" xfId="544"/>
    <cellStyle name="Percent 2 2 2" xfId="545"/>
    <cellStyle name="Percent 2 2 2 2" xfId="704"/>
    <cellStyle name="Percent 2 2 2 2 2" xfId="960"/>
    <cellStyle name="Percent 2 2 2 3" xfId="961"/>
    <cellStyle name="Percent 2 2 3" xfId="546"/>
    <cellStyle name="Percent 2 2 3 2" xfId="705"/>
    <cellStyle name="Percent 2 2 4" xfId="547"/>
    <cellStyle name="Percent 2 2 4 2" xfId="706"/>
    <cellStyle name="Percent 2 2 5" xfId="548"/>
    <cellStyle name="Percent 2 2 5 2" xfId="707"/>
    <cellStyle name="Percent 2 2 6" xfId="703"/>
    <cellStyle name="Percent 2 3" xfId="549"/>
    <cellStyle name="Percent 2 3 2" xfId="550"/>
    <cellStyle name="Percent 2 4" xfId="551"/>
    <cellStyle name="Percent 2 4 2" xfId="708"/>
    <cellStyle name="Percent 2 5" xfId="552"/>
    <cellStyle name="Percent 2 6" xfId="553"/>
    <cellStyle name="Percent 2 7" xfId="554"/>
    <cellStyle name="Percent 2 8" xfId="702"/>
    <cellStyle name="Percent 3" xfId="555"/>
    <cellStyle name="Percent 3 2" xfId="556"/>
    <cellStyle name="Percent 3 2 2" xfId="557"/>
    <cellStyle name="Percent 3 2 2 2" xfId="711"/>
    <cellStyle name="Percent 3 2 3" xfId="558"/>
    <cellStyle name="Percent 3 2 3 2" xfId="712"/>
    <cellStyle name="Percent 3 2 4" xfId="559"/>
    <cellStyle name="Percent 3 2 4 2" xfId="713"/>
    <cellStyle name="Percent 3 2 5" xfId="710"/>
    <cellStyle name="Percent 3 3" xfId="560"/>
    <cellStyle name="Percent 3 4" xfId="561"/>
    <cellStyle name="Percent 3 4 2" xfId="714"/>
    <cellStyle name="Percent 3 5" xfId="562"/>
    <cellStyle name="Percent 3 5 2" xfId="715"/>
    <cellStyle name="Percent 3 6" xfId="563"/>
    <cellStyle name="Percent 3 6 2" xfId="716"/>
    <cellStyle name="Percent 3 7" xfId="564"/>
    <cellStyle name="Percent 3 8" xfId="709"/>
    <cellStyle name="Percent 4" xfId="565"/>
    <cellStyle name="Percent 4 2" xfId="566"/>
    <cellStyle name="Percent 4 2 2" xfId="567"/>
    <cellStyle name="Percent 4 3" xfId="568"/>
    <cellStyle name="Percent 5" xfId="569"/>
    <cellStyle name="Percent 5 2" xfId="717"/>
    <cellStyle name="Percent 6" xfId="724"/>
    <cellStyle name="Percentá" xfId="1072" builtinId="5"/>
    <cellStyle name="Percentá 2" xfId="655"/>
    <cellStyle name="Percentá 3" xfId="783"/>
    <cellStyle name="Poznámka" xfId="16" builtinId="10" customBuiltin="1"/>
    <cellStyle name="Poznámka 2" xfId="988"/>
    <cellStyle name="Poznámka 3" xfId="1015"/>
    <cellStyle name="Poznámka 4" xfId="1029"/>
    <cellStyle name="Poznámka 5" xfId="1043"/>
    <cellStyle name="Poznámka 6" xfId="1057"/>
    <cellStyle name="Prepojená bunka" xfId="13" builtinId="24" customBuiltin="1"/>
    <cellStyle name="Prepojená bunka 2" xfId="985"/>
    <cellStyle name="Procentowy 3" xfId="570"/>
    <cellStyle name="Procentowy 3 2" xfId="718"/>
    <cellStyle name="Procentowy 8" xfId="571"/>
    <cellStyle name="Procentowy 8 2" xfId="719"/>
    <cellStyle name="Prozent_SubCatperStud" xfId="572"/>
    <cellStyle name="row" xfId="573"/>
    <cellStyle name="row 2" xfId="574"/>
    <cellStyle name="row 2 2" xfId="575"/>
    <cellStyle name="row 3" xfId="576"/>
    <cellStyle name="row 3 2" xfId="577"/>
    <cellStyle name="row 3 3" xfId="578"/>
    <cellStyle name="row 4" xfId="579"/>
    <cellStyle name="row 4 2" xfId="580"/>
    <cellStyle name="row 4 3" xfId="581"/>
    <cellStyle name="row 5" xfId="582"/>
    <cellStyle name="row 6" xfId="583"/>
    <cellStyle name="RowCodes" xfId="584"/>
    <cellStyle name="Row-Col Headings" xfId="585"/>
    <cellStyle name="RowTitles" xfId="586"/>
    <cellStyle name="RowTitles 2" xfId="587"/>
    <cellStyle name="RowTitles 2 2" xfId="588"/>
    <cellStyle name="RowTitles 3" xfId="589"/>
    <cellStyle name="RowTitles 3 2" xfId="590"/>
    <cellStyle name="RowTitles 3 3" xfId="591"/>
    <cellStyle name="RowTitles 4" xfId="592"/>
    <cellStyle name="RowTitles 4 2" xfId="593"/>
    <cellStyle name="RowTitles 4 3" xfId="594"/>
    <cellStyle name="RowTitles 5" xfId="595"/>
    <cellStyle name="RowTitles 6" xfId="596"/>
    <cellStyle name="RowTitles_CENTRAL_GOVT" xfId="597"/>
    <cellStyle name="RowTitles1-Detail" xfId="598"/>
    <cellStyle name="RowTitles1-Detail 2" xfId="599"/>
    <cellStyle name="RowTitles1-Detail 2 2" xfId="600"/>
    <cellStyle name="RowTitles1-Detail 2 2 2" xfId="601"/>
    <cellStyle name="RowTitles1-Detail 2 2 3" xfId="602"/>
    <cellStyle name="RowTitles1-Detail 2 3" xfId="603"/>
    <cellStyle name="RowTitles1-Detail 2 3 2" xfId="604"/>
    <cellStyle name="RowTitles1-Detail 2 3 3" xfId="605"/>
    <cellStyle name="RowTitles1-Detail 2 4" xfId="606"/>
    <cellStyle name="RowTitles1-Detail 2 4 2" xfId="607"/>
    <cellStyle name="RowTitles-Col2" xfId="608"/>
    <cellStyle name="RowTitles-Col2 2" xfId="609"/>
    <cellStyle name="RowTitles-Col2 2 2" xfId="610"/>
    <cellStyle name="RowTitles-Col2 2 2 2" xfId="611"/>
    <cellStyle name="RowTitles-Col2 2 2 3" xfId="612"/>
    <cellStyle name="RowTitles-Col2 2 3" xfId="613"/>
    <cellStyle name="RowTitles-Col2 2 3 2" xfId="614"/>
    <cellStyle name="RowTitles-Col2 2 3 3" xfId="615"/>
    <cellStyle name="RowTitles-Col2 2 4" xfId="616"/>
    <cellStyle name="RowTitles-Col2 2 4 2" xfId="617"/>
    <cellStyle name="RowTitles-Col2 2 5" xfId="618"/>
    <cellStyle name="RowTitles-Col2 3" xfId="619"/>
    <cellStyle name="RowTitles-Col2_T_B1.2" xfId="962"/>
    <cellStyle name="RowTitles-Detail" xfId="620"/>
    <cellStyle name="RowTitles-Detail 2" xfId="621"/>
    <cellStyle name="RowTitles-Detail 2 2" xfId="622"/>
    <cellStyle name="RowTitles-Detail 2 2 2" xfId="623"/>
    <cellStyle name="RowTitles-Detail 2 2 3" xfId="624"/>
    <cellStyle name="RowTitles-Detail 2 3" xfId="625"/>
    <cellStyle name="RowTitles-Detail 2 3 2" xfId="626"/>
    <cellStyle name="RowTitles-Detail 2 3 3" xfId="627"/>
    <cellStyle name="RowTitles-Detail 2 4" xfId="628"/>
    <cellStyle name="RowTitles-Detail 2 4 2" xfId="629"/>
    <cellStyle name="RowTitles-Detail_T_B1.2" xfId="963"/>
    <cellStyle name="semestre" xfId="964"/>
    <cellStyle name="Spolu" xfId="18" builtinId="25" customBuiltin="1"/>
    <cellStyle name="Spolu 2" xfId="990"/>
    <cellStyle name="ss24" xfId="790"/>
    <cellStyle name="Standaard_Blad1" xfId="630"/>
    <cellStyle name="Standard 2" xfId="51"/>
    <cellStyle name="Standard 2 2" xfId="53"/>
    <cellStyle name="Standard_DIAGRAM" xfId="631"/>
    <cellStyle name="Sub-titles" xfId="632"/>
    <cellStyle name="Sub-titles Cols" xfId="633"/>
    <cellStyle name="Sub-titles rows" xfId="634"/>
    <cellStyle name="Table No." xfId="635"/>
    <cellStyle name="Table Title" xfId="636"/>
    <cellStyle name="temp" xfId="637"/>
    <cellStyle name="tête chapitre" xfId="965"/>
    <cellStyle name="TEXT" xfId="966"/>
    <cellStyle name="Text upozornenia" xfId="15" builtinId="11" customBuiltin="1"/>
    <cellStyle name="Text upozornenia 2" xfId="987"/>
    <cellStyle name="Title 2" xfId="638"/>
    <cellStyle name="title1" xfId="639"/>
    <cellStyle name="Titles" xfId="640"/>
    <cellStyle name="titre" xfId="967"/>
    <cellStyle name="Titul" xfId="2" builtinId="15" customBuiltin="1"/>
    <cellStyle name="Titul 2" xfId="974"/>
    <cellStyle name="Total 2" xfId="641"/>
    <cellStyle name="Tusental (0)_Blad2" xfId="642"/>
    <cellStyle name="Tusental 2" xfId="643"/>
    <cellStyle name="Tusental 3" xfId="644"/>
    <cellStyle name="Tusental 3 2" xfId="720"/>
    <cellStyle name="Tusental_Blad2" xfId="645"/>
    <cellStyle name="Uwaga 2" xfId="646"/>
    <cellStyle name="Uwaga 2 2" xfId="721"/>
    <cellStyle name="Valuta (0)_Blad2" xfId="647"/>
    <cellStyle name="Valuta_Blad2" xfId="648"/>
    <cellStyle name="Vstup" xfId="10" builtinId="20" customBuiltin="1"/>
    <cellStyle name="Vstup 2" xfId="982"/>
    <cellStyle name="Výpočet" xfId="12" builtinId="22" customBuiltin="1"/>
    <cellStyle name="Výpočet 2" xfId="984"/>
    <cellStyle name="Výstup" xfId="11" builtinId="21" customBuiltin="1"/>
    <cellStyle name="Výstup 2" xfId="983"/>
    <cellStyle name="Vysvetľujúci text" xfId="17" builtinId="53" customBuiltin="1"/>
    <cellStyle name="Vysvetľujúci text 2" xfId="989"/>
    <cellStyle name="Warning Text 2" xfId="651"/>
    <cellStyle name="Währung [0]_DIAGRAM" xfId="649"/>
    <cellStyle name="Währung_DIAGRAM" xfId="650"/>
    <cellStyle name="Wrapped" xfId="968"/>
    <cellStyle name="Zlá" xfId="8" builtinId="27" customBuiltin="1"/>
    <cellStyle name="Zlá 2" xfId="980"/>
    <cellStyle name="Zvýraznenie1" xfId="19" builtinId="29" customBuiltin="1"/>
    <cellStyle name="Zvýraznenie1 2" xfId="991"/>
    <cellStyle name="Zvýraznenie2" xfId="23" builtinId="33" customBuiltin="1"/>
    <cellStyle name="Zvýraznenie2 2" xfId="995"/>
    <cellStyle name="Zvýraznenie3" xfId="27" builtinId="37" customBuiltin="1"/>
    <cellStyle name="Zvýraznenie3 2" xfId="999"/>
    <cellStyle name="Zvýraznenie4" xfId="31" builtinId="41" customBuiltin="1"/>
    <cellStyle name="Zvýraznenie4 2" xfId="1003"/>
    <cellStyle name="Zvýraznenie5" xfId="35" builtinId="45" customBuiltin="1"/>
    <cellStyle name="Zvýraznenie5 2" xfId="1007"/>
    <cellStyle name="Zvýraznenie6" xfId="39" builtinId="49" customBuiltin="1"/>
    <cellStyle name="Zvýraznenie6 2" xfId="1011"/>
    <cellStyle name="쉼표 2" xfId="659"/>
    <cellStyle name="표준_T_A8(통계청_검증결과)" xfId="652"/>
    <cellStyle name="標準_法務省担当表（eigo ） " xfId="653"/>
  </cellStyles>
  <dxfs count="0"/>
  <tableStyles count="0" defaultTableStyle="TableStyleMedium2" defaultPivotStyle="PivotStyleLight16"/>
  <colors>
    <mruColors>
      <color rgb="FFFF6600"/>
      <color rgb="FF66FF33"/>
      <color rgb="FFFFFF66"/>
      <color rgb="FFFFCCCC"/>
      <color rgb="FF00CCFF"/>
      <color rgb="FFFFCC00"/>
      <color rgb="FF00FFFF"/>
      <color rgb="FFFF6699"/>
      <color rgb="FF8F74A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417436997626964E-2"/>
          <c:y val="5.5989236111111111E-2"/>
          <c:w val="0.93616132135261021"/>
          <c:h val="0.863362847222222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ysClr val="windowText" lastClr="000000"/>
              </a:solidFill>
            </c:spPr>
          </c:dPt>
          <c:cat>
            <c:strRef>
              <c:f>'43 FOREST RESOURCES'!$C$42:$C$64</c:f>
              <c:strCache>
                <c:ptCount val="23"/>
                <c:pt idx="0">
                  <c:v>Belgium</c:v>
                </c:pt>
                <c:pt idx="1">
                  <c:v>Germany</c:v>
                </c:pt>
                <c:pt idx="2">
                  <c:v>Slovak Republic</c:v>
                </c:pt>
                <c:pt idx="3">
                  <c:v>Czech Republic</c:v>
                </c:pt>
                <c:pt idx="4">
                  <c:v>Estonia</c:v>
                </c:pt>
                <c:pt idx="5">
                  <c:v>Sweden</c:v>
                </c:pt>
                <c:pt idx="6">
                  <c:v>Switzerland</c:v>
                </c:pt>
                <c:pt idx="7">
                  <c:v>Finland</c:v>
                </c:pt>
                <c:pt idx="8">
                  <c:v>Poland</c:v>
                </c:pt>
                <c:pt idx="9">
                  <c:v>Hungary</c:v>
                </c:pt>
                <c:pt idx="10">
                  <c:v>New Zealand</c:v>
                </c:pt>
                <c:pt idx="11">
                  <c:v>Ireland</c:v>
                </c:pt>
                <c:pt idx="12">
                  <c:v>Latvia</c:v>
                </c:pt>
                <c:pt idx="13">
                  <c:v>Spain</c:v>
                </c:pt>
                <c:pt idx="14">
                  <c:v>Norway</c:v>
                </c:pt>
                <c:pt idx="15">
                  <c:v>United Kingdom</c:v>
                </c:pt>
                <c:pt idx="16">
                  <c:v>France</c:v>
                </c:pt>
                <c:pt idx="17">
                  <c:v>Denmark</c:v>
                </c:pt>
                <c:pt idx="18">
                  <c:v>United States</c:v>
                </c:pt>
                <c:pt idx="19">
                  <c:v>Average</c:v>
                </c:pt>
                <c:pt idx="20">
                  <c:v>Netherlands</c:v>
                </c:pt>
                <c:pt idx="21">
                  <c:v>Turkey</c:v>
                </c:pt>
                <c:pt idx="22">
                  <c:v>Italy</c:v>
                </c:pt>
              </c:strCache>
            </c:strRef>
          </c:cat>
          <c:val>
            <c:numRef>
              <c:f>'43 FOREST RESOURCES'!$D$42:$D$64</c:f>
              <c:numCache>
                <c:formatCode>#\ ##0.00_ ;\-#\ ##0.00\ </c:formatCode>
                <c:ptCount val="23"/>
                <c:pt idx="0">
                  <c:v>1.056</c:v>
                </c:pt>
                <c:pt idx="1">
                  <c:v>0.86499999999999999</c:v>
                </c:pt>
                <c:pt idx="2">
                  <c:v>0.82499999999999996</c:v>
                </c:pt>
                <c:pt idx="3">
                  <c:v>0.78800000000000003</c:v>
                </c:pt>
                <c:pt idx="4">
                  <c:v>0.749</c:v>
                </c:pt>
                <c:pt idx="5">
                  <c:v>0.73399999999999999</c:v>
                </c:pt>
                <c:pt idx="6">
                  <c:v>0.70499999999999996</c:v>
                </c:pt>
                <c:pt idx="7">
                  <c:v>0.64300000000000002</c:v>
                </c:pt>
                <c:pt idx="8">
                  <c:v>0.64200000000000002</c:v>
                </c:pt>
                <c:pt idx="9">
                  <c:v>0.56499999999999995</c:v>
                </c:pt>
                <c:pt idx="10">
                  <c:v>0.55500000000000005</c:v>
                </c:pt>
                <c:pt idx="11">
                  <c:v>0.55000000000000004</c:v>
                </c:pt>
                <c:pt idx="12">
                  <c:v>0.53900000000000003</c:v>
                </c:pt>
                <c:pt idx="13">
                  <c:v>0.53</c:v>
                </c:pt>
                <c:pt idx="14">
                  <c:v>0.50600000000000001</c:v>
                </c:pt>
                <c:pt idx="15">
                  <c:v>0.505</c:v>
                </c:pt>
                <c:pt idx="16">
                  <c:v>0.48599999999999999</c:v>
                </c:pt>
                <c:pt idx="17">
                  <c:v>0.45700000000000002</c:v>
                </c:pt>
                <c:pt idx="18">
                  <c:v>0.45500000000000002</c:v>
                </c:pt>
                <c:pt idx="19" formatCode="General">
                  <c:v>0.45500000000000002</c:v>
                </c:pt>
                <c:pt idx="20">
                  <c:v>0.44700000000000001</c:v>
                </c:pt>
                <c:pt idx="21">
                  <c:v>0.40400000000000003</c:v>
                </c:pt>
                <c:pt idx="22">
                  <c:v>0.34300000000000003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297200"/>
        <c:axId val="273297592"/>
      </c:barChart>
      <c:catAx>
        <c:axId val="27329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3297592"/>
        <c:crosses val="autoZero"/>
        <c:auto val="1"/>
        <c:lblAlgn val="ctr"/>
        <c:lblOffset val="100"/>
        <c:noMultiLvlLbl val="0"/>
      </c:catAx>
      <c:valAx>
        <c:axId val="273297592"/>
        <c:scaling>
          <c:orientation val="minMax"/>
          <c:max val="1.100000000000000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.0%" sourceLinked="0"/>
        <c:majorTickMark val="out"/>
        <c:minorTickMark val="none"/>
        <c:tickLblPos val="nextTo"/>
        <c:crossAx val="27329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417436997626964E-2"/>
          <c:y val="5.5989236111111111E-2"/>
          <c:w val="0.93616132135261021"/>
          <c:h val="0.86336284722222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'60 GREENHOUSE'!$B$47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6600"/>
            </a:solidFill>
            <a:ln w="0">
              <a:solidFill>
                <a:sysClr val="windowText" lastClr="000000">
                  <a:alpha val="0"/>
                </a:sysClr>
              </a:solidFill>
            </a:ln>
          </c:spPr>
          <c:invertIfNegative val="0"/>
          <c:dPt>
            <c:idx val="16"/>
            <c:invertIfNegative val="0"/>
            <c:bubble3D val="0"/>
            <c:spPr>
              <a:solidFill>
                <a:sysClr val="windowText" lastClr="000000"/>
              </a:solidFill>
              <a:ln w="0">
                <a:solidFill>
                  <a:sysClr val="windowText" lastClr="000000">
                    <a:alpha val="0"/>
                  </a:sysClr>
                </a:solidFill>
              </a:ln>
            </c:spPr>
          </c:dPt>
          <c:dPt>
            <c:idx val="17"/>
            <c:invertIfNegative val="0"/>
            <c:bubble3D val="0"/>
          </c:dPt>
          <c:cat>
            <c:strRef>
              <c:f>'60 GREENHOUSE'!$A$48:$A$81</c:f>
              <c:strCache>
                <c:ptCount val="34"/>
                <c:pt idx="0">
                  <c:v>Estonia</c:v>
                </c:pt>
                <c:pt idx="1">
                  <c:v>New Zealand</c:v>
                </c:pt>
                <c:pt idx="2">
                  <c:v>Australia</c:v>
                </c:pt>
                <c:pt idx="3">
                  <c:v>Canada</c:v>
                </c:pt>
                <c:pt idx="4">
                  <c:v>Poland</c:v>
                </c:pt>
                <c:pt idx="5">
                  <c:v>Czech Republic</c:v>
                </c:pt>
                <c:pt idx="6">
                  <c:v>United States</c:v>
                </c:pt>
                <c:pt idx="7">
                  <c:v>Korea</c:v>
                </c:pt>
                <c:pt idx="8">
                  <c:v>Greece</c:v>
                </c:pt>
                <c:pt idx="9">
                  <c:v>Iceland</c:v>
                </c:pt>
                <c:pt idx="10">
                  <c:v>Mexico</c:v>
                </c:pt>
                <c:pt idx="11">
                  <c:v>Slovenia</c:v>
                </c:pt>
                <c:pt idx="12">
                  <c:v>Turkey</c:v>
                </c:pt>
                <c:pt idx="13">
                  <c:v>Israel</c:v>
                </c:pt>
                <c:pt idx="14">
                  <c:v>Japan</c:v>
                </c:pt>
                <c:pt idx="15">
                  <c:v>Finland</c:v>
                </c:pt>
                <c:pt idx="16">
                  <c:v>Slovak Republic</c:v>
                </c:pt>
                <c:pt idx="17">
                  <c:v>Ireland</c:v>
                </c:pt>
                <c:pt idx="18">
                  <c:v>Germany</c:v>
                </c:pt>
                <c:pt idx="19">
                  <c:v>Belgium</c:v>
                </c:pt>
                <c:pt idx="20">
                  <c:v>Latvia</c:v>
                </c:pt>
                <c:pt idx="21">
                  <c:v>Hungary</c:v>
                </c:pt>
                <c:pt idx="22">
                  <c:v>Netherlands</c:v>
                </c:pt>
                <c:pt idx="23">
                  <c:v>Luxembourg</c:v>
                </c:pt>
                <c:pt idx="24">
                  <c:v>Portugal</c:v>
                </c:pt>
                <c:pt idx="25">
                  <c:v>Denmark</c:v>
                </c:pt>
                <c:pt idx="26">
                  <c:v>United Kingdom</c:v>
                </c:pt>
                <c:pt idx="27">
                  <c:v>Spain</c:v>
                </c:pt>
                <c:pt idx="28">
                  <c:v>Italy</c:v>
                </c:pt>
                <c:pt idx="29">
                  <c:v>Austria</c:v>
                </c:pt>
                <c:pt idx="30">
                  <c:v>France</c:v>
                </c:pt>
                <c:pt idx="31">
                  <c:v>Norway</c:v>
                </c:pt>
                <c:pt idx="32">
                  <c:v>Sweden</c:v>
                </c:pt>
                <c:pt idx="33">
                  <c:v>Switzerland</c:v>
                </c:pt>
              </c:strCache>
            </c:strRef>
          </c:cat>
          <c:val>
            <c:numRef>
              <c:f>'60 GREENHOUSE'!$B$48:$B$81</c:f>
              <c:numCache>
                <c:formatCode>#\ ##0.00_ ;\-#\ ##0.00\ </c:formatCode>
                <c:ptCount val="34"/>
                <c:pt idx="0">
                  <c:v>0.67100000000000004</c:v>
                </c:pt>
                <c:pt idx="1">
                  <c:v>0.55100000000000005</c:v>
                </c:pt>
                <c:pt idx="2">
                  <c:v>0.51600000000000001</c:v>
                </c:pt>
                <c:pt idx="3">
                  <c:v>0.5</c:v>
                </c:pt>
                <c:pt idx="4">
                  <c:v>0.45800000000000002</c:v>
                </c:pt>
                <c:pt idx="5">
                  <c:v>0.45</c:v>
                </c:pt>
                <c:pt idx="6">
                  <c:v>0.43099999999999999</c:v>
                </c:pt>
                <c:pt idx="7">
                  <c:v>0.42299999999999999</c:v>
                </c:pt>
                <c:pt idx="8">
                  <c:v>0.39800000000000002</c:v>
                </c:pt>
                <c:pt idx="9">
                  <c:v>0.34399999999999997</c:v>
                </c:pt>
                <c:pt idx="10">
                  <c:v>0.33400000000000002</c:v>
                </c:pt>
                <c:pt idx="11">
                  <c:v>0.33400000000000002</c:v>
                </c:pt>
                <c:pt idx="12">
                  <c:v>0.32400000000000001</c:v>
                </c:pt>
                <c:pt idx="13">
                  <c:v>0.31900000000000001</c:v>
                </c:pt>
                <c:pt idx="14">
                  <c:v>0.317</c:v>
                </c:pt>
                <c:pt idx="15">
                  <c:v>0.30599999999999999</c:v>
                </c:pt>
                <c:pt idx="16">
                  <c:v>0.30599999999999999</c:v>
                </c:pt>
                <c:pt idx="17">
                  <c:v>0.28499999999999998</c:v>
                </c:pt>
                <c:pt idx="18">
                  <c:v>0.27900000000000003</c:v>
                </c:pt>
                <c:pt idx="19">
                  <c:v>0.27400000000000002</c:v>
                </c:pt>
                <c:pt idx="20">
                  <c:v>0.27300000000000002</c:v>
                </c:pt>
                <c:pt idx="21">
                  <c:v>0.26200000000000001</c:v>
                </c:pt>
                <c:pt idx="22">
                  <c:v>0.26200000000000001</c:v>
                </c:pt>
                <c:pt idx="23">
                  <c:v>0.246</c:v>
                </c:pt>
                <c:pt idx="24">
                  <c:v>0.24399999999999999</c:v>
                </c:pt>
                <c:pt idx="25">
                  <c:v>0.24099999999999999</c:v>
                </c:pt>
                <c:pt idx="26">
                  <c:v>0.24</c:v>
                </c:pt>
                <c:pt idx="27">
                  <c:v>0.22900000000000001</c:v>
                </c:pt>
                <c:pt idx="28">
                  <c:v>0.222</c:v>
                </c:pt>
                <c:pt idx="29">
                  <c:v>0.22</c:v>
                </c:pt>
                <c:pt idx="30">
                  <c:v>0.20399999999999999</c:v>
                </c:pt>
                <c:pt idx="31">
                  <c:v>0.17799999999999999</c:v>
                </c:pt>
                <c:pt idx="32">
                  <c:v>0.13800000000000001</c:v>
                </c:pt>
                <c:pt idx="33">
                  <c:v>0.125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39875976"/>
        <c:axId val="239876368"/>
      </c:barChart>
      <c:lineChart>
        <c:grouping val="standard"/>
        <c:varyColors val="0"/>
        <c:ser>
          <c:idx val="1"/>
          <c:order val="1"/>
          <c:tx>
            <c:strRef>
              <c:f>'60 GREENHOUSE'!$C$47</c:f>
              <c:strCache>
                <c:ptCount val="1"/>
                <c:pt idx="0">
                  <c:v>OECD 2013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cat>
            <c:strRef>
              <c:f>'60 GREENHOUSE'!$A$48:$A$81</c:f>
              <c:strCache>
                <c:ptCount val="34"/>
                <c:pt idx="0">
                  <c:v>Estonia</c:v>
                </c:pt>
                <c:pt idx="1">
                  <c:v>New Zealand</c:v>
                </c:pt>
                <c:pt idx="2">
                  <c:v>Australia</c:v>
                </c:pt>
                <c:pt idx="3">
                  <c:v>Canada</c:v>
                </c:pt>
                <c:pt idx="4">
                  <c:v>Poland</c:v>
                </c:pt>
                <c:pt idx="5">
                  <c:v>Czech Republic</c:v>
                </c:pt>
                <c:pt idx="6">
                  <c:v>United States</c:v>
                </c:pt>
                <c:pt idx="7">
                  <c:v>Korea</c:v>
                </c:pt>
                <c:pt idx="8">
                  <c:v>Greece</c:v>
                </c:pt>
                <c:pt idx="9">
                  <c:v>Iceland</c:v>
                </c:pt>
                <c:pt idx="10">
                  <c:v>Mexico</c:v>
                </c:pt>
                <c:pt idx="11">
                  <c:v>Slovenia</c:v>
                </c:pt>
                <c:pt idx="12">
                  <c:v>Turkey</c:v>
                </c:pt>
                <c:pt idx="13">
                  <c:v>Israel</c:v>
                </c:pt>
                <c:pt idx="14">
                  <c:v>Japan</c:v>
                </c:pt>
                <c:pt idx="15">
                  <c:v>Finland</c:v>
                </c:pt>
                <c:pt idx="16">
                  <c:v>Slovak Republic</c:v>
                </c:pt>
                <c:pt idx="17">
                  <c:v>Ireland</c:v>
                </c:pt>
                <c:pt idx="18">
                  <c:v>Germany</c:v>
                </c:pt>
                <c:pt idx="19">
                  <c:v>Belgium</c:v>
                </c:pt>
                <c:pt idx="20">
                  <c:v>Latvia</c:v>
                </c:pt>
                <c:pt idx="21">
                  <c:v>Hungary</c:v>
                </c:pt>
                <c:pt idx="22">
                  <c:v>Netherlands</c:v>
                </c:pt>
                <c:pt idx="23">
                  <c:v>Luxembourg</c:v>
                </c:pt>
                <c:pt idx="24">
                  <c:v>Portugal</c:v>
                </c:pt>
                <c:pt idx="25">
                  <c:v>Denmark</c:v>
                </c:pt>
                <c:pt idx="26">
                  <c:v>United Kingdom</c:v>
                </c:pt>
                <c:pt idx="27">
                  <c:v>Spain</c:v>
                </c:pt>
                <c:pt idx="28">
                  <c:v>Italy</c:v>
                </c:pt>
                <c:pt idx="29">
                  <c:v>Austria</c:v>
                </c:pt>
                <c:pt idx="30">
                  <c:v>France</c:v>
                </c:pt>
                <c:pt idx="31">
                  <c:v>Norway</c:v>
                </c:pt>
                <c:pt idx="32">
                  <c:v>Sweden</c:v>
                </c:pt>
                <c:pt idx="33">
                  <c:v>Switzerland</c:v>
                </c:pt>
              </c:strCache>
            </c:strRef>
          </c:cat>
          <c:val>
            <c:numRef>
              <c:f>'60 GREENHOUSE'!$C$48:$C$81</c:f>
              <c:numCache>
                <c:formatCode>General</c:formatCode>
                <c:ptCount val="34"/>
                <c:pt idx="0">
                  <c:v>0.32070588235294101</c:v>
                </c:pt>
                <c:pt idx="1">
                  <c:v>0.32070588235294101</c:v>
                </c:pt>
                <c:pt idx="2">
                  <c:v>0.32070588235294101</c:v>
                </c:pt>
                <c:pt idx="3">
                  <c:v>0.32070588235294101</c:v>
                </c:pt>
                <c:pt idx="4">
                  <c:v>0.32070588235294101</c:v>
                </c:pt>
                <c:pt idx="5">
                  <c:v>0.32070588235294101</c:v>
                </c:pt>
                <c:pt idx="6">
                  <c:v>0.32070588235294101</c:v>
                </c:pt>
                <c:pt idx="7">
                  <c:v>0.32070588235294101</c:v>
                </c:pt>
                <c:pt idx="8">
                  <c:v>0.32070588235294101</c:v>
                </c:pt>
                <c:pt idx="9">
                  <c:v>0.32070588235294112</c:v>
                </c:pt>
                <c:pt idx="10">
                  <c:v>0.32070588235294101</c:v>
                </c:pt>
                <c:pt idx="11">
                  <c:v>0.32070588235294101</c:v>
                </c:pt>
                <c:pt idx="12">
                  <c:v>0.32070588235294101</c:v>
                </c:pt>
                <c:pt idx="13">
                  <c:v>0.32070588235294101</c:v>
                </c:pt>
                <c:pt idx="14">
                  <c:v>0.32070588235294101</c:v>
                </c:pt>
                <c:pt idx="15">
                  <c:v>0.32070588235294101</c:v>
                </c:pt>
                <c:pt idx="16">
                  <c:v>0.32070588235294101</c:v>
                </c:pt>
                <c:pt idx="17">
                  <c:v>0.32070588235294101</c:v>
                </c:pt>
                <c:pt idx="18">
                  <c:v>0.32070588235294101</c:v>
                </c:pt>
                <c:pt idx="19">
                  <c:v>0.32070588235294101</c:v>
                </c:pt>
                <c:pt idx="20">
                  <c:v>0.32070588235294101</c:v>
                </c:pt>
                <c:pt idx="21">
                  <c:v>0.32070588235294101</c:v>
                </c:pt>
                <c:pt idx="22">
                  <c:v>0.32070588235294101</c:v>
                </c:pt>
                <c:pt idx="23">
                  <c:v>0.32070588235294101</c:v>
                </c:pt>
                <c:pt idx="24">
                  <c:v>0.32070588235294101</c:v>
                </c:pt>
                <c:pt idx="25">
                  <c:v>0.32070588235294101</c:v>
                </c:pt>
                <c:pt idx="26">
                  <c:v>0.32070588235294101</c:v>
                </c:pt>
                <c:pt idx="27">
                  <c:v>0.32070588235294101</c:v>
                </c:pt>
                <c:pt idx="28">
                  <c:v>0.32070588235294101</c:v>
                </c:pt>
                <c:pt idx="29">
                  <c:v>0.32070588235294101</c:v>
                </c:pt>
                <c:pt idx="30">
                  <c:v>0.32070588235294101</c:v>
                </c:pt>
                <c:pt idx="31">
                  <c:v>0.32070588235294101</c:v>
                </c:pt>
                <c:pt idx="32">
                  <c:v>0.32070588235294101</c:v>
                </c:pt>
                <c:pt idx="33">
                  <c:v>0.32070588235294101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75976"/>
        <c:axId val="239876368"/>
      </c:lineChart>
      <c:lineChart>
        <c:grouping val="standard"/>
        <c:varyColors val="0"/>
        <c:ser>
          <c:idx val="3"/>
          <c:order val="3"/>
          <c:tx>
            <c:strRef>
              <c:f>'60 GREENHOUSE'!$E$47</c:f>
              <c:strCache>
                <c:ptCount val="1"/>
                <c:pt idx="0">
                  <c:v>OECD 2008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  <a:prstDash val="sysDash"/>
            </a:ln>
          </c:spPr>
          <c:marker>
            <c:symbol val="none"/>
          </c:marker>
          <c:cat>
            <c:strRef>
              <c:f>'60 GREENHOUSE'!$A$48:$A$81</c:f>
              <c:strCache>
                <c:ptCount val="34"/>
                <c:pt idx="0">
                  <c:v>Estonia</c:v>
                </c:pt>
                <c:pt idx="1">
                  <c:v>New Zealand</c:v>
                </c:pt>
                <c:pt idx="2">
                  <c:v>Australia</c:v>
                </c:pt>
                <c:pt idx="3">
                  <c:v>Canada</c:v>
                </c:pt>
                <c:pt idx="4">
                  <c:v>Poland</c:v>
                </c:pt>
                <c:pt idx="5">
                  <c:v>Czech Republic</c:v>
                </c:pt>
                <c:pt idx="6">
                  <c:v>United States</c:v>
                </c:pt>
                <c:pt idx="7">
                  <c:v>Korea</c:v>
                </c:pt>
                <c:pt idx="8">
                  <c:v>Greece</c:v>
                </c:pt>
                <c:pt idx="9">
                  <c:v>Iceland</c:v>
                </c:pt>
                <c:pt idx="10">
                  <c:v>Mexico</c:v>
                </c:pt>
                <c:pt idx="11">
                  <c:v>Slovenia</c:v>
                </c:pt>
                <c:pt idx="12">
                  <c:v>Turkey</c:v>
                </c:pt>
                <c:pt idx="13">
                  <c:v>Israel</c:v>
                </c:pt>
                <c:pt idx="14">
                  <c:v>Japan</c:v>
                </c:pt>
                <c:pt idx="15">
                  <c:v>Finland</c:v>
                </c:pt>
                <c:pt idx="16">
                  <c:v>Slovak Republic</c:v>
                </c:pt>
                <c:pt idx="17">
                  <c:v>Ireland</c:v>
                </c:pt>
                <c:pt idx="18">
                  <c:v>Germany</c:v>
                </c:pt>
                <c:pt idx="19">
                  <c:v>Belgium</c:v>
                </c:pt>
                <c:pt idx="20">
                  <c:v>Latvia</c:v>
                </c:pt>
                <c:pt idx="21">
                  <c:v>Hungary</c:v>
                </c:pt>
                <c:pt idx="22">
                  <c:v>Netherlands</c:v>
                </c:pt>
                <c:pt idx="23">
                  <c:v>Luxembourg</c:v>
                </c:pt>
                <c:pt idx="24">
                  <c:v>Portugal</c:v>
                </c:pt>
                <c:pt idx="25">
                  <c:v>Denmark</c:v>
                </c:pt>
                <c:pt idx="26">
                  <c:v>United Kingdom</c:v>
                </c:pt>
                <c:pt idx="27">
                  <c:v>Spain</c:v>
                </c:pt>
                <c:pt idx="28">
                  <c:v>Italy</c:v>
                </c:pt>
                <c:pt idx="29">
                  <c:v>Austria</c:v>
                </c:pt>
                <c:pt idx="30">
                  <c:v>France</c:v>
                </c:pt>
                <c:pt idx="31">
                  <c:v>Norway</c:v>
                </c:pt>
                <c:pt idx="32">
                  <c:v>Sweden</c:v>
                </c:pt>
                <c:pt idx="33">
                  <c:v>Switzerland</c:v>
                </c:pt>
              </c:strCache>
            </c:strRef>
          </c:cat>
          <c:val>
            <c:numRef>
              <c:f>'60 GREENHOUSE'!$E$48:$E$81</c:f>
              <c:numCache>
                <c:formatCode>General</c:formatCode>
                <c:ptCount val="34"/>
                <c:pt idx="0">
                  <c:v>0.34988571428571402</c:v>
                </c:pt>
                <c:pt idx="1">
                  <c:v>0.34988571428571402</c:v>
                </c:pt>
                <c:pt idx="2">
                  <c:v>0.34988571428571436</c:v>
                </c:pt>
                <c:pt idx="3">
                  <c:v>0.34988571428571402</c:v>
                </c:pt>
                <c:pt idx="4">
                  <c:v>0.34988571428571402</c:v>
                </c:pt>
                <c:pt idx="5">
                  <c:v>0.34988571428571402</c:v>
                </c:pt>
                <c:pt idx="6">
                  <c:v>0.34988571428571402</c:v>
                </c:pt>
                <c:pt idx="7">
                  <c:v>0.34988571428571402</c:v>
                </c:pt>
                <c:pt idx="8">
                  <c:v>0.34988571428571402</c:v>
                </c:pt>
                <c:pt idx="9">
                  <c:v>0.34988571428571402</c:v>
                </c:pt>
                <c:pt idx="10">
                  <c:v>0.34988571428571402</c:v>
                </c:pt>
                <c:pt idx="11">
                  <c:v>0.34988571428571402</c:v>
                </c:pt>
                <c:pt idx="12">
                  <c:v>0.34988571428571402</c:v>
                </c:pt>
                <c:pt idx="13">
                  <c:v>0.34988571428571402</c:v>
                </c:pt>
                <c:pt idx="14">
                  <c:v>0.34988571428571402</c:v>
                </c:pt>
                <c:pt idx="15">
                  <c:v>0.34988571428571402</c:v>
                </c:pt>
                <c:pt idx="16">
                  <c:v>0.34988571428571402</c:v>
                </c:pt>
                <c:pt idx="17">
                  <c:v>0.34988571428571402</c:v>
                </c:pt>
                <c:pt idx="18">
                  <c:v>0.34988571428571402</c:v>
                </c:pt>
                <c:pt idx="19">
                  <c:v>0.34988571428571402</c:v>
                </c:pt>
                <c:pt idx="20">
                  <c:v>0.34988571428571402</c:v>
                </c:pt>
                <c:pt idx="21">
                  <c:v>0.34988571428571402</c:v>
                </c:pt>
                <c:pt idx="22">
                  <c:v>0.34988571428571402</c:v>
                </c:pt>
                <c:pt idx="23">
                  <c:v>0.34988571428571402</c:v>
                </c:pt>
                <c:pt idx="24">
                  <c:v>0.34988571428571402</c:v>
                </c:pt>
                <c:pt idx="25">
                  <c:v>0.34988571428571402</c:v>
                </c:pt>
                <c:pt idx="26">
                  <c:v>0.34988571428571402</c:v>
                </c:pt>
                <c:pt idx="27">
                  <c:v>0.34988571428571402</c:v>
                </c:pt>
                <c:pt idx="28">
                  <c:v>0.34988571428571402</c:v>
                </c:pt>
                <c:pt idx="29">
                  <c:v>0.34988571428571436</c:v>
                </c:pt>
                <c:pt idx="30">
                  <c:v>0.34988571428571402</c:v>
                </c:pt>
                <c:pt idx="31">
                  <c:v>0.34988571428571402</c:v>
                </c:pt>
                <c:pt idx="32">
                  <c:v>0.34988571428571402</c:v>
                </c:pt>
                <c:pt idx="33">
                  <c:v>0.34988571428571402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77152"/>
        <c:axId val="239876760"/>
      </c:lineChart>
      <c:scatterChart>
        <c:scatterStyle val="lineMarker"/>
        <c:varyColors val="0"/>
        <c:ser>
          <c:idx val="2"/>
          <c:order val="2"/>
          <c:tx>
            <c:strRef>
              <c:f>'60 GREENHOUSE'!$D$47</c:f>
              <c:strCache>
                <c:ptCount val="1"/>
                <c:pt idx="0">
                  <c:v>2008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dPt>
            <c:idx val="16"/>
            <c:marker>
              <c:spPr>
                <a:solidFill>
                  <a:sysClr val="window" lastClr="FFFFFF"/>
                </a:solidFill>
                <a:ln>
                  <a:solidFill>
                    <a:srgbClr val="FF6600"/>
                  </a:solidFill>
                </a:ln>
              </c:spPr>
            </c:marker>
            <c:bubble3D val="0"/>
          </c:dPt>
          <c:xVal>
            <c:strRef>
              <c:f>'60 GREENHOUSE'!$A$48:$A$81</c:f>
              <c:strCache>
                <c:ptCount val="34"/>
                <c:pt idx="0">
                  <c:v>Estonia</c:v>
                </c:pt>
                <c:pt idx="1">
                  <c:v>New Zealand</c:v>
                </c:pt>
                <c:pt idx="2">
                  <c:v>Australia</c:v>
                </c:pt>
                <c:pt idx="3">
                  <c:v>Canada</c:v>
                </c:pt>
                <c:pt idx="4">
                  <c:v>Poland</c:v>
                </c:pt>
                <c:pt idx="5">
                  <c:v>Czech Republic</c:v>
                </c:pt>
                <c:pt idx="6">
                  <c:v>United States</c:v>
                </c:pt>
                <c:pt idx="7">
                  <c:v>Korea</c:v>
                </c:pt>
                <c:pt idx="8">
                  <c:v>Greece</c:v>
                </c:pt>
                <c:pt idx="9">
                  <c:v>Iceland</c:v>
                </c:pt>
                <c:pt idx="10">
                  <c:v>Mexico</c:v>
                </c:pt>
                <c:pt idx="11">
                  <c:v>Slovenia</c:v>
                </c:pt>
                <c:pt idx="12">
                  <c:v>Turkey</c:v>
                </c:pt>
                <c:pt idx="13">
                  <c:v>Israel</c:v>
                </c:pt>
                <c:pt idx="14">
                  <c:v>Japan</c:v>
                </c:pt>
                <c:pt idx="15">
                  <c:v>Finland</c:v>
                </c:pt>
                <c:pt idx="16">
                  <c:v>Slovak Republic</c:v>
                </c:pt>
                <c:pt idx="17">
                  <c:v>Ireland</c:v>
                </c:pt>
                <c:pt idx="18">
                  <c:v>Germany</c:v>
                </c:pt>
                <c:pt idx="19">
                  <c:v>Belgium</c:v>
                </c:pt>
                <c:pt idx="20">
                  <c:v>Latvia</c:v>
                </c:pt>
                <c:pt idx="21">
                  <c:v>Hungary</c:v>
                </c:pt>
                <c:pt idx="22">
                  <c:v>Netherlands</c:v>
                </c:pt>
                <c:pt idx="23">
                  <c:v>Luxembourg</c:v>
                </c:pt>
                <c:pt idx="24">
                  <c:v>Portugal</c:v>
                </c:pt>
                <c:pt idx="25">
                  <c:v>Denmark</c:v>
                </c:pt>
                <c:pt idx="26">
                  <c:v>United Kingdom</c:v>
                </c:pt>
                <c:pt idx="27">
                  <c:v>Spain</c:v>
                </c:pt>
                <c:pt idx="28">
                  <c:v>Italy</c:v>
                </c:pt>
                <c:pt idx="29">
                  <c:v>Austria</c:v>
                </c:pt>
                <c:pt idx="30">
                  <c:v>France</c:v>
                </c:pt>
                <c:pt idx="31">
                  <c:v>Norway</c:v>
                </c:pt>
                <c:pt idx="32">
                  <c:v>Sweden</c:v>
                </c:pt>
                <c:pt idx="33">
                  <c:v>Switzerland</c:v>
                </c:pt>
              </c:strCache>
            </c:strRef>
          </c:xVal>
          <c:yVal>
            <c:numRef>
              <c:f>'60 GREENHOUSE'!$D$48:$D$81</c:f>
              <c:numCache>
                <c:formatCode>#\ ##0.00_ ;\-#\ ##0.00\ </c:formatCode>
                <c:ptCount val="34"/>
                <c:pt idx="0">
                  <c:v>0.60199999999999998</c:v>
                </c:pt>
                <c:pt idx="1">
                  <c:v>0.61299999999999999</c:v>
                </c:pt>
                <c:pt idx="2">
                  <c:v>0.59399999999999997</c:v>
                </c:pt>
                <c:pt idx="3">
                  <c:v>0.54300000000000004</c:v>
                </c:pt>
                <c:pt idx="4">
                  <c:v>0.54</c:v>
                </c:pt>
                <c:pt idx="5">
                  <c:v>0.49399999999999999</c:v>
                </c:pt>
                <c:pt idx="6">
                  <c:v>0.48099999999999998</c:v>
                </c:pt>
                <c:pt idx="7">
                  <c:v>0.42099999999999999</c:v>
                </c:pt>
                <c:pt idx="8">
                  <c:v>0.36899999999999999</c:v>
                </c:pt>
                <c:pt idx="9">
                  <c:v>0.38500000000000001</c:v>
                </c:pt>
                <c:pt idx="10">
                  <c:v>0.40500000000000003</c:v>
                </c:pt>
                <c:pt idx="11">
                  <c:v>0.35499999999999998</c:v>
                </c:pt>
                <c:pt idx="12">
                  <c:v>0.34899999999999998</c:v>
                </c:pt>
                <c:pt idx="13">
                  <c:v>0.374</c:v>
                </c:pt>
                <c:pt idx="14">
                  <c:v>0.30399999999999999</c:v>
                </c:pt>
                <c:pt idx="15">
                  <c:v>0.32700000000000001</c:v>
                </c:pt>
                <c:pt idx="16">
                  <c:v>0.377</c:v>
                </c:pt>
                <c:pt idx="17">
                  <c:v>0.32900000000000001</c:v>
                </c:pt>
                <c:pt idx="18">
                  <c:v>0.29499999999999998</c:v>
                </c:pt>
                <c:pt idx="19">
                  <c:v>0.32600000000000001</c:v>
                </c:pt>
                <c:pt idx="20">
                  <c:v>0.26800000000000002</c:v>
                </c:pt>
                <c:pt idx="21">
                  <c:v>0.311</c:v>
                </c:pt>
                <c:pt idx="22">
                  <c:v>0.27200000000000002</c:v>
                </c:pt>
                <c:pt idx="23">
                  <c:v>0.28399999999999997</c:v>
                </c:pt>
                <c:pt idx="24">
                  <c:v>0.27100000000000002</c:v>
                </c:pt>
                <c:pt idx="25">
                  <c:v>0.27900000000000003</c:v>
                </c:pt>
                <c:pt idx="26">
                  <c:v>0.28399999999999997</c:v>
                </c:pt>
                <c:pt idx="27">
                  <c:v>0.26200000000000001</c:v>
                </c:pt>
                <c:pt idx="28">
                  <c:v>0.25700000000000001</c:v>
                </c:pt>
                <c:pt idx="29">
                  <c:v>0.24399999999999999</c:v>
                </c:pt>
                <c:pt idx="30">
                  <c:v>0.22500000000000001</c:v>
                </c:pt>
                <c:pt idx="31">
                  <c:v>0.191</c:v>
                </c:pt>
                <c:pt idx="32">
                  <c:v>0.16200000000000001</c:v>
                </c:pt>
                <c:pt idx="33">
                  <c:v>0.13600000000000001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875976"/>
        <c:axId val="239876368"/>
      </c:scatterChart>
      <c:catAx>
        <c:axId val="239875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9876368"/>
        <c:crosses val="autoZero"/>
        <c:auto val="1"/>
        <c:lblAlgn val="ctr"/>
        <c:lblOffset val="100"/>
        <c:noMultiLvlLbl val="0"/>
      </c:catAx>
      <c:valAx>
        <c:axId val="239876368"/>
        <c:scaling>
          <c:orientation val="minMax"/>
          <c:max val="0.70000000000000007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crossAx val="239875976"/>
        <c:crosses val="autoZero"/>
        <c:crossBetween val="between"/>
      </c:valAx>
      <c:valAx>
        <c:axId val="2398767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39877152"/>
        <c:crosses val="max"/>
        <c:crossBetween val="between"/>
      </c:valAx>
      <c:catAx>
        <c:axId val="23987715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39876760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1605314960629927"/>
          <c:y val="3.0471116926407926E-2"/>
          <c:w val="0.16869258530183728"/>
          <c:h val="0.296129971884078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388620</xdr:colOff>
      <xdr:row>41</xdr:row>
      <xdr:rowOff>148590</xdr:rowOff>
    </xdr:from>
    <xdr:to>
      <xdr:col>13</xdr:col>
      <xdr:colOff>22860</xdr:colOff>
      <xdr:row>57</xdr:row>
      <xdr:rowOff>87630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51</xdr:row>
      <xdr:rowOff>19050</xdr:rowOff>
    </xdr:from>
    <xdr:to>
      <xdr:col>16</xdr:col>
      <xdr:colOff>259080</xdr:colOff>
      <xdr:row>65</xdr:row>
      <xdr:rowOff>133350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OECDStat_Metadata/ShowMetadata.ashx?Dataset=EPS&amp;Coords=%5bCOU%5d.%5bDEU%5d&amp;ShowOnWeb=true&amp;Lang=en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OECDStat_Metadata/ShowMetadata.ashx?Dataset=EPS&amp;Coords=%5bCOU%5d.%5bDEU%5d&amp;ShowOnWeb=true&amp;Lang=en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OECDStat_Metadata/ShowMetadata.ashx?Dataset=EPS&amp;Coords=%5bCOU%5d.%5bDEU%5d&amp;ShowOnWeb=true&amp;Lang=en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localhost/OECDStat_Metadata/ShowMetadata.ashx?Dataset=PAT_DEV&amp;Coords=%5bCOU%5d.%5bISR%5d&amp;ShowOnWeb=true&amp;Lang=en" TargetMode="External"/><Relationship Id="rId13" Type="http://schemas.openxmlformats.org/officeDocument/2006/relationships/hyperlink" Target="http://localhost/OECDStat_Metadata/ShowMetadata.ashx?Dataset=PAT_DEV&amp;Coords=%5bCOU%5d.%5bLVA%5d&amp;ShowOnWeb=true&amp;Lang=en" TargetMode="External"/><Relationship Id="rId18" Type="http://schemas.openxmlformats.org/officeDocument/2006/relationships/hyperlink" Target="http://localhost/OECDStat_Metadata/ShowMetadata.ashx?Dataset=PAT_DEV&amp;Coords=%5bCOU%5d.%5bISR%5d&amp;ShowOnWeb=true&amp;Lang=en" TargetMode="External"/><Relationship Id="rId3" Type="http://schemas.openxmlformats.org/officeDocument/2006/relationships/hyperlink" Target="http://localhost/OECDStat_Metadata/ShowMetadata.ashx?Dataset=PAT_DEV&amp;Coords=%5bCOU%5d.%5bDEU%5d&amp;ShowOnWeb=true&amp;Lang=en" TargetMode="External"/><Relationship Id="rId7" Type="http://schemas.openxmlformats.org/officeDocument/2006/relationships/hyperlink" Target="http://localhost/OECDStat_Metadata/ShowMetadata.ashx?Dataset=PAT_DEV&amp;Coords=%5bCOU%5d.%5bDEU%5d&amp;ShowOnWeb=true&amp;Lang=en" TargetMode="External"/><Relationship Id="rId12" Type="http://schemas.openxmlformats.org/officeDocument/2006/relationships/hyperlink" Target="http://localhost/OECDStat_Metadata/ShowMetadata.ashx?Dataset=PAT_DEV&amp;Coords=%5bCOU%5d.%5bISR%5d&amp;ShowOnWeb=true&amp;Lang=en" TargetMode="External"/><Relationship Id="rId17" Type="http://schemas.openxmlformats.org/officeDocument/2006/relationships/hyperlink" Target="http://localhost/OECDStat_Metadata/ShowMetadata.ashx?Dataset=PAT_DEV&amp;Coords=%5bCOU%5d.%5bDEU%5d&amp;ShowOnWeb=true&amp;Lang=en" TargetMode="External"/><Relationship Id="rId2" Type="http://schemas.openxmlformats.org/officeDocument/2006/relationships/hyperlink" Target="http://localhost/OECDStat_Metadata/ShowMetadata.ashx?Dataset=PAT_DEV&amp;Coords=%5bCOU%5d.%5bISR%5d&amp;ShowOnWeb=true&amp;Lang=en" TargetMode="External"/><Relationship Id="rId16" Type="http://schemas.openxmlformats.org/officeDocument/2006/relationships/hyperlink" Target="http://localhost/OECDStat_Metadata/ShowMetadata.ashx?Dataset=PAT_DEV&amp;Coords=%5bCOU%5d.%5bLVA%5d&amp;ShowOnWeb=true&amp;Lang=en" TargetMode="External"/><Relationship Id="rId1" Type="http://schemas.openxmlformats.org/officeDocument/2006/relationships/hyperlink" Target="http://localhost/OECDStat_Metadata/ShowMetadata.ashx?Dataset=PAT_DEV&amp;Coords=%5bCOU%5d.%5bDEU%5d&amp;ShowOnWeb=true&amp;Lang=en" TargetMode="External"/><Relationship Id="rId6" Type="http://schemas.openxmlformats.org/officeDocument/2006/relationships/hyperlink" Target="http://localhost/OECDStat_Metadata/ShowMetadata.ashx?Dataset=PAT_DEV&amp;Coords=%5bCOU%5d.%5bISR%5d&amp;ShowOnWeb=true&amp;Lang=en" TargetMode="External"/><Relationship Id="rId11" Type="http://schemas.openxmlformats.org/officeDocument/2006/relationships/hyperlink" Target="http://localhost/OECDStat_Metadata/ShowMetadata.ashx?Dataset=PAT_DEV&amp;Coords=%5bCOU%5d.%5bDEU%5d&amp;ShowOnWeb=true&amp;Lang=en" TargetMode="External"/><Relationship Id="rId5" Type="http://schemas.openxmlformats.org/officeDocument/2006/relationships/hyperlink" Target="http://localhost/OECDStat_Metadata/ShowMetadata.ashx?Dataset=PAT_DEV&amp;Coords=%5bCOU%5d.%5bDEU%5d&amp;ShowOnWeb=true&amp;Lang=en" TargetMode="External"/><Relationship Id="rId15" Type="http://schemas.openxmlformats.org/officeDocument/2006/relationships/hyperlink" Target="http://localhost/OECDStat_Metadata/ShowMetadata.ashx?Dataset=PAT_DEV&amp;Coords=%5bCOU%5d.%5bISR%5d&amp;ShowOnWeb=true&amp;Lang=en" TargetMode="External"/><Relationship Id="rId10" Type="http://schemas.openxmlformats.org/officeDocument/2006/relationships/hyperlink" Target="http://localhost/OECDStat_Metadata/ShowMetadata.ashx?Dataset=PAT_DEV&amp;Coords=%5bCOU%5d.%5bISR%5d&amp;ShowOnWeb=true&amp;Lang=en" TargetMode="External"/><Relationship Id="rId19" Type="http://schemas.openxmlformats.org/officeDocument/2006/relationships/hyperlink" Target="http://localhost/OECDStat_Metadata/ShowMetadata.ashx?Dataset=PAT_DEV&amp;Coords=%5bCOU%5d.%5bLVA%5d&amp;ShowOnWeb=true&amp;Lang=en" TargetMode="External"/><Relationship Id="rId4" Type="http://schemas.openxmlformats.org/officeDocument/2006/relationships/hyperlink" Target="http://localhost/OECDStat_Metadata/ShowMetadata.ashx?Dataset=PAT_DEV&amp;Coords=%5bCOU%5d.%5bISR%5d&amp;ShowOnWeb=true&amp;Lang=en" TargetMode="External"/><Relationship Id="rId9" Type="http://schemas.openxmlformats.org/officeDocument/2006/relationships/hyperlink" Target="http://localhost/OECDStat_Metadata/ShowMetadata.ashx?Dataset=PAT_DEV&amp;Coords=%5bCOU%5d.%5bDEU%5d&amp;ShowOnWeb=true&amp;Lang=en" TargetMode="External"/><Relationship Id="rId14" Type="http://schemas.openxmlformats.org/officeDocument/2006/relationships/hyperlink" Target="http://localhost/OECDStat_Metadata/ShowMetadata.ashx?Dataset=PAT_DEV&amp;Coords=%5bCOU%5d.%5bDEU%5d&amp;ShowOnWeb=true&amp;Lang=en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localhost/OECDStat_Metadata/ShowMetadata.ashx?Dataset=WATER_ABSTRACT&amp;Coords=%5bCOU%5d.%5bDEU%5d&amp;ShowOnWeb=true&amp;Lang=en" TargetMode="External"/><Relationship Id="rId2" Type="http://schemas.openxmlformats.org/officeDocument/2006/relationships/hyperlink" Target="http://localhost/OECDStat_Metadata/ShowMetadata.ashx?Dataset=WATER_ABSTRACT&amp;Coords=%5bCOU%5d.%5bISR%5d&amp;ShowOnWeb=true&amp;Lang=en" TargetMode="External"/><Relationship Id="rId1" Type="http://schemas.openxmlformats.org/officeDocument/2006/relationships/hyperlink" Target="http://localhost/OECDStat_Metadata/ShowMetadata.ashx?Dataset=WATER_ABSTRACT&amp;Coords=%5bCOU%5d.%5bDEU%5d&amp;ShowOnWeb=true&amp;Lang=en" TargetMode="External"/><Relationship Id="rId4" Type="http://schemas.openxmlformats.org/officeDocument/2006/relationships/hyperlink" Target="http://localhost/OECDStat_Metadata/ShowMetadata.ashx?Dataset=WATER_ABSTRACT&amp;Coords=%5bCOU%5d.%5bISR%5d&amp;ShowOnWeb=true&amp;Lang=en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epi.yale.edu/country/iceland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3" Type="http://schemas.openxmlformats.org/officeDocument/2006/relationships/hyperlink" Target="http://stats.oecd.org/OECDStat_Metadata/ShowMetadata.ashx?Dataset=FOREST&amp;Coords=%5bCOU%5d.%5bLUX%5d&amp;ShowOnWeb=true&amp;Lang=en" TargetMode="External"/><Relationship Id="rId18" Type="http://schemas.openxmlformats.org/officeDocument/2006/relationships/hyperlink" Target="http://stats.oecd.org/OECDStat_Metadata/ShowMetadata.ashx?Dataset=FOREST&amp;Coords=%5bCOU%5d.%5bPOL%5d&amp;ShowOnWeb=true&amp;Lang=en" TargetMode="External"/><Relationship Id="rId26" Type="http://schemas.openxmlformats.org/officeDocument/2006/relationships/hyperlink" Target="http://stats.oecd.org/OECDStat_Metadata/ShowMetadata.ashx?Dataset=FOREST&amp;Coords=%5bCOU%5d.%5bUSA%5d&amp;ShowOnWeb=true&amp;Lang=en" TargetMode="External"/><Relationship Id="rId39" Type="http://schemas.openxmlformats.org/officeDocument/2006/relationships/hyperlink" Target="http://stats.oecd.org/OECDStat_Metadata/ShowMetadata.ashx?Dataset=FOREST&amp;Coords=%5bCOU%5d.%5bLUX%5d&amp;ShowOnWeb=true&amp;Lang=en" TargetMode="External"/><Relationship Id="rId3" Type="http://schemas.openxmlformats.org/officeDocument/2006/relationships/hyperlink" Target="http://stats.oecd.org/OECDStat_Metadata/ShowMetadata.ashx?Dataset=FOREST&amp;Coords=%5bCOU%5d.%5bBEL%5d&amp;ShowOnWeb=true&amp;Lang=en" TargetMode="External"/><Relationship Id="rId21" Type="http://schemas.openxmlformats.org/officeDocument/2006/relationships/hyperlink" Target="http://stats.oecd.org/OECDStat_Metadata/ShowMetadata.ashx?Dataset=FOREST&amp;Coords=%5bCOU%5d.%5bSVN%5d&amp;ShowOnWeb=true&amp;Lang=en" TargetMode="External"/><Relationship Id="rId34" Type="http://schemas.openxmlformats.org/officeDocument/2006/relationships/hyperlink" Target="http://stats.oecd.org/OECDStat_Metadata/ShowMetadata.ashx?Dataset=FOREST&amp;Coords=%5bCOU%5d.%5bFRA%5d&amp;ShowOnWeb=true&amp;Lang=en" TargetMode="External"/><Relationship Id="rId42" Type="http://schemas.openxmlformats.org/officeDocument/2006/relationships/hyperlink" Target="http://stats.oecd.org/OECDStat_Metadata/ShowMetadata.ashx?Dataset=FOREST&amp;Coords=%5bCOU%5d.%5bNZL%5d&amp;ShowOnWeb=true&amp;Lang=en" TargetMode="External"/><Relationship Id="rId47" Type="http://schemas.openxmlformats.org/officeDocument/2006/relationships/hyperlink" Target="http://stats.oecd.org/OECDStat_Metadata/ShowMetadata.ashx?Dataset=FOREST&amp;Coords=%5bCOU%5d.%5bSVN%5d&amp;ShowOnWeb=true&amp;Lang=en" TargetMode="External"/><Relationship Id="rId50" Type="http://schemas.openxmlformats.org/officeDocument/2006/relationships/hyperlink" Target="http://stats.oecd.org/OECDStat_Metadata/ShowMetadata.ashx?Dataset=FOREST&amp;Coords=%5bCOU%5d.%5bCHE%5d&amp;ShowOnWeb=true&amp;Lang=en" TargetMode="External"/><Relationship Id="rId7" Type="http://schemas.openxmlformats.org/officeDocument/2006/relationships/hyperlink" Target="http://stats.oecd.org/OECDStat_Metadata/ShowMetadata.ashx?Dataset=FOREST&amp;Coords=%5bCOU%5d.%5bFIN%5d&amp;ShowOnWeb=true&amp;Lang=en" TargetMode="External"/><Relationship Id="rId12" Type="http://schemas.openxmlformats.org/officeDocument/2006/relationships/hyperlink" Target="http://stats.oecd.org/OECDStat_Metadata/ShowMetadata.ashx?Dataset=FOREST&amp;Coords=%5bCOU%5d.%5bLVA%5d&amp;ShowOnWeb=true&amp;Lang=en" TargetMode="External"/><Relationship Id="rId17" Type="http://schemas.openxmlformats.org/officeDocument/2006/relationships/hyperlink" Target="http://stats.oecd.org/OECDStat_Metadata/ShowMetadata.ashx?Dataset=FOREST&amp;Coords=%5bCOU%5d.%5bNOR%5d&amp;ShowOnWeb=true&amp;Lang=en" TargetMode="External"/><Relationship Id="rId25" Type="http://schemas.openxmlformats.org/officeDocument/2006/relationships/hyperlink" Target="http://stats.oecd.org/OECDStat_Metadata/ShowMetadata.ashx?Dataset=FOREST&amp;Coords=%5bCOU%5d.%5bGBR%5d&amp;ShowOnWeb=true&amp;Lang=en" TargetMode="External"/><Relationship Id="rId33" Type="http://schemas.openxmlformats.org/officeDocument/2006/relationships/hyperlink" Target="http://stats.oecd.org/OECDStat_Metadata/ShowMetadata.ashx?Dataset=FOREST&amp;Coords=%5bCOU%5d.%5bFIN%5d&amp;ShowOnWeb=true&amp;Lang=en" TargetMode="External"/><Relationship Id="rId38" Type="http://schemas.openxmlformats.org/officeDocument/2006/relationships/hyperlink" Target="http://stats.oecd.org/OECDStat_Metadata/ShowMetadata.ashx?Dataset=FOREST&amp;Coords=%5bCOU%5d.%5bLVA%5d&amp;ShowOnWeb=true&amp;Lang=en" TargetMode="External"/><Relationship Id="rId46" Type="http://schemas.openxmlformats.org/officeDocument/2006/relationships/hyperlink" Target="http://stats.oecd.org/OECDStat_Metadata/ShowMetadata.ashx?Dataset=FOREST&amp;Coords=%5bCOU%5d.%5bSVK%5d&amp;ShowOnWeb=true&amp;Lang=en" TargetMode="External"/><Relationship Id="rId2" Type="http://schemas.openxmlformats.org/officeDocument/2006/relationships/hyperlink" Target="http://stats.oecd.org/OECDStat_Metadata/ShowMetadata.ashx?Dataset=FOREST&amp;Coords=%5bCOU%5d.%5bAUT%5d&amp;ShowOnWeb=true&amp;Lang=en" TargetMode="External"/><Relationship Id="rId16" Type="http://schemas.openxmlformats.org/officeDocument/2006/relationships/hyperlink" Target="http://stats.oecd.org/OECDStat_Metadata/ShowMetadata.ashx?Dataset=FOREST&amp;Coords=%5bCOU%5d.%5bNZL%5d&amp;ShowOnWeb=true&amp;Lang=en" TargetMode="External"/><Relationship Id="rId20" Type="http://schemas.openxmlformats.org/officeDocument/2006/relationships/hyperlink" Target="http://stats.oecd.org/OECDStat_Metadata/ShowMetadata.ashx?Dataset=FOREST&amp;Coords=%5bCOU%5d.%5bSVK%5d&amp;ShowOnWeb=true&amp;Lang=en" TargetMode="External"/><Relationship Id="rId29" Type="http://schemas.openxmlformats.org/officeDocument/2006/relationships/hyperlink" Target="http://stats.oecd.org/OECDStat_Metadata/ShowMetadata.ashx?Dataset=FOREST&amp;Coords=%5bCOU%5d.%5bBEL%5d&amp;ShowOnWeb=true&amp;Lang=en" TargetMode="External"/><Relationship Id="rId41" Type="http://schemas.openxmlformats.org/officeDocument/2006/relationships/hyperlink" Target="http://stats.oecd.org/OECDStat_Metadata/ShowMetadata.ashx?Dataset=FOREST&amp;Coords=%5bCOU%5d.%5bNLD%5d&amp;ShowOnWeb=true&amp;Lang=en" TargetMode="External"/><Relationship Id="rId54" Type="http://schemas.openxmlformats.org/officeDocument/2006/relationships/drawing" Target="../drawings/drawing1.xml"/><Relationship Id="rId1" Type="http://schemas.openxmlformats.org/officeDocument/2006/relationships/hyperlink" Target="http://stats.oecd.org/OECDStat_Metadata/ShowMetadata.ashx?Dataset=FOREST&amp;Coords=%5bVAR%5d.%5bINT_USE%5d&amp;ShowOnWeb=true&amp;Lang=en" TargetMode="External"/><Relationship Id="rId6" Type="http://schemas.openxmlformats.org/officeDocument/2006/relationships/hyperlink" Target="http://stats.oecd.org/OECDStat_Metadata/ShowMetadata.ashx?Dataset=FOREST&amp;Coords=%5bCOU%5d.%5bEST%5d&amp;ShowOnWeb=true&amp;Lang=en" TargetMode="External"/><Relationship Id="rId11" Type="http://schemas.openxmlformats.org/officeDocument/2006/relationships/hyperlink" Target="http://stats.oecd.org/OECDStat_Metadata/ShowMetadata.ashx?Dataset=FOREST&amp;Coords=%5bCOU%5d.%5bKOR%5d&amp;ShowOnWeb=true&amp;Lang=en" TargetMode="External"/><Relationship Id="rId24" Type="http://schemas.openxmlformats.org/officeDocument/2006/relationships/hyperlink" Target="http://stats.oecd.org/OECDStat_Metadata/ShowMetadata.ashx?Dataset=FOREST&amp;Coords=%5bCOU%5d.%5bCHE%5d&amp;ShowOnWeb=true&amp;Lang=en" TargetMode="External"/><Relationship Id="rId32" Type="http://schemas.openxmlformats.org/officeDocument/2006/relationships/hyperlink" Target="http://stats.oecd.org/OECDStat_Metadata/ShowMetadata.ashx?Dataset=FOREST&amp;Coords=%5bCOU%5d.%5bEST%5d&amp;ShowOnWeb=true&amp;Lang=en" TargetMode="External"/><Relationship Id="rId37" Type="http://schemas.openxmlformats.org/officeDocument/2006/relationships/hyperlink" Target="http://stats.oecd.org/OECDStat_Metadata/ShowMetadata.ashx?Dataset=FOREST&amp;Coords=%5bCOU%5d.%5bKOR%5d&amp;ShowOnWeb=true&amp;Lang=en" TargetMode="External"/><Relationship Id="rId40" Type="http://schemas.openxmlformats.org/officeDocument/2006/relationships/hyperlink" Target="http://stats.oecd.org/OECDStat_Metadata/ShowMetadata.ashx?Dataset=FOREST&amp;Coords=%5bCOU%5d.%5bMEX%5d&amp;ShowOnWeb=true&amp;Lang=en" TargetMode="External"/><Relationship Id="rId45" Type="http://schemas.openxmlformats.org/officeDocument/2006/relationships/hyperlink" Target="http://stats.oecd.org/OECDStat_Metadata/ShowMetadata.ashx?Dataset=FOREST&amp;Coords=%5bCOU%5d.%5bPRT%5d&amp;ShowOnWeb=true&amp;Lang=en" TargetMode="External"/><Relationship Id="rId53" Type="http://schemas.openxmlformats.org/officeDocument/2006/relationships/printerSettings" Target="../printerSettings/printerSettings9.bin"/><Relationship Id="rId5" Type="http://schemas.openxmlformats.org/officeDocument/2006/relationships/hyperlink" Target="http://stats.oecd.org/OECDStat_Metadata/ShowMetadata.ashx?Dataset=FOREST&amp;Coords=%5bCOU%5d.%5bDNK%5d&amp;ShowOnWeb=true&amp;Lang=en" TargetMode="External"/><Relationship Id="rId15" Type="http://schemas.openxmlformats.org/officeDocument/2006/relationships/hyperlink" Target="http://stats.oecd.org/OECDStat_Metadata/ShowMetadata.ashx?Dataset=FOREST&amp;Coords=%5bCOU%5d.%5bNLD%5d&amp;ShowOnWeb=true&amp;Lang=en" TargetMode="External"/><Relationship Id="rId23" Type="http://schemas.openxmlformats.org/officeDocument/2006/relationships/hyperlink" Target="http://stats.oecd.org/OECDStat_Metadata/ShowMetadata.ashx?Dataset=FOREST&amp;Coords=%5bCOU%5d.%5bSWE%5d&amp;ShowOnWeb=true&amp;Lang=en" TargetMode="External"/><Relationship Id="rId28" Type="http://schemas.openxmlformats.org/officeDocument/2006/relationships/hyperlink" Target="http://stats.oecd.org/OECDStat_Metadata/ShowMetadata.ashx?Dataset=FOREST&amp;Coords=%5bCOU%5d.%5bAUT%5d&amp;ShowOnWeb=true&amp;Lang=en" TargetMode="External"/><Relationship Id="rId36" Type="http://schemas.openxmlformats.org/officeDocument/2006/relationships/hyperlink" Target="http://stats.oecd.org/OECDStat_Metadata/ShowMetadata.ashx?Dataset=FOREST&amp;Coords=%5bCOU%5d.%5bIRL%5d&amp;ShowOnWeb=true&amp;Lang=en" TargetMode="External"/><Relationship Id="rId49" Type="http://schemas.openxmlformats.org/officeDocument/2006/relationships/hyperlink" Target="http://stats.oecd.org/OECDStat_Metadata/ShowMetadata.ashx?Dataset=FOREST&amp;Coords=%5bCOU%5d.%5bSWE%5d&amp;ShowOnWeb=true&amp;Lang=en" TargetMode="External"/><Relationship Id="rId10" Type="http://schemas.openxmlformats.org/officeDocument/2006/relationships/hyperlink" Target="http://stats.oecd.org/OECDStat_Metadata/ShowMetadata.ashx?Dataset=FOREST&amp;Coords=%5bCOU%5d.%5bIRL%5d&amp;ShowOnWeb=true&amp;Lang=en" TargetMode="External"/><Relationship Id="rId19" Type="http://schemas.openxmlformats.org/officeDocument/2006/relationships/hyperlink" Target="http://stats.oecd.org/OECDStat_Metadata/ShowMetadata.ashx?Dataset=FOREST&amp;Coords=%5bCOU%5d.%5bPRT%5d&amp;ShowOnWeb=true&amp;Lang=en" TargetMode="External"/><Relationship Id="rId31" Type="http://schemas.openxmlformats.org/officeDocument/2006/relationships/hyperlink" Target="http://stats.oecd.org/OECDStat_Metadata/ShowMetadata.ashx?Dataset=FOREST&amp;Coords=%5bCOU%5d.%5bDNK%5d&amp;ShowOnWeb=true&amp;Lang=en" TargetMode="External"/><Relationship Id="rId44" Type="http://schemas.openxmlformats.org/officeDocument/2006/relationships/hyperlink" Target="http://stats.oecd.org/OECDStat_Metadata/ShowMetadata.ashx?Dataset=FOREST&amp;Coords=%5bCOU%5d.%5bPOL%5d&amp;ShowOnWeb=true&amp;Lang=en" TargetMode="External"/><Relationship Id="rId52" Type="http://schemas.openxmlformats.org/officeDocument/2006/relationships/hyperlink" Target="http://stats.oecd.org/OECDStat_Metadata/ShowMetadata.ashx?Dataset=FOREST&amp;Coords=%5bCOU%5d.%5bUSA%5d&amp;ShowOnWeb=true&amp;Lang=en" TargetMode="External"/><Relationship Id="rId4" Type="http://schemas.openxmlformats.org/officeDocument/2006/relationships/hyperlink" Target="http://stats.oecd.org/OECDStat_Metadata/ShowMetadata.ashx?Dataset=FOREST&amp;Coords=%5bCOU%5d.%5bCZE%5d&amp;ShowOnWeb=true&amp;Lang=en" TargetMode="External"/><Relationship Id="rId9" Type="http://schemas.openxmlformats.org/officeDocument/2006/relationships/hyperlink" Target="http://stats.oecd.org/OECDStat_Metadata/ShowMetadata.ashx?Dataset=FOREST&amp;Coords=%5bCOU%5d.%5bDEU%5d&amp;ShowOnWeb=true&amp;Lang=en" TargetMode="External"/><Relationship Id="rId14" Type="http://schemas.openxmlformats.org/officeDocument/2006/relationships/hyperlink" Target="http://stats.oecd.org/OECDStat_Metadata/ShowMetadata.ashx?Dataset=FOREST&amp;Coords=%5bCOU%5d.%5bMEX%5d&amp;ShowOnWeb=true&amp;Lang=en" TargetMode="External"/><Relationship Id="rId22" Type="http://schemas.openxmlformats.org/officeDocument/2006/relationships/hyperlink" Target="http://stats.oecd.org/OECDStat_Metadata/ShowMetadata.ashx?Dataset=FOREST&amp;Coords=%5bCOU%5d.%5bESP%5d&amp;ShowOnWeb=true&amp;Lang=en" TargetMode="External"/><Relationship Id="rId27" Type="http://schemas.openxmlformats.org/officeDocument/2006/relationships/hyperlink" Target="http://stats.oecd.org/OECDStat_Metadata/ShowMetadata.ashx?Dataset=FOREST&amp;Coords=%5bVAR%5d.%5bINT_USE%5d&amp;ShowOnWeb=true&amp;Lang=en" TargetMode="External"/><Relationship Id="rId30" Type="http://schemas.openxmlformats.org/officeDocument/2006/relationships/hyperlink" Target="http://stats.oecd.org/OECDStat_Metadata/ShowMetadata.ashx?Dataset=FOREST&amp;Coords=%5bCOU%5d.%5bCZE%5d&amp;ShowOnWeb=true&amp;Lang=en" TargetMode="External"/><Relationship Id="rId35" Type="http://schemas.openxmlformats.org/officeDocument/2006/relationships/hyperlink" Target="http://stats.oecd.org/OECDStat_Metadata/ShowMetadata.ashx?Dataset=FOREST&amp;Coords=%5bCOU%5d.%5bDEU%5d&amp;ShowOnWeb=true&amp;Lang=en" TargetMode="External"/><Relationship Id="rId43" Type="http://schemas.openxmlformats.org/officeDocument/2006/relationships/hyperlink" Target="http://stats.oecd.org/OECDStat_Metadata/ShowMetadata.ashx?Dataset=FOREST&amp;Coords=%5bCOU%5d.%5bNOR%5d&amp;ShowOnWeb=true&amp;Lang=en" TargetMode="External"/><Relationship Id="rId48" Type="http://schemas.openxmlformats.org/officeDocument/2006/relationships/hyperlink" Target="http://stats.oecd.org/OECDStat_Metadata/ShowMetadata.ashx?Dataset=FOREST&amp;Coords=%5bCOU%5d.%5bESP%5d&amp;ShowOnWeb=true&amp;Lang=en" TargetMode="External"/><Relationship Id="rId8" Type="http://schemas.openxmlformats.org/officeDocument/2006/relationships/hyperlink" Target="http://stats.oecd.org/OECDStat_Metadata/ShowMetadata.ashx?Dataset=FOREST&amp;Coords=%5bCOU%5d.%5bFRA%5d&amp;ShowOnWeb=true&amp;Lang=en" TargetMode="External"/><Relationship Id="rId51" Type="http://schemas.openxmlformats.org/officeDocument/2006/relationships/hyperlink" Target="http://stats.oecd.org/OECDStat_Metadata/ShowMetadata.ashx?Dataset=FOREST&amp;Coords=%5bCOU%5d.%5bGBR%5d&amp;ShowOnWeb=true&amp;Lang=en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://localhost/OECDStat_Metadata/ShowMetadata.ashx?Dataset=WILD_LIFE&amp;Coords=%5bCOU%5d.%5bDEU%5d&amp;ShowOnWeb=true&amp;Lang=en" TargetMode="External"/><Relationship Id="rId2" Type="http://schemas.openxmlformats.org/officeDocument/2006/relationships/hyperlink" Target="http://localhost/OECDStat_Metadata/ShowMetadata.ashx?Dataset=WILD_LIFE&amp;Coords=%5bCOU%5d.%5bLVA%5d&amp;ShowOnWeb=true&amp;Lang=en" TargetMode="External"/><Relationship Id="rId1" Type="http://schemas.openxmlformats.org/officeDocument/2006/relationships/hyperlink" Target="http://localhost/OECDStat_Metadata/ShowMetadata.ashx?Dataset=WILD_LIFE&amp;Coords=%5bCOU%5d.%5bDEU%5d&amp;ShowOnWeb=true&amp;Lang=en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hyperlink" Target="http://localhost/OECDStat_Metadata/ShowMetadata.ashx?Dataset=WILD_LIFE&amp;Coords=%5bCOU%5d.%5bLVA%5d&amp;ShowOnWeb=true&amp;Lang=en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http://stats.oecd.org/OECDStat_Metadata/ShowMetadata.ashx?Dataset=AIR_GHG&amp;Coords=%5bVAR%5d.%5bGHG_GDP%5d&amp;ShowOnWeb=true&amp;Lang=en" TargetMode="External"/><Relationship Id="rId3" Type="http://schemas.openxmlformats.org/officeDocument/2006/relationships/hyperlink" Target="http://stats.oecd.org/OECDStat_Metadata/ShowMetadata.ashx?Dataset=GREEN_GROWTH&amp;Coords=%5bCOU%5d.%5bLVA%5d&amp;ShowOnWeb=true&amp;Lang=en" TargetMode="External"/><Relationship Id="rId7" Type="http://schemas.openxmlformats.org/officeDocument/2006/relationships/hyperlink" Target="http://stats.oecd.org/OECDStat_Metadata/ShowMetadata.ashx?Dataset=AIR_GHG&amp;Coords=%5bVAR%5d.%5bGHG_GDP%5d&amp;ShowOnWeb=true&amp;Lang=en" TargetMode="External"/><Relationship Id="rId2" Type="http://schemas.openxmlformats.org/officeDocument/2006/relationships/hyperlink" Target="http://stats.oecd.org/OECDStat_Metadata/ShowMetadata.ashx?Dataset=GREEN_GROWTH&amp;Coords=%5bCOU%5d.%5bISR%5d&amp;ShowOnWeb=true&amp;Lang=en" TargetMode="External"/><Relationship Id="rId1" Type="http://schemas.openxmlformats.org/officeDocument/2006/relationships/hyperlink" Target="http://stats.oecd.org/OECDStat_Metadata/ShowMetadata.ashx?Dataset=GREEN_GROWTH&amp;Coords=%5bCOU%5d.%5bDEU%5d&amp;ShowOnWeb=true&amp;Lang=en" TargetMode="External"/><Relationship Id="rId6" Type="http://schemas.openxmlformats.org/officeDocument/2006/relationships/hyperlink" Target="http://stats.oecd.org/OECDStat_Metadata/ShowMetadata.ashx?Dataset=GREEN_GROWTH&amp;Coords=%5bCOU%5d.%5bLVA%5d&amp;ShowOnWeb=true&amp;Lang=en" TargetMode="External"/><Relationship Id="rId5" Type="http://schemas.openxmlformats.org/officeDocument/2006/relationships/hyperlink" Target="http://stats.oecd.org/OECDStat_Metadata/ShowMetadata.ashx?Dataset=GREEN_GROWTH&amp;Coords=%5bCOU%5d.%5bISR%5d&amp;ShowOnWeb=true&amp;Lang=en" TargetMode="External"/><Relationship Id="rId4" Type="http://schemas.openxmlformats.org/officeDocument/2006/relationships/hyperlink" Target="http://stats.oecd.org/OECDStat_Metadata/ShowMetadata.ashx?Dataset=GREEN_GROWTH&amp;Coords=%5bCOU%5d.%5bDEU%5d&amp;ShowOnWeb=true&amp;Lang=en" TargetMode="External"/><Relationship Id="rId9" Type="http://schemas.openxmlformats.org/officeDocument/2006/relationships/drawing" Target="../drawings/drawing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://stats.oecd.org/OECDStat_Metadata/ShowMetadata.ashx?Dataset=GREEN_GROWTH&amp;Coords=%5bCOU%5d.%5bLVA%5d&amp;ShowOnWeb=true&amp;Lang=en" TargetMode="External"/><Relationship Id="rId2" Type="http://schemas.openxmlformats.org/officeDocument/2006/relationships/hyperlink" Target="http://stats.oecd.org/OECDStat_Metadata/ShowMetadata.ashx?Dataset=GREEN_GROWTH&amp;Coords=%5bCOU%5d.%5bISR%5d&amp;ShowOnWeb=true&amp;Lang=en" TargetMode="External"/><Relationship Id="rId1" Type="http://schemas.openxmlformats.org/officeDocument/2006/relationships/hyperlink" Target="http://stats.oecd.org/OECDStat_Metadata/ShowMetadata.ashx?Dataset=GREEN_GROWTH&amp;Coords=%5bCOU%5d.%5bDEU%5d&amp;ShowOnWeb=true&amp;Lang=en" TargetMode="External"/><Relationship Id="rId6" Type="http://schemas.openxmlformats.org/officeDocument/2006/relationships/hyperlink" Target="http://stats.oecd.org/OECDStat_Metadata/ShowMetadata.ashx?Dataset=GREEN_GROWTH&amp;Coords=%5bCOU%5d.%5bLVA%5d&amp;ShowOnWeb=true&amp;Lang=en" TargetMode="External"/><Relationship Id="rId5" Type="http://schemas.openxmlformats.org/officeDocument/2006/relationships/hyperlink" Target="http://stats.oecd.org/OECDStat_Metadata/ShowMetadata.ashx?Dataset=GREEN_GROWTH&amp;Coords=%5bCOU%5d.%5bISR%5d&amp;ShowOnWeb=true&amp;Lang=en" TargetMode="External"/><Relationship Id="rId4" Type="http://schemas.openxmlformats.org/officeDocument/2006/relationships/hyperlink" Target="http://stats.oecd.org/OECDStat_Metadata/ShowMetadata.ashx?Dataset=GREEN_GROWTH&amp;Coords=%5bCOU%5d.%5bDEU%5d&amp;ShowOnWeb=true&amp;Lang=en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stats.oecd.org/OECDStat_Metadata/ShowMetadata.ashx?Dataset=EPS&amp;Coords=%5bCOU%5d.%5bDEU%5d&amp;ShowOnWeb=true&amp;Lang=en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://stats.oecd.org/OECDStat_Metadata/ShowMetadata.ashx?Dataset=MATERIAL_RESOURCES&amp;Coords=%5bCOU%5d.%5bLVA%5d&amp;ShowOnWeb=true&amp;Lang=en" TargetMode="External"/><Relationship Id="rId2" Type="http://schemas.openxmlformats.org/officeDocument/2006/relationships/hyperlink" Target="http://stats.oecd.org/OECDStat_Metadata/ShowMetadata.ashx?Dataset=MATERIAL_RESOURCES&amp;Coords=%5bCOU%5d.%5bISR%5d&amp;ShowOnWeb=true&amp;Lang=en" TargetMode="External"/><Relationship Id="rId1" Type="http://schemas.openxmlformats.org/officeDocument/2006/relationships/hyperlink" Target="http://stats.oecd.org/OECDStat_Metadata/ShowMetadata.ashx?Dataset=MATERIAL_RESOURCES&amp;Coords=%5bCOU%5d.%5bDEU%5d&amp;ShowOnWeb=true&amp;Lang=en" TargetMode="External"/><Relationship Id="rId6" Type="http://schemas.openxmlformats.org/officeDocument/2006/relationships/hyperlink" Target="http://stats.oecd.org/OECDStat_Metadata/ShowMetadata.ashx?Dataset=MATERIAL_RESOURCES&amp;Coords=%5bCOU%5d.%5bLVA%5d&amp;ShowOnWeb=true&amp;Lang=en" TargetMode="External"/><Relationship Id="rId5" Type="http://schemas.openxmlformats.org/officeDocument/2006/relationships/hyperlink" Target="http://stats.oecd.org/OECDStat_Metadata/ShowMetadata.ashx?Dataset=MATERIAL_RESOURCES&amp;Coords=%5bCOU%5d.%5bISR%5d&amp;ShowOnWeb=true&amp;Lang=en" TargetMode="External"/><Relationship Id="rId4" Type="http://schemas.openxmlformats.org/officeDocument/2006/relationships/hyperlink" Target="http://stats.oecd.org/OECDStat_Metadata/ShowMetadata.ashx?Dataset=MATERIAL_RESOURCES&amp;Coords=%5bCOU%5d.%5bDEU%5d&amp;ShowOnWeb=true&amp;Lang=en" TargetMode="Externa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OECDStat_Metadata/ShowMetadata.ashx?Dataset=EPS&amp;Coords=%5bCOU%5d.%5bDEU%5d&amp;ShowOnWeb=true&amp;Lang=en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://stats.oecd.org/OECDStat_Metadata/ShowMetadata.ashx?Dataset=EXP_PM2_5_FUA&amp;Coords=%5bCOU%5d.%5bDEU%5d&amp;ShowOnWeb=true&amp;Lang=en" TargetMode="External"/><Relationship Id="rId2" Type="http://schemas.openxmlformats.org/officeDocument/2006/relationships/hyperlink" Target="http://stats.oecd.org/OECDStat_Metadata/ShowMetadata.ashx?Dataset=EXP_PM2_5_FUA&amp;Coords=%5bCOU%5d.%5bDEU%5d&amp;ShowOnWeb=true&amp;Lang=en" TargetMode="External"/><Relationship Id="rId1" Type="http://schemas.openxmlformats.org/officeDocument/2006/relationships/hyperlink" Target="http://stats.oecd.org/OECDStat_Metadata/ShowMetadata.ashx?Dataset=EXP_PM2_5_FUA&amp;ShowOnWeb=true&amp;Lang=en" TargetMode="Externa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OECDStat_Metadata/ShowMetadata.ashx?Dataset=EPS&amp;Coords=%5bCOU%5d.%5bDEU%5d&amp;ShowOnWeb=true&amp;Lang=en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hyperlink" Target="http://localhost/OECDStat_Metadata/ShowMetadata.ashx?Dataset=PAT_DEV&amp;Coords=%5bCOU%5d.%5bLVA%5d&amp;ShowOnWeb=true&amp;Lang=en" TargetMode="External"/><Relationship Id="rId1" Type="http://schemas.openxmlformats.org/officeDocument/2006/relationships/hyperlink" Target="http://localhost/OECDStat_Metadata/ShowMetadata.ashx?Dataset=PAT_DEV&amp;Coords=%5bCOU%5d.%5bISR%5d&amp;ShowOnWeb=true&amp;Lang=en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OECDStat_Metadata/ShowMetadata.ashx?Dataset=EPS&amp;Coords=%5bCOU%5d.%5bDEU%5d&amp;ShowOnWeb=true&amp;Lang=en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OECDStat_Metadata/ShowMetadata.ashx?Dataset=EPS&amp;Coords=%5bCOU%5d.%5bDEU%5d&amp;ShowOnWeb=true&amp;Lang=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H85"/>
  <sheetViews>
    <sheetView workbookViewId="0">
      <selection activeCell="G6" sqref="G6"/>
    </sheetView>
  </sheetViews>
  <sheetFormatPr defaultRowHeight="13.8"/>
  <cols>
    <col min="1" max="1" width="9" style="2"/>
    <col min="2" max="2" width="47.375" style="2" customWidth="1"/>
    <col min="3" max="3" width="62.375" style="2" customWidth="1"/>
    <col min="4" max="4" width="9" style="2"/>
    <col min="5" max="5" width="5.375" style="2" customWidth="1"/>
    <col min="6" max="6" width="13.25" style="511" customWidth="1"/>
    <col min="7" max="7" width="50.875" style="511" customWidth="1"/>
    <col min="8" max="16384" width="9" style="2"/>
  </cols>
  <sheetData>
    <row r="1" spans="2:8" ht="14.4" thickBot="1">
      <c r="B1" s="70" t="s">
        <v>68</v>
      </c>
      <c r="C1" s="70" t="s">
        <v>0</v>
      </c>
      <c r="D1" s="79" t="s">
        <v>1</v>
      </c>
      <c r="E1" s="79"/>
      <c r="F1" s="79" t="s">
        <v>109</v>
      </c>
      <c r="G1" s="79" t="s">
        <v>158</v>
      </c>
    </row>
    <row r="2" spans="2:8" ht="41.4">
      <c r="B2" s="71" t="s">
        <v>311</v>
      </c>
      <c r="C2" s="72" t="s">
        <v>1680</v>
      </c>
      <c r="D2" s="72" t="s">
        <v>1681</v>
      </c>
      <c r="E2" s="72"/>
      <c r="F2" s="5" t="s">
        <v>110</v>
      </c>
      <c r="G2" s="511" t="s">
        <v>1772</v>
      </c>
    </row>
    <row r="3" spans="2:8" ht="27.6">
      <c r="B3" s="71" t="s">
        <v>159</v>
      </c>
      <c r="C3" s="72" t="s">
        <v>1562</v>
      </c>
      <c r="D3" s="72" t="s">
        <v>2</v>
      </c>
      <c r="E3" s="72"/>
      <c r="F3" s="5" t="s">
        <v>135</v>
      </c>
      <c r="G3" s="511" t="s">
        <v>136</v>
      </c>
    </row>
    <row r="4" spans="2:8" ht="41.4">
      <c r="B4" s="71" t="s">
        <v>175</v>
      </c>
      <c r="C4" s="72" t="s">
        <v>1620</v>
      </c>
      <c r="D4" s="72" t="s">
        <v>3</v>
      </c>
      <c r="E4" s="72"/>
      <c r="F4" s="511" t="s">
        <v>171</v>
      </c>
      <c r="G4" s="511" t="s">
        <v>170</v>
      </c>
    </row>
    <row r="5" spans="2:8" ht="55.2">
      <c r="B5" s="71" t="s">
        <v>1621</v>
      </c>
      <c r="C5" s="72" t="s">
        <v>1622</v>
      </c>
      <c r="D5" s="72" t="s">
        <v>173</v>
      </c>
      <c r="E5" s="72"/>
      <c r="F5" s="511" t="s">
        <v>174</v>
      </c>
      <c r="G5" s="511" t="s">
        <v>186</v>
      </c>
    </row>
    <row r="6" spans="2:8" ht="41.4">
      <c r="B6" s="71" t="s">
        <v>1583</v>
      </c>
      <c r="C6" s="72" t="s">
        <v>1623</v>
      </c>
      <c r="D6" s="72" t="s">
        <v>132</v>
      </c>
      <c r="E6" s="72"/>
      <c r="F6" s="511" t="s">
        <v>232</v>
      </c>
      <c r="G6" s="511" t="s">
        <v>231</v>
      </c>
      <c r="H6" s="2" t="s">
        <v>123</v>
      </c>
    </row>
    <row r="7" spans="2:8" ht="55.2">
      <c r="B7" s="71" t="s">
        <v>188</v>
      </c>
      <c r="C7" s="72" t="s">
        <v>1624</v>
      </c>
      <c r="D7" s="72" t="s">
        <v>132</v>
      </c>
      <c r="E7" s="72"/>
      <c r="F7" s="511" t="s">
        <v>232</v>
      </c>
      <c r="G7" s="511" t="s">
        <v>187</v>
      </c>
    </row>
    <row r="8" spans="2:8">
      <c r="B8" s="71" t="s">
        <v>309</v>
      </c>
      <c r="C8" s="72" t="s">
        <v>1563</v>
      </c>
      <c r="D8" s="72" t="s">
        <v>3</v>
      </c>
      <c r="E8" s="72"/>
      <c r="F8" s="511" t="s">
        <v>1771</v>
      </c>
      <c r="G8" s="511" t="s">
        <v>126</v>
      </c>
    </row>
    <row r="9" spans="2:8" ht="42" thickBot="1">
      <c r="B9" s="73" t="s">
        <v>1483</v>
      </c>
      <c r="C9" s="74" t="s">
        <v>1564</v>
      </c>
      <c r="D9" s="74" t="s">
        <v>129</v>
      </c>
      <c r="E9" s="83"/>
      <c r="F9" s="511" t="s">
        <v>127</v>
      </c>
      <c r="G9" s="511" t="s">
        <v>128</v>
      </c>
    </row>
    <row r="10" spans="2:8" ht="30" customHeight="1">
      <c r="B10" s="75" t="s">
        <v>313</v>
      </c>
      <c r="C10" s="72" t="s">
        <v>1682</v>
      </c>
      <c r="D10" s="72" t="s">
        <v>3</v>
      </c>
      <c r="E10" s="72"/>
      <c r="F10" s="511" t="s">
        <v>124</v>
      </c>
      <c r="G10" s="511" t="s">
        <v>130</v>
      </c>
    </row>
    <row r="11" spans="2:8" ht="27.6">
      <c r="B11" s="82" t="s">
        <v>1719</v>
      </c>
      <c r="C11" s="83" t="s">
        <v>1683</v>
      </c>
      <c r="D11" s="83" t="s">
        <v>2</v>
      </c>
      <c r="E11" s="83"/>
      <c r="F11" s="511" t="s">
        <v>135</v>
      </c>
      <c r="G11" s="511" t="s">
        <v>1553</v>
      </c>
    </row>
    <row r="12" spans="2:8">
      <c r="B12" s="82" t="s">
        <v>1684</v>
      </c>
      <c r="C12" s="83" t="s">
        <v>1685</v>
      </c>
      <c r="D12" s="83" t="s">
        <v>2</v>
      </c>
      <c r="E12" s="83"/>
      <c r="F12" s="511" t="s">
        <v>135</v>
      </c>
      <c r="G12" s="511" t="s">
        <v>1725</v>
      </c>
    </row>
    <row r="13" spans="2:8" ht="27.6">
      <c r="B13" s="88" t="s">
        <v>1627</v>
      </c>
      <c r="C13" s="83" t="s">
        <v>1628</v>
      </c>
      <c r="D13" s="83" t="s">
        <v>1681</v>
      </c>
      <c r="E13" s="83"/>
      <c r="F13" s="511" t="s">
        <v>110</v>
      </c>
      <c r="G13" s="511" t="s">
        <v>1549</v>
      </c>
    </row>
    <row r="14" spans="2:8">
      <c r="B14" s="71" t="s">
        <v>1488</v>
      </c>
      <c r="C14" s="72" t="s">
        <v>1570</v>
      </c>
      <c r="D14" s="72" t="s">
        <v>2</v>
      </c>
      <c r="E14" s="72"/>
      <c r="F14" s="511" t="s">
        <v>135</v>
      </c>
      <c r="G14" s="511" t="s">
        <v>1486</v>
      </c>
    </row>
    <row r="15" spans="2:8" ht="27.6">
      <c r="B15" s="71" t="s">
        <v>1686</v>
      </c>
      <c r="C15" s="72" t="s">
        <v>1687</v>
      </c>
      <c r="D15" s="72" t="s">
        <v>2</v>
      </c>
      <c r="E15" s="72"/>
      <c r="F15" s="511" t="s">
        <v>135</v>
      </c>
      <c r="G15" s="511" t="s">
        <v>1487</v>
      </c>
    </row>
    <row r="16" spans="2:8" ht="27.6">
      <c r="B16" s="84" t="s">
        <v>403</v>
      </c>
      <c r="C16" s="85" t="s">
        <v>1625</v>
      </c>
      <c r="D16" s="85" t="s">
        <v>1681</v>
      </c>
      <c r="E16" s="83"/>
      <c r="F16" s="511" t="s">
        <v>110</v>
      </c>
      <c r="G16" s="511" t="s">
        <v>115</v>
      </c>
    </row>
    <row r="17" spans="2:7">
      <c r="B17" s="82" t="s">
        <v>404</v>
      </c>
      <c r="C17" s="83" t="s">
        <v>1626</v>
      </c>
      <c r="D17" s="83" t="s">
        <v>1681</v>
      </c>
      <c r="E17" s="83"/>
      <c r="F17" s="511" t="s">
        <v>110</v>
      </c>
      <c r="G17" s="511" t="s">
        <v>116</v>
      </c>
    </row>
    <row r="18" spans="2:7">
      <c r="B18" s="82" t="s">
        <v>405</v>
      </c>
      <c r="C18" s="83" t="s">
        <v>1565</v>
      </c>
      <c r="D18" s="83" t="s">
        <v>2</v>
      </c>
      <c r="E18" s="83"/>
      <c r="F18" s="511" t="s">
        <v>135</v>
      </c>
      <c r="G18" s="511" t="s">
        <v>338</v>
      </c>
    </row>
    <row r="19" spans="2:7">
      <c r="B19" s="82" t="s">
        <v>406</v>
      </c>
      <c r="C19" s="83" t="s">
        <v>1566</v>
      </c>
      <c r="D19" s="83" t="s">
        <v>2</v>
      </c>
      <c r="E19" s="83"/>
      <c r="F19" s="511" t="s">
        <v>135</v>
      </c>
      <c r="G19" s="511" t="s">
        <v>339</v>
      </c>
    </row>
    <row r="20" spans="2:7">
      <c r="B20" s="82" t="s">
        <v>1676</v>
      </c>
      <c r="C20" s="83" t="s">
        <v>1567</v>
      </c>
      <c r="D20" s="83" t="s">
        <v>2</v>
      </c>
      <c r="E20" s="83"/>
      <c r="F20" s="511" t="s">
        <v>135</v>
      </c>
      <c r="G20" s="511" t="s">
        <v>340</v>
      </c>
    </row>
    <row r="21" spans="2:7">
      <c r="B21" s="82" t="s">
        <v>1678</v>
      </c>
      <c r="C21" s="83" t="s">
        <v>1569</v>
      </c>
      <c r="D21" s="83" t="s">
        <v>2</v>
      </c>
      <c r="E21" s="83"/>
      <c r="F21" s="511" t="s">
        <v>135</v>
      </c>
      <c r="G21" s="511" t="s">
        <v>341</v>
      </c>
    </row>
    <row r="22" spans="2:7">
      <c r="B22" s="86" t="s">
        <v>1677</v>
      </c>
      <c r="C22" s="87" t="s">
        <v>1568</v>
      </c>
      <c r="D22" s="87" t="s">
        <v>2</v>
      </c>
      <c r="E22" s="83"/>
      <c r="F22" s="511" t="s">
        <v>135</v>
      </c>
      <c r="G22" s="511" t="s">
        <v>342</v>
      </c>
    </row>
    <row r="23" spans="2:7" ht="27.6">
      <c r="B23" s="75" t="s">
        <v>1485</v>
      </c>
      <c r="C23" s="72" t="s">
        <v>1688</v>
      </c>
      <c r="D23" s="72" t="s">
        <v>2</v>
      </c>
      <c r="E23" s="72"/>
      <c r="F23" s="511" t="s">
        <v>135</v>
      </c>
      <c r="G23" s="511" t="s">
        <v>141</v>
      </c>
    </row>
    <row r="24" spans="2:7">
      <c r="B24" s="75" t="s">
        <v>1629</v>
      </c>
      <c r="C24" s="72" t="s">
        <v>1571</v>
      </c>
      <c r="D24" s="72" t="s">
        <v>2</v>
      </c>
      <c r="E24" s="72"/>
      <c r="F24" s="511" t="s">
        <v>135</v>
      </c>
      <c r="G24" s="511" t="s">
        <v>137</v>
      </c>
    </row>
    <row r="25" spans="2:7">
      <c r="B25" s="75" t="s">
        <v>1600</v>
      </c>
      <c r="C25" s="72" t="s">
        <v>1602</v>
      </c>
      <c r="D25" s="72" t="s">
        <v>2</v>
      </c>
      <c r="E25" s="72"/>
      <c r="F25" s="511" t="s">
        <v>135</v>
      </c>
      <c r="G25" s="511" t="s">
        <v>137</v>
      </c>
    </row>
    <row r="26" spans="2:7">
      <c r="B26" s="75" t="s">
        <v>407</v>
      </c>
      <c r="C26" s="72" t="s">
        <v>1689</v>
      </c>
      <c r="D26" s="72" t="s">
        <v>2</v>
      </c>
      <c r="E26" s="72"/>
      <c r="F26" s="511" t="s">
        <v>135</v>
      </c>
      <c r="G26" s="511" t="s">
        <v>138</v>
      </c>
    </row>
    <row r="27" spans="2:7" ht="41.4">
      <c r="B27" s="75" t="s">
        <v>1662</v>
      </c>
      <c r="C27" s="72" t="s">
        <v>1690</v>
      </c>
      <c r="D27" s="72" t="s">
        <v>2</v>
      </c>
      <c r="E27" s="72"/>
      <c r="F27" s="511" t="s">
        <v>135</v>
      </c>
      <c r="G27" s="511" t="s">
        <v>139</v>
      </c>
    </row>
    <row r="28" spans="2:7" ht="28.2" thickBot="1">
      <c r="B28" s="76" t="s">
        <v>1663</v>
      </c>
      <c r="C28" s="74" t="s">
        <v>1691</v>
      </c>
      <c r="D28" s="74" t="s">
        <v>2</v>
      </c>
      <c r="E28" s="83"/>
      <c r="F28" s="511" t="s">
        <v>135</v>
      </c>
      <c r="G28" s="511" t="s">
        <v>140</v>
      </c>
    </row>
    <row r="29" spans="2:7" ht="27.6">
      <c r="B29" s="75" t="s">
        <v>419</v>
      </c>
      <c r="C29" s="72" t="s">
        <v>1630</v>
      </c>
      <c r="D29" s="72" t="s">
        <v>1681</v>
      </c>
      <c r="E29" s="72"/>
      <c r="F29" s="511" t="s">
        <v>110</v>
      </c>
      <c r="G29" s="511" t="s">
        <v>117</v>
      </c>
    </row>
    <row r="30" spans="2:7" ht="41.4">
      <c r="B30" s="75" t="s">
        <v>1530</v>
      </c>
      <c r="C30" s="72" t="s">
        <v>1537</v>
      </c>
      <c r="D30" s="72" t="s">
        <v>1692</v>
      </c>
      <c r="E30" s="72"/>
      <c r="F30" s="511" t="s">
        <v>1536</v>
      </c>
      <c r="G30" s="511" t="s">
        <v>1531</v>
      </c>
    </row>
    <row r="31" spans="2:7" ht="41.4">
      <c r="B31" s="75" t="s">
        <v>413</v>
      </c>
      <c r="C31" s="72" t="s">
        <v>1572</v>
      </c>
      <c r="D31" s="72" t="s">
        <v>152</v>
      </c>
      <c r="E31" s="72"/>
      <c r="F31" s="511" t="s">
        <v>151</v>
      </c>
      <c r="G31" s="511" t="s">
        <v>153</v>
      </c>
    </row>
    <row r="32" spans="2:7" ht="14.4" thickBot="1">
      <c r="B32" s="76" t="s">
        <v>531</v>
      </c>
      <c r="C32" s="74" t="s">
        <v>1631</v>
      </c>
      <c r="D32" s="74" t="s">
        <v>2</v>
      </c>
      <c r="E32" s="83"/>
      <c r="F32" s="511" t="s">
        <v>135</v>
      </c>
      <c r="G32" s="511" t="s">
        <v>528</v>
      </c>
    </row>
    <row r="33" spans="2:7" ht="27.6">
      <c r="B33" s="75" t="s">
        <v>1758</v>
      </c>
      <c r="C33" s="72" t="s">
        <v>1759</v>
      </c>
      <c r="D33" s="72" t="s">
        <v>3</v>
      </c>
      <c r="E33" s="72"/>
      <c r="F33" s="511" t="s">
        <v>1773</v>
      </c>
      <c r="G33" s="511" t="s">
        <v>1757</v>
      </c>
    </row>
    <row r="34" spans="2:7" ht="27.6">
      <c r="B34" s="75" t="s">
        <v>1560</v>
      </c>
      <c r="C34" s="72" t="s">
        <v>1573</v>
      </c>
      <c r="D34" s="72" t="s">
        <v>2</v>
      </c>
      <c r="E34" s="72"/>
      <c r="F34" s="511" t="s">
        <v>135</v>
      </c>
      <c r="G34" s="511" t="s">
        <v>142</v>
      </c>
    </row>
    <row r="35" spans="2:7">
      <c r="B35" s="75" t="s">
        <v>1739</v>
      </c>
      <c r="C35" s="72" t="s">
        <v>1760</v>
      </c>
      <c r="D35" s="72" t="s">
        <v>3</v>
      </c>
      <c r="E35" s="72"/>
      <c r="F35" s="511" t="s">
        <v>1773</v>
      </c>
      <c r="G35" s="511" t="s">
        <v>1748</v>
      </c>
    </row>
    <row r="36" spans="2:7">
      <c r="B36" s="75" t="s">
        <v>1743</v>
      </c>
      <c r="C36" s="72" t="s">
        <v>1761</v>
      </c>
      <c r="D36" s="72" t="s">
        <v>3</v>
      </c>
      <c r="E36" s="72"/>
      <c r="F36" s="511" t="s">
        <v>1773</v>
      </c>
      <c r="G36" s="511" t="s">
        <v>1749</v>
      </c>
    </row>
    <row r="37" spans="2:7">
      <c r="B37" s="75" t="s">
        <v>1740</v>
      </c>
      <c r="C37" s="72" t="s">
        <v>1762</v>
      </c>
      <c r="D37" s="72" t="s">
        <v>3</v>
      </c>
      <c r="E37" s="72"/>
      <c r="F37" s="511" t="s">
        <v>1773</v>
      </c>
      <c r="G37" s="511" t="s">
        <v>1750</v>
      </c>
    </row>
    <row r="38" spans="2:7">
      <c r="B38" s="75" t="s">
        <v>1763</v>
      </c>
      <c r="C38" s="72" t="s">
        <v>1764</v>
      </c>
      <c r="D38" s="72" t="s">
        <v>3</v>
      </c>
      <c r="E38" s="72"/>
      <c r="F38" s="511" t="s">
        <v>1773</v>
      </c>
      <c r="G38" s="511" t="s">
        <v>1751</v>
      </c>
    </row>
    <row r="39" spans="2:7">
      <c r="B39" s="75" t="s">
        <v>1742</v>
      </c>
      <c r="C39" s="72" t="s">
        <v>1765</v>
      </c>
      <c r="D39" s="72" t="s">
        <v>3</v>
      </c>
      <c r="E39" s="72"/>
      <c r="F39" s="511" t="s">
        <v>1773</v>
      </c>
      <c r="G39" s="511" t="s">
        <v>1752</v>
      </c>
    </row>
    <row r="40" spans="2:7">
      <c r="B40" s="75" t="s">
        <v>1747</v>
      </c>
      <c r="C40" s="72" t="s">
        <v>1766</v>
      </c>
      <c r="D40" s="72" t="s">
        <v>3</v>
      </c>
      <c r="E40" s="72"/>
      <c r="F40" s="511" t="s">
        <v>1773</v>
      </c>
      <c r="G40" s="511" t="s">
        <v>1753</v>
      </c>
    </row>
    <row r="41" spans="2:7">
      <c r="B41" s="75" t="s">
        <v>1746</v>
      </c>
      <c r="C41" s="72" t="s">
        <v>1767</v>
      </c>
      <c r="D41" s="72" t="s">
        <v>3</v>
      </c>
      <c r="E41" s="72"/>
      <c r="F41" s="511" t="s">
        <v>1773</v>
      </c>
      <c r="G41" s="511" t="s">
        <v>1754</v>
      </c>
    </row>
    <row r="42" spans="2:7">
      <c r="B42" s="75" t="s">
        <v>1745</v>
      </c>
      <c r="C42" s="72" t="s">
        <v>1768</v>
      </c>
      <c r="D42" s="72" t="s">
        <v>3</v>
      </c>
      <c r="E42" s="72"/>
      <c r="F42" s="511" t="s">
        <v>1773</v>
      </c>
      <c r="G42" s="511" t="s">
        <v>1755</v>
      </c>
    </row>
    <row r="43" spans="2:7">
      <c r="B43" s="75" t="s">
        <v>1744</v>
      </c>
      <c r="C43" s="72" t="s">
        <v>1769</v>
      </c>
      <c r="D43" s="72" t="s">
        <v>3</v>
      </c>
      <c r="E43" s="72"/>
      <c r="F43" s="511" t="s">
        <v>1773</v>
      </c>
      <c r="G43" s="511" t="s">
        <v>1756</v>
      </c>
    </row>
    <row r="44" spans="2:7" ht="27.6">
      <c r="B44" s="75" t="s">
        <v>1556</v>
      </c>
      <c r="C44" s="72" t="s">
        <v>1640</v>
      </c>
      <c r="D44" s="72" t="s">
        <v>1681</v>
      </c>
      <c r="E44" s="72"/>
      <c r="F44" s="511" t="s">
        <v>110</v>
      </c>
      <c r="G44" s="511" t="s">
        <v>118</v>
      </c>
    </row>
    <row r="45" spans="2:7" ht="41.4">
      <c r="B45" s="75" t="s">
        <v>1557</v>
      </c>
      <c r="C45" s="72" t="s">
        <v>1641</v>
      </c>
      <c r="D45" s="72" t="s">
        <v>1681</v>
      </c>
      <c r="E45" s="72"/>
      <c r="F45" s="511" t="s">
        <v>110</v>
      </c>
      <c r="G45" s="511" t="s">
        <v>416</v>
      </c>
    </row>
    <row r="46" spans="2:7" ht="27.6">
      <c r="B46" s="75" t="s">
        <v>1558</v>
      </c>
      <c r="C46" s="72" t="s">
        <v>1642</v>
      </c>
      <c r="D46" s="72" t="s">
        <v>1681</v>
      </c>
      <c r="E46" s="72"/>
      <c r="F46" s="511" t="s">
        <v>110</v>
      </c>
      <c r="G46" s="511" t="s">
        <v>119</v>
      </c>
    </row>
    <row r="47" spans="2:7" ht="42" thickBot="1">
      <c r="B47" s="76" t="s">
        <v>1559</v>
      </c>
      <c r="C47" s="74" t="s">
        <v>1643</v>
      </c>
      <c r="D47" s="74" t="s">
        <v>1681</v>
      </c>
      <c r="E47" s="83"/>
      <c r="F47" s="511" t="s">
        <v>110</v>
      </c>
      <c r="G47" s="511" t="s">
        <v>120</v>
      </c>
    </row>
    <row r="48" spans="2:7" ht="41.4">
      <c r="B48" s="71" t="s">
        <v>1561</v>
      </c>
      <c r="C48" s="72" t="s">
        <v>1693</v>
      </c>
      <c r="D48" s="72" t="s">
        <v>3</v>
      </c>
      <c r="E48" s="72"/>
      <c r="F48" s="511" t="s">
        <v>1774</v>
      </c>
      <c r="G48" s="511" t="s">
        <v>1543</v>
      </c>
    </row>
    <row r="49" spans="1:7" ht="27.6">
      <c r="B49" s="71" t="s">
        <v>329</v>
      </c>
      <c r="C49" s="72" t="s">
        <v>1576</v>
      </c>
      <c r="D49" s="72" t="s">
        <v>3</v>
      </c>
      <c r="E49" s="72"/>
      <c r="F49" s="511" t="s">
        <v>1771</v>
      </c>
      <c r="G49" s="511" t="s">
        <v>328</v>
      </c>
    </row>
    <row r="50" spans="1:7" ht="27.6">
      <c r="B50" s="71" t="s">
        <v>1639</v>
      </c>
      <c r="C50" s="72" t="s">
        <v>1694</v>
      </c>
      <c r="D50" s="72" t="s">
        <v>2</v>
      </c>
      <c r="E50" s="72"/>
      <c r="F50" s="511" t="s">
        <v>135</v>
      </c>
      <c r="G50" s="511" t="s">
        <v>1635</v>
      </c>
    </row>
    <row r="51" spans="1:7" ht="27.6">
      <c r="A51" s="2" t="s">
        <v>123</v>
      </c>
      <c r="B51" s="71" t="s">
        <v>1632</v>
      </c>
      <c r="C51" s="72" t="s">
        <v>1577</v>
      </c>
      <c r="D51" s="72" t="s">
        <v>3</v>
      </c>
      <c r="E51" s="72"/>
      <c r="F51" s="511" t="s">
        <v>1774</v>
      </c>
      <c r="G51" s="511" t="s">
        <v>131</v>
      </c>
    </row>
    <row r="52" spans="1:7" ht="27.6">
      <c r="B52" s="75" t="s">
        <v>1555</v>
      </c>
      <c r="C52" s="72" t="s">
        <v>1575</v>
      </c>
      <c r="D52" s="72" t="s">
        <v>1681</v>
      </c>
      <c r="E52" s="72"/>
      <c r="F52" s="511" t="s">
        <v>110</v>
      </c>
      <c r="G52" s="511" t="s">
        <v>121</v>
      </c>
    </row>
    <row r="53" spans="1:7">
      <c r="B53" s="75" t="s">
        <v>417</v>
      </c>
      <c r="C53" s="77" t="s">
        <v>1695</v>
      </c>
      <c r="D53" s="72" t="s">
        <v>134</v>
      </c>
      <c r="E53" s="72"/>
      <c r="F53" s="511" t="s">
        <v>135</v>
      </c>
      <c r="G53" s="511" t="s">
        <v>147</v>
      </c>
    </row>
    <row r="54" spans="1:7" ht="14.4" thickBot="1">
      <c r="B54" s="73" t="s">
        <v>332</v>
      </c>
      <c r="C54" s="74" t="s">
        <v>1574</v>
      </c>
      <c r="D54" s="74" t="s">
        <v>132</v>
      </c>
      <c r="E54" s="83"/>
      <c r="F54" s="511" t="s">
        <v>133</v>
      </c>
      <c r="G54" s="511" t="s">
        <v>333</v>
      </c>
    </row>
    <row r="55" spans="1:7">
      <c r="B55" s="75" t="s">
        <v>1516</v>
      </c>
      <c r="C55" s="72" t="s">
        <v>1696</v>
      </c>
      <c r="D55" s="72" t="s">
        <v>2</v>
      </c>
      <c r="E55" s="72"/>
      <c r="F55" s="511" t="s">
        <v>135</v>
      </c>
      <c r="G55" s="511" t="s">
        <v>1517</v>
      </c>
    </row>
    <row r="56" spans="1:7">
      <c r="B56" s="75" t="s">
        <v>258</v>
      </c>
      <c r="C56" s="72" t="s">
        <v>1579</v>
      </c>
      <c r="D56" s="72" t="s">
        <v>1697</v>
      </c>
      <c r="E56" s="72"/>
      <c r="F56" s="511" t="s">
        <v>154</v>
      </c>
      <c r="G56" s="511" t="s">
        <v>155</v>
      </c>
    </row>
    <row r="57" spans="1:7" ht="27.6">
      <c r="B57" s="75" t="s">
        <v>257</v>
      </c>
      <c r="C57" s="72" t="s">
        <v>1580</v>
      </c>
      <c r="D57" s="72" t="s">
        <v>1697</v>
      </c>
      <c r="E57" s="72"/>
      <c r="F57" s="511" t="s">
        <v>154</v>
      </c>
      <c r="G57" s="511" t="s">
        <v>156</v>
      </c>
    </row>
    <row r="58" spans="1:7" ht="27.6">
      <c r="B58" s="75" t="s">
        <v>259</v>
      </c>
      <c r="C58" s="72" t="s">
        <v>1581</v>
      </c>
      <c r="D58" s="72" t="s">
        <v>1697</v>
      </c>
      <c r="E58" s="72"/>
      <c r="F58" s="511" t="s">
        <v>154</v>
      </c>
      <c r="G58" s="511" t="s">
        <v>157</v>
      </c>
    </row>
    <row r="59" spans="1:7" ht="28.2" thickBot="1">
      <c r="B59" s="76" t="s">
        <v>1664</v>
      </c>
      <c r="C59" s="74" t="s">
        <v>1578</v>
      </c>
      <c r="D59" s="74" t="s">
        <v>2</v>
      </c>
      <c r="E59" s="83"/>
      <c r="F59" s="511" t="s">
        <v>135</v>
      </c>
      <c r="G59" s="511" t="s">
        <v>146</v>
      </c>
    </row>
    <row r="60" spans="1:7">
      <c r="B60" s="75" t="s">
        <v>1679</v>
      </c>
      <c r="C60" s="72" t="s">
        <v>1698</v>
      </c>
      <c r="D60" s="72" t="s">
        <v>1681</v>
      </c>
      <c r="E60" s="72"/>
      <c r="F60" s="511" t="s">
        <v>110</v>
      </c>
      <c r="G60" s="511" t="s">
        <v>111</v>
      </c>
    </row>
    <row r="61" spans="1:7" ht="41.4">
      <c r="B61" s="75" t="s">
        <v>1608</v>
      </c>
      <c r="C61" s="72" t="s">
        <v>1699</v>
      </c>
      <c r="D61" s="72" t="s">
        <v>1681</v>
      </c>
      <c r="E61" s="72"/>
      <c r="F61" s="511" t="s">
        <v>110</v>
      </c>
      <c r="G61" s="511" t="s">
        <v>112</v>
      </c>
    </row>
    <row r="62" spans="1:7">
      <c r="B62" s="75" t="s">
        <v>1619</v>
      </c>
      <c r="C62" s="72" t="s">
        <v>1700</v>
      </c>
      <c r="D62" s="72" t="s">
        <v>2</v>
      </c>
      <c r="E62" s="72"/>
      <c r="F62" s="511" t="s">
        <v>135</v>
      </c>
      <c r="G62" s="511" t="s">
        <v>1545</v>
      </c>
    </row>
    <row r="63" spans="1:7" ht="27.6">
      <c r="B63" s="75" t="s">
        <v>1618</v>
      </c>
      <c r="C63" s="72" t="s">
        <v>1633</v>
      </c>
      <c r="D63" s="72" t="s">
        <v>3</v>
      </c>
      <c r="E63" s="72"/>
      <c r="F63" s="511" t="s">
        <v>1778</v>
      </c>
      <c r="G63" s="511" t="s">
        <v>1777</v>
      </c>
    </row>
    <row r="64" spans="1:7" ht="27.6">
      <c r="B64" s="80" t="s">
        <v>1710</v>
      </c>
      <c r="C64" s="72" t="s">
        <v>1714</v>
      </c>
      <c r="D64" s="72" t="s">
        <v>1528</v>
      </c>
      <c r="E64" s="72"/>
      <c r="F64" s="511" t="s">
        <v>1776</v>
      </c>
      <c r="G64" s="511" t="s">
        <v>1706</v>
      </c>
    </row>
    <row r="65" spans="2:7" ht="27.6">
      <c r="B65" s="80" t="s">
        <v>1711</v>
      </c>
      <c r="C65" s="72" t="s">
        <v>1715</v>
      </c>
      <c r="D65" s="72" t="s">
        <v>1528</v>
      </c>
      <c r="E65" s="72"/>
      <c r="F65" s="511" t="s">
        <v>1776</v>
      </c>
      <c r="G65" s="511" t="s">
        <v>1707</v>
      </c>
    </row>
    <row r="66" spans="2:7" ht="30">
      <c r="B66" s="80" t="s">
        <v>1712</v>
      </c>
      <c r="C66" s="72" t="s">
        <v>1716</v>
      </c>
      <c r="D66" s="72" t="s">
        <v>1528</v>
      </c>
      <c r="E66" s="72"/>
      <c r="F66" s="511" t="s">
        <v>1776</v>
      </c>
      <c r="G66" s="511" t="s">
        <v>1708</v>
      </c>
    </row>
    <row r="67" spans="2:7" ht="30">
      <c r="B67" s="80" t="s">
        <v>1713</v>
      </c>
      <c r="C67" s="72" t="s">
        <v>1717</v>
      </c>
      <c r="D67" s="72" t="s">
        <v>1528</v>
      </c>
      <c r="E67" s="72"/>
      <c r="F67" s="511" t="s">
        <v>1776</v>
      </c>
      <c r="G67" s="511" t="s">
        <v>1709</v>
      </c>
    </row>
    <row r="68" spans="2:7">
      <c r="B68" s="75" t="s">
        <v>1544</v>
      </c>
      <c r="C68" s="72" t="s">
        <v>1701</v>
      </c>
      <c r="D68" s="72" t="s">
        <v>2</v>
      </c>
      <c r="E68" s="72"/>
      <c r="F68" s="511" t="s">
        <v>135</v>
      </c>
      <c r="G68" s="511" t="s">
        <v>1545</v>
      </c>
    </row>
    <row r="69" spans="2:7" ht="14.4" thickBot="1">
      <c r="B69" s="76" t="s">
        <v>307</v>
      </c>
      <c r="C69" s="74" t="s">
        <v>1702</v>
      </c>
      <c r="D69" s="74" t="s">
        <v>2</v>
      </c>
      <c r="E69" s="83"/>
      <c r="F69" s="511" t="s">
        <v>135</v>
      </c>
      <c r="G69" s="511" t="s">
        <v>145</v>
      </c>
    </row>
    <row r="70" spans="2:7" ht="82.8">
      <c r="B70" s="75" t="s">
        <v>1671</v>
      </c>
      <c r="C70" s="72" t="s">
        <v>1673</v>
      </c>
      <c r="D70" s="72" t="s">
        <v>1681</v>
      </c>
      <c r="E70" s="72"/>
      <c r="F70" s="511" t="s">
        <v>110</v>
      </c>
      <c r="G70" s="511" t="s">
        <v>113</v>
      </c>
    </row>
    <row r="71" spans="2:7" ht="27.6">
      <c r="B71" s="75" t="s">
        <v>1524</v>
      </c>
      <c r="C71" s="72" t="s">
        <v>1703</v>
      </c>
      <c r="D71" s="72" t="s">
        <v>1528</v>
      </c>
      <c r="E71" s="72"/>
      <c r="F71" s="511" t="s">
        <v>1529</v>
      </c>
      <c r="G71" s="511" t="s">
        <v>1526</v>
      </c>
    </row>
    <row r="72" spans="2:7" ht="55.8" thickBot="1">
      <c r="B72" s="76" t="s">
        <v>1672</v>
      </c>
      <c r="C72" s="74" t="s">
        <v>1674</v>
      </c>
      <c r="D72" s="74" t="s">
        <v>1681</v>
      </c>
      <c r="E72" s="83"/>
      <c r="F72" s="511" t="s">
        <v>110</v>
      </c>
      <c r="G72" s="511" t="s">
        <v>114</v>
      </c>
    </row>
    <row r="73" spans="2:7" ht="27.6">
      <c r="B73" s="75" t="s">
        <v>1594</v>
      </c>
      <c r="C73" s="77" t="s">
        <v>1634</v>
      </c>
      <c r="D73" s="77" t="s">
        <v>1697</v>
      </c>
      <c r="E73" s="77"/>
      <c r="F73" s="511" t="s">
        <v>1775</v>
      </c>
      <c r="G73" s="511" t="s">
        <v>1596</v>
      </c>
    </row>
    <row r="74" spans="2:7" ht="14.4" thickBot="1">
      <c r="B74" s="76" t="s">
        <v>1675</v>
      </c>
      <c r="C74" s="74" t="s">
        <v>1582</v>
      </c>
      <c r="D74" s="74" t="s">
        <v>1704</v>
      </c>
      <c r="E74" s="83"/>
      <c r="F74" s="511" t="s">
        <v>149</v>
      </c>
      <c r="G74" s="511" t="s">
        <v>148</v>
      </c>
    </row>
    <row r="75" spans="2:7">
      <c r="B75" s="78"/>
      <c r="C75"/>
    </row>
    <row r="76" spans="2:7">
      <c r="B76" s="3"/>
      <c r="C76" s="26"/>
    </row>
    <row r="77" spans="2:7">
      <c r="B77" s="3"/>
      <c r="C77" s="26"/>
    </row>
    <row r="78" spans="2:7">
      <c r="B78" s="3"/>
      <c r="C78" s="26"/>
      <c r="F78" s="511" t="s">
        <v>123</v>
      </c>
    </row>
    <row r="79" spans="2:7">
      <c r="B79" s="3"/>
      <c r="C79" s="26"/>
    </row>
    <row r="80" spans="2:7">
      <c r="B80" s="3"/>
      <c r="C80" s="26"/>
    </row>
    <row r="81" spans="2:3">
      <c r="B81" s="52"/>
      <c r="C81" s="26"/>
    </row>
    <row r="82" spans="2:3">
      <c r="B82" s="3"/>
      <c r="C82" s="26"/>
    </row>
    <row r="83" spans="2:3">
      <c r="B83" s="3"/>
      <c r="C83" s="26"/>
    </row>
    <row r="84" spans="2:3">
      <c r="B84" s="68"/>
      <c r="C84" s="26"/>
    </row>
    <row r="85" spans="2:3">
      <c r="C85" s="2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topLeftCell="L1" workbookViewId="0">
      <selection activeCell="O7" sqref="A1:XFD1048576"/>
    </sheetView>
  </sheetViews>
  <sheetFormatPr defaultColWidth="9.125" defaultRowHeight="13.8"/>
  <cols>
    <col min="1" max="16384" width="9.125" style="128"/>
  </cols>
  <sheetData>
    <row r="1" spans="1:53">
      <c r="A1" s="191" t="s">
        <v>162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B1" s="191" t="s">
        <v>163</v>
      </c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</row>
    <row r="2" spans="1:53">
      <c r="A2" s="192" t="s">
        <v>91</v>
      </c>
      <c r="B2" s="193"/>
      <c r="C2" s="194"/>
      <c r="D2" s="195" t="s">
        <v>315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7"/>
      <c r="AB2" s="198" t="s">
        <v>91</v>
      </c>
      <c r="AC2" s="199"/>
      <c r="AD2" s="200"/>
      <c r="AE2" s="201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3"/>
    </row>
    <row r="3" spans="1:53">
      <c r="A3" s="192" t="s">
        <v>83</v>
      </c>
      <c r="B3" s="193"/>
      <c r="C3" s="194"/>
      <c r="D3" s="195" t="s">
        <v>177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7"/>
      <c r="AB3" s="198" t="s">
        <v>83</v>
      </c>
      <c r="AC3" s="199"/>
      <c r="AD3" s="200"/>
      <c r="AE3" s="201" t="s">
        <v>177</v>
      </c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3"/>
    </row>
    <row r="4" spans="1:53">
      <c r="A4" s="204" t="s">
        <v>90</v>
      </c>
      <c r="B4" s="205"/>
      <c r="C4" s="206"/>
      <c r="D4" s="207" t="s">
        <v>84</v>
      </c>
      <c r="E4" s="207" t="s">
        <v>85</v>
      </c>
      <c r="F4" s="207" t="s">
        <v>86</v>
      </c>
      <c r="G4" s="207" t="s">
        <v>87</v>
      </c>
      <c r="H4" s="207" t="s">
        <v>88</v>
      </c>
      <c r="I4" s="207" t="s">
        <v>49</v>
      </c>
      <c r="J4" s="207" t="s">
        <v>50</v>
      </c>
      <c r="K4" s="207" t="s">
        <v>51</v>
      </c>
      <c r="L4" s="207" t="s">
        <v>52</v>
      </c>
      <c r="M4" s="207" t="s">
        <v>53</v>
      </c>
      <c r="N4" s="207" t="s">
        <v>54</v>
      </c>
      <c r="O4" s="207" t="s">
        <v>55</v>
      </c>
      <c r="P4" s="207" t="s">
        <v>56</v>
      </c>
      <c r="Q4" s="207" t="s">
        <v>57</v>
      </c>
      <c r="R4" s="207" t="s">
        <v>58</v>
      </c>
      <c r="S4" s="207" t="s">
        <v>59</v>
      </c>
      <c r="T4" s="207" t="s">
        <v>60</v>
      </c>
      <c r="U4" s="207" t="s">
        <v>61</v>
      </c>
      <c r="V4" s="207" t="s">
        <v>62</v>
      </c>
      <c r="W4" s="207" t="s">
        <v>63</v>
      </c>
      <c r="X4" s="207" t="s">
        <v>64</v>
      </c>
      <c r="Y4" s="207" t="s">
        <v>65</v>
      </c>
      <c r="Z4" s="207" t="s">
        <v>66</v>
      </c>
      <c r="AB4" s="208" t="s">
        <v>90</v>
      </c>
      <c r="AC4" s="209"/>
      <c r="AD4" s="210"/>
      <c r="AE4" s="207" t="s">
        <v>84</v>
      </c>
      <c r="AF4" s="207" t="s">
        <v>85</v>
      </c>
      <c r="AG4" s="207" t="s">
        <v>86</v>
      </c>
      <c r="AH4" s="207" t="s">
        <v>87</v>
      </c>
      <c r="AI4" s="207" t="s">
        <v>88</v>
      </c>
      <c r="AJ4" s="207" t="s">
        <v>49</v>
      </c>
      <c r="AK4" s="207" t="s">
        <v>50</v>
      </c>
      <c r="AL4" s="207" t="s">
        <v>51</v>
      </c>
      <c r="AM4" s="207" t="s">
        <v>52</v>
      </c>
      <c r="AN4" s="207" t="s">
        <v>53</v>
      </c>
      <c r="AO4" s="207" t="s">
        <v>54</v>
      </c>
      <c r="AP4" s="207" t="s">
        <v>55</v>
      </c>
      <c r="AQ4" s="207" t="s">
        <v>56</v>
      </c>
      <c r="AR4" s="207" t="s">
        <v>57</v>
      </c>
      <c r="AS4" s="207" t="s">
        <v>58</v>
      </c>
      <c r="AT4" s="207" t="s">
        <v>59</v>
      </c>
      <c r="AU4" s="207" t="s">
        <v>60</v>
      </c>
      <c r="AV4" s="207" t="s">
        <v>61</v>
      </c>
      <c r="AW4" s="207" t="s">
        <v>62</v>
      </c>
      <c r="AX4" s="207" t="s">
        <v>63</v>
      </c>
      <c r="AY4" s="207" t="s">
        <v>64</v>
      </c>
      <c r="AZ4" s="207" t="s">
        <v>65</v>
      </c>
      <c r="BA4" s="207" t="s">
        <v>66</v>
      </c>
    </row>
    <row r="5" spans="1:53">
      <c r="A5" s="211" t="s">
        <v>47</v>
      </c>
      <c r="B5" s="212"/>
      <c r="C5" s="213" t="s">
        <v>28</v>
      </c>
      <c r="D5" s="213" t="s">
        <v>28</v>
      </c>
      <c r="E5" s="213" t="s">
        <v>28</v>
      </c>
      <c r="F5" s="213" t="s">
        <v>28</v>
      </c>
      <c r="G5" s="213" t="s">
        <v>28</v>
      </c>
      <c r="H5" s="213" t="s">
        <v>28</v>
      </c>
      <c r="I5" s="213" t="s">
        <v>28</v>
      </c>
      <c r="J5" s="213" t="s">
        <v>28</v>
      </c>
      <c r="K5" s="213" t="s">
        <v>28</v>
      </c>
      <c r="L5" s="213" t="s">
        <v>28</v>
      </c>
      <c r="M5" s="213" t="s">
        <v>28</v>
      </c>
      <c r="N5" s="213" t="s">
        <v>28</v>
      </c>
      <c r="O5" s="213" t="s">
        <v>28</v>
      </c>
      <c r="P5" s="213" t="s">
        <v>28</v>
      </c>
      <c r="Q5" s="213" t="s">
        <v>28</v>
      </c>
      <c r="R5" s="213" t="s">
        <v>28</v>
      </c>
      <c r="S5" s="213" t="s">
        <v>28</v>
      </c>
      <c r="T5" s="213" t="s">
        <v>28</v>
      </c>
      <c r="U5" s="213" t="s">
        <v>28</v>
      </c>
      <c r="V5" s="213" t="s">
        <v>28</v>
      </c>
      <c r="W5" s="213" t="s">
        <v>28</v>
      </c>
      <c r="X5" s="213" t="s">
        <v>28</v>
      </c>
      <c r="Y5" s="213" t="s">
        <v>28</v>
      </c>
      <c r="Z5" s="213" t="s">
        <v>28</v>
      </c>
      <c r="AB5" s="214" t="s">
        <v>47</v>
      </c>
      <c r="AC5" s="215"/>
      <c r="AD5" s="213" t="s">
        <v>28</v>
      </c>
      <c r="AE5" s="213" t="s">
        <v>28</v>
      </c>
      <c r="AF5" s="213" t="s">
        <v>28</v>
      </c>
      <c r="AG5" s="213" t="s">
        <v>28</v>
      </c>
      <c r="AH5" s="213" t="s">
        <v>28</v>
      </c>
      <c r="AI5" s="213" t="s">
        <v>28</v>
      </c>
      <c r="AJ5" s="213" t="s">
        <v>28</v>
      </c>
      <c r="AK5" s="213" t="s">
        <v>28</v>
      </c>
      <c r="AL5" s="213" t="s">
        <v>28</v>
      </c>
      <c r="AM5" s="213" t="s">
        <v>28</v>
      </c>
      <c r="AN5" s="213" t="s">
        <v>28</v>
      </c>
      <c r="AO5" s="213" t="s">
        <v>28</v>
      </c>
      <c r="AP5" s="213" t="s">
        <v>28</v>
      </c>
      <c r="AQ5" s="213" t="s">
        <v>28</v>
      </c>
      <c r="AR5" s="213" t="s">
        <v>28</v>
      </c>
      <c r="AS5" s="213" t="s">
        <v>28</v>
      </c>
      <c r="AT5" s="213" t="s">
        <v>28</v>
      </c>
      <c r="AU5" s="213" t="s">
        <v>28</v>
      </c>
      <c r="AV5" s="213" t="s">
        <v>28</v>
      </c>
      <c r="AW5" s="213" t="s">
        <v>28</v>
      </c>
      <c r="AX5" s="213" t="s">
        <v>28</v>
      </c>
      <c r="AY5" s="213" t="s">
        <v>28</v>
      </c>
      <c r="AZ5" s="213" t="s">
        <v>28</v>
      </c>
      <c r="BA5" s="213" t="s">
        <v>28</v>
      </c>
    </row>
    <row r="6" spans="1:53">
      <c r="A6" s="195" t="s">
        <v>27</v>
      </c>
      <c r="B6" s="197"/>
      <c r="C6" s="213" t="s">
        <v>28</v>
      </c>
      <c r="D6" s="216">
        <v>1.25</v>
      </c>
      <c r="E6" s="216">
        <v>1.25</v>
      </c>
      <c r="F6" s="216">
        <v>1.25</v>
      </c>
      <c r="G6" s="216">
        <v>1.75</v>
      </c>
      <c r="H6" s="216">
        <v>1.25</v>
      </c>
      <c r="I6" s="216">
        <v>1.25</v>
      </c>
      <c r="J6" s="216">
        <v>1.25</v>
      </c>
      <c r="K6" s="216">
        <v>1.25</v>
      </c>
      <c r="L6" s="216">
        <v>0.875</v>
      </c>
      <c r="M6" s="216">
        <v>1.375</v>
      </c>
      <c r="N6" s="216">
        <v>1.375</v>
      </c>
      <c r="O6" s="216">
        <v>1.375</v>
      </c>
      <c r="P6" s="216">
        <v>1.625</v>
      </c>
      <c r="Q6" s="216">
        <v>1.625</v>
      </c>
      <c r="R6" s="216">
        <v>1.625</v>
      </c>
      <c r="S6" s="216">
        <v>1.625</v>
      </c>
      <c r="T6" s="216">
        <v>1.875</v>
      </c>
      <c r="U6" s="216">
        <v>1.875</v>
      </c>
      <c r="V6" s="216">
        <v>1.875</v>
      </c>
      <c r="W6" s="216">
        <v>2.5</v>
      </c>
      <c r="X6" s="216">
        <v>2</v>
      </c>
      <c r="Y6" s="216">
        <v>3.5</v>
      </c>
      <c r="Z6" s="216">
        <v>3.5</v>
      </c>
      <c r="AB6" s="201" t="s">
        <v>27</v>
      </c>
      <c r="AC6" s="203"/>
      <c r="AD6" s="213" t="s">
        <v>28</v>
      </c>
      <c r="AE6" s="216">
        <f>(D6-D$33)/D$34</f>
        <v>-9.3786041816020335E-2</v>
      </c>
      <c r="AF6" s="216">
        <f t="shared" ref="AF6:AU17" si="0">(E6-E$33)/E$34</f>
        <v>-0.25200457489380901</v>
      </c>
      <c r="AG6" s="216">
        <f t="shared" si="0"/>
        <v>-0.38388458691278754</v>
      </c>
      <c r="AH6" s="216">
        <f t="shared" si="0"/>
        <v>0.20363119837885688</v>
      </c>
      <c r="AI6" s="216">
        <f t="shared" si="0"/>
        <v>-0.41051007115358157</v>
      </c>
      <c r="AJ6" s="216">
        <f t="shared" si="0"/>
        <v>-0.38165610943591544</v>
      </c>
      <c r="AK6" s="216">
        <f t="shared" si="0"/>
        <v>-0.4365964925499311</v>
      </c>
      <c r="AL6" s="216">
        <f t="shared" si="0"/>
        <v>-0.42878606077488418</v>
      </c>
      <c r="AM6" s="216">
        <f t="shared" si="0"/>
        <v>-0.89524121094528641</v>
      </c>
      <c r="AN6" s="216">
        <f t="shared" si="0"/>
        <v>-0.26422611111719413</v>
      </c>
      <c r="AO6" s="216">
        <f t="shared" si="0"/>
        <v>-0.58640509811363639</v>
      </c>
      <c r="AP6" s="216">
        <f t="shared" si="0"/>
        <v>-0.65908312863664797</v>
      </c>
      <c r="AQ6" s="216">
        <f t="shared" si="0"/>
        <v>-0.50077101048110939</v>
      </c>
      <c r="AR6" s="216">
        <f t="shared" si="0"/>
        <v>-0.7970680295398771</v>
      </c>
      <c r="AS6" s="216">
        <f t="shared" si="0"/>
        <v>-1.0000375622124278</v>
      </c>
      <c r="AT6" s="216">
        <f t="shared" si="0"/>
        <v>-1.5222564656153028</v>
      </c>
      <c r="AU6" s="216">
        <f t="shared" si="0"/>
        <v>-1.4051075234238639</v>
      </c>
      <c r="AV6" s="216">
        <f t="shared" ref="AS6:BA21" si="1">(U6-U$33)/U$34</f>
        <v>-1.2842296690969974</v>
      </c>
      <c r="AW6" s="216">
        <f t="shared" si="1"/>
        <v>-1.4759861728026047</v>
      </c>
      <c r="AX6" s="216">
        <f t="shared" si="1"/>
        <v>-1.1066785571766018</v>
      </c>
      <c r="AY6" s="216">
        <f t="shared" si="1"/>
        <v>-1.6989667534358674</v>
      </c>
      <c r="AZ6" s="216">
        <f t="shared" si="1"/>
        <v>-0.4014231954893368</v>
      </c>
      <c r="BA6" s="216">
        <f t="shared" si="1"/>
        <v>-0.28319721354006588</v>
      </c>
    </row>
    <row r="7" spans="1:53">
      <c r="A7" s="195" t="s">
        <v>20</v>
      </c>
      <c r="B7" s="197"/>
      <c r="C7" s="213" t="s">
        <v>28</v>
      </c>
      <c r="D7" s="216">
        <v>2</v>
      </c>
      <c r="E7" s="216">
        <v>2.5</v>
      </c>
      <c r="F7" s="216">
        <v>2.5</v>
      </c>
      <c r="G7" s="216">
        <v>2.625</v>
      </c>
      <c r="H7" s="216">
        <v>2.625</v>
      </c>
      <c r="I7" s="216">
        <v>2.625</v>
      </c>
      <c r="J7" s="216">
        <v>2.625</v>
      </c>
      <c r="K7" s="216">
        <v>2.625</v>
      </c>
      <c r="L7" s="216">
        <v>2.625</v>
      </c>
      <c r="M7" s="216">
        <v>2.625</v>
      </c>
      <c r="N7" s="216">
        <v>2.875</v>
      </c>
      <c r="O7" s="216">
        <v>2.875</v>
      </c>
      <c r="P7" s="216">
        <v>2.875</v>
      </c>
      <c r="Q7" s="216">
        <v>2.875</v>
      </c>
      <c r="R7" s="216">
        <v>2.875</v>
      </c>
      <c r="S7" s="216">
        <v>3</v>
      </c>
      <c r="T7" s="216">
        <v>3</v>
      </c>
      <c r="U7" s="216">
        <v>3</v>
      </c>
      <c r="V7" s="216">
        <v>4</v>
      </c>
      <c r="W7" s="216">
        <v>4.625</v>
      </c>
      <c r="X7" s="216">
        <v>4.625</v>
      </c>
      <c r="Y7" s="216">
        <v>4.125</v>
      </c>
      <c r="Z7" s="216">
        <v>4.125</v>
      </c>
      <c r="AB7" s="201" t="s">
        <v>20</v>
      </c>
      <c r="AC7" s="203"/>
      <c r="AD7" s="213" t="s">
        <v>28</v>
      </c>
      <c r="AE7" s="216">
        <f t="shared" ref="AE7:AT32" si="2">(D7-D$33)/D$34</f>
        <v>0.9914524420550711</v>
      </c>
      <c r="AF7" s="216">
        <f t="shared" si="0"/>
        <v>1.3680248351378206</v>
      </c>
      <c r="AG7" s="216">
        <f t="shared" si="0"/>
        <v>1.2107129279557152</v>
      </c>
      <c r="AH7" s="216">
        <f t="shared" si="0"/>
        <v>1.3698826072759471</v>
      </c>
      <c r="AI7" s="216">
        <f t="shared" si="0"/>
        <v>1.5247516928561595</v>
      </c>
      <c r="AJ7" s="216">
        <f t="shared" si="0"/>
        <v>1.6424843281081356</v>
      </c>
      <c r="AK7" s="216">
        <f t="shared" si="0"/>
        <v>1.5583136349474471</v>
      </c>
      <c r="AL7" s="216">
        <f t="shared" si="0"/>
        <v>1.3904919399414095</v>
      </c>
      <c r="AM7" s="216">
        <f t="shared" si="0"/>
        <v>1.3912532332257832</v>
      </c>
      <c r="AN7" s="216">
        <f t="shared" si="0"/>
        <v>1.4757994986789618</v>
      </c>
      <c r="AO7" s="216">
        <f t="shared" si="0"/>
        <v>1.5726318540320248</v>
      </c>
      <c r="AP7" s="216">
        <f t="shared" si="0"/>
        <v>1.5423904144383407</v>
      </c>
      <c r="AQ7" s="216">
        <f t="shared" si="0"/>
        <v>1.0015420209622194</v>
      </c>
      <c r="AR7" s="216">
        <f t="shared" si="0"/>
        <v>0.68712761167230785</v>
      </c>
      <c r="AS7" s="216">
        <f t="shared" si="0"/>
        <v>0.40626525964879884</v>
      </c>
      <c r="AT7" s="216">
        <f t="shared" si="0"/>
        <v>0.32309116821222783</v>
      </c>
      <c r="AU7" s="216">
        <f t="shared" si="0"/>
        <v>3.5572342365160985E-2</v>
      </c>
      <c r="AV7" s="216">
        <f t="shared" si="1"/>
        <v>3.2512143521442854E-2</v>
      </c>
      <c r="AW7" s="216">
        <f t="shared" si="1"/>
        <v>0.98756893016610603</v>
      </c>
      <c r="AX7" s="216">
        <f t="shared" si="1"/>
        <v>1.0186999271081691</v>
      </c>
      <c r="AY7" s="216">
        <f t="shared" si="1"/>
        <v>1.0932481717761231</v>
      </c>
      <c r="AZ7" s="216">
        <f t="shared" si="1"/>
        <v>0.37275011009724163</v>
      </c>
      <c r="BA7" s="216">
        <f t="shared" si="1"/>
        <v>0.46644246936010836</v>
      </c>
    </row>
    <row r="8" spans="1:53">
      <c r="A8" s="195" t="s">
        <v>4</v>
      </c>
      <c r="B8" s="197"/>
      <c r="C8" s="213" t="s">
        <v>28</v>
      </c>
      <c r="D8" s="216">
        <v>1</v>
      </c>
      <c r="E8" s="216">
        <v>1</v>
      </c>
      <c r="F8" s="216">
        <v>1</v>
      </c>
      <c r="G8" s="216">
        <v>1.125</v>
      </c>
      <c r="H8" s="216">
        <v>1.125</v>
      </c>
      <c r="I8" s="216">
        <v>1.125</v>
      </c>
      <c r="J8" s="216">
        <v>1.125</v>
      </c>
      <c r="K8" s="216">
        <v>1.125</v>
      </c>
      <c r="L8" s="216">
        <v>1.125</v>
      </c>
      <c r="M8" s="216">
        <v>1.125</v>
      </c>
      <c r="N8" s="216">
        <v>1.375</v>
      </c>
      <c r="O8" s="216">
        <v>1.875</v>
      </c>
      <c r="P8" s="216">
        <v>1.875</v>
      </c>
      <c r="Q8" s="216">
        <v>1.875</v>
      </c>
      <c r="R8" s="216">
        <v>3.5</v>
      </c>
      <c r="S8" s="216">
        <v>3.625</v>
      </c>
      <c r="T8" s="216">
        <v>3.625</v>
      </c>
      <c r="U8" s="216">
        <v>3.625</v>
      </c>
      <c r="V8" s="216">
        <v>3.625</v>
      </c>
      <c r="W8" s="216">
        <v>3.75</v>
      </c>
      <c r="X8" s="216">
        <v>3.75</v>
      </c>
      <c r="Y8" s="216">
        <v>3.75</v>
      </c>
      <c r="Z8" s="216">
        <v>3.75</v>
      </c>
      <c r="AB8" s="201" t="s">
        <v>4</v>
      </c>
      <c r="AC8" s="203"/>
      <c r="AD8" s="213" t="s">
        <v>28</v>
      </c>
      <c r="AE8" s="216">
        <f t="shared" si="2"/>
        <v>-0.45553220310638415</v>
      </c>
      <c r="AF8" s="216">
        <f t="shared" si="0"/>
        <v>-0.57601045690013497</v>
      </c>
      <c r="AG8" s="216">
        <f t="shared" si="0"/>
        <v>-0.70280408988648813</v>
      </c>
      <c r="AH8" s="216">
        <f t="shared" si="0"/>
        <v>-0.62940552226192181</v>
      </c>
      <c r="AI8" s="216">
        <f t="shared" si="0"/>
        <v>-0.58644295879083075</v>
      </c>
      <c r="AJ8" s="216">
        <f t="shared" si="0"/>
        <v>-0.56566887648537456</v>
      </c>
      <c r="AK8" s="216">
        <f t="shared" si="0"/>
        <v>-0.61795195868605635</v>
      </c>
      <c r="AL8" s="216">
        <f t="shared" si="0"/>
        <v>-0.5941749699309109</v>
      </c>
      <c r="AM8" s="216">
        <f t="shared" si="0"/>
        <v>-0.56859914749227647</v>
      </c>
      <c r="AN8" s="216">
        <f t="shared" si="0"/>
        <v>-0.61223123307642535</v>
      </c>
      <c r="AO8" s="216">
        <f t="shared" si="0"/>
        <v>-0.58640509811363639</v>
      </c>
      <c r="AP8" s="216">
        <f t="shared" si="0"/>
        <v>7.4741385721681555E-2</v>
      </c>
      <c r="AQ8" s="216">
        <f t="shared" si="0"/>
        <v>-0.20030840419244367</v>
      </c>
      <c r="AR8" s="216">
        <f t="shared" si="0"/>
        <v>-0.50022890129744013</v>
      </c>
      <c r="AS8" s="216">
        <f t="shared" si="0"/>
        <v>1.1094166705794122</v>
      </c>
      <c r="AT8" s="216">
        <f t="shared" si="0"/>
        <v>1.1618855472247418</v>
      </c>
      <c r="AU8" s="216">
        <f t="shared" si="0"/>
        <v>0.83595004558128594</v>
      </c>
      <c r="AV8" s="216">
        <f t="shared" si="1"/>
        <v>0.76403537275390965</v>
      </c>
      <c r="AW8" s="216">
        <f t="shared" si="1"/>
        <v>0.55282391199515701</v>
      </c>
      <c r="AX8" s="216">
        <f t="shared" si="1"/>
        <v>0.14354408063796936</v>
      </c>
      <c r="AY8" s="216">
        <f t="shared" si="1"/>
        <v>0.16250986337212633</v>
      </c>
      <c r="AZ8" s="216">
        <f t="shared" si="1"/>
        <v>-9.1753873254705451E-2</v>
      </c>
      <c r="BA8" s="216">
        <f t="shared" si="1"/>
        <v>1.6658659620003811E-2</v>
      </c>
    </row>
    <row r="9" spans="1:53">
      <c r="A9" s="195" t="s">
        <v>29</v>
      </c>
      <c r="B9" s="197"/>
      <c r="C9" s="213" t="s">
        <v>28</v>
      </c>
      <c r="D9" s="216">
        <v>1.25</v>
      </c>
      <c r="E9" s="216">
        <v>1.25</v>
      </c>
      <c r="F9" s="216">
        <v>1.75</v>
      </c>
      <c r="G9" s="216">
        <v>1.25</v>
      </c>
      <c r="H9" s="216">
        <v>1.25</v>
      </c>
      <c r="I9" s="216">
        <v>1.25</v>
      </c>
      <c r="J9" s="216">
        <v>1.25</v>
      </c>
      <c r="K9" s="216">
        <v>0.875</v>
      </c>
      <c r="L9" s="216">
        <v>0.875</v>
      </c>
      <c r="M9" s="216">
        <v>0.875</v>
      </c>
      <c r="N9" s="216">
        <v>1.375</v>
      </c>
      <c r="O9" s="216">
        <v>1.375</v>
      </c>
      <c r="P9" s="216">
        <v>1.375</v>
      </c>
      <c r="Q9" s="216">
        <v>2.75</v>
      </c>
      <c r="R9" s="216">
        <v>2.75</v>
      </c>
      <c r="S9" s="216">
        <v>2.75</v>
      </c>
      <c r="T9" s="216">
        <v>3</v>
      </c>
      <c r="U9" s="216">
        <v>3.875</v>
      </c>
      <c r="V9" s="216">
        <v>3.875</v>
      </c>
      <c r="W9" s="216">
        <v>4.875</v>
      </c>
      <c r="X9" s="216">
        <v>3.875</v>
      </c>
      <c r="Y9" s="216">
        <v>4.375</v>
      </c>
      <c r="Z9" s="216">
        <v>3.875</v>
      </c>
      <c r="AB9" s="201" t="s">
        <v>29</v>
      </c>
      <c r="AC9" s="203"/>
      <c r="AD9" s="213" t="s">
        <v>28</v>
      </c>
      <c r="AE9" s="216">
        <f t="shared" si="2"/>
        <v>-9.3786041816020335E-2</v>
      </c>
      <c r="AF9" s="216">
        <f t="shared" si="0"/>
        <v>-0.25200457489380901</v>
      </c>
      <c r="AG9" s="216">
        <f t="shared" si="0"/>
        <v>0.25395441903461352</v>
      </c>
      <c r="AH9" s="216">
        <f t="shared" si="0"/>
        <v>-0.46279817813376606</v>
      </c>
      <c r="AI9" s="216">
        <f t="shared" si="0"/>
        <v>-0.41051007115358157</v>
      </c>
      <c r="AJ9" s="216">
        <f t="shared" si="0"/>
        <v>-0.38165610943591544</v>
      </c>
      <c r="AK9" s="216">
        <f t="shared" si="0"/>
        <v>-0.4365964925499311</v>
      </c>
      <c r="AL9" s="216">
        <f t="shared" si="0"/>
        <v>-0.92495278824296434</v>
      </c>
      <c r="AM9" s="216">
        <f t="shared" si="0"/>
        <v>-0.89524121094528641</v>
      </c>
      <c r="AN9" s="216">
        <f t="shared" si="0"/>
        <v>-0.96023635503565652</v>
      </c>
      <c r="AO9" s="216">
        <f t="shared" si="0"/>
        <v>-0.58640509811363639</v>
      </c>
      <c r="AP9" s="216">
        <f t="shared" si="0"/>
        <v>-0.65908312863664797</v>
      </c>
      <c r="AQ9" s="216">
        <f t="shared" si="0"/>
        <v>-0.80123361676977523</v>
      </c>
      <c r="AR9" s="216">
        <f t="shared" si="0"/>
        <v>0.53870804755108936</v>
      </c>
      <c r="AS9" s="216">
        <f t="shared" si="0"/>
        <v>0.26563497746267617</v>
      </c>
      <c r="AT9" s="216">
        <f t="shared" si="0"/>
        <v>-1.2426583392777741E-2</v>
      </c>
      <c r="AU9" s="216">
        <f t="shared" si="0"/>
        <v>3.5572342365160985E-2</v>
      </c>
      <c r="AV9" s="216">
        <f t="shared" si="1"/>
        <v>1.0566446644468963</v>
      </c>
      <c r="AW9" s="216">
        <f t="shared" si="1"/>
        <v>0.84265392410912299</v>
      </c>
      <c r="AX9" s="216">
        <f t="shared" si="1"/>
        <v>1.2687444546710833</v>
      </c>
      <c r="AY9" s="216">
        <f t="shared" si="1"/>
        <v>0.2954724788584116</v>
      </c>
      <c r="AZ9" s="216">
        <f t="shared" si="1"/>
        <v>0.68241943233187297</v>
      </c>
      <c r="BA9" s="216">
        <f t="shared" si="1"/>
        <v>0.16658659620003866</v>
      </c>
    </row>
    <row r="10" spans="1:53" ht="27.6">
      <c r="A10" s="195" t="s">
        <v>6</v>
      </c>
      <c r="B10" s="197"/>
      <c r="C10" s="213" t="s">
        <v>28</v>
      </c>
      <c r="D10" s="216">
        <v>1.25</v>
      </c>
      <c r="E10" s="216">
        <v>1.25</v>
      </c>
      <c r="F10" s="216">
        <v>1.25</v>
      </c>
      <c r="G10" s="216">
        <v>1.25</v>
      </c>
      <c r="H10" s="216">
        <v>1.25</v>
      </c>
      <c r="I10" s="216">
        <v>0.875</v>
      </c>
      <c r="J10" s="216">
        <v>0.875</v>
      </c>
      <c r="K10" s="216">
        <v>0.875</v>
      </c>
      <c r="L10" s="216">
        <v>0.875</v>
      </c>
      <c r="M10" s="216">
        <v>0.875</v>
      </c>
      <c r="N10" s="216">
        <v>1</v>
      </c>
      <c r="O10" s="216">
        <v>1</v>
      </c>
      <c r="P10" s="216">
        <v>2.5</v>
      </c>
      <c r="Q10" s="216">
        <v>2.5</v>
      </c>
      <c r="R10" s="216">
        <v>2.5</v>
      </c>
      <c r="S10" s="216">
        <v>2.625</v>
      </c>
      <c r="T10" s="216">
        <v>2.625</v>
      </c>
      <c r="U10" s="216">
        <v>2.625</v>
      </c>
      <c r="V10" s="216">
        <v>3.125</v>
      </c>
      <c r="W10" s="216">
        <v>3.25</v>
      </c>
      <c r="X10" s="216">
        <v>3.25</v>
      </c>
      <c r="Y10" s="216">
        <v>2.75</v>
      </c>
      <c r="Z10" s="216">
        <v>2.75</v>
      </c>
      <c r="AB10" s="201" t="s">
        <v>6</v>
      </c>
      <c r="AC10" s="203"/>
      <c r="AD10" s="213" t="s">
        <v>28</v>
      </c>
      <c r="AE10" s="216">
        <f t="shared" si="2"/>
        <v>-9.3786041816020335E-2</v>
      </c>
      <c r="AF10" s="216">
        <f t="shared" si="0"/>
        <v>-0.25200457489380901</v>
      </c>
      <c r="AG10" s="216">
        <f t="shared" si="0"/>
        <v>-0.38388458691278754</v>
      </c>
      <c r="AH10" s="216">
        <f t="shared" si="0"/>
        <v>-0.46279817813376606</v>
      </c>
      <c r="AI10" s="216">
        <f t="shared" si="0"/>
        <v>-0.41051007115358157</v>
      </c>
      <c r="AJ10" s="216">
        <f t="shared" si="0"/>
        <v>-0.93369441058429303</v>
      </c>
      <c r="AK10" s="216">
        <f t="shared" si="0"/>
        <v>-0.98066289095830694</v>
      </c>
      <c r="AL10" s="216">
        <f t="shared" si="0"/>
        <v>-0.92495278824296434</v>
      </c>
      <c r="AM10" s="216">
        <f t="shared" si="0"/>
        <v>-0.89524121094528641</v>
      </c>
      <c r="AN10" s="216">
        <f t="shared" si="0"/>
        <v>-0.96023635503565652</v>
      </c>
      <c r="AO10" s="216">
        <f t="shared" si="0"/>
        <v>-1.1261643361500517</v>
      </c>
      <c r="AP10" s="216">
        <f t="shared" si="0"/>
        <v>-1.2094515144053952</v>
      </c>
      <c r="AQ10" s="216">
        <f t="shared" si="0"/>
        <v>0.55084811152922075</v>
      </c>
      <c r="AR10" s="216">
        <f t="shared" si="0"/>
        <v>0.24186891930865237</v>
      </c>
      <c r="AS10" s="216">
        <f t="shared" si="0"/>
        <v>-1.5625586909569129E-2</v>
      </c>
      <c r="AT10" s="216">
        <f t="shared" si="0"/>
        <v>-0.18018545919528053</v>
      </c>
      <c r="AU10" s="216">
        <f t="shared" si="0"/>
        <v>-0.44465427956451398</v>
      </c>
      <c r="AV10" s="216">
        <f t="shared" si="1"/>
        <v>-0.40640179401803722</v>
      </c>
      <c r="AW10" s="216">
        <f t="shared" si="1"/>
        <v>-2.6836112232774875E-2</v>
      </c>
      <c r="AX10" s="216">
        <f t="shared" si="1"/>
        <v>-0.3565449744878591</v>
      </c>
      <c r="AY10" s="216">
        <f t="shared" si="1"/>
        <v>-0.36934059857301471</v>
      </c>
      <c r="AZ10" s="216">
        <f t="shared" si="1"/>
        <v>-1.330431162193231</v>
      </c>
      <c r="BA10" s="216">
        <f t="shared" si="1"/>
        <v>-1.1827648330202749</v>
      </c>
    </row>
    <row r="11" spans="1:53">
      <c r="A11" s="195" t="s">
        <v>7</v>
      </c>
      <c r="B11" s="197"/>
      <c r="C11" s="213" t="s">
        <v>28</v>
      </c>
      <c r="D11" s="216">
        <v>1.625</v>
      </c>
      <c r="E11" s="216">
        <v>3</v>
      </c>
      <c r="F11" s="216">
        <v>3</v>
      </c>
      <c r="G11" s="216">
        <v>3.125</v>
      </c>
      <c r="H11" s="216">
        <v>3.125</v>
      </c>
      <c r="I11" s="216">
        <v>2.625</v>
      </c>
      <c r="J11" s="216">
        <v>2.625</v>
      </c>
      <c r="K11" s="216">
        <v>2.625</v>
      </c>
      <c r="L11" s="216">
        <v>3.125</v>
      </c>
      <c r="M11" s="216">
        <v>2.625</v>
      </c>
      <c r="N11" s="216">
        <v>2.875</v>
      </c>
      <c r="O11" s="216">
        <v>2.875</v>
      </c>
      <c r="P11" s="216">
        <v>1.875</v>
      </c>
      <c r="Q11" s="216">
        <v>3</v>
      </c>
      <c r="R11" s="216">
        <v>4</v>
      </c>
      <c r="S11" s="216">
        <v>4.625</v>
      </c>
      <c r="T11" s="216">
        <v>4.625</v>
      </c>
      <c r="U11" s="216">
        <v>4.625</v>
      </c>
      <c r="V11" s="216">
        <v>4.625</v>
      </c>
      <c r="W11" s="216">
        <v>5.25</v>
      </c>
      <c r="X11" s="216">
        <v>5.25</v>
      </c>
      <c r="Y11" s="216">
        <v>5.25</v>
      </c>
      <c r="Z11" s="216">
        <v>5.25</v>
      </c>
      <c r="AB11" s="201" t="s">
        <v>7</v>
      </c>
      <c r="AC11" s="203"/>
      <c r="AD11" s="213" t="s">
        <v>28</v>
      </c>
      <c r="AE11" s="216">
        <f t="shared" si="2"/>
        <v>0.44883320011952538</v>
      </c>
      <c r="AF11" s="216">
        <f t="shared" si="0"/>
        <v>2.0160365991504725</v>
      </c>
      <c r="AG11" s="216">
        <f t="shared" si="0"/>
        <v>1.8485519339031162</v>
      </c>
      <c r="AH11" s="216">
        <f t="shared" si="0"/>
        <v>2.0363119837885701</v>
      </c>
      <c r="AI11" s="216">
        <f t="shared" si="0"/>
        <v>2.2284832434051562</v>
      </c>
      <c r="AJ11" s="216">
        <f t="shared" si="0"/>
        <v>1.6424843281081356</v>
      </c>
      <c r="AK11" s="216">
        <f t="shared" si="0"/>
        <v>1.5583136349474471</v>
      </c>
      <c r="AL11" s="216">
        <f t="shared" si="0"/>
        <v>1.3904919399414095</v>
      </c>
      <c r="AM11" s="216">
        <f t="shared" si="0"/>
        <v>2.0445373601318031</v>
      </c>
      <c r="AN11" s="216">
        <f t="shared" si="0"/>
        <v>1.4757994986789618</v>
      </c>
      <c r="AO11" s="216">
        <f t="shared" si="0"/>
        <v>1.5726318540320248</v>
      </c>
      <c r="AP11" s="216">
        <f t="shared" si="0"/>
        <v>1.5423904144383407</v>
      </c>
      <c r="AQ11" s="216">
        <f t="shared" si="0"/>
        <v>-0.20030840419244367</v>
      </c>
      <c r="AR11" s="216">
        <f t="shared" si="0"/>
        <v>0.83554717579352633</v>
      </c>
      <c r="AS11" s="216">
        <f t="shared" si="0"/>
        <v>1.6719377993239026</v>
      </c>
      <c r="AT11" s="216">
        <f t="shared" si="0"/>
        <v>2.5039565536447639</v>
      </c>
      <c r="AU11" s="216">
        <f t="shared" si="0"/>
        <v>2.1165543707270857</v>
      </c>
      <c r="AV11" s="216">
        <f t="shared" si="1"/>
        <v>1.9344725395258564</v>
      </c>
      <c r="AW11" s="216">
        <f t="shared" si="1"/>
        <v>1.7121439604510209</v>
      </c>
      <c r="AX11" s="216">
        <f t="shared" si="1"/>
        <v>1.6438112460154548</v>
      </c>
      <c r="AY11" s="216">
        <f t="shared" si="1"/>
        <v>1.7580612492075496</v>
      </c>
      <c r="AZ11" s="216">
        <f t="shared" si="1"/>
        <v>1.7662620601530827</v>
      </c>
      <c r="BA11" s="216">
        <f t="shared" si="1"/>
        <v>1.8157938985804218</v>
      </c>
    </row>
    <row r="12" spans="1:53">
      <c r="A12" s="195" t="s">
        <v>25</v>
      </c>
      <c r="B12" s="197"/>
      <c r="C12" s="213" t="s">
        <v>28</v>
      </c>
      <c r="D12" s="216">
        <v>1.25</v>
      </c>
      <c r="E12" s="216">
        <v>1.5</v>
      </c>
      <c r="F12" s="216">
        <v>2</v>
      </c>
      <c r="G12" s="216">
        <v>2.125</v>
      </c>
      <c r="H12" s="216">
        <v>2.125</v>
      </c>
      <c r="I12" s="216">
        <v>2.125</v>
      </c>
      <c r="J12" s="216">
        <v>2.625</v>
      </c>
      <c r="K12" s="216">
        <v>3.125</v>
      </c>
      <c r="L12" s="216">
        <v>2.625</v>
      </c>
      <c r="M12" s="216">
        <v>2.625</v>
      </c>
      <c r="N12" s="216">
        <v>2.875</v>
      </c>
      <c r="O12" s="216">
        <v>2.375</v>
      </c>
      <c r="P12" s="216">
        <v>3.625</v>
      </c>
      <c r="Q12" s="216">
        <v>4.625</v>
      </c>
      <c r="R12" s="216">
        <v>4.625</v>
      </c>
      <c r="S12" s="216">
        <v>3.75</v>
      </c>
      <c r="T12" s="216">
        <v>5.25</v>
      </c>
      <c r="U12" s="216">
        <v>5.25</v>
      </c>
      <c r="V12" s="216">
        <v>5.25</v>
      </c>
      <c r="W12" s="216">
        <v>5.375</v>
      </c>
      <c r="X12" s="216">
        <v>5.375</v>
      </c>
      <c r="Y12" s="216">
        <v>5.375</v>
      </c>
      <c r="Z12" s="216">
        <v>5.375</v>
      </c>
      <c r="AB12" s="201" t="s">
        <v>25</v>
      </c>
      <c r="AC12" s="203"/>
      <c r="AD12" s="213" t="s">
        <v>28</v>
      </c>
      <c r="AE12" s="216">
        <f t="shared" si="2"/>
        <v>-9.3786041816020335E-2</v>
      </c>
      <c r="AF12" s="216">
        <f t="shared" si="0"/>
        <v>7.2001307112516913E-2</v>
      </c>
      <c r="AG12" s="216">
        <f t="shared" si="0"/>
        <v>0.57287392200831411</v>
      </c>
      <c r="AH12" s="216">
        <f t="shared" si="0"/>
        <v>0.70345323076332411</v>
      </c>
      <c r="AI12" s="216">
        <f t="shared" si="0"/>
        <v>0.8210201423071628</v>
      </c>
      <c r="AJ12" s="216">
        <f t="shared" si="0"/>
        <v>0.90643325991029888</v>
      </c>
      <c r="AK12" s="216">
        <f t="shared" si="0"/>
        <v>1.5583136349474471</v>
      </c>
      <c r="AL12" s="216">
        <f t="shared" si="0"/>
        <v>2.0520475765655166</v>
      </c>
      <c r="AM12" s="216">
        <f t="shared" si="0"/>
        <v>1.3912532332257832</v>
      </c>
      <c r="AN12" s="216">
        <f t="shared" si="0"/>
        <v>1.4757994986789618</v>
      </c>
      <c r="AO12" s="216">
        <f t="shared" si="0"/>
        <v>1.5726318540320248</v>
      </c>
      <c r="AP12" s="216">
        <f t="shared" si="0"/>
        <v>0.80856590008001117</v>
      </c>
      <c r="AQ12" s="216">
        <f t="shared" si="0"/>
        <v>1.9029298398282166</v>
      </c>
      <c r="AR12" s="216">
        <f t="shared" si="0"/>
        <v>2.7650015093693665</v>
      </c>
      <c r="AS12" s="216">
        <f t="shared" si="0"/>
        <v>2.375089210254516</v>
      </c>
      <c r="AT12" s="216">
        <f t="shared" si="0"/>
        <v>1.3296444230272444</v>
      </c>
      <c r="AU12" s="216">
        <f t="shared" si="0"/>
        <v>2.9169320739432107</v>
      </c>
      <c r="AV12" s="216">
        <f t="shared" si="1"/>
        <v>2.6659957687583233</v>
      </c>
      <c r="AW12" s="216">
        <f t="shared" si="1"/>
        <v>2.4367189907359359</v>
      </c>
      <c r="AX12" s="216">
        <f t="shared" si="1"/>
        <v>1.7688335097969119</v>
      </c>
      <c r="AY12" s="216">
        <f t="shared" si="1"/>
        <v>1.8910238646938349</v>
      </c>
      <c r="AZ12" s="216">
        <f t="shared" si="1"/>
        <v>1.9210967212703984</v>
      </c>
      <c r="BA12" s="216">
        <f t="shared" si="1"/>
        <v>1.9657218351604568</v>
      </c>
    </row>
    <row r="13" spans="1:53">
      <c r="A13" s="195" t="s">
        <v>11</v>
      </c>
      <c r="B13" s="197"/>
      <c r="C13" s="213" t="s">
        <v>28</v>
      </c>
      <c r="D13" s="216">
        <v>1</v>
      </c>
      <c r="E13" s="216">
        <v>1</v>
      </c>
      <c r="F13" s="216">
        <v>1</v>
      </c>
      <c r="G13" s="216">
        <v>1.125</v>
      </c>
      <c r="H13" s="216">
        <v>1.125</v>
      </c>
      <c r="I13" s="216">
        <v>1.125</v>
      </c>
      <c r="J13" s="216">
        <v>1.125</v>
      </c>
      <c r="K13" s="216">
        <v>1.125</v>
      </c>
      <c r="L13" s="216">
        <v>1.125</v>
      </c>
      <c r="M13" s="216">
        <v>1.125</v>
      </c>
      <c r="N13" s="216">
        <v>1.375</v>
      </c>
      <c r="O13" s="216">
        <v>1.375</v>
      </c>
      <c r="P13" s="216">
        <v>1.375</v>
      </c>
      <c r="Q13" s="216">
        <v>1.375</v>
      </c>
      <c r="R13" s="216">
        <v>2.5</v>
      </c>
      <c r="S13" s="216">
        <v>3.125</v>
      </c>
      <c r="T13" s="216">
        <v>3.125</v>
      </c>
      <c r="U13" s="216">
        <v>3.125</v>
      </c>
      <c r="V13" s="216">
        <v>3.125</v>
      </c>
      <c r="W13" s="216">
        <v>4.25</v>
      </c>
      <c r="X13" s="216">
        <v>3.25</v>
      </c>
      <c r="Y13" s="216">
        <v>3.75</v>
      </c>
      <c r="Z13" s="216">
        <v>3.75</v>
      </c>
      <c r="AB13" s="201" t="s">
        <v>11</v>
      </c>
      <c r="AC13" s="203"/>
      <c r="AD13" s="213" t="s">
        <v>28</v>
      </c>
      <c r="AE13" s="216">
        <f t="shared" si="2"/>
        <v>-0.45553220310638415</v>
      </c>
      <c r="AF13" s="216">
        <f t="shared" si="0"/>
        <v>-0.57601045690013497</v>
      </c>
      <c r="AG13" s="216">
        <f t="shared" si="0"/>
        <v>-0.70280408988648813</v>
      </c>
      <c r="AH13" s="216">
        <f t="shared" si="0"/>
        <v>-0.62940552226192181</v>
      </c>
      <c r="AI13" s="216">
        <f t="shared" si="0"/>
        <v>-0.58644295879083075</v>
      </c>
      <c r="AJ13" s="216">
        <f t="shared" si="0"/>
        <v>-0.56566887648537456</v>
      </c>
      <c r="AK13" s="216">
        <f t="shared" si="0"/>
        <v>-0.61795195868605635</v>
      </c>
      <c r="AL13" s="216">
        <f t="shared" si="0"/>
        <v>-0.5941749699309109</v>
      </c>
      <c r="AM13" s="216">
        <f t="shared" si="0"/>
        <v>-0.56859914749227647</v>
      </c>
      <c r="AN13" s="216">
        <f t="shared" si="0"/>
        <v>-0.61223123307642535</v>
      </c>
      <c r="AO13" s="216">
        <f t="shared" si="0"/>
        <v>-0.58640509811363639</v>
      </c>
      <c r="AP13" s="216">
        <f t="shared" si="0"/>
        <v>-0.65908312863664797</v>
      </c>
      <c r="AQ13" s="216">
        <f t="shared" si="0"/>
        <v>-0.80123361676977523</v>
      </c>
      <c r="AR13" s="216">
        <f t="shared" si="0"/>
        <v>-1.0939071577823141</v>
      </c>
      <c r="AS13" s="216">
        <f t="shared" si="0"/>
        <v>-1.5625586909569129E-2</v>
      </c>
      <c r="AT13" s="216">
        <f t="shared" si="0"/>
        <v>0.49085004401473059</v>
      </c>
      <c r="AU13" s="216">
        <f t="shared" si="0"/>
        <v>0.19564788300838598</v>
      </c>
      <c r="AV13" s="216">
        <f t="shared" si="1"/>
        <v>0.17881678936793621</v>
      </c>
      <c r="AW13" s="216">
        <f t="shared" si="1"/>
        <v>-2.6836112232774875E-2</v>
      </c>
      <c r="AX13" s="216">
        <f t="shared" si="1"/>
        <v>0.64363313576379777</v>
      </c>
      <c r="AY13" s="216">
        <f t="shared" si="1"/>
        <v>-0.36934059857301471</v>
      </c>
      <c r="AZ13" s="216">
        <f t="shared" si="1"/>
        <v>-9.1753873254705451E-2</v>
      </c>
      <c r="BA13" s="216">
        <f t="shared" si="1"/>
        <v>1.6658659620003811E-2</v>
      </c>
    </row>
    <row r="14" spans="1:53">
      <c r="A14" s="217" t="s">
        <v>8</v>
      </c>
      <c r="B14" s="218"/>
      <c r="C14" s="213" t="s">
        <v>28</v>
      </c>
      <c r="D14" s="216">
        <v>2</v>
      </c>
      <c r="E14" s="216">
        <v>2.5</v>
      </c>
      <c r="F14" s="216">
        <v>2.5</v>
      </c>
      <c r="G14" s="216">
        <v>2.625</v>
      </c>
      <c r="H14" s="216">
        <v>2.125</v>
      </c>
      <c r="I14" s="216">
        <v>2.125</v>
      </c>
      <c r="J14" s="216">
        <v>2.125</v>
      </c>
      <c r="K14" s="216">
        <v>2.125</v>
      </c>
      <c r="L14" s="216">
        <v>2.125</v>
      </c>
      <c r="M14" s="216">
        <v>2.125</v>
      </c>
      <c r="N14" s="216">
        <v>2.375</v>
      </c>
      <c r="O14" s="216">
        <v>2.375</v>
      </c>
      <c r="P14" s="216">
        <v>3.25</v>
      </c>
      <c r="Q14" s="216">
        <v>3.25</v>
      </c>
      <c r="R14" s="216">
        <v>3.25</v>
      </c>
      <c r="S14" s="216">
        <v>3.375</v>
      </c>
      <c r="T14" s="216">
        <v>3.375</v>
      </c>
      <c r="U14" s="216">
        <v>3.375</v>
      </c>
      <c r="V14" s="216">
        <v>3.375</v>
      </c>
      <c r="W14" s="216">
        <v>4</v>
      </c>
      <c r="X14" s="216">
        <v>4</v>
      </c>
      <c r="Y14" s="216">
        <v>4.5</v>
      </c>
      <c r="Z14" s="216">
        <v>4.5</v>
      </c>
      <c r="AB14" s="219" t="s">
        <v>8</v>
      </c>
      <c r="AC14" s="220"/>
      <c r="AD14" s="213" t="s">
        <v>28</v>
      </c>
      <c r="AE14" s="216">
        <f t="shared" si="2"/>
        <v>0.9914524420550711</v>
      </c>
      <c r="AF14" s="216">
        <f t="shared" si="0"/>
        <v>1.3680248351378206</v>
      </c>
      <c r="AG14" s="216">
        <f t="shared" si="0"/>
        <v>1.2107129279557152</v>
      </c>
      <c r="AH14" s="216">
        <f t="shared" si="0"/>
        <v>1.3698826072759471</v>
      </c>
      <c r="AI14" s="216">
        <f t="shared" si="0"/>
        <v>0.8210201423071628</v>
      </c>
      <c r="AJ14" s="216">
        <f t="shared" si="0"/>
        <v>0.90643325991029888</v>
      </c>
      <c r="AK14" s="216">
        <f t="shared" si="0"/>
        <v>0.83289177040294593</v>
      </c>
      <c r="AL14" s="216">
        <f t="shared" si="0"/>
        <v>0.72893630331730275</v>
      </c>
      <c r="AM14" s="216">
        <f t="shared" si="0"/>
        <v>0.73796910631976331</v>
      </c>
      <c r="AN14" s="216">
        <f t="shared" si="0"/>
        <v>0.77978925476049943</v>
      </c>
      <c r="AO14" s="216">
        <f t="shared" si="0"/>
        <v>0.85295286998347097</v>
      </c>
      <c r="AP14" s="216">
        <f t="shared" si="0"/>
        <v>0.80856590008001117</v>
      </c>
      <c r="AQ14" s="216">
        <f t="shared" si="0"/>
        <v>1.4522359303952179</v>
      </c>
      <c r="AR14" s="216">
        <f t="shared" si="0"/>
        <v>1.1323863040359634</v>
      </c>
      <c r="AS14" s="216">
        <f t="shared" si="0"/>
        <v>0.82815610620716684</v>
      </c>
      <c r="AT14" s="216">
        <f t="shared" si="0"/>
        <v>0.82636779561973617</v>
      </c>
      <c r="AU14" s="216">
        <f t="shared" si="0"/>
        <v>0.51579896429483596</v>
      </c>
      <c r="AV14" s="216">
        <f t="shared" si="1"/>
        <v>0.47142608106092293</v>
      </c>
      <c r="AW14" s="216">
        <f t="shared" si="1"/>
        <v>0.2629938998811911</v>
      </c>
      <c r="AX14" s="216">
        <f t="shared" si="1"/>
        <v>0.39358860820088359</v>
      </c>
      <c r="AY14" s="216">
        <f t="shared" si="1"/>
        <v>0.42843509434469684</v>
      </c>
      <c r="AZ14" s="216">
        <f t="shared" si="1"/>
        <v>0.83725409344918866</v>
      </c>
      <c r="BA14" s="216">
        <f t="shared" si="1"/>
        <v>0.91622627910021293</v>
      </c>
    </row>
    <row r="15" spans="1:53">
      <c r="A15" s="195" t="s">
        <v>30</v>
      </c>
      <c r="B15" s="197"/>
      <c r="C15" s="213" t="s">
        <v>28</v>
      </c>
      <c r="D15" s="216">
        <v>1.125</v>
      </c>
      <c r="E15" s="216">
        <v>1.125</v>
      </c>
      <c r="F15" s="216">
        <v>1.125</v>
      </c>
      <c r="G15" s="216">
        <v>1.625</v>
      </c>
      <c r="H15" s="216">
        <v>1.125</v>
      </c>
      <c r="I15" s="216">
        <v>1.625</v>
      </c>
      <c r="J15" s="216">
        <v>1.625</v>
      </c>
      <c r="K15" s="216">
        <v>1.625</v>
      </c>
      <c r="L15" s="216">
        <v>1.625</v>
      </c>
      <c r="M15" s="216">
        <v>1.625</v>
      </c>
      <c r="N15" s="216">
        <v>1.375</v>
      </c>
      <c r="O15" s="216">
        <v>1.375</v>
      </c>
      <c r="P15" s="216">
        <v>1.875</v>
      </c>
      <c r="Q15" s="216">
        <v>1.875</v>
      </c>
      <c r="R15" s="216">
        <v>1.875</v>
      </c>
      <c r="S15" s="216">
        <v>2.625</v>
      </c>
      <c r="T15" s="216">
        <v>2.625</v>
      </c>
      <c r="U15" s="216">
        <v>1.625</v>
      </c>
      <c r="V15" s="216">
        <v>1.625</v>
      </c>
      <c r="W15" s="216">
        <v>1.75</v>
      </c>
      <c r="X15" s="216">
        <v>2.25</v>
      </c>
      <c r="Y15" s="216">
        <v>2.25</v>
      </c>
      <c r="Z15" s="216">
        <v>2.25</v>
      </c>
      <c r="AB15" s="201" t="s">
        <v>30</v>
      </c>
      <c r="AC15" s="203"/>
      <c r="AD15" s="213" t="s">
        <v>28</v>
      </c>
      <c r="AE15" s="216">
        <f t="shared" si="2"/>
        <v>-0.27465912246120222</v>
      </c>
      <c r="AF15" s="216">
        <f t="shared" si="0"/>
        <v>-0.41400751589697199</v>
      </c>
      <c r="AG15" s="216">
        <f t="shared" si="0"/>
        <v>-0.54334433839963781</v>
      </c>
      <c r="AH15" s="216">
        <f t="shared" si="0"/>
        <v>3.7023854250701142E-2</v>
      </c>
      <c r="AI15" s="216">
        <f t="shared" si="0"/>
        <v>-0.58644295879083075</v>
      </c>
      <c r="AJ15" s="216">
        <f t="shared" si="0"/>
        <v>0.17038219171246216</v>
      </c>
      <c r="AK15" s="216">
        <f t="shared" si="0"/>
        <v>0.10746990585844476</v>
      </c>
      <c r="AL15" s="216">
        <f t="shared" si="0"/>
        <v>6.7380666693195923E-2</v>
      </c>
      <c r="AM15" s="216">
        <f t="shared" si="0"/>
        <v>8.4684979413743408E-2</v>
      </c>
      <c r="AN15" s="216">
        <f t="shared" si="0"/>
        <v>8.3779010842037052E-2</v>
      </c>
      <c r="AO15" s="216">
        <f t="shared" si="0"/>
        <v>-0.58640509811363639</v>
      </c>
      <c r="AP15" s="216">
        <f t="shared" si="0"/>
        <v>-0.65908312863664797</v>
      </c>
      <c r="AQ15" s="216">
        <f t="shared" si="0"/>
        <v>-0.20030840419244367</v>
      </c>
      <c r="AR15" s="216">
        <f t="shared" si="0"/>
        <v>-0.50022890129744013</v>
      </c>
      <c r="AS15" s="216">
        <f t="shared" si="0"/>
        <v>-0.71877699784018245</v>
      </c>
      <c r="AT15" s="216">
        <f t="shared" si="0"/>
        <v>-0.18018545919528053</v>
      </c>
      <c r="AU15" s="216">
        <f t="shared" si="0"/>
        <v>-0.44465427956451398</v>
      </c>
      <c r="AV15" s="216">
        <f t="shared" si="1"/>
        <v>-1.576838960789984</v>
      </c>
      <c r="AW15" s="216">
        <f t="shared" si="1"/>
        <v>-1.7658161849165706</v>
      </c>
      <c r="AX15" s="216">
        <f t="shared" si="1"/>
        <v>-1.8568121398653445</v>
      </c>
      <c r="AY15" s="216">
        <f t="shared" si="1"/>
        <v>-1.4330415224632969</v>
      </c>
      <c r="AZ15" s="216">
        <f t="shared" si="1"/>
        <v>-1.9497698066624936</v>
      </c>
      <c r="BA15" s="216">
        <f t="shared" si="1"/>
        <v>-1.7824765793404143</v>
      </c>
    </row>
    <row r="16" spans="1:53">
      <c r="A16" s="195" t="s">
        <v>17</v>
      </c>
      <c r="B16" s="197"/>
      <c r="C16" s="213" t="s">
        <v>28</v>
      </c>
      <c r="D16" s="216">
        <v>0.625</v>
      </c>
      <c r="E16" s="216">
        <v>0.625</v>
      </c>
      <c r="F16" s="216">
        <v>0.625</v>
      </c>
      <c r="G16" s="216">
        <v>0.625</v>
      </c>
      <c r="H16" s="216">
        <v>0.625</v>
      </c>
      <c r="I16" s="216">
        <v>0.625</v>
      </c>
      <c r="J16" s="216">
        <v>0.625</v>
      </c>
      <c r="K16" s="216">
        <v>0.625</v>
      </c>
      <c r="L16" s="216">
        <v>0.625</v>
      </c>
      <c r="M16" s="216">
        <v>0.625</v>
      </c>
      <c r="N16" s="216">
        <v>1.375</v>
      </c>
      <c r="O16" s="216">
        <v>1.375</v>
      </c>
      <c r="P16" s="216">
        <v>1.875</v>
      </c>
      <c r="Q16" s="216">
        <v>2.5</v>
      </c>
      <c r="R16" s="216">
        <v>3</v>
      </c>
      <c r="S16" s="216">
        <v>3.125</v>
      </c>
      <c r="T16" s="216">
        <v>3.125</v>
      </c>
      <c r="U16" s="216">
        <v>3.125</v>
      </c>
      <c r="V16" s="216">
        <v>3.125</v>
      </c>
      <c r="W16" s="216">
        <v>3.25</v>
      </c>
      <c r="X16" s="216">
        <v>3.25</v>
      </c>
      <c r="Y16" s="216">
        <v>3.25</v>
      </c>
      <c r="Z16" s="216">
        <v>3.25</v>
      </c>
      <c r="AB16" s="201" t="s">
        <v>17</v>
      </c>
      <c r="AC16" s="203"/>
      <c r="AD16" s="213" t="s">
        <v>28</v>
      </c>
      <c r="AE16" s="216">
        <f t="shared" si="2"/>
        <v>-0.99815144504192987</v>
      </c>
      <c r="AF16" s="216">
        <f t="shared" si="0"/>
        <v>-1.062019279909624</v>
      </c>
      <c r="AG16" s="216">
        <f t="shared" si="0"/>
        <v>-1.181183344347039</v>
      </c>
      <c r="AH16" s="216">
        <f t="shared" si="0"/>
        <v>-1.2958348987745447</v>
      </c>
      <c r="AI16" s="216">
        <f t="shared" si="0"/>
        <v>-1.2901745093398276</v>
      </c>
      <c r="AJ16" s="216">
        <f t="shared" si="0"/>
        <v>-1.3017199446832113</v>
      </c>
      <c r="AK16" s="216">
        <f t="shared" si="0"/>
        <v>-1.3433738232305574</v>
      </c>
      <c r="AL16" s="216">
        <f t="shared" si="0"/>
        <v>-1.2557306065550178</v>
      </c>
      <c r="AM16" s="216">
        <f t="shared" si="0"/>
        <v>-1.2218832743982964</v>
      </c>
      <c r="AN16" s="216">
        <f t="shared" si="0"/>
        <v>-1.3082414769948878</v>
      </c>
      <c r="AO16" s="216">
        <f t="shared" si="0"/>
        <v>-0.58640509811363639</v>
      </c>
      <c r="AP16" s="216">
        <f t="shared" si="0"/>
        <v>-0.65908312863664797</v>
      </c>
      <c r="AQ16" s="216">
        <f t="shared" si="0"/>
        <v>-0.20030840419244367</v>
      </c>
      <c r="AR16" s="216">
        <f t="shared" si="0"/>
        <v>0.24186891930865237</v>
      </c>
      <c r="AS16" s="216">
        <f t="shared" si="0"/>
        <v>0.54689554183492151</v>
      </c>
      <c r="AT16" s="216">
        <f t="shared" si="0"/>
        <v>0.49085004401473059</v>
      </c>
      <c r="AU16" s="216">
        <f t="shared" si="0"/>
        <v>0.19564788300838598</v>
      </c>
      <c r="AV16" s="216">
        <f t="shared" si="1"/>
        <v>0.17881678936793621</v>
      </c>
      <c r="AW16" s="216">
        <f t="shared" si="1"/>
        <v>-2.6836112232774875E-2</v>
      </c>
      <c r="AX16" s="216">
        <f t="shared" si="1"/>
        <v>-0.3565449744878591</v>
      </c>
      <c r="AY16" s="216">
        <f t="shared" si="1"/>
        <v>-0.36934059857301471</v>
      </c>
      <c r="AZ16" s="216">
        <f t="shared" si="1"/>
        <v>-0.7110925177239682</v>
      </c>
      <c r="BA16" s="216">
        <f t="shared" si="1"/>
        <v>-0.58305308670013556</v>
      </c>
    </row>
    <row r="17" spans="1:53">
      <c r="A17" s="195" t="s">
        <v>32</v>
      </c>
      <c r="B17" s="197"/>
      <c r="C17" s="213" t="s">
        <v>28</v>
      </c>
      <c r="D17" s="216">
        <v>0.625</v>
      </c>
      <c r="E17" s="216">
        <v>0.625</v>
      </c>
      <c r="F17" s="216">
        <v>0.625</v>
      </c>
      <c r="G17" s="216">
        <v>0.75</v>
      </c>
      <c r="H17" s="216">
        <v>0.75</v>
      </c>
      <c r="I17" s="216">
        <v>0.75</v>
      </c>
      <c r="J17" s="216">
        <v>1.125</v>
      </c>
      <c r="K17" s="216">
        <v>1.125</v>
      </c>
      <c r="L17" s="216">
        <v>1.125</v>
      </c>
      <c r="M17" s="216">
        <v>1.125</v>
      </c>
      <c r="N17" s="216">
        <v>1.375</v>
      </c>
      <c r="O17" s="216">
        <v>1.375</v>
      </c>
      <c r="P17" s="216">
        <v>1.375</v>
      </c>
      <c r="Q17" s="216">
        <v>2.5</v>
      </c>
      <c r="R17" s="216">
        <v>2.5</v>
      </c>
      <c r="S17" s="216">
        <v>2.625</v>
      </c>
      <c r="T17" s="216">
        <v>3.125</v>
      </c>
      <c r="U17" s="216">
        <v>2.625</v>
      </c>
      <c r="V17" s="216">
        <v>3.125</v>
      </c>
      <c r="W17" s="216">
        <v>3.25</v>
      </c>
      <c r="X17" s="216">
        <v>3.25</v>
      </c>
      <c r="Y17" s="216">
        <v>3.75</v>
      </c>
      <c r="Z17" s="216">
        <v>3.25</v>
      </c>
      <c r="AB17" s="201" t="s">
        <v>32</v>
      </c>
      <c r="AC17" s="203"/>
      <c r="AD17" s="213" t="s">
        <v>28</v>
      </c>
      <c r="AE17" s="216">
        <f t="shared" si="2"/>
        <v>-0.99815144504192987</v>
      </c>
      <c r="AF17" s="216">
        <f t="shared" si="0"/>
        <v>-1.062019279909624</v>
      </c>
      <c r="AG17" s="216">
        <f t="shared" si="0"/>
        <v>-1.181183344347039</v>
      </c>
      <c r="AH17" s="216">
        <f t="shared" si="0"/>
        <v>-1.129227554646389</v>
      </c>
      <c r="AI17" s="216">
        <f t="shared" si="0"/>
        <v>-1.1142416217025783</v>
      </c>
      <c r="AJ17" s="216">
        <f t="shared" si="0"/>
        <v>-1.1177071776337522</v>
      </c>
      <c r="AK17" s="216">
        <f t="shared" si="0"/>
        <v>-0.61795195868605635</v>
      </c>
      <c r="AL17" s="216">
        <f t="shared" si="0"/>
        <v>-0.5941749699309109</v>
      </c>
      <c r="AM17" s="216">
        <f t="shared" si="0"/>
        <v>-0.56859914749227647</v>
      </c>
      <c r="AN17" s="216">
        <f t="shared" si="0"/>
        <v>-0.61223123307642535</v>
      </c>
      <c r="AO17" s="216">
        <f t="shared" si="0"/>
        <v>-0.58640509811363639</v>
      </c>
      <c r="AP17" s="216">
        <f t="shared" si="0"/>
        <v>-0.65908312863664797</v>
      </c>
      <c r="AQ17" s="216">
        <f t="shared" si="0"/>
        <v>-0.80123361676977523</v>
      </c>
      <c r="AR17" s="216">
        <f t="shared" si="0"/>
        <v>0.24186891930865237</v>
      </c>
      <c r="AS17" s="216">
        <f t="shared" si="0"/>
        <v>-1.5625586909569129E-2</v>
      </c>
      <c r="AT17" s="216">
        <f t="shared" si="0"/>
        <v>-0.18018545919528053</v>
      </c>
      <c r="AU17" s="216">
        <f t="shared" si="0"/>
        <v>0.19564788300838598</v>
      </c>
      <c r="AV17" s="216">
        <f t="shared" si="1"/>
        <v>-0.40640179401803722</v>
      </c>
      <c r="AW17" s="216">
        <f t="shared" si="1"/>
        <v>-2.6836112232774875E-2</v>
      </c>
      <c r="AX17" s="216">
        <f t="shared" si="1"/>
        <v>-0.3565449744878591</v>
      </c>
      <c r="AY17" s="216">
        <f t="shared" si="1"/>
        <v>-0.36934059857301471</v>
      </c>
      <c r="AZ17" s="216">
        <f t="shared" si="1"/>
        <v>-9.1753873254705451E-2</v>
      </c>
      <c r="BA17" s="216">
        <f t="shared" si="1"/>
        <v>-0.58305308670013556</v>
      </c>
    </row>
    <row r="18" spans="1:53">
      <c r="A18" s="195" t="s">
        <v>12</v>
      </c>
      <c r="B18" s="197"/>
      <c r="C18" s="213" t="s">
        <v>28</v>
      </c>
      <c r="D18" s="216">
        <v>1.5</v>
      </c>
      <c r="E18" s="216">
        <v>1.5</v>
      </c>
      <c r="F18" s="216">
        <v>1.5</v>
      </c>
      <c r="G18" s="216">
        <v>1.625</v>
      </c>
      <c r="H18" s="216">
        <v>1.625</v>
      </c>
      <c r="I18" s="216">
        <v>1.625</v>
      </c>
      <c r="J18" s="216">
        <v>1.625</v>
      </c>
      <c r="K18" s="216">
        <v>1.625</v>
      </c>
      <c r="L18" s="216">
        <v>1.625</v>
      </c>
      <c r="M18" s="216">
        <v>1.625</v>
      </c>
      <c r="N18" s="216">
        <v>1.375</v>
      </c>
      <c r="O18" s="216">
        <v>1.875</v>
      </c>
      <c r="P18" s="216">
        <v>1.875</v>
      </c>
      <c r="Q18" s="216">
        <v>1.875</v>
      </c>
      <c r="R18" s="216">
        <v>1.875</v>
      </c>
      <c r="S18" s="216">
        <v>2</v>
      </c>
      <c r="T18" s="216">
        <v>3.125</v>
      </c>
      <c r="U18" s="216">
        <v>2.625</v>
      </c>
      <c r="V18" s="216">
        <v>3.125</v>
      </c>
      <c r="W18" s="216">
        <v>3.25</v>
      </c>
      <c r="X18" s="216">
        <v>3.25</v>
      </c>
      <c r="Y18" s="216">
        <v>3.25</v>
      </c>
      <c r="Z18" s="216">
        <v>3.25</v>
      </c>
      <c r="AB18" s="201" t="s">
        <v>12</v>
      </c>
      <c r="AC18" s="203"/>
      <c r="AD18" s="213" t="s">
        <v>28</v>
      </c>
      <c r="AE18" s="216">
        <f t="shared" si="2"/>
        <v>0.26796011947434345</v>
      </c>
      <c r="AF18" s="216">
        <f t="shared" si="2"/>
        <v>7.2001307112516913E-2</v>
      </c>
      <c r="AG18" s="216">
        <f t="shared" si="2"/>
        <v>-6.4965083939087009E-2</v>
      </c>
      <c r="AH18" s="216">
        <f t="shared" si="2"/>
        <v>3.7023854250701142E-2</v>
      </c>
      <c r="AI18" s="216">
        <f t="shared" si="2"/>
        <v>0.11728859175816603</v>
      </c>
      <c r="AJ18" s="216">
        <f t="shared" si="2"/>
        <v>0.17038219171246216</v>
      </c>
      <c r="AK18" s="216">
        <f t="shared" si="2"/>
        <v>0.10746990585844476</v>
      </c>
      <c r="AL18" s="216">
        <f t="shared" si="2"/>
        <v>6.7380666693195923E-2</v>
      </c>
      <c r="AM18" s="216">
        <f t="shared" si="2"/>
        <v>8.4684979413743408E-2</v>
      </c>
      <c r="AN18" s="216">
        <f t="shared" si="2"/>
        <v>8.3779010842037052E-2</v>
      </c>
      <c r="AO18" s="216">
        <f t="shared" si="2"/>
        <v>-0.58640509811363639</v>
      </c>
      <c r="AP18" s="216">
        <f t="shared" si="2"/>
        <v>7.4741385721681555E-2</v>
      </c>
      <c r="AQ18" s="216">
        <f t="shared" si="2"/>
        <v>-0.20030840419244367</v>
      </c>
      <c r="AR18" s="216">
        <f t="shared" si="2"/>
        <v>-0.50022890129744013</v>
      </c>
      <c r="AS18" s="216">
        <f t="shared" si="1"/>
        <v>-0.71877699784018245</v>
      </c>
      <c r="AT18" s="216">
        <f t="shared" si="1"/>
        <v>-1.0189798382077944</v>
      </c>
      <c r="AU18" s="216">
        <f t="shared" si="1"/>
        <v>0.19564788300838598</v>
      </c>
      <c r="AV18" s="216">
        <f t="shared" si="1"/>
        <v>-0.40640179401803722</v>
      </c>
      <c r="AW18" s="216">
        <f t="shared" si="1"/>
        <v>-2.6836112232774875E-2</v>
      </c>
      <c r="AX18" s="216">
        <f t="shared" si="1"/>
        <v>-0.3565449744878591</v>
      </c>
      <c r="AY18" s="216">
        <f t="shared" si="1"/>
        <v>-0.36934059857301471</v>
      </c>
      <c r="AZ18" s="216">
        <f t="shared" si="1"/>
        <v>-0.7110925177239682</v>
      </c>
      <c r="BA18" s="216">
        <f t="shared" si="1"/>
        <v>-0.58305308670013556</v>
      </c>
    </row>
    <row r="19" spans="1:53">
      <c r="A19" s="195" t="s">
        <v>33</v>
      </c>
      <c r="B19" s="197"/>
      <c r="C19" s="213" t="s">
        <v>28</v>
      </c>
      <c r="D19" s="216">
        <v>1.5</v>
      </c>
      <c r="E19" s="216">
        <v>1.5</v>
      </c>
      <c r="F19" s="216">
        <v>1.5</v>
      </c>
      <c r="G19" s="216">
        <v>1.5</v>
      </c>
      <c r="H19" s="216">
        <v>1.625</v>
      </c>
      <c r="I19" s="216">
        <v>1.625</v>
      </c>
      <c r="J19" s="216">
        <v>1.75</v>
      </c>
      <c r="K19" s="216">
        <v>1.75</v>
      </c>
      <c r="L19" s="216">
        <v>1.75</v>
      </c>
      <c r="M19" s="216">
        <v>1.75</v>
      </c>
      <c r="N19" s="216">
        <v>1.875</v>
      </c>
      <c r="O19" s="216">
        <v>1.875</v>
      </c>
      <c r="P19" s="216">
        <v>1.875</v>
      </c>
      <c r="Q19" s="216">
        <v>2.25</v>
      </c>
      <c r="R19" s="216">
        <v>2.75</v>
      </c>
      <c r="S19" s="216">
        <v>2.375</v>
      </c>
      <c r="T19" s="216">
        <v>2.375</v>
      </c>
      <c r="U19" s="216">
        <v>2.5</v>
      </c>
      <c r="V19" s="216">
        <v>2.5</v>
      </c>
      <c r="W19" s="216">
        <v>2.5</v>
      </c>
      <c r="X19" s="216">
        <v>2.5</v>
      </c>
      <c r="Y19" s="216">
        <v>4</v>
      </c>
      <c r="Z19" s="216">
        <v>3.5</v>
      </c>
      <c r="AB19" s="201" t="s">
        <v>33</v>
      </c>
      <c r="AC19" s="203"/>
      <c r="AD19" s="213" t="s">
        <v>28</v>
      </c>
      <c r="AE19" s="216">
        <f t="shared" si="2"/>
        <v>0.26796011947434345</v>
      </c>
      <c r="AF19" s="216">
        <f t="shared" si="2"/>
        <v>7.2001307112516913E-2</v>
      </c>
      <c r="AG19" s="216">
        <f t="shared" si="2"/>
        <v>-6.4965083939087009E-2</v>
      </c>
      <c r="AH19" s="216">
        <f t="shared" si="2"/>
        <v>-0.12958348987745461</v>
      </c>
      <c r="AI19" s="216">
        <f t="shared" si="2"/>
        <v>0.11728859175816603</v>
      </c>
      <c r="AJ19" s="216">
        <f t="shared" si="2"/>
        <v>0.17038219171246216</v>
      </c>
      <c r="AK19" s="216">
        <f t="shared" si="2"/>
        <v>0.28882537199457003</v>
      </c>
      <c r="AL19" s="216">
        <f t="shared" si="2"/>
        <v>0.23276957584922264</v>
      </c>
      <c r="AM19" s="216">
        <f t="shared" si="2"/>
        <v>0.24800601114024839</v>
      </c>
      <c r="AN19" s="216">
        <f t="shared" si="2"/>
        <v>0.25778157182165262</v>
      </c>
      <c r="AO19" s="216">
        <f t="shared" si="2"/>
        <v>0.13327388593491729</v>
      </c>
      <c r="AP19" s="216">
        <f t="shared" si="2"/>
        <v>7.4741385721681555E-2</v>
      </c>
      <c r="AQ19" s="216">
        <f t="shared" si="2"/>
        <v>-0.20030840419244367</v>
      </c>
      <c r="AR19" s="216">
        <f t="shared" si="2"/>
        <v>-5.4970208933784605E-2</v>
      </c>
      <c r="AS19" s="216">
        <f t="shared" si="1"/>
        <v>0.26563497746267617</v>
      </c>
      <c r="AT19" s="216">
        <f t="shared" si="1"/>
        <v>-0.51570321080028603</v>
      </c>
      <c r="AU19" s="216">
        <f t="shared" si="1"/>
        <v>-0.76480536085096396</v>
      </c>
      <c r="AV19" s="216">
        <f t="shared" si="1"/>
        <v>-0.55270643986453061</v>
      </c>
      <c r="AW19" s="216">
        <f t="shared" si="1"/>
        <v>-0.75141114251768981</v>
      </c>
      <c r="AX19" s="216">
        <f t="shared" si="1"/>
        <v>-1.1066785571766018</v>
      </c>
      <c r="AY19" s="216">
        <f t="shared" si="1"/>
        <v>-1.1671162914907263</v>
      </c>
      <c r="AZ19" s="216">
        <f t="shared" si="1"/>
        <v>0.21791544897992593</v>
      </c>
      <c r="BA19" s="216">
        <f t="shared" si="1"/>
        <v>-0.28319721354006588</v>
      </c>
    </row>
    <row r="20" spans="1:53">
      <c r="A20" s="195" t="s">
        <v>34</v>
      </c>
      <c r="B20" s="197"/>
      <c r="C20" s="213" t="s">
        <v>28</v>
      </c>
      <c r="D20" s="216">
        <v>0.75</v>
      </c>
      <c r="E20" s="216">
        <v>1</v>
      </c>
      <c r="F20" s="216">
        <v>1</v>
      </c>
      <c r="G20" s="216">
        <v>1.125</v>
      </c>
      <c r="H20" s="216">
        <v>1.125</v>
      </c>
      <c r="I20" s="216">
        <v>1.125</v>
      </c>
      <c r="J20" s="216">
        <v>1.25</v>
      </c>
      <c r="K20" s="216">
        <v>1.25</v>
      </c>
      <c r="L20" s="216">
        <v>1.25</v>
      </c>
      <c r="M20" s="216">
        <v>1.375</v>
      </c>
      <c r="N20" s="216">
        <v>1.375</v>
      </c>
      <c r="O20" s="216">
        <v>1.375</v>
      </c>
      <c r="P20" s="216">
        <v>1.375</v>
      </c>
      <c r="Q20" s="216">
        <v>1.375</v>
      </c>
      <c r="R20" s="216">
        <v>2</v>
      </c>
      <c r="S20" s="216">
        <v>3.125</v>
      </c>
      <c r="T20" s="216">
        <v>3.25</v>
      </c>
      <c r="U20" s="216">
        <v>3.25</v>
      </c>
      <c r="V20" s="216">
        <v>4.25</v>
      </c>
      <c r="W20" s="216">
        <v>4.375</v>
      </c>
      <c r="X20" s="216">
        <v>4.375</v>
      </c>
      <c r="Y20" s="216">
        <v>4.375</v>
      </c>
      <c r="Z20" s="216">
        <v>4.375</v>
      </c>
      <c r="AB20" s="201" t="s">
        <v>34</v>
      </c>
      <c r="AC20" s="203"/>
      <c r="AD20" s="213" t="s">
        <v>28</v>
      </c>
      <c r="AE20" s="216">
        <f t="shared" si="2"/>
        <v>-0.81727836439674795</v>
      </c>
      <c r="AF20" s="216">
        <f t="shared" si="2"/>
        <v>-0.57601045690013497</v>
      </c>
      <c r="AG20" s="216">
        <f t="shared" si="2"/>
        <v>-0.70280408988648813</v>
      </c>
      <c r="AH20" s="216">
        <f t="shared" si="2"/>
        <v>-0.62940552226192181</v>
      </c>
      <c r="AI20" s="216">
        <f t="shared" si="2"/>
        <v>-0.58644295879083075</v>
      </c>
      <c r="AJ20" s="216">
        <f t="shared" si="2"/>
        <v>-0.56566887648537456</v>
      </c>
      <c r="AK20" s="216">
        <f t="shared" si="2"/>
        <v>-0.4365964925499311</v>
      </c>
      <c r="AL20" s="216">
        <f t="shared" si="2"/>
        <v>-0.42878606077488418</v>
      </c>
      <c r="AM20" s="216">
        <f t="shared" si="2"/>
        <v>-0.4052781157657715</v>
      </c>
      <c r="AN20" s="216">
        <f t="shared" si="2"/>
        <v>-0.26422611111719413</v>
      </c>
      <c r="AO20" s="216">
        <f t="shared" si="2"/>
        <v>-0.58640509811363639</v>
      </c>
      <c r="AP20" s="216">
        <f t="shared" si="2"/>
        <v>-0.65908312863664797</v>
      </c>
      <c r="AQ20" s="216">
        <f t="shared" si="2"/>
        <v>-0.80123361676977523</v>
      </c>
      <c r="AR20" s="216">
        <f t="shared" si="2"/>
        <v>-1.0939071577823141</v>
      </c>
      <c r="AS20" s="216">
        <f t="shared" si="1"/>
        <v>-0.57814671565405973</v>
      </c>
      <c r="AT20" s="216">
        <f t="shared" si="1"/>
        <v>0.49085004401473059</v>
      </c>
      <c r="AU20" s="216">
        <f t="shared" si="1"/>
        <v>0.35572342365161097</v>
      </c>
      <c r="AV20" s="216">
        <f t="shared" si="1"/>
        <v>0.32512143521442954</v>
      </c>
      <c r="AW20" s="216">
        <f t="shared" si="1"/>
        <v>1.277398942280072</v>
      </c>
      <c r="AX20" s="216">
        <f t="shared" si="1"/>
        <v>0.76865539954525497</v>
      </c>
      <c r="AY20" s="216">
        <f t="shared" si="1"/>
        <v>0.82732294080355262</v>
      </c>
      <c r="AZ20" s="216">
        <f t="shared" si="1"/>
        <v>0.68241943233187297</v>
      </c>
      <c r="BA20" s="216">
        <f t="shared" si="1"/>
        <v>0.76629834252017803</v>
      </c>
    </row>
    <row r="21" spans="1:53" ht="27.6">
      <c r="A21" s="195" t="s">
        <v>19</v>
      </c>
      <c r="B21" s="197"/>
      <c r="C21" s="213" t="s">
        <v>28</v>
      </c>
      <c r="D21" s="216">
        <v>3</v>
      </c>
      <c r="E21" s="216">
        <v>2.5</v>
      </c>
      <c r="F21" s="216">
        <v>2</v>
      </c>
      <c r="G21" s="216">
        <v>2.125</v>
      </c>
      <c r="H21" s="216">
        <v>2.125</v>
      </c>
      <c r="I21" s="216">
        <v>2.125</v>
      </c>
      <c r="J21" s="216">
        <v>2.125</v>
      </c>
      <c r="K21" s="216">
        <v>2.625</v>
      </c>
      <c r="L21" s="216">
        <v>2.625</v>
      </c>
      <c r="M21" s="216">
        <v>2.625</v>
      </c>
      <c r="N21" s="216">
        <v>2.375</v>
      </c>
      <c r="O21" s="216">
        <v>2.875</v>
      </c>
      <c r="P21" s="216">
        <v>2.875</v>
      </c>
      <c r="Q21" s="216">
        <v>2.875</v>
      </c>
      <c r="R21" s="216">
        <v>2.375</v>
      </c>
      <c r="S21" s="216">
        <v>3.375</v>
      </c>
      <c r="T21" s="216">
        <v>3.375</v>
      </c>
      <c r="U21" s="216">
        <v>3.875</v>
      </c>
      <c r="V21" s="216">
        <v>3.875</v>
      </c>
      <c r="W21" s="216">
        <v>4.5</v>
      </c>
      <c r="X21" s="216">
        <v>5.5</v>
      </c>
      <c r="Y21" s="216">
        <v>4.5</v>
      </c>
      <c r="Z21" s="216">
        <v>5</v>
      </c>
      <c r="AB21" s="201" t="s">
        <v>19</v>
      </c>
      <c r="AC21" s="203"/>
      <c r="AD21" s="213" t="s">
        <v>28</v>
      </c>
      <c r="AE21" s="216">
        <f t="shared" si="2"/>
        <v>2.4384370872165264</v>
      </c>
      <c r="AF21" s="216">
        <f t="shared" si="2"/>
        <v>1.3680248351378206</v>
      </c>
      <c r="AG21" s="216">
        <f t="shared" si="2"/>
        <v>0.57287392200831411</v>
      </c>
      <c r="AH21" s="216">
        <f t="shared" si="2"/>
        <v>0.70345323076332411</v>
      </c>
      <c r="AI21" s="216">
        <f t="shared" si="2"/>
        <v>0.8210201423071628</v>
      </c>
      <c r="AJ21" s="216">
        <f t="shared" si="2"/>
        <v>0.90643325991029888</v>
      </c>
      <c r="AK21" s="216">
        <f t="shared" si="2"/>
        <v>0.83289177040294593</v>
      </c>
      <c r="AL21" s="216">
        <f t="shared" si="2"/>
        <v>1.3904919399414095</v>
      </c>
      <c r="AM21" s="216">
        <f t="shared" si="2"/>
        <v>1.3912532332257832</v>
      </c>
      <c r="AN21" s="216">
        <f t="shared" si="2"/>
        <v>1.4757994986789618</v>
      </c>
      <c r="AO21" s="216">
        <f t="shared" si="2"/>
        <v>0.85295286998347097</v>
      </c>
      <c r="AP21" s="216">
        <f t="shared" si="2"/>
        <v>1.5423904144383407</v>
      </c>
      <c r="AQ21" s="216">
        <f t="shared" si="2"/>
        <v>1.0015420209622194</v>
      </c>
      <c r="AR21" s="216">
        <f t="shared" si="2"/>
        <v>0.68712761167230785</v>
      </c>
      <c r="AS21" s="216">
        <f t="shared" si="1"/>
        <v>-0.15625586909569178</v>
      </c>
      <c r="AT21" s="216">
        <f t="shared" si="1"/>
        <v>0.82636779561973617</v>
      </c>
      <c r="AU21" s="216">
        <f t="shared" si="1"/>
        <v>0.51579896429483596</v>
      </c>
      <c r="AV21" s="216">
        <f t="shared" si="1"/>
        <v>1.0566446644468963</v>
      </c>
      <c r="AW21" s="216">
        <f t="shared" si="1"/>
        <v>0.84265392410912299</v>
      </c>
      <c r="AX21" s="216">
        <f t="shared" si="1"/>
        <v>0.89367766332671206</v>
      </c>
      <c r="AY21" s="216">
        <f t="shared" si="1"/>
        <v>2.02398648018012</v>
      </c>
      <c r="AZ21" s="216">
        <f t="shared" si="1"/>
        <v>0.83725409344918866</v>
      </c>
      <c r="BA21" s="216">
        <f t="shared" si="1"/>
        <v>1.5159380254203523</v>
      </c>
    </row>
    <row r="22" spans="1:53">
      <c r="A22" s="195" t="s">
        <v>37</v>
      </c>
      <c r="B22" s="197"/>
      <c r="C22" s="213" t="s">
        <v>28</v>
      </c>
      <c r="D22" s="216">
        <v>1.125</v>
      </c>
      <c r="E22" s="216">
        <v>2.125</v>
      </c>
      <c r="F22" s="216">
        <v>2.5</v>
      </c>
      <c r="G22" s="216">
        <v>2.125</v>
      </c>
      <c r="H22" s="216">
        <v>1.625</v>
      </c>
      <c r="I22" s="216">
        <v>1.625</v>
      </c>
      <c r="J22" s="216">
        <v>1.625</v>
      </c>
      <c r="K22" s="216">
        <v>1.625</v>
      </c>
      <c r="L22" s="216">
        <v>1.625</v>
      </c>
      <c r="M22" s="216">
        <v>1.625</v>
      </c>
      <c r="N22" s="216">
        <v>1.875</v>
      </c>
      <c r="O22" s="216">
        <v>1.875</v>
      </c>
      <c r="P22" s="216">
        <v>3</v>
      </c>
      <c r="Q22" s="216">
        <v>2.5</v>
      </c>
      <c r="R22" s="216">
        <v>2.5</v>
      </c>
      <c r="S22" s="216">
        <v>2.625</v>
      </c>
      <c r="T22" s="216">
        <v>3.125</v>
      </c>
      <c r="U22" s="216">
        <v>3.125</v>
      </c>
      <c r="V22" s="216">
        <v>3.125</v>
      </c>
      <c r="W22" s="216">
        <v>4.75</v>
      </c>
      <c r="X22" s="216">
        <v>4.75</v>
      </c>
      <c r="Y22" s="216">
        <v>4.75</v>
      </c>
      <c r="Z22" s="216">
        <v>4.75</v>
      </c>
      <c r="AB22" s="201" t="s">
        <v>37</v>
      </c>
      <c r="AC22" s="203"/>
      <c r="AD22" s="213" t="s">
        <v>28</v>
      </c>
      <c r="AE22" s="216">
        <f t="shared" si="2"/>
        <v>-0.27465912246120222</v>
      </c>
      <c r="AF22" s="216">
        <f t="shared" si="2"/>
        <v>0.88201601212833181</v>
      </c>
      <c r="AG22" s="216">
        <f t="shared" si="2"/>
        <v>1.2107129279557152</v>
      </c>
      <c r="AH22" s="216">
        <f t="shared" si="2"/>
        <v>0.70345323076332411</v>
      </c>
      <c r="AI22" s="216">
        <f t="shared" si="2"/>
        <v>0.11728859175816603</v>
      </c>
      <c r="AJ22" s="216">
        <f t="shared" si="2"/>
        <v>0.17038219171246216</v>
      </c>
      <c r="AK22" s="216">
        <f t="shared" si="2"/>
        <v>0.10746990585844476</v>
      </c>
      <c r="AL22" s="216">
        <f t="shared" si="2"/>
        <v>6.7380666693195923E-2</v>
      </c>
      <c r="AM22" s="216">
        <f t="shared" si="2"/>
        <v>8.4684979413743408E-2</v>
      </c>
      <c r="AN22" s="216">
        <f t="shared" si="2"/>
        <v>8.3779010842037052E-2</v>
      </c>
      <c r="AO22" s="216">
        <f t="shared" si="2"/>
        <v>0.13327388593491729</v>
      </c>
      <c r="AP22" s="216">
        <f t="shared" si="2"/>
        <v>7.4741385721681555E-2</v>
      </c>
      <c r="AQ22" s="216">
        <f t="shared" si="2"/>
        <v>1.1517733241065522</v>
      </c>
      <c r="AR22" s="216">
        <f t="shared" si="2"/>
        <v>0.24186891930865237</v>
      </c>
      <c r="AS22" s="216">
        <f t="shared" si="2"/>
        <v>-1.5625586909569129E-2</v>
      </c>
      <c r="AT22" s="216">
        <f t="shared" si="2"/>
        <v>-0.18018545919528053</v>
      </c>
      <c r="AU22" s="216">
        <f t="shared" ref="AS22:BA32" si="3">(T22-T$33)/T$34</f>
        <v>0.19564788300838598</v>
      </c>
      <c r="AV22" s="216">
        <f t="shared" si="3"/>
        <v>0.17881678936793621</v>
      </c>
      <c r="AW22" s="216">
        <f t="shared" si="3"/>
        <v>-2.6836112232774875E-2</v>
      </c>
      <c r="AX22" s="216">
        <f t="shared" si="3"/>
        <v>1.1437221908896262</v>
      </c>
      <c r="AY22" s="216">
        <f t="shared" si="3"/>
        <v>1.2262107872624084</v>
      </c>
      <c r="AZ22" s="216">
        <f t="shared" si="3"/>
        <v>1.1469234156838199</v>
      </c>
      <c r="BA22" s="216">
        <f t="shared" si="3"/>
        <v>1.2160821522602825</v>
      </c>
    </row>
    <row r="23" spans="1:53">
      <c r="A23" s="195" t="s">
        <v>21</v>
      </c>
      <c r="B23" s="197"/>
      <c r="C23" s="213" t="s">
        <v>28</v>
      </c>
      <c r="D23" s="216">
        <v>0.875</v>
      </c>
      <c r="E23" s="216">
        <v>1.25</v>
      </c>
      <c r="F23" s="216">
        <v>1.25</v>
      </c>
      <c r="G23" s="216">
        <v>1.25</v>
      </c>
      <c r="H23" s="216">
        <v>1.25</v>
      </c>
      <c r="I23" s="216">
        <v>1.25</v>
      </c>
      <c r="J23" s="216">
        <v>1.25</v>
      </c>
      <c r="K23" s="216">
        <v>1.25</v>
      </c>
      <c r="L23" s="216">
        <v>1.25</v>
      </c>
      <c r="M23" s="216">
        <v>1.25</v>
      </c>
      <c r="N23" s="216">
        <v>1.25</v>
      </c>
      <c r="O23" s="216">
        <v>1.375</v>
      </c>
      <c r="P23" s="216">
        <v>1.375</v>
      </c>
      <c r="Q23" s="216">
        <v>1.375</v>
      </c>
      <c r="R23" s="216">
        <v>1.375</v>
      </c>
      <c r="S23" s="216">
        <v>2.625</v>
      </c>
      <c r="T23" s="216">
        <v>2.625</v>
      </c>
      <c r="U23" s="216">
        <v>2.625</v>
      </c>
      <c r="V23" s="216">
        <v>2.625</v>
      </c>
      <c r="W23" s="216">
        <v>3.75</v>
      </c>
      <c r="X23" s="216">
        <v>3.75</v>
      </c>
      <c r="Y23" s="216">
        <v>3.75</v>
      </c>
      <c r="Z23" s="216">
        <v>3.25</v>
      </c>
      <c r="AB23" s="201" t="s">
        <v>21</v>
      </c>
      <c r="AC23" s="203"/>
      <c r="AD23" s="213" t="s">
        <v>28</v>
      </c>
      <c r="AE23" s="216">
        <f t="shared" si="2"/>
        <v>-0.63640528375156602</v>
      </c>
      <c r="AF23" s="216">
        <f t="shared" si="2"/>
        <v>-0.25200457489380901</v>
      </c>
      <c r="AG23" s="216">
        <f t="shared" si="2"/>
        <v>-0.38388458691278754</v>
      </c>
      <c r="AH23" s="216">
        <f t="shared" si="2"/>
        <v>-0.46279817813376606</v>
      </c>
      <c r="AI23" s="216">
        <f t="shared" si="2"/>
        <v>-0.41051007115358157</v>
      </c>
      <c r="AJ23" s="216">
        <f t="shared" si="2"/>
        <v>-0.38165610943591544</v>
      </c>
      <c r="AK23" s="216">
        <f t="shared" si="2"/>
        <v>-0.4365964925499311</v>
      </c>
      <c r="AL23" s="216">
        <f t="shared" si="2"/>
        <v>-0.42878606077488418</v>
      </c>
      <c r="AM23" s="216">
        <f t="shared" si="2"/>
        <v>-0.4052781157657715</v>
      </c>
      <c r="AN23" s="216">
        <f t="shared" si="2"/>
        <v>-0.43822867209680971</v>
      </c>
      <c r="AO23" s="216">
        <f t="shared" si="2"/>
        <v>-0.76632484412577484</v>
      </c>
      <c r="AP23" s="216">
        <f t="shared" si="2"/>
        <v>-0.65908312863664797</v>
      </c>
      <c r="AQ23" s="216">
        <f t="shared" si="2"/>
        <v>-0.80123361676977523</v>
      </c>
      <c r="AR23" s="216">
        <f t="shared" si="2"/>
        <v>-1.0939071577823141</v>
      </c>
      <c r="AS23" s="216">
        <f t="shared" si="3"/>
        <v>-1.281298126584673</v>
      </c>
      <c r="AT23" s="216">
        <f t="shared" si="3"/>
        <v>-0.18018545919528053</v>
      </c>
      <c r="AU23" s="216">
        <f t="shared" si="3"/>
        <v>-0.44465427956451398</v>
      </c>
      <c r="AV23" s="216">
        <f t="shared" si="3"/>
        <v>-0.40640179401803722</v>
      </c>
      <c r="AW23" s="216">
        <f t="shared" si="3"/>
        <v>-0.60649613646070677</v>
      </c>
      <c r="AX23" s="216">
        <f t="shared" si="3"/>
        <v>0.14354408063796936</v>
      </c>
      <c r="AY23" s="216">
        <f t="shared" si="3"/>
        <v>0.16250986337212633</v>
      </c>
      <c r="AZ23" s="216">
        <f t="shared" si="3"/>
        <v>-9.1753873254705451E-2</v>
      </c>
      <c r="BA23" s="216">
        <f t="shared" si="3"/>
        <v>-0.58305308670013556</v>
      </c>
    </row>
    <row r="24" spans="1:53">
      <c r="A24" s="195" t="s">
        <v>38</v>
      </c>
      <c r="B24" s="197"/>
      <c r="C24" s="213" t="s">
        <v>28</v>
      </c>
      <c r="D24" s="216">
        <v>0.625</v>
      </c>
      <c r="E24" s="216">
        <v>0.625</v>
      </c>
      <c r="F24" s="216">
        <v>1.125</v>
      </c>
      <c r="G24" s="216">
        <v>1.125</v>
      </c>
      <c r="H24" s="216">
        <v>1.125</v>
      </c>
      <c r="I24" s="216">
        <v>1.125</v>
      </c>
      <c r="J24" s="216">
        <v>1.125</v>
      </c>
      <c r="K24" s="216">
        <v>1.125</v>
      </c>
      <c r="L24" s="216">
        <v>1.125</v>
      </c>
      <c r="M24" s="216">
        <v>1.125</v>
      </c>
      <c r="N24" s="216">
        <v>1.375</v>
      </c>
      <c r="O24" s="216">
        <v>1.375</v>
      </c>
      <c r="P24" s="216">
        <v>1.375</v>
      </c>
      <c r="Q24" s="216">
        <v>2.5</v>
      </c>
      <c r="R24" s="216">
        <v>2.5</v>
      </c>
      <c r="S24" s="216">
        <v>2.625</v>
      </c>
      <c r="T24" s="216">
        <v>2.625</v>
      </c>
      <c r="U24" s="216">
        <v>2.625</v>
      </c>
      <c r="V24" s="216">
        <v>2.625</v>
      </c>
      <c r="W24" s="216">
        <v>2.75</v>
      </c>
      <c r="X24" s="216">
        <v>2.75</v>
      </c>
      <c r="Y24" s="216">
        <v>2.75</v>
      </c>
      <c r="Z24" s="216">
        <v>2.75</v>
      </c>
      <c r="AB24" s="201" t="s">
        <v>38</v>
      </c>
      <c r="AC24" s="203"/>
      <c r="AD24" s="213" t="s">
        <v>28</v>
      </c>
      <c r="AE24" s="216">
        <f t="shared" si="2"/>
        <v>-0.99815144504192987</v>
      </c>
      <c r="AF24" s="216">
        <f t="shared" si="2"/>
        <v>-1.062019279909624</v>
      </c>
      <c r="AG24" s="216">
        <f t="shared" si="2"/>
        <v>-0.54334433839963781</v>
      </c>
      <c r="AH24" s="216">
        <f t="shared" si="2"/>
        <v>-0.62940552226192181</v>
      </c>
      <c r="AI24" s="216">
        <f t="shared" si="2"/>
        <v>-0.58644295879083075</v>
      </c>
      <c r="AJ24" s="216">
        <f t="shared" si="2"/>
        <v>-0.56566887648537456</v>
      </c>
      <c r="AK24" s="216">
        <f t="shared" si="2"/>
        <v>-0.61795195868605635</v>
      </c>
      <c r="AL24" s="216">
        <f t="shared" si="2"/>
        <v>-0.5941749699309109</v>
      </c>
      <c r="AM24" s="216">
        <f t="shared" si="2"/>
        <v>-0.56859914749227647</v>
      </c>
      <c r="AN24" s="216">
        <f t="shared" si="2"/>
        <v>-0.61223123307642535</v>
      </c>
      <c r="AO24" s="216">
        <f t="shared" si="2"/>
        <v>-0.58640509811363639</v>
      </c>
      <c r="AP24" s="216">
        <f t="shared" si="2"/>
        <v>-0.65908312863664797</v>
      </c>
      <c r="AQ24" s="216">
        <f t="shared" si="2"/>
        <v>-0.80123361676977523</v>
      </c>
      <c r="AR24" s="216">
        <f t="shared" si="2"/>
        <v>0.24186891930865237</v>
      </c>
      <c r="AS24" s="216">
        <f t="shared" si="3"/>
        <v>-1.5625586909569129E-2</v>
      </c>
      <c r="AT24" s="216">
        <f t="shared" si="3"/>
        <v>-0.18018545919528053</v>
      </c>
      <c r="AU24" s="216">
        <f t="shared" si="3"/>
        <v>-0.44465427956451398</v>
      </c>
      <c r="AV24" s="216">
        <f t="shared" si="3"/>
        <v>-0.40640179401803722</v>
      </c>
      <c r="AW24" s="216">
        <f t="shared" si="3"/>
        <v>-0.60649613646070677</v>
      </c>
      <c r="AX24" s="216">
        <f t="shared" si="3"/>
        <v>-0.85663402961368751</v>
      </c>
      <c r="AY24" s="216">
        <f t="shared" si="3"/>
        <v>-0.90119106051815578</v>
      </c>
      <c r="AZ24" s="216">
        <f t="shared" si="3"/>
        <v>-1.330431162193231</v>
      </c>
      <c r="BA24" s="216">
        <f t="shared" si="3"/>
        <v>-1.1827648330202749</v>
      </c>
    </row>
    <row r="25" spans="1:53" ht="27.6">
      <c r="A25" s="195" t="s">
        <v>39</v>
      </c>
      <c r="B25" s="197"/>
      <c r="C25" s="213" t="s">
        <v>28</v>
      </c>
      <c r="D25" s="216">
        <v>0.625</v>
      </c>
      <c r="E25" s="216">
        <v>0.625</v>
      </c>
      <c r="F25" s="216">
        <v>0.625</v>
      </c>
      <c r="G25" s="216">
        <v>0.75</v>
      </c>
      <c r="H25" s="216">
        <v>0.75</v>
      </c>
      <c r="I25" s="216">
        <v>0.75</v>
      </c>
      <c r="J25" s="216">
        <v>0.75</v>
      </c>
      <c r="K25" s="216">
        <v>0.75</v>
      </c>
      <c r="L25" s="216">
        <v>0.75</v>
      </c>
      <c r="M25" s="216">
        <v>0.75</v>
      </c>
      <c r="N25" s="216">
        <v>1.375</v>
      </c>
      <c r="O25" s="216">
        <v>1.375</v>
      </c>
      <c r="P25" s="216">
        <v>1.375</v>
      </c>
      <c r="Q25" s="216">
        <v>1.375</v>
      </c>
      <c r="R25" s="216">
        <v>1.375</v>
      </c>
      <c r="S25" s="216">
        <v>2</v>
      </c>
      <c r="T25" s="216">
        <v>2</v>
      </c>
      <c r="U25" s="216">
        <v>2</v>
      </c>
      <c r="V25" s="216">
        <v>2</v>
      </c>
      <c r="W25" s="216">
        <v>2.625</v>
      </c>
      <c r="X25" s="216">
        <v>2.625</v>
      </c>
      <c r="Y25" s="216">
        <v>4.125</v>
      </c>
      <c r="Z25" s="216">
        <v>4.125</v>
      </c>
      <c r="AB25" s="201" t="s">
        <v>39</v>
      </c>
      <c r="AC25" s="203"/>
      <c r="AD25" s="213" t="s">
        <v>28</v>
      </c>
      <c r="AE25" s="216">
        <f t="shared" si="2"/>
        <v>-0.99815144504192987</v>
      </c>
      <c r="AF25" s="216">
        <f>(E25-E$33)/E$34</f>
        <v>-1.062019279909624</v>
      </c>
      <c r="AG25" s="216">
        <f t="shared" si="2"/>
        <v>-1.181183344347039</v>
      </c>
      <c r="AH25" s="216">
        <f t="shared" si="2"/>
        <v>-1.129227554646389</v>
      </c>
      <c r="AI25" s="216">
        <f t="shared" si="2"/>
        <v>-1.1142416217025783</v>
      </c>
      <c r="AJ25" s="216">
        <f t="shared" si="2"/>
        <v>-1.1177071776337522</v>
      </c>
      <c r="AK25" s="216">
        <f t="shared" si="2"/>
        <v>-1.1620183570944322</v>
      </c>
      <c r="AL25" s="216">
        <f t="shared" si="2"/>
        <v>-1.090341697398991</v>
      </c>
      <c r="AM25" s="216">
        <f t="shared" si="2"/>
        <v>-1.0585622426717913</v>
      </c>
      <c r="AN25" s="216">
        <f t="shared" si="2"/>
        <v>-1.1342389160152722</v>
      </c>
      <c r="AO25" s="216">
        <f t="shared" si="2"/>
        <v>-0.58640509811363639</v>
      </c>
      <c r="AP25" s="216">
        <f t="shared" si="2"/>
        <v>-0.65908312863664797</v>
      </c>
      <c r="AQ25" s="216">
        <f t="shared" si="2"/>
        <v>-0.80123361676977523</v>
      </c>
      <c r="AR25" s="216">
        <f t="shared" si="2"/>
        <v>-1.0939071577823141</v>
      </c>
      <c r="AS25" s="216">
        <f t="shared" si="3"/>
        <v>-1.281298126584673</v>
      </c>
      <c r="AT25" s="216">
        <f t="shared" si="3"/>
        <v>-1.0189798382077944</v>
      </c>
      <c r="AU25" s="216">
        <f t="shared" si="3"/>
        <v>-1.2450319827806389</v>
      </c>
      <c r="AV25" s="216">
        <f t="shared" si="3"/>
        <v>-1.137925023250504</v>
      </c>
      <c r="AW25" s="216">
        <f t="shared" si="3"/>
        <v>-1.3310711667456216</v>
      </c>
      <c r="AX25" s="216">
        <f t="shared" si="3"/>
        <v>-0.98165629339514471</v>
      </c>
      <c r="AY25" s="216">
        <f t="shared" si="3"/>
        <v>-1.034153676004441</v>
      </c>
      <c r="AZ25" s="216">
        <f t="shared" si="3"/>
        <v>0.37275011009724163</v>
      </c>
      <c r="BA25" s="216">
        <f t="shared" si="3"/>
        <v>0.46644246936010836</v>
      </c>
    </row>
    <row r="26" spans="1:53">
      <c r="A26" s="195" t="s">
        <v>23</v>
      </c>
      <c r="B26" s="197"/>
      <c r="C26" s="213" t="s">
        <v>28</v>
      </c>
      <c r="D26" s="216">
        <v>0.5</v>
      </c>
      <c r="E26" s="216">
        <v>0.5</v>
      </c>
      <c r="F26" s="216">
        <v>0.5</v>
      </c>
      <c r="G26" s="216">
        <v>0.5</v>
      </c>
      <c r="H26" s="216">
        <v>0.875</v>
      </c>
      <c r="I26" s="216">
        <v>0.875</v>
      </c>
      <c r="J26" s="216">
        <v>0.875</v>
      </c>
      <c r="K26" s="216">
        <v>0.875</v>
      </c>
      <c r="L26" s="216">
        <v>0.875</v>
      </c>
      <c r="M26" s="216">
        <v>0.875</v>
      </c>
      <c r="N26" s="216">
        <v>1.375</v>
      </c>
      <c r="O26" s="216">
        <v>1.375</v>
      </c>
      <c r="P26" s="216">
        <v>1.375</v>
      </c>
      <c r="Q26" s="216">
        <v>1.375</v>
      </c>
      <c r="R26" s="216">
        <v>1.375</v>
      </c>
      <c r="S26" s="216">
        <v>2.625</v>
      </c>
      <c r="T26" s="216">
        <v>2.625</v>
      </c>
      <c r="U26" s="216">
        <v>2.625</v>
      </c>
      <c r="V26" s="216">
        <v>2.625</v>
      </c>
      <c r="W26" s="216">
        <v>2.75</v>
      </c>
      <c r="X26" s="216">
        <v>2.75</v>
      </c>
      <c r="Y26" s="216">
        <v>2.75</v>
      </c>
      <c r="Z26" s="216">
        <v>2.75</v>
      </c>
      <c r="AB26" s="201" t="s">
        <v>23</v>
      </c>
      <c r="AC26" s="203"/>
      <c r="AD26" s="213" t="s">
        <v>28</v>
      </c>
      <c r="AE26" s="216">
        <f t="shared" si="2"/>
        <v>-1.1790245256871117</v>
      </c>
      <c r="AF26" s="216">
        <f t="shared" si="2"/>
        <v>-1.2240222209127869</v>
      </c>
      <c r="AG26" s="216">
        <f t="shared" si="2"/>
        <v>-1.3406430958338891</v>
      </c>
      <c r="AH26" s="216">
        <f t="shared" si="2"/>
        <v>-1.4624422429027006</v>
      </c>
      <c r="AI26" s="216">
        <f t="shared" si="2"/>
        <v>-0.93830873406532911</v>
      </c>
      <c r="AJ26" s="216">
        <f t="shared" si="2"/>
        <v>-0.93369441058429303</v>
      </c>
      <c r="AK26" s="216">
        <f t="shared" si="2"/>
        <v>-0.98066289095830694</v>
      </c>
      <c r="AL26" s="216">
        <f t="shared" si="2"/>
        <v>-0.92495278824296434</v>
      </c>
      <c r="AM26" s="216">
        <f t="shared" si="2"/>
        <v>-0.89524121094528641</v>
      </c>
      <c r="AN26" s="216">
        <f t="shared" si="2"/>
        <v>-0.96023635503565652</v>
      </c>
      <c r="AO26" s="216">
        <f t="shared" si="2"/>
        <v>-0.58640509811363639</v>
      </c>
      <c r="AP26" s="216">
        <f t="shared" si="2"/>
        <v>-0.65908312863664797</v>
      </c>
      <c r="AQ26" s="216">
        <f t="shared" si="2"/>
        <v>-0.80123361676977523</v>
      </c>
      <c r="AR26" s="216">
        <f t="shared" si="2"/>
        <v>-1.0939071577823141</v>
      </c>
      <c r="AS26" s="216">
        <f t="shared" si="3"/>
        <v>-1.281298126584673</v>
      </c>
      <c r="AT26" s="216">
        <f t="shared" si="3"/>
        <v>-0.18018545919528053</v>
      </c>
      <c r="AU26" s="216">
        <f t="shared" si="3"/>
        <v>-0.44465427956451398</v>
      </c>
      <c r="AV26" s="216">
        <f t="shared" si="3"/>
        <v>-0.40640179401803722</v>
      </c>
      <c r="AW26" s="216">
        <f t="shared" si="3"/>
        <v>-0.60649613646070677</v>
      </c>
      <c r="AX26" s="216">
        <f t="shared" si="3"/>
        <v>-0.85663402961368751</v>
      </c>
      <c r="AY26" s="216">
        <f t="shared" si="3"/>
        <v>-0.90119106051815578</v>
      </c>
      <c r="AZ26" s="216">
        <f t="shared" si="3"/>
        <v>-1.330431162193231</v>
      </c>
      <c r="BA26" s="216">
        <f t="shared" si="3"/>
        <v>-1.1827648330202749</v>
      </c>
    </row>
    <row r="27" spans="1:53">
      <c r="A27" s="195" t="s">
        <v>10</v>
      </c>
      <c r="B27" s="197"/>
      <c r="C27" s="213" t="s">
        <v>28</v>
      </c>
      <c r="D27" s="216">
        <v>1.25</v>
      </c>
      <c r="E27" s="216">
        <v>1.5</v>
      </c>
      <c r="F27" s="216">
        <v>1.5</v>
      </c>
      <c r="G27" s="216">
        <v>1.625</v>
      </c>
      <c r="H27" s="216">
        <v>1.625</v>
      </c>
      <c r="I27" s="216">
        <v>1.625</v>
      </c>
      <c r="J27" s="216">
        <v>1.625</v>
      </c>
      <c r="K27" s="216">
        <v>1.625</v>
      </c>
      <c r="L27" s="216">
        <v>1.625</v>
      </c>
      <c r="M27" s="216">
        <v>1.625</v>
      </c>
      <c r="N27" s="216">
        <v>1.875</v>
      </c>
      <c r="O27" s="216">
        <v>1.875</v>
      </c>
      <c r="P27" s="216">
        <v>1.875</v>
      </c>
      <c r="Q27" s="216">
        <v>1.875</v>
      </c>
      <c r="R27" s="216">
        <v>3</v>
      </c>
      <c r="S27" s="216">
        <v>3.125</v>
      </c>
      <c r="T27" s="216">
        <v>3.125</v>
      </c>
      <c r="U27" s="216">
        <v>3.125</v>
      </c>
      <c r="V27" s="216">
        <v>3.125</v>
      </c>
      <c r="W27" s="216">
        <v>3.25</v>
      </c>
      <c r="X27" s="216">
        <v>3.25</v>
      </c>
      <c r="Y27" s="216">
        <v>4.75</v>
      </c>
      <c r="Z27" s="216">
        <v>2.75</v>
      </c>
      <c r="AB27" s="201" t="s">
        <v>10</v>
      </c>
      <c r="AC27" s="203"/>
      <c r="AD27" s="213" t="s">
        <v>28</v>
      </c>
      <c r="AE27" s="216">
        <f t="shared" si="2"/>
        <v>-9.3786041816020335E-2</v>
      </c>
      <c r="AF27" s="216">
        <f t="shared" si="2"/>
        <v>7.2001307112516913E-2</v>
      </c>
      <c r="AG27" s="216">
        <f t="shared" si="2"/>
        <v>-6.4965083939087009E-2</v>
      </c>
      <c r="AH27" s="216">
        <f t="shared" si="2"/>
        <v>3.7023854250701142E-2</v>
      </c>
      <c r="AI27" s="216">
        <f t="shared" si="2"/>
        <v>0.11728859175816603</v>
      </c>
      <c r="AJ27" s="216">
        <f t="shared" si="2"/>
        <v>0.17038219171246216</v>
      </c>
      <c r="AK27" s="216">
        <f t="shared" si="2"/>
        <v>0.10746990585844476</v>
      </c>
      <c r="AL27" s="216">
        <f t="shared" si="2"/>
        <v>6.7380666693195923E-2</v>
      </c>
      <c r="AM27" s="216">
        <f t="shared" si="2"/>
        <v>8.4684979413743408E-2</v>
      </c>
      <c r="AN27" s="216">
        <f t="shared" si="2"/>
        <v>8.3779010842037052E-2</v>
      </c>
      <c r="AO27" s="216">
        <f t="shared" si="2"/>
        <v>0.13327388593491729</v>
      </c>
      <c r="AP27" s="216">
        <f t="shared" si="2"/>
        <v>7.4741385721681555E-2</v>
      </c>
      <c r="AQ27" s="216">
        <f t="shared" si="2"/>
        <v>-0.20030840419244367</v>
      </c>
      <c r="AR27" s="216">
        <f t="shared" si="2"/>
        <v>-0.50022890129744013</v>
      </c>
      <c r="AS27" s="216">
        <f t="shared" si="3"/>
        <v>0.54689554183492151</v>
      </c>
      <c r="AT27" s="216">
        <f t="shared" si="3"/>
        <v>0.49085004401473059</v>
      </c>
      <c r="AU27" s="216">
        <f t="shared" si="3"/>
        <v>0.19564788300838598</v>
      </c>
      <c r="AV27" s="216">
        <f t="shared" si="3"/>
        <v>0.17881678936793621</v>
      </c>
      <c r="AW27" s="216">
        <f t="shared" si="3"/>
        <v>-2.6836112232774875E-2</v>
      </c>
      <c r="AX27" s="216">
        <f t="shared" si="3"/>
        <v>-0.3565449744878591</v>
      </c>
      <c r="AY27" s="216">
        <f t="shared" si="3"/>
        <v>-0.36934059857301471</v>
      </c>
      <c r="AZ27" s="216">
        <f t="shared" si="3"/>
        <v>1.1469234156838199</v>
      </c>
      <c r="BA27" s="216">
        <f t="shared" si="3"/>
        <v>-1.1827648330202749</v>
      </c>
    </row>
    <row r="28" spans="1:53">
      <c r="A28" s="195" t="s">
        <v>26</v>
      </c>
      <c r="B28" s="197"/>
      <c r="C28" s="213" t="s">
        <v>28</v>
      </c>
      <c r="D28" s="216">
        <v>1.625</v>
      </c>
      <c r="E28" s="216">
        <v>1.125</v>
      </c>
      <c r="F28" s="216">
        <v>2.625</v>
      </c>
      <c r="G28" s="216">
        <v>1.75</v>
      </c>
      <c r="H28" s="216">
        <v>1.75</v>
      </c>
      <c r="I28" s="216">
        <v>1.25</v>
      </c>
      <c r="J28" s="216">
        <v>1.25</v>
      </c>
      <c r="K28" s="216">
        <v>1.25</v>
      </c>
      <c r="L28" s="216">
        <v>1.25</v>
      </c>
      <c r="M28" s="216">
        <v>1.25</v>
      </c>
      <c r="N28" s="216">
        <v>3.125</v>
      </c>
      <c r="O28" s="216">
        <v>3.125</v>
      </c>
      <c r="P28" s="216">
        <v>4</v>
      </c>
      <c r="Q28" s="216">
        <v>3.5</v>
      </c>
      <c r="R28" s="216">
        <v>4</v>
      </c>
      <c r="S28" s="216">
        <v>3.125</v>
      </c>
      <c r="T28" s="216">
        <v>3.625</v>
      </c>
      <c r="U28" s="216">
        <v>3.625</v>
      </c>
      <c r="V28" s="216">
        <v>3.625</v>
      </c>
      <c r="W28" s="216">
        <v>4.25</v>
      </c>
      <c r="X28" s="216">
        <v>3.75</v>
      </c>
      <c r="Y28" s="216">
        <v>4.25</v>
      </c>
      <c r="Z28" s="216">
        <v>4.25</v>
      </c>
      <c r="AB28" s="201" t="s">
        <v>26</v>
      </c>
      <c r="AC28" s="203"/>
      <c r="AD28" s="213" t="s">
        <v>28</v>
      </c>
      <c r="AE28" s="216">
        <f t="shared" si="2"/>
        <v>0.44883320011952538</v>
      </c>
      <c r="AF28" s="216">
        <f t="shared" si="2"/>
        <v>-0.41400751589697199</v>
      </c>
      <c r="AG28" s="216">
        <f t="shared" si="2"/>
        <v>1.3701726794425655</v>
      </c>
      <c r="AH28" s="216">
        <f t="shared" si="2"/>
        <v>0.20363119837885688</v>
      </c>
      <c r="AI28" s="216">
        <f t="shared" si="2"/>
        <v>0.29322147939541521</v>
      </c>
      <c r="AJ28" s="216">
        <f t="shared" si="2"/>
        <v>-0.38165610943591544</v>
      </c>
      <c r="AK28" s="216">
        <f t="shared" si="2"/>
        <v>-0.4365964925499311</v>
      </c>
      <c r="AL28" s="216">
        <f t="shared" si="2"/>
        <v>-0.42878606077488418</v>
      </c>
      <c r="AM28" s="216">
        <f t="shared" si="2"/>
        <v>-0.4052781157657715</v>
      </c>
      <c r="AN28" s="216">
        <f t="shared" si="2"/>
        <v>-0.43822867209680971</v>
      </c>
      <c r="AO28" s="216">
        <f t="shared" si="2"/>
        <v>1.9324713460563014</v>
      </c>
      <c r="AP28" s="216">
        <f t="shared" si="2"/>
        <v>1.9093026716175054</v>
      </c>
      <c r="AQ28" s="216">
        <f t="shared" si="2"/>
        <v>2.3536237492612151</v>
      </c>
      <c r="AR28" s="216">
        <f t="shared" si="2"/>
        <v>1.4292254322784004</v>
      </c>
      <c r="AS28" s="216">
        <f t="shared" si="3"/>
        <v>1.6719377993239026</v>
      </c>
      <c r="AT28" s="216">
        <f t="shared" si="3"/>
        <v>0.49085004401473059</v>
      </c>
      <c r="AU28" s="216">
        <f t="shared" si="3"/>
        <v>0.83595004558128594</v>
      </c>
      <c r="AV28" s="216">
        <f t="shared" si="3"/>
        <v>0.76403537275390965</v>
      </c>
      <c r="AW28" s="216">
        <f t="shared" si="3"/>
        <v>0.55282391199515701</v>
      </c>
      <c r="AX28" s="216">
        <f t="shared" si="3"/>
        <v>0.64363313576379777</v>
      </c>
      <c r="AY28" s="216">
        <f t="shared" si="3"/>
        <v>0.16250986337212633</v>
      </c>
      <c r="AZ28" s="216">
        <f t="shared" si="3"/>
        <v>0.52758477121455727</v>
      </c>
      <c r="BA28" s="216">
        <f t="shared" si="3"/>
        <v>0.61637040594014314</v>
      </c>
    </row>
    <row r="29" spans="1:53" ht="27.6">
      <c r="A29" s="195" t="s">
        <v>40</v>
      </c>
      <c r="B29" s="197"/>
      <c r="C29" s="213" t="s">
        <v>28</v>
      </c>
      <c r="D29" s="216">
        <v>3.5</v>
      </c>
      <c r="E29" s="216">
        <v>3.5</v>
      </c>
      <c r="F29" s="216">
        <v>3.5</v>
      </c>
      <c r="G29" s="216">
        <v>3.625</v>
      </c>
      <c r="H29" s="216">
        <v>3.625</v>
      </c>
      <c r="I29" s="216">
        <v>3.625</v>
      </c>
      <c r="J29" s="216">
        <v>3.625</v>
      </c>
      <c r="K29" s="216">
        <v>3.625</v>
      </c>
      <c r="L29" s="216">
        <v>3.625</v>
      </c>
      <c r="M29" s="216">
        <v>3.625</v>
      </c>
      <c r="N29" s="216">
        <v>3.375</v>
      </c>
      <c r="O29" s="216">
        <v>3.375</v>
      </c>
      <c r="P29" s="216">
        <v>3.375</v>
      </c>
      <c r="Q29" s="216">
        <v>3.375</v>
      </c>
      <c r="R29" s="216">
        <v>2.875</v>
      </c>
      <c r="S29" s="216">
        <v>3</v>
      </c>
      <c r="T29" s="216">
        <v>2.5</v>
      </c>
      <c r="U29" s="216">
        <v>2.5</v>
      </c>
      <c r="V29" s="216">
        <v>3</v>
      </c>
      <c r="W29" s="216">
        <v>3.625</v>
      </c>
      <c r="X29" s="216">
        <v>4.25</v>
      </c>
      <c r="Y29" s="216">
        <v>4.25</v>
      </c>
      <c r="Z29" s="216">
        <v>4.25</v>
      </c>
      <c r="AB29" s="201" t="s">
        <v>40</v>
      </c>
      <c r="AC29" s="203"/>
      <c r="AD29" s="213" t="s">
        <v>28</v>
      </c>
      <c r="AE29" s="216">
        <f t="shared" si="2"/>
        <v>3.1619294097972541</v>
      </c>
      <c r="AF29" s="216">
        <f t="shared" si="2"/>
        <v>2.6640483631631242</v>
      </c>
      <c r="AG29" s="216">
        <f t="shared" si="2"/>
        <v>2.4863909398505175</v>
      </c>
      <c r="AH29" s="216">
        <f t="shared" si="2"/>
        <v>2.7027413603011929</v>
      </c>
      <c r="AI29" s="216">
        <f t="shared" si="2"/>
        <v>2.9322147939541527</v>
      </c>
      <c r="AJ29" s="216">
        <f t="shared" si="2"/>
        <v>3.1145864645038088</v>
      </c>
      <c r="AK29" s="216">
        <f t="shared" si="2"/>
        <v>3.0091573640364495</v>
      </c>
      <c r="AL29" s="216">
        <f t="shared" si="2"/>
        <v>2.7136032131896228</v>
      </c>
      <c r="AM29" s="216">
        <f t="shared" si="2"/>
        <v>2.6978214870378232</v>
      </c>
      <c r="AN29" s="216">
        <f t="shared" si="2"/>
        <v>2.8678199865158867</v>
      </c>
      <c r="AO29" s="216">
        <f t="shared" si="2"/>
        <v>2.2923108380805783</v>
      </c>
      <c r="AP29" s="216">
        <f t="shared" si="2"/>
        <v>2.2762149287966702</v>
      </c>
      <c r="AQ29" s="216">
        <f t="shared" si="2"/>
        <v>1.6024672335395509</v>
      </c>
      <c r="AR29" s="216">
        <f t="shared" si="2"/>
        <v>1.2808058681571819</v>
      </c>
      <c r="AS29" s="216">
        <f t="shared" si="3"/>
        <v>0.40626525964879884</v>
      </c>
      <c r="AT29" s="216">
        <f t="shared" si="3"/>
        <v>0.32309116821222783</v>
      </c>
      <c r="AU29" s="216">
        <f t="shared" si="3"/>
        <v>-0.60472982020773902</v>
      </c>
      <c r="AV29" s="216">
        <f t="shared" si="3"/>
        <v>-0.55270643986453061</v>
      </c>
      <c r="AW29" s="216">
        <f t="shared" si="3"/>
        <v>-0.17175111828975786</v>
      </c>
      <c r="AX29" s="216">
        <f t="shared" si="3"/>
        <v>1.8521816856512247E-2</v>
      </c>
      <c r="AY29" s="216">
        <f t="shared" si="3"/>
        <v>0.69436032531726743</v>
      </c>
      <c r="AZ29" s="216">
        <f t="shared" si="3"/>
        <v>0.52758477121455727</v>
      </c>
      <c r="BA29" s="216">
        <f t="shared" si="3"/>
        <v>0.61637040594014314</v>
      </c>
    </row>
    <row r="30" spans="1:53">
      <c r="A30" s="195" t="s">
        <v>41</v>
      </c>
      <c r="B30" s="197"/>
      <c r="C30" s="213" t="s">
        <v>28</v>
      </c>
      <c r="D30" s="216">
        <v>1.25</v>
      </c>
      <c r="E30" s="216">
        <v>0.75</v>
      </c>
      <c r="F30" s="216">
        <v>1.25</v>
      </c>
      <c r="G30" s="216">
        <v>1.25</v>
      </c>
      <c r="H30" s="216">
        <v>1.25</v>
      </c>
      <c r="I30" s="216">
        <v>1.25</v>
      </c>
      <c r="J30" s="216">
        <v>1.25</v>
      </c>
      <c r="K30" s="216">
        <v>1.25</v>
      </c>
      <c r="L30" s="216">
        <v>1.25</v>
      </c>
      <c r="M30" s="216">
        <v>1.25</v>
      </c>
      <c r="N30" s="216">
        <v>0.875</v>
      </c>
      <c r="O30" s="216">
        <v>0.875</v>
      </c>
      <c r="P30" s="216">
        <v>0.875</v>
      </c>
      <c r="Q30" s="216">
        <v>0.875</v>
      </c>
      <c r="R30" s="216">
        <v>1.25</v>
      </c>
      <c r="S30" s="216">
        <v>1.25</v>
      </c>
      <c r="T30" s="216">
        <v>1.25</v>
      </c>
      <c r="U30" s="216">
        <v>1.25</v>
      </c>
      <c r="V30" s="216">
        <v>1.5</v>
      </c>
      <c r="W30" s="216">
        <v>1.5</v>
      </c>
      <c r="X30" s="216">
        <v>2.625</v>
      </c>
      <c r="Y30" s="216">
        <v>2.75</v>
      </c>
      <c r="Z30" s="216">
        <v>2.75</v>
      </c>
      <c r="AB30" s="201" t="s">
        <v>41</v>
      </c>
      <c r="AC30" s="203"/>
      <c r="AD30" s="213" t="s">
        <v>28</v>
      </c>
      <c r="AE30" s="216">
        <f t="shared" si="2"/>
        <v>-9.3786041816020335E-2</v>
      </c>
      <c r="AF30" s="216">
        <f t="shared" si="2"/>
        <v>-0.90001633890646093</v>
      </c>
      <c r="AG30" s="216">
        <f t="shared" si="2"/>
        <v>-0.38388458691278754</v>
      </c>
      <c r="AH30" s="216">
        <f t="shared" si="2"/>
        <v>-0.46279817813376606</v>
      </c>
      <c r="AI30" s="216">
        <f t="shared" si="2"/>
        <v>-0.41051007115358157</v>
      </c>
      <c r="AJ30" s="216">
        <f t="shared" si="2"/>
        <v>-0.38165610943591544</v>
      </c>
      <c r="AK30" s="216">
        <f t="shared" si="2"/>
        <v>-0.4365964925499311</v>
      </c>
      <c r="AL30" s="216">
        <f t="shared" si="2"/>
        <v>-0.42878606077488418</v>
      </c>
      <c r="AM30" s="216">
        <f t="shared" si="2"/>
        <v>-0.4052781157657715</v>
      </c>
      <c r="AN30" s="216">
        <f t="shared" si="2"/>
        <v>-0.43822867209680971</v>
      </c>
      <c r="AO30" s="216">
        <f t="shared" si="2"/>
        <v>-1.30608408216219</v>
      </c>
      <c r="AP30" s="216">
        <f t="shared" si="2"/>
        <v>-1.3929076429949776</v>
      </c>
      <c r="AQ30" s="216">
        <f t="shared" si="2"/>
        <v>-1.4021588293471068</v>
      </c>
      <c r="AR30" s="216">
        <f t="shared" si="2"/>
        <v>-1.687585414267188</v>
      </c>
      <c r="AS30" s="216">
        <f t="shared" si="3"/>
        <v>-1.4219284087707957</v>
      </c>
      <c r="AT30" s="216">
        <f t="shared" si="3"/>
        <v>-2.025533093022811</v>
      </c>
      <c r="AU30" s="216">
        <f t="shared" si="3"/>
        <v>-2.2054852266399889</v>
      </c>
      <c r="AV30" s="216">
        <f t="shared" si="3"/>
        <v>-2.0157528983294641</v>
      </c>
      <c r="AW30" s="216">
        <f t="shared" si="3"/>
        <v>-1.9107311909735536</v>
      </c>
      <c r="AX30" s="216">
        <f t="shared" si="3"/>
        <v>-2.1068566674282585</v>
      </c>
      <c r="AY30" s="216">
        <f t="shared" si="3"/>
        <v>-1.034153676004441</v>
      </c>
      <c r="AZ30" s="216">
        <f t="shared" si="3"/>
        <v>-1.330431162193231</v>
      </c>
      <c r="BA30" s="216">
        <f t="shared" si="3"/>
        <v>-1.1827648330202749</v>
      </c>
    </row>
    <row r="31" spans="1:53" ht="27.6">
      <c r="A31" s="195" t="s">
        <v>42</v>
      </c>
      <c r="B31" s="197"/>
      <c r="C31" s="213" t="s">
        <v>28</v>
      </c>
      <c r="D31" s="216">
        <v>1.5</v>
      </c>
      <c r="E31" s="216">
        <v>1.5</v>
      </c>
      <c r="F31" s="216">
        <v>1.5</v>
      </c>
      <c r="G31" s="216">
        <v>1.625</v>
      </c>
      <c r="H31" s="216">
        <v>1.125</v>
      </c>
      <c r="I31" s="216">
        <v>1.125</v>
      </c>
      <c r="J31" s="216">
        <v>1.125</v>
      </c>
      <c r="K31" s="216">
        <v>1.125</v>
      </c>
      <c r="L31" s="216">
        <v>1.125</v>
      </c>
      <c r="M31" s="216">
        <v>1.125</v>
      </c>
      <c r="N31" s="216">
        <v>1.375</v>
      </c>
      <c r="O31" s="216">
        <v>1.375</v>
      </c>
      <c r="P31" s="216">
        <v>1.375</v>
      </c>
      <c r="Q31" s="216">
        <v>2.5</v>
      </c>
      <c r="R31" s="216">
        <v>2.5</v>
      </c>
      <c r="S31" s="216">
        <v>2.625</v>
      </c>
      <c r="T31" s="216">
        <v>2.625</v>
      </c>
      <c r="U31" s="216">
        <v>2.625</v>
      </c>
      <c r="V31" s="216">
        <v>3.125</v>
      </c>
      <c r="W31" s="216">
        <v>3.25</v>
      </c>
      <c r="X31" s="216">
        <v>3.25</v>
      </c>
      <c r="Y31" s="216">
        <v>3.25</v>
      </c>
      <c r="Z31" s="216">
        <v>3.25</v>
      </c>
      <c r="AB31" s="201" t="s">
        <v>42</v>
      </c>
      <c r="AC31" s="203"/>
      <c r="AD31" s="213" t="s">
        <v>28</v>
      </c>
      <c r="AE31" s="216">
        <f t="shared" si="2"/>
        <v>0.26796011947434345</v>
      </c>
      <c r="AF31" s="216">
        <f t="shared" si="2"/>
        <v>7.2001307112516913E-2</v>
      </c>
      <c r="AG31" s="216">
        <f t="shared" si="2"/>
        <v>-6.4965083939087009E-2</v>
      </c>
      <c r="AH31" s="216">
        <f t="shared" si="2"/>
        <v>3.7023854250701142E-2</v>
      </c>
      <c r="AI31" s="216">
        <f t="shared" si="2"/>
        <v>-0.58644295879083075</v>
      </c>
      <c r="AJ31" s="216">
        <f t="shared" si="2"/>
        <v>-0.56566887648537456</v>
      </c>
      <c r="AK31" s="216">
        <f t="shared" si="2"/>
        <v>-0.61795195868605635</v>
      </c>
      <c r="AL31" s="216">
        <f t="shared" si="2"/>
        <v>-0.5941749699309109</v>
      </c>
      <c r="AM31" s="216">
        <f t="shared" si="2"/>
        <v>-0.56859914749227647</v>
      </c>
      <c r="AN31" s="216">
        <f t="shared" si="2"/>
        <v>-0.61223123307642535</v>
      </c>
      <c r="AO31" s="216">
        <f t="shared" si="2"/>
        <v>-0.58640509811363639</v>
      </c>
      <c r="AP31" s="216">
        <f t="shared" si="2"/>
        <v>-0.65908312863664797</v>
      </c>
      <c r="AQ31" s="216">
        <f t="shared" si="2"/>
        <v>-0.80123361676977523</v>
      </c>
      <c r="AR31" s="216">
        <f t="shared" si="2"/>
        <v>0.24186891930865237</v>
      </c>
      <c r="AS31" s="216">
        <f t="shared" si="3"/>
        <v>-1.5625586909569129E-2</v>
      </c>
      <c r="AT31" s="216">
        <f t="shared" si="3"/>
        <v>-0.18018545919528053</v>
      </c>
      <c r="AU31" s="216">
        <f t="shared" si="3"/>
        <v>-0.44465427956451398</v>
      </c>
      <c r="AV31" s="216">
        <f t="shared" si="3"/>
        <v>-0.40640179401803722</v>
      </c>
      <c r="AW31" s="216">
        <f t="shared" si="3"/>
        <v>-2.6836112232774875E-2</v>
      </c>
      <c r="AX31" s="216">
        <f t="shared" si="3"/>
        <v>-0.3565449744878591</v>
      </c>
      <c r="AY31" s="216">
        <f t="shared" si="3"/>
        <v>-0.36934059857301471</v>
      </c>
      <c r="AZ31" s="216">
        <f t="shared" si="3"/>
        <v>-0.7110925177239682</v>
      </c>
      <c r="BA31" s="216">
        <f t="shared" si="3"/>
        <v>-0.58305308670013556</v>
      </c>
    </row>
    <row r="32" spans="1:53" ht="16.5" customHeight="1">
      <c r="A32" s="195" t="s">
        <v>43</v>
      </c>
      <c r="B32" s="197"/>
      <c r="C32" s="213" t="s">
        <v>28</v>
      </c>
      <c r="D32" s="216">
        <v>0.875</v>
      </c>
      <c r="E32" s="216">
        <v>1.375</v>
      </c>
      <c r="F32" s="216">
        <v>0.875</v>
      </c>
      <c r="G32" s="216">
        <v>1.125</v>
      </c>
      <c r="H32" s="216">
        <v>1.625</v>
      </c>
      <c r="I32" s="216">
        <v>1.625</v>
      </c>
      <c r="J32" s="216">
        <v>1.625</v>
      </c>
      <c r="K32" s="216">
        <v>1.625</v>
      </c>
      <c r="L32" s="216">
        <v>1.625</v>
      </c>
      <c r="M32" s="216">
        <v>1.625</v>
      </c>
      <c r="N32" s="216">
        <v>1.625</v>
      </c>
      <c r="O32" s="216">
        <v>1.625</v>
      </c>
      <c r="P32" s="216">
        <v>1.625</v>
      </c>
      <c r="Q32" s="216">
        <v>1.625</v>
      </c>
      <c r="R32" s="216">
        <v>1.125</v>
      </c>
      <c r="S32" s="216">
        <v>1.125</v>
      </c>
      <c r="T32" s="216">
        <v>2.625</v>
      </c>
      <c r="U32" s="216">
        <v>3.125</v>
      </c>
      <c r="V32" s="216">
        <v>3.125</v>
      </c>
      <c r="W32" s="216">
        <v>4.125</v>
      </c>
      <c r="X32" s="216">
        <v>3.625</v>
      </c>
      <c r="Y32" s="216">
        <v>3.125</v>
      </c>
      <c r="Z32" s="216">
        <v>4.25</v>
      </c>
      <c r="AB32" s="195" t="s">
        <v>43</v>
      </c>
      <c r="AC32" s="197"/>
      <c r="AD32" s="213" t="s">
        <v>28</v>
      </c>
      <c r="AE32" s="216">
        <f t="shared" si="2"/>
        <v>-0.63640528375156602</v>
      </c>
      <c r="AF32" s="216">
        <f t="shared" si="2"/>
        <v>-9.0001633890646068E-2</v>
      </c>
      <c r="AG32" s="216">
        <f t="shared" si="2"/>
        <v>-0.86226384137333834</v>
      </c>
      <c r="AH32" s="216">
        <f t="shared" si="2"/>
        <v>-0.62940552226192181</v>
      </c>
      <c r="AI32" s="216">
        <f t="shared" si="2"/>
        <v>0.11728859175816603</v>
      </c>
      <c r="AJ32" s="216">
        <f t="shared" si="2"/>
        <v>0.17038219171246216</v>
      </c>
      <c r="AK32" s="216">
        <f t="shared" si="2"/>
        <v>0.10746990585844476</v>
      </c>
      <c r="AL32" s="216">
        <f t="shared" si="2"/>
        <v>6.7380666693195923E-2</v>
      </c>
      <c r="AM32" s="216">
        <f t="shared" si="2"/>
        <v>8.4684979413743408E-2</v>
      </c>
      <c r="AN32" s="216">
        <f t="shared" si="2"/>
        <v>8.3779010842037052E-2</v>
      </c>
      <c r="AO32" s="216">
        <f t="shared" si="2"/>
        <v>-0.22656560608935955</v>
      </c>
      <c r="AP32" s="216">
        <f t="shared" si="2"/>
        <v>-0.29217087145748322</v>
      </c>
      <c r="AQ32" s="216">
        <f t="shared" si="2"/>
        <v>-0.50077101048110939</v>
      </c>
      <c r="AR32" s="216">
        <f t="shared" si="2"/>
        <v>-0.7970680295398771</v>
      </c>
      <c r="AS32" s="216">
        <f t="shared" si="3"/>
        <v>-1.5625586909569182</v>
      </c>
      <c r="AT32" s="216">
        <f t="shared" si="3"/>
        <v>-2.1932919688253141</v>
      </c>
      <c r="AU32" s="216">
        <f t="shared" si="3"/>
        <v>-0.44465427956451398</v>
      </c>
      <c r="AV32" s="216">
        <f t="shared" si="3"/>
        <v>0.17881678936793621</v>
      </c>
      <c r="AW32" s="216">
        <f t="shared" si="3"/>
        <v>-2.6836112232774875E-2</v>
      </c>
      <c r="AX32" s="216">
        <f t="shared" si="3"/>
        <v>0.51861087198234068</v>
      </c>
      <c r="AY32" s="216">
        <f t="shared" si="3"/>
        <v>2.9547247885841066E-2</v>
      </c>
      <c r="AZ32" s="216">
        <f t="shared" si="3"/>
        <v>-0.8659271788412839</v>
      </c>
      <c r="BA32" s="216">
        <f t="shared" si="3"/>
        <v>0.61637040594014314</v>
      </c>
    </row>
    <row r="33" spans="4:53">
      <c r="D33" s="128">
        <f>AVERAGE(D6:D32)</f>
        <v>1.3148148148148149</v>
      </c>
      <c r="E33" s="128">
        <f t="shared" ref="E33:Z33" si="4">AVERAGE(E6:E32)</f>
        <v>1.4444444444444444</v>
      </c>
      <c r="F33" s="128">
        <f t="shared" si="4"/>
        <v>1.5509259259259258</v>
      </c>
      <c r="G33" s="128">
        <f t="shared" si="4"/>
        <v>1.5972222222222223</v>
      </c>
      <c r="H33" s="128">
        <f t="shared" si="4"/>
        <v>1.5416666666666667</v>
      </c>
      <c r="I33" s="128">
        <f t="shared" si="4"/>
        <v>1.5092592592592593</v>
      </c>
      <c r="J33" s="128">
        <f t="shared" si="4"/>
        <v>1.5509259259259258</v>
      </c>
      <c r="K33" s="128">
        <f t="shared" si="4"/>
        <v>1.5740740740740742</v>
      </c>
      <c r="L33" s="128">
        <f t="shared" si="4"/>
        <v>1.5601851851851851</v>
      </c>
      <c r="M33" s="128">
        <f t="shared" si="4"/>
        <v>1.5648148148148149</v>
      </c>
      <c r="N33" s="128">
        <f t="shared" si="4"/>
        <v>1.7824074074074074</v>
      </c>
      <c r="O33" s="128">
        <f t="shared" si="4"/>
        <v>1.8240740740740742</v>
      </c>
      <c r="P33" s="128">
        <f t="shared" si="4"/>
        <v>2.0416666666666665</v>
      </c>
      <c r="Q33" s="128">
        <f t="shared" si="4"/>
        <v>2.2962962962962963</v>
      </c>
      <c r="R33" s="128">
        <f t="shared" si="4"/>
        <v>2.5138888888888888</v>
      </c>
      <c r="S33" s="128">
        <f t="shared" si="4"/>
        <v>2.7592592592592591</v>
      </c>
      <c r="T33" s="128">
        <f t="shared" si="4"/>
        <v>2.9722222222222223</v>
      </c>
      <c r="U33" s="128">
        <f t="shared" si="4"/>
        <v>2.9722222222222223</v>
      </c>
      <c r="V33" s="128">
        <f t="shared" si="4"/>
        <v>3.1481481481481484</v>
      </c>
      <c r="W33" s="128">
        <f t="shared" si="4"/>
        <v>3.6064814814814814</v>
      </c>
      <c r="X33" s="128">
        <f t="shared" si="4"/>
        <v>3.5972222222222223</v>
      </c>
      <c r="Y33" s="128">
        <f t="shared" si="4"/>
        <v>3.824074074074074</v>
      </c>
      <c r="Z33" s="128">
        <f t="shared" si="4"/>
        <v>3.7361111111111112</v>
      </c>
      <c r="AB33" s="195"/>
      <c r="AC33" s="197"/>
      <c r="AD33" s="213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</row>
    <row r="34" spans="4:53">
      <c r="D34" s="128">
        <f>STDEV(D6:D32)</f>
        <v>0.69109233698082506</v>
      </c>
      <c r="E34" s="128">
        <f t="shared" ref="E34:Z34" si="5">STDEV(E6:E32)</f>
        <v>0.77159093054711569</v>
      </c>
      <c r="F34" s="128">
        <f t="shared" si="5"/>
        <v>0.78389686948877524</v>
      </c>
      <c r="G34" s="128">
        <f t="shared" si="5"/>
        <v>0.75026704647454778</v>
      </c>
      <c r="H34" s="128">
        <f t="shared" si="5"/>
        <v>0.71049820007350639</v>
      </c>
      <c r="I34" s="128">
        <f t="shared" si="5"/>
        <v>0.67930069203514742</v>
      </c>
      <c r="J34" s="128">
        <f t="shared" si="5"/>
        <v>0.68925410776521667</v>
      </c>
      <c r="K34" s="128">
        <f t="shared" si="5"/>
        <v>0.75579433129990536</v>
      </c>
      <c r="L34" s="128">
        <f t="shared" si="5"/>
        <v>0.76536376655593985</v>
      </c>
      <c r="M34" s="128">
        <f t="shared" si="5"/>
        <v>0.71838023128087036</v>
      </c>
      <c r="N34" s="128">
        <f t="shared" si="5"/>
        <v>0.69475420441937918</v>
      </c>
      <c r="O34" s="128">
        <f t="shared" si="5"/>
        <v>0.681361810919072</v>
      </c>
      <c r="P34" s="128">
        <f t="shared" si="5"/>
        <v>0.83205029433784372</v>
      </c>
      <c r="Q34" s="128">
        <f t="shared" si="5"/>
        <v>0.84220702802973424</v>
      </c>
      <c r="R34" s="128">
        <f t="shared" si="5"/>
        <v>0.88885550150972359</v>
      </c>
      <c r="S34" s="128">
        <f t="shared" si="5"/>
        <v>0.74511705805157247</v>
      </c>
      <c r="T34" s="128">
        <f t="shared" si="5"/>
        <v>0.78088132326598814</v>
      </c>
      <c r="U34" s="128">
        <f t="shared" si="5"/>
        <v>0.85438161773176535</v>
      </c>
      <c r="V34" s="128">
        <f t="shared" si="5"/>
        <v>0.86257457665114357</v>
      </c>
      <c r="W34" s="128">
        <f t="shared" si="5"/>
        <v>0.99982192146595561</v>
      </c>
      <c r="X34" s="128">
        <f t="shared" si="5"/>
        <v>0.94011387744469732</v>
      </c>
      <c r="Y34" s="128">
        <f t="shared" si="5"/>
        <v>0.80731277543398083</v>
      </c>
      <c r="Z34" s="128">
        <f t="shared" si="5"/>
        <v>0.83373387809731003</v>
      </c>
    </row>
  </sheetData>
  <mergeCells count="37">
    <mergeCell ref="AB33:AC33"/>
    <mergeCell ref="A30:B30"/>
    <mergeCell ref="A31:B31"/>
    <mergeCell ref="A32:B32"/>
    <mergeCell ref="A24:B24"/>
    <mergeCell ref="A25:B25"/>
    <mergeCell ref="A26:B26"/>
    <mergeCell ref="A27:B27"/>
    <mergeCell ref="A28:B28"/>
    <mergeCell ref="A29:B29"/>
    <mergeCell ref="AB32:AC32"/>
    <mergeCell ref="A22:B22"/>
    <mergeCell ref="A23:B23"/>
    <mergeCell ref="A18:B18"/>
    <mergeCell ref="A19:B19"/>
    <mergeCell ref="A20:B20"/>
    <mergeCell ref="A21:B21"/>
    <mergeCell ref="A16:B16"/>
    <mergeCell ref="A17:B17"/>
    <mergeCell ref="A12:B12"/>
    <mergeCell ref="A13:B13"/>
    <mergeCell ref="A14:B14"/>
    <mergeCell ref="A15:B15"/>
    <mergeCell ref="A10:B10"/>
    <mergeCell ref="A11:B11"/>
    <mergeCell ref="A6:B6"/>
    <mergeCell ref="A7:B7"/>
    <mergeCell ref="A8:B8"/>
    <mergeCell ref="A9:B9"/>
    <mergeCell ref="A4:C4"/>
    <mergeCell ref="A5:B5"/>
    <mergeCell ref="A1:Z1"/>
    <mergeCell ref="AB1:BA1"/>
    <mergeCell ref="A2:C2"/>
    <mergeCell ref="D2:Z2"/>
    <mergeCell ref="A3:C3"/>
    <mergeCell ref="D3:Z3"/>
  </mergeCells>
  <hyperlinks>
    <hyperlink ref="A14" r:id="rId1" display="http://stats.oecd.org/OECDStat_Metadata/ShowMetadata.ashx?Dataset=EPS&amp;Coords=[COU].[DEU]&amp;ShowOnWeb=true&amp;Lang=en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topLeftCell="A4" workbookViewId="0">
      <selection activeCell="H16" sqref="A1:Z34"/>
    </sheetView>
  </sheetViews>
  <sheetFormatPr defaultColWidth="9.125" defaultRowHeight="13.8"/>
  <cols>
    <col min="1" max="16384" width="9.125" style="4"/>
  </cols>
  <sheetData>
    <row r="1" spans="1:53" ht="14.4">
      <c r="A1" s="191" t="s">
        <v>162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B1" s="111" t="s">
        <v>163</v>
      </c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</row>
    <row r="2" spans="1:53" ht="16.5" customHeight="1">
      <c r="A2" s="192" t="s">
        <v>91</v>
      </c>
      <c r="B2" s="193"/>
      <c r="C2" s="194"/>
      <c r="D2" s="195" t="s">
        <v>323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7"/>
      <c r="AB2" s="30" t="s">
        <v>91</v>
      </c>
      <c r="AC2" s="32"/>
      <c r="AD2" s="31"/>
      <c r="AE2" s="33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4"/>
    </row>
    <row r="3" spans="1:53">
      <c r="A3" s="192" t="s">
        <v>83</v>
      </c>
      <c r="B3" s="193"/>
      <c r="C3" s="194"/>
      <c r="D3" s="195" t="s">
        <v>177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7"/>
      <c r="AB3" s="30" t="s">
        <v>83</v>
      </c>
      <c r="AC3" s="32"/>
      <c r="AD3" s="31"/>
      <c r="AE3" s="33" t="s">
        <v>177</v>
      </c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4"/>
    </row>
    <row r="4" spans="1:53">
      <c r="A4" s="204" t="s">
        <v>90</v>
      </c>
      <c r="B4" s="205"/>
      <c r="C4" s="206"/>
      <c r="D4" s="207" t="s">
        <v>84</v>
      </c>
      <c r="E4" s="207" t="s">
        <v>85</v>
      </c>
      <c r="F4" s="207" t="s">
        <v>86</v>
      </c>
      <c r="G4" s="207" t="s">
        <v>87</v>
      </c>
      <c r="H4" s="207" t="s">
        <v>88</v>
      </c>
      <c r="I4" s="207" t="s">
        <v>49</v>
      </c>
      <c r="J4" s="207" t="s">
        <v>50</v>
      </c>
      <c r="K4" s="207" t="s">
        <v>51</v>
      </c>
      <c r="L4" s="207" t="s">
        <v>52</v>
      </c>
      <c r="M4" s="207" t="s">
        <v>53</v>
      </c>
      <c r="N4" s="207" t="s">
        <v>54</v>
      </c>
      <c r="O4" s="207" t="s">
        <v>55</v>
      </c>
      <c r="P4" s="207" t="s">
        <v>56</v>
      </c>
      <c r="Q4" s="207" t="s">
        <v>57</v>
      </c>
      <c r="R4" s="207" t="s">
        <v>58</v>
      </c>
      <c r="S4" s="207" t="s">
        <v>59</v>
      </c>
      <c r="T4" s="207" t="s">
        <v>60</v>
      </c>
      <c r="U4" s="207" t="s">
        <v>61</v>
      </c>
      <c r="V4" s="207" t="s">
        <v>62</v>
      </c>
      <c r="W4" s="207" t="s">
        <v>63</v>
      </c>
      <c r="X4" s="207" t="s">
        <v>64</v>
      </c>
      <c r="Y4" s="207" t="s">
        <v>65</v>
      </c>
      <c r="Z4" s="207" t="s">
        <v>66</v>
      </c>
      <c r="AB4" s="36" t="s">
        <v>90</v>
      </c>
      <c r="AC4" s="38"/>
      <c r="AD4" s="37"/>
      <c r="AE4" s="39" t="s">
        <v>84</v>
      </c>
      <c r="AF4" s="39" t="s">
        <v>85</v>
      </c>
      <c r="AG4" s="39" t="s">
        <v>86</v>
      </c>
      <c r="AH4" s="39" t="s">
        <v>87</v>
      </c>
      <c r="AI4" s="39" t="s">
        <v>88</v>
      </c>
      <c r="AJ4" s="39" t="s">
        <v>49</v>
      </c>
      <c r="AK4" s="39" t="s">
        <v>50</v>
      </c>
      <c r="AL4" s="39" t="s">
        <v>51</v>
      </c>
      <c r="AM4" s="39" t="s">
        <v>52</v>
      </c>
      <c r="AN4" s="39" t="s">
        <v>53</v>
      </c>
      <c r="AO4" s="39" t="s">
        <v>54</v>
      </c>
      <c r="AP4" s="39" t="s">
        <v>55</v>
      </c>
      <c r="AQ4" s="39" t="s">
        <v>56</v>
      </c>
      <c r="AR4" s="39" t="s">
        <v>57</v>
      </c>
      <c r="AS4" s="39" t="s">
        <v>58</v>
      </c>
      <c r="AT4" s="39" t="s">
        <v>59</v>
      </c>
      <c r="AU4" s="39" t="s">
        <v>60</v>
      </c>
      <c r="AV4" s="39" t="s">
        <v>61</v>
      </c>
      <c r="AW4" s="39" t="s">
        <v>62</v>
      </c>
      <c r="AX4" s="39" t="s">
        <v>63</v>
      </c>
      <c r="AY4" s="39" t="s">
        <v>64</v>
      </c>
      <c r="AZ4" s="39" t="s">
        <v>65</v>
      </c>
      <c r="BA4" s="39" t="s">
        <v>66</v>
      </c>
    </row>
    <row r="5" spans="1:53" ht="14.4">
      <c r="A5" s="211" t="s">
        <v>47</v>
      </c>
      <c r="B5" s="212"/>
      <c r="C5" s="213" t="s">
        <v>28</v>
      </c>
      <c r="D5" s="213" t="s">
        <v>28</v>
      </c>
      <c r="E5" s="213" t="s">
        <v>28</v>
      </c>
      <c r="F5" s="213" t="s">
        <v>28</v>
      </c>
      <c r="G5" s="213" t="s">
        <v>28</v>
      </c>
      <c r="H5" s="213" t="s">
        <v>28</v>
      </c>
      <c r="I5" s="213" t="s">
        <v>28</v>
      </c>
      <c r="J5" s="213" t="s">
        <v>28</v>
      </c>
      <c r="K5" s="213" t="s">
        <v>28</v>
      </c>
      <c r="L5" s="213" t="s">
        <v>28</v>
      </c>
      <c r="M5" s="213" t="s">
        <v>28</v>
      </c>
      <c r="N5" s="213" t="s">
        <v>28</v>
      </c>
      <c r="O5" s="213" t="s">
        <v>28</v>
      </c>
      <c r="P5" s="213" t="s">
        <v>28</v>
      </c>
      <c r="Q5" s="213" t="s">
        <v>28</v>
      </c>
      <c r="R5" s="213" t="s">
        <v>28</v>
      </c>
      <c r="S5" s="213" t="s">
        <v>28</v>
      </c>
      <c r="T5" s="213" t="s">
        <v>28</v>
      </c>
      <c r="U5" s="213" t="s">
        <v>28</v>
      </c>
      <c r="V5" s="213" t="s">
        <v>28</v>
      </c>
      <c r="W5" s="213" t="s">
        <v>28</v>
      </c>
      <c r="X5" s="213" t="s">
        <v>28</v>
      </c>
      <c r="Y5" s="213" t="s">
        <v>28</v>
      </c>
      <c r="Z5" s="213" t="s">
        <v>28</v>
      </c>
      <c r="AB5" s="40" t="s">
        <v>47</v>
      </c>
      <c r="AC5" s="41"/>
      <c r="AD5" s="42" t="s">
        <v>28</v>
      </c>
      <c r="AE5" s="42" t="s">
        <v>28</v>
      </c>
      <c r="AF5" s="42" t="s">
        <v>28</v>
      </c>
      <c r="AG5" s="42" t="s">
        <v>28</v>
      </c>
      <c r="AH5" s="42" t="s">
        <v>28</v>
      </c>
      <c r="AI5" s="42" t="s">
        <v>28</v>
      </c>
      <c r="AJ5" s="42" t="s">
        <v>28</v>
      </c>
      <c r="AK5" s="42" t="s">
        <v>28</v>
      </c>
      <c r="AL5" s="42" t="s">
        <v>28</v>
      </c>
      <c r="AM5" s="42" t="s">
        <v>28</v>
      </c>
      <c r="AN5" s="42" t="s">
        <v>28</v>
      </c>
      <c r="AO5" s="42" t="s">
        <v>28</v>
      </c>
      <c r="AP5" s="42" t="s">
        <v>28</v>
      </c>
      <c r="AQ5" s="42" t="s">
        <v>28</v>
      </c>
      <c r="AR5" s="42" t="s">
        <v>28</v>
      </c>
      <c r="AS5" s="42" t="s">
        <v>28</v>
      </c>
      <c r="AT5" s="42" t="s">
        <v>28</v>
      </c>
      <c r="AU5" s="42" t="s">
        <v>28</v>
      </c>
      <c r="AV5" s="42" t="s">
        <v>28</v>
      </c>
      <c r="AW5" s="42" t="s">
        <v>28</v>
      </c>
      <c r="AX5" s="42" t="s">
        <v>28</v>
      </c>
      <c r="AY5" s="42" t="s">
        <v>28</v>
      </c>
      <c r="AZ5" s="42" t="s">
        <v>28</v>
      </c>
      <c r="BA5" s="42" t="s">
        <v>28</v>
      </c>
    </row>
    <row r="6" spans="1:53" ht="14.4">
      <c r="A6" s="195" t="s">
        <v>27</v>
      </c>
      <c r="B6" s="197"/>
      <c r="C6" s="213" t="s">
        <v>28</v>
      </c>
      <c r="D6" s="216">
        <v>1.5</v>
      </c>
      <c r="E6" s="216">
        <v>1.5</v>
      </c>
      <c r="F6" s="216">
        <v>1.5</v>
      </c>
      <c r="G6" s="216">
        <v>1.5</v>
      </c>
      <c r="H6" s="216">
        <v>1.5</v>
      </c>
      <c r="I6" s="216">
        <v>1.5</v>
      </c>
      <c r="J6" s="216">
        <v>1.5</v>
      </c>
      <c r="K6" s="216">
        <v>1.5</v>
      </c>
      <c r="L6" s="216">
        <v>0.75</v>
      </c>
      <c r="M6" s="216">
        <v>0.75</v>
      </c>
      <c r="N6" s="216">
        <v>0.75</v>
      </c>
      <c r="O6" s="216">
        <v>0.75</v>
      </c>
      <c r="P6" s="216">
        <v>1.25</v>
      </c>
      <c r="Q6" s="216">
        <v>1.25</v>
      </c>
      <c r="R6" s="216">
        <v>1.25</v>
      </c>
      <c r="S6" s="216">
        <v>1.25</v>
      </c>
      <c r="T6" s="216">
        <v>1.75</v>
      </c>
      <c r="U6" s="216">
        <v>1.75</v>
      </c>
      <c r="V6" s="216">
        <v>1.75</v>
      </c>
      <c r="W6" s="216">
        <v>2</v>
      </c>
      <c r="X6" s="216">
        <v>2</v>
      </c>
      <c r="Y6" s="216">
        <v>2</v>
      </c>
      <c r="Z6" s="216">
        <v>2</v>
      </c>
      <c r="AB6" s="43" t="s">
        <v>27</v>
      </c>
      <c r="AC6" s="44"/>
      <c r="AD6" s="42" t="s">
        <v>28</v>
      </c>
      <c r="AE6" s="45">
        <f>(D6-D$33)/D$34</f>
        <v>0.86285993931733362</v>
      </c>
      <c r="AF6" s="45">
        <f t="shared" ref="AF6:AU17" si="0">(E6-E$33)/E$34</f>
        <v>0.64943069880634974</v>
      </c>
      <c r="AG6" s="45">
        <f t="shared" si="0"/>
        <v>0.62578157099124065</v>
      </c>
      <c r="AH6" s="45">
        <f t="shared" si="0"/>
        <v>0.29184210527902182</v>
      </c>
      <c r="AI6" s="45">
        <f t="shared" si="0"/>
        <v>0.2535771329605887</v>
      </c>
      <c r="AJ6" s="45">
        <f t="shared" si="0"/>
        <v>0.29387819125809017</v>
      </c>
      <c r="AK6" s="45">
        <f t="shared" si="0"/>
        <v>0.2277801139960558</v>
      </c>
      <c r="AL6" s="45">
        <f t="shared" si="0"/>
        <v>0.26874192494328508</v>
      </c>
      <c r="AM6" s="45">
        <f t="shared" si="0"/>
        <v>-0.8830215713766959</v>
      </c>
      <c r="AN6" s="45">
        <f t="shared" si="0"/>
        <v>-0.89095106139102487</v>
      </c>
      <c r="AO6" s="45">
        <f t="shared" si="0"/>
        <v>-1.5880166729382064</v>
      </c>
      <c r="AP6" s="45">
        <f t="shared" si="0"/>
        <v>-1.6082503207685093</v>
      </c>
      <c r="AQ6" s="45">
        <f t="shared" si="0"/>
        <v>-0.86261680026982124</v>
      </c>
      <c r="AR6" s="45">
        <f t="shared" si="0"/>
        <v>-1.2341492689490736</v>
      </c>
      <c r="AS6" s="45">
        <f t="shared" si="0"/>
        <v>-1.5096450462515461</v>
      </c>
      <c r="AT6" s="45">
        <f t="shared" si="0"/>
        <v>-2.1290262802877487</v>
      </c>
      <c r="AU6" s="45">
        <f t="shared" si="0"/>
        <v>-2.3311658744787622</v>
      </c>
      <c r="AV6" s="45">
        <f t="shared" ref="AS6:BA21" si="1">(U6-U$33)/U$34</f>
        <v>-2.2760950617794382</v>
      </c>
      <c r="AW6" s="45">
        <f t="shared" si="1"/>
        <v>-2.4053511772118195</v>
      </c>
      <c r="AX6" s="45">
        <f t="shared" si="1"/>
        <v>-2.3295358155571737</v>
      </c>
      <c r="AY6" s="45">
        <f t="shared" si="1"/>
        <v>-2.8744575498583784</v>
      </c>
      <c r="AZ6" s="45">
        <f t="shared" si="1"/>
        <v>-2.8846592246841563</v>
      </c>
      <c r="BA6" s="45">
        <f t="shared" si="1"/>
        <v>-2.895240674476212</v>
      </c>
    </row>
    <row r="7" spans="1:53" ht="14.4">
      <c r="A7" s="195" t="s">
        <v>20</v>
      </c>
      <c r="B7" s="197"/>
      <c r="C7" s="213" t="s">
        <v>28</v>
      </c>
      <c r="D7" s="216">
        <v>3</v>
      </c>
      <c r="E7" s="216">
        <v>3</v>
      </c>
      <c r="F7" s="216">
        <v>3</v>
      </c>
      <c r="G7" s="216">
        <v>3.25</v>
      </c>
      <c r="H7" s="216">
        <v>3.25</v>
      </c>
      <c r="I7" s="216">
        <v>3.25</v>
      </c>
      <c r="J7" s="216">
        <v>3.25</v>
      </c>
      <c r="K7" s="216">
        <v>3.25</v>
      </c>
      <c r="L7" s="216">
        <v>3.25</v>
      </c>
      <c r="M7" s="216">
        <v>3.25</v>
      </c>
      <c r="N7" s="216">
        <v>3.75</v>
      </c>
      <c r="O7" s="216">
        <v>3.75</v>
      </c>
      <c r="P7" s="216">
        <v>3.75</v>
      </c>
      <c r="Q7" s="216">
        <v>3.75</v>
      </c>
      <c r="R7" s="216">
        <v>3.75</v>
      </c>
      <c r="S7" s="216">
        <v>4</v>
      </c>
      <c r="T7" s="216">
        <v>4</v>
      </c>
      <c r="U7" s="216">
        <v>4</v>
      </c>
      <c r="V7" s="216">
        <v>4</v>
      </c>
      <c r="W7" s="216">
        <v>4.25</v>
      </c>
      <c r="X7" s="216">
        <v>4.25</v>
      </c>
      <c r="Y7" s="216">
        <v>4.25</v>
      </c>
      <c r="Z7" s="216">
        <v>4.25</v>
      </c>
      <c r="AB7" s="43" t="s">
        <v>20</v>
      </c>
      <c r="AC7" s="44"/>
      <c r="AD7" s="42" t="s">
        <v>28</v>
      </c>
      <c r="AE7" s="45">
        <f t="shared" ref="AE7:AT32" si="2">(D7-D$33)/D$34</f>
        <v>2.9807888812780616</v>
      </c>
      <c r="AF7" s="45">
        <f t="shared" si="0"/>
        <v>2.7535861629389227</v>
      </c>
      <c r="AG7" s="45">
        <f t="shared" si="0"/>
        <v>2.7827308156844537</v>
      </c>
      <c r="AH7" s="45">
        <f t="shared" si="0"/>
        <v>2.9184210527902188</v>
      </c>
      <c r="AI7" s="45">
        <f t="shared" si="0"/>
        <v>3.0727581994047806</v>
      </c>
      <c r="AJ7" s="45">
        <f t="shared" si="0"/>
        <v>3.0710270986470434</v>
      </c>
      <c r="AK7" s="45">
        <f t="shared" si="0"/>
        <v>3.0978095503463599</v>
      </c>
      <c r="AL7" s="45">
        <f t="shared" si="0"/>
        <v>3.0905321368477772</v>
      </c>
      <c r="AM7" s="45">
        <f t="shared" si="0"/>
        <v>3.0905754998184358</v>
      </c>
      <c r="AN7" s="45">
        <f t="shared" si="0"/>
        <v>3.0526028168971178</v>
      </c>
      <c r="AO7" s="45">
        <f t="shared" si="0"/>
        <v>3.0058887023473195</v>
      </c>
      <c r="AP7" s="45">
        <f t="shared" si="0"/>
        <v>3.0030160856827917</v>
      </c>
      <c r="AQ7" s="45">
        <f t="shared" si="0"/>
        <v>1.4207806122091169</v>
      </c>
      <c r="AR7" s="45">
        <f t="shared" si="0"/>
        <v>0.83554205164875139</v>
      </c>
      <c r="AS7" s="45">
        <f t="shared" si="0"/>
        <v>0.56996802766639998</v>
      </c>
      <c r="AT7" s="45">
        <f t="shared" si="0"/>
        <v>0.29365879728106892</v>
      </c>
      <c r="AU7" s="45">
        <f t="shared" si="0"/>
        <v>0.10005003753127731</v>
      </c>
      <c r="AV7" s="45">
        <f t="shared" si="1"/>
        <v>1.8888755699414509E-2</v>
      </c>
      <c r="AW7" s="45">
        <f t="shared" si="1"/>
        <v>0</v>
      </c>
      <c r="AX7" s="45">
        <f t="shared" si="1"/>
        <v>3.8988047122295977E-2</v>
      </c>
      <c r="AY7" s="45">
        <f t="shared" si="1"/>
        <v>-0.11361492291930346</v>
      </c>
      <c r="AZ7" s="45">
        <f t="shared" si="1"/>
        <v>-0.12492618689577081</v>
      </c>
      <c r="BA7" s="45">
        <f t="shared" si="1"/>
        <v>-0.13624661997535067</v>
      </c>
    </row>
    <row r="8" spans="1:53" ht="14.4">
      <c r="A8" s="195" t="s">
        <v>4</v>
      </c>
      <c r="B8" s="197"/>
      <c r="C8" s="213" t="s">
        <v>28</v>
      </c>
      <c r="D8" s="216">
        <v>1</v>
      </c>
      <c r="E8" s="216">
        <v>1</v>
      </c>
      <c r="F8" s="216">
        <v>1</v>
      </c>
      <c r="G8" s="216">
        <v>1.25</v>
      </c>
      <c r="H8" s="216">
        <v>1.25</v>
      </c>
      <c r="I8" s="216">
        <v>1.25</v>
      </c>
      <c r="J8" s="216">
        <v>1.25</v>
      </c>
      <c r="K8" s="216">
        <v>1.25</v>
      </c>
      <c r="L8" s="216">
        <v>1.25</v>
      </c>
      <c r="M8" s="216">
        <v>1.25</v>
      </c>
      <c r="N8" s="216">
        <v>1.75</v>
      </c>
      <c r="O8" s="216">
        <v>1.75</v>
      </c>
      <c r="P8" s="216">
        <v>1.75</v>
      </c>
      <c r="Q8" s="216">
        <v>1.75</v>
      </c>
      <c r="R8" s="216">
        <v>5</v>
      </c>
      <c r="S8" s="216">
        <v>5.25</v>
      </c>
      <c r="T8" s="216">
        <v>5.25</v>
      </c>
      <c r="U8" s="216">
        <v>5.25</v>
      </c>
      <c r="V8" s="216">
        <v>5.25</v>
      </c>
      <c r="W8" s="216">
        <v>5.5</v>
      </c>
      <c r="X8" s="216">
        <v>5.5</v>
      </c>
      <c r="Y8" s="216">
        <v>5.5</v>
      </c>
      <c r="Z8" s="216">
        <v>5.5</v>
      </c>
      <c r="AB8" s="43" t="s">
        <v>4</v>
      </c>
      <c r="AC8" s="44"/>
      <c r="AD8" s="42" t="s">
        <v>28</v>
      </c>
      <c r="AE8" s="45">
        <f t="shared" si="2"/>
        <v>0.15688362533042435</v>
      </c>
      <c r="AF8" s="45">
        <f t="shared" si="0"/>
        <v>-5.1954455904507889E-2</v>
      </c>
      <c r="AG8" s="45">
        <f t="shared" si="0"/>
        <v>-9.3201510573163615E-2</v>
      </c>
      <c r="AH8" s="45">
        <f t="shared" si="0"/>
        <v>-8.3383458651149142E-2</v>
      </c>
      <c r="AI8" s="45">
        <f t="shared" si="0"/>
        <v>-0.14916301938858151</v>
      </c>
      <c r="AJ8" s="45">
        <f t="shared" si="0"/>
        <v>-0.10285736694033171</v>
      </c>
      <c r="AK8" s="45">
        <f t="shared" si="0"/>
        <v>-0.1822240911968448</v>
      </c>
      <c r="AL8" s="45">
        <f t="shared" si="0"/>
        <v>-0.13437096247164237</v>
      </c>
      <c r="AM8" s="45">
        <f t="shared" si="0"/>
        <v>-8.8302157137669632E-2</v>
      </c>
      <c r="AN8" s="45">
        <f t="shared" si="0"/>
        <v>-0.1022402857333964</v>
      </c>
      <c r="AO8" s="45">
        <f t="shared" si="0"/>
        <v>-5.6714881176364432E-2</v>
      </c>
      <c r="AP8" s="45">
        <f t="shared" si="0"/>
        <v>-7.1161518618075612E-2</v>
      </c>
      <c r="AQ8" s="45">
        <f t="shared" si="0"/>
        <v>-0.40593731777403363</v>
      </c>
      <c r="AR8" s="45">
        <f t="shared" si="0"/>
        <v>-0.82021100482950859</v>
      </c>
      <c r="AS8" s="45">
        <f t="shared" si="0"/>
        <v>1.6097745646253729</v>
      </c>
      <c r="AT8" s="45">
        <f t="shared" si="0"/>
        <v>1.3948792870850768</v>
      </c>
      <c r="AU8" s="45">
        <f t="shared" si="0"/>
        <v>1.4507255442035214</v>
      </c>
      <c r="AV8" s="45">
        <f t="shared" si="1"/>
        <v>1.2938797654098881</v>
      </c>
      <c r="AW8" s="45">
        <f t="shared" si="1"/>
        <v>1.3363062095621219</v>
      </c>
      <c r="AX8" s="45">
        <f t="shared" si="1"/>
        <v>1.3548346374997793</v>
      </c>
      <c r="AY8" s="45">
        <f t="shared" si="1"/>
        <v>1.4201865364912938</v>
      </c>
      <c r="AZ8" s="45">
        <f t="shared" si="1"/>
        <v>1.4082588340977766</v>
      </c>
      <c r="BA8" s="45">
        <f t="shared" si="1"/>
        <v>1.3965278547473499</v>
      </c>
    </row>
    <row r="9" spans="1:53" ht="14.4">
      <c r="A9" s="195" t="s">
        <v>29</v>
      </c>
      <c r="B9" s="197"/>
      <c r="C9" s="213" t="s">
        <v>28</v>
      </c>
      <c r="D9" s="216">
        <v>1.5</v>
      </c>
      <c r="E9" s="216">
        <v>1.5</v>
      </c>
      <c r="F9" s="216">
        <v>1.5</v>
      </c>
      <c r="G9" s="216">
        <v>1.5</v>
      </c>
      <c r="H9" s="216">
        <v>1.5</v>
      </c>
      <c r="I9" s="216">
        <v>1.5</v>
      </c>
      <c r="J9" s="216">
        <v>1.5</v>
      </c>
      <c r="K9" s="216">
        <v>0.75</v>
      </c>
      <c r="L9" s="216">
        <v>0.75</v>
      </c>
      <c r="M9" s="216">
        <v>0.75</v>
      </c>
      <c r="N9" s="216">
        <v>0.75</v>
      </c>
      <c r="O9" s="216">
        <v>0.75</v>
      </c>
      <c r="P9" s="216">
        <v>0.75</v>
      </c>
      <c r="Q9" s="216">
        <v>3.5</v>
      </c>
      <c r="R9" s="216">
        <v>3.5</v>
      </c>
      <c r="S9" s="216">
        <v>3.5</v>
      </c>
      <c r="T9" s="216">
        <v>4</v>
      </c>
      <c r="U9" s="216">
        <v>5.75</v>
      </c>
      <c r="V9" s="216">
        <v>5.75</v>
      </c>
      <c r="W9" s="216">
        <v>5.75</v>
      </c>
      <c r="X9" s="216">
        <v>5.75</v>
      </c>
      <c r="Y9" s="216">
        <v>5.75</v>
      </c>
      <c r="Z9" s="216">
        <v>5.75</v>
      </c>
      <c r="AB9" s="43" t="s">
        <v>29</v>
      </c>
      <c r="AC9" s="44"/>
      <c r="AD9" s="42" t="s">
        <v>28</v>
      </c>
      <c r="AE9" s="45">
        <f t="shared" si="2"/>
        <v>0.86285993931733362</v>
      </c>
      <c r="AF9" s="45">
        <f t="shared" si="0"/>
        <v>0.64943069880634974</v>
      </c>
      <c r="AG9" s="45">
        <f t="shared" si="0"/>
        <v>0.62578157099124065</v>
      </c>
      <c r="AH9" s="45">
        <f t="shared" si="0"/>
        <v>0.29184210527902182</v>
      </c>
      <c r="AI9" s="45">
        <f t="shared" si="0"/>
        <v>0.2535771329605887</v>
      </c>
      <c r="AJ9" s="45">
        <f t="shared" si="0"/>
        <v>0.29387819125809017</v>
      </c>
      <c r="AK9" s="45">
        <f t="shared" si="0"/>
        <v>0.2277801139960558</v>
      </c>
      <c r="AL9" s="45">
        <f t="shared" si="0"/>
        <v>-0.94059673730149729</v>
      </c>
      <c r="AM9" s="45">
        <f t="shared" si="0"/>
        <v>-0.8830215713766959</v>
      </c>
      <c r="AN9" s="45">
        <f t="shared" si="0"/>
        <v>-0.89095106139102487</v>
      </c>
      <c r="AO9" s="45">
        <f t="shared" si="0"/>
        <v>-1.5880166729382064</v>
      </c>
      <c r="AP9" s="45">
        <f t="shared" si="0"/>
        <v>-1.6082503207685093</v>
      </c>
      <c r="AQ9" s="45">
        <f t="shared" si="0"/>
        <v>-1.319296282765609</v>
      </c>
      <c r="AR9" s="45">
        <f t="shared" si="0"/>
        <v>0.62857291958896888</v>
      </c>
      <c r="AS9" s="45">
        <f t="shared" si="0"/>
        <v>0.36200672027460534</v>
      </c>
      <c r="AT9" s="45">
        <f t="shared" si="0"/>
        <v>-0.14682939864053426</v>
      </c>
      <c r="AU9" s="45">
        <f t="shared" si="0"/>
        <v>0.10005003753127731</v>
      </c>
      <c r="AV9" s="45">
        <f t="shared" si="1"/>
        <v>1.8038761692940777</v>
      </c>
      <c r="AW9" s="45">
        <f t="shared" si="1"/>
        <v>1.8708286933869707</v>
      </c>
      <c r="AX9" s="45">
        <f t="shared" si="1"/>
        <v>1.6180039555752759</v>
      </c>
      <c r="AY9" s="45">
        <f t="shared" si="1"/>
        <v>1.7269468283734133</v>
      </c>
      <c r="AZ9" s="45">
        <f t="shared" si="1"/>
        <v>1.7148958382964861</v>
      </c>
      <c r="BA9" s="45">
        <f t="shared" si="1"/>
        <v>1.7030827496918901</v>
      </c>
    </row>
    <row r="10" spans="1:53" ht="20.399999999999999">
      <c r="A10" s="195" t="s">
        <v>6</v>
      </c>
      <c r="B10" s="197"/>
      <c r="C10" s="213" t="s">
        <v>28</v>
      </c>
      <c r="D10" s="216">
        <v>1.5</v>
      </c>
      <c r="E10" s="216">
        <v>1.5</v>
      </c>
      <c r="F10" s="216">
        <v>1.5</v>
      </c>
      <c r="G10" s="216">
        <v>1.5</v>
      </c>
      <c r="H10" s="216">
        <v>1.5</v>
      </c>
      <c r="I10" s="216">
        <v>0.75</v>
      </c>
      <c r="J10" s="216">
        <v>0.75</v>
      </c>
      <c r="K10" s="216">
        <v>0.75</v>
      </c>
      <c r="L10" s="216">
        <v>0.75</v>
      </c>
      <c r="M10" s="216">
        <v>0.75</v>
      </c>
      <c r="N10" s="216">
        <v>1</v>
      </c>
      <c r="O10" s="216">
        <v>1</v>
      </c>
      <c r="P10" s="216">
        <v>4</v>
      </c>
      <c r="Q10" s="216">
        <v>4</v>
      </c>
      <c r="R10" s="216">
        <v>4</v>
      </c>
      <c r="S10" s="216">
        <v>4.25</v>
      </c>
      <c r="T10" s="216">
        <v>4.25</v>
      </c>
      <c r="U10" s="216">
        <v>4.25</v>
      </c>
      <c r="V10" s="216">
        <v>4.25</v>
      </c>
      <c r="W10" s="216">
        <v>4.5</v>
      </c>
      <c r="X10" s="216">
        <v>4.5</v>
      </c>
      <c r="Y10" s="216">
        <v>4.5</v>
      </c>
      <c r="Z10" s="216">
        <v>4.5</v>
      </c>
      <c r="AB10" s="43" t="s">
        <v>6</v>
      </c>
      <c r="AC10" s="44"/>
      <c r="AD10" s="42" t="s">
        <v>28</v>
      </c>
      <c r="AE10" s="45">
        <f t="shared" si="2"/>
        <v>0.86285993931733362</v>
      </c>
      <c r="AF10" s="45">
        <f t="shared" si="0"/>
        <v>0.64943069880634974</v>
      </c>
      <c r="AG10" s="45">
        <f t="shared" si="0"/>
        <v>0.62578157099124065</v>
      </c>
      <c r="AH10" s="45">
        <f t="shared" si="0"/>
        <v>0.29184210527902182</v>
      </c>
      <c r="AI10" s="45">
        <f t="shared" si="0"/>
        <v>0.2535771329605887</v>
      </c>
      <c r="AJ10" s="45">
        <f t="shared" si="0"/>
        <v>-0.89632848333717552</v>
      </c>
      <c r="AK10" s="45">
        <f t="shared" si="0"/>
        <v>-1.0022325015826461</v>
      </c>
      <c r="AL10" s="45">
        <f t="shared" si="0"/>
        <v>-0.94059673730149729</v>
      </c>
      <c r="AM10" s="45">
        <f t="shared" si="0"/>
        <v>-0.8830215713766959</v>
      </c>
      <c r="AN10" s="45">
        <f t="shared" si="0"/>
        <v>-0.89095106139102487</v>
      </c>
      <c r="AO10" s="45">
        <f t="shared" si="0"/>
        <v>-1.2051912249977459</v>
      </c>
      <c r="AP10" s="45">
        <f t="shared" si="0"/>
        <v>-1.2239781202309008</v>
      </c>
      <c r="AQ10" s="45">
        <f t="shared" si="0"/>
        <v>1.6491203534570107</v>
      </c>
      <c r="AR10" s="45">
        <f t="shared" si="0"/>
        <v>1.0425111837085339</v>
      </c>
      <c r="AS10" s="45">
        <f t="shared" si="0"/>
        <v>0.7779293350581945</v>
      </c>
      <c r="AT10" s="45">
        <f t="shared" si="0"/>
        <v>0.51390289524187049</v>
      </c>
      <c r="AU10" s="45">
        <f t="shared" si="0"/>
        <v>0.37018513886572613</v>
      </c>
      <c r="AV10" s="45">
        <f t="shared" si="1"/>
        <v>0.27388695764150922</v>
      </c>
      <c r="AW10" s="45">
        <f t="shared" si="1"/>
        <v>0.2672612419124244</v>
      </c>
      <c r="AX10" s="45">
        <f t="shared" si="1"/>
        <v>0.30215736519779263</v>
      </c>
      <c r="AY10" s="45">
        <f t="shared" si="1"/>
        <v>0.19314536896281601</v>
      </c>
      <c r="AZ10" s="45">
        <f t="shared" si="1"/>
        <v>0.18171081730293867</v>
      </c>
      <c r="BA10" s="45">
        <f t="shared" si="1"/>
        <v>0.17030827496918943</v>
      </c>
    </row>
    <row r="11" spans="1:53" ht="14.4">
      <c r="A11" s="195" t="s">
        <v>7</v>
      </c>
      <c r="B11" s="197"/>
      <c r="C11" s="213" t="s">
        <v>28</v>
      </c>
      <c r="D11" s="216">
        <v>0.25</v>
      </c>
      <c r="E11" s="216">
        <v>1</v>
      </c>
      <c r="F11" s="216">
        <v>1</v>
      </c>
      <c r="G11" s="216">
        <v>1.25</v>
      </c>
      <c r="H11" s="216">
        <v>1.25</v>
      </c>
      <c r="I11" s="216">
        <v>1.25</v>
      </c>
      <c r="J11" s="216">
        <v>1.25</v>
      </c>
      <c r="K11" s="216">
        <v>1.25</v>
      </c>
      <c r="L11" s="216">
        <v>1.25</v>
      </c>
      <c r="M11" s="216">
        <v>1.25</v>
      </c>
      <c r="N11" s="216">
        <v>1.75</v>
      </c>
      <c r="O11" s="216">
        <v>1.75</v>
      </c>
      <c r="P11" s="216">
        <v>1.75</v>
      </c>
      <c r="Q11" s="216">
        <v>4</v>
      </c>
      <c r="R11" s="216">
        <v>4</v>
      </c>
      <c r="S11" s="216">
        <v>4.25</v>
      </c>
      <c r="T11" s="216">
        <v>4.25</v>
      </c>
      <c r="U11" s="216">
        <v>4.25</v>
      </c>
      <c r="V11" s="216">
        <v>4.25</v>
      </c>
      <c r="W11" s="216">
        <v>4.5</v>
      </c>
      <c r="X11" s="216">
        <v>4.5</v>
      </c>
      <c r="Y11" s="216">
        <v>4.5</v>
      </c>
      <c r="Z11" s="216">
        <v>4.5</v>
      </c>
      <c r="AB11" s="43" t="s">
        <v>7</v>
      </c>
      <c r="AC11" s="44"/>
      <c r="AD11" s="42" t="s">
        <v>28</v>
      </c>
      <c r="AE11" s="45">
        <f t="shared" si="2"/>
        <v>-0.90208084564993962</v>
      </c>
      <c r="AF11" s="45">
        <f t="shared" si="0"/>
        <v>-5.1954455904507889E-2</v>
      </c>
      <c r="AG11" s="45">
        <f t="shared" si="0"/>
        <v>-9.3201510573163615E-2</v>
      </c>
      <c r="AH11" s="45">
        <f t="shared" si="0"/>
        <v>-8.3383458651149142E-2</v>
      </c>
      <c r="AI11" s="45">
        <f t="shared" si="0"/>
        <v>-0.14916301938858151</v>
      </c>
      <c r="AJ11" s="45">
        <f t="shared" si="0"/>
        <v>-0.10285736694033171</v>
      </c>
      <c r="AK11" s="45">
        <f t="shared" si="0"/>
        <v>-0.1822240911968448</v>
      </c>
      <c r="AL11" s="45">
        <f t="shared" si="0"/>
        <v>-0.13437096247164237</v>
      </c>
      <c r="AM11" s="45">
        <f t="shared" si="0"/>
        <v>-8.8302157137669632E-2</v>
      </c>
      <c r="AN11" s="45">
        <f t="shared" si="0"/>
        <v>-0.1022402857333964</v>
      </c>
      <c r="AO11" s="45">
        <f t="shared" si="0"/>
        <v>-5.6714881176364432E-2</v>
      </c>
      <c r="AP11" s="45">
        <f t="shared" si="0"/>
        <v>-7.1161518618075612E-2</v>
      </c>
      <c r="AQ11" s="45">
        <f t="shared" si="0"/>
        <v>-0.40593731777403363</v>
      </c>
      <c r="AR11" s="45">
        <f t="shared" si="0"/>
        <v>1.0425111837085339</v>
      </c>
      <c r="AS11" s="45">
        <f t="shared" si="0"/>
        <v>0.7779293350581945</v>
      </c>
      <c r="AT11" s="45">
        <f t="shared" si="0"/>
        <v>0.51390289524187049</v>
      </c>
      <c r="AU11" s="45">
        <f t="shared" si="0"/>
        <v>0.37018513886572613</v>
      </c>
      <c r="AV11" s="45">
        <f t="shared" si="1"/>
        <v>0.27388695764150922</v>
      </c>
      <c r="AW11" s="45">
        <f t="shared" si="1"/>
        <v>0.2672612419124244</v>
      </c>
      <c r="AX11" s="45">
        <f t="shared" si="1"/>
        <v>0.30215736519779263</v>
      </c>
      <c r="AY11" s="45">
        <f t="shared" si="1"/>
        <v>0.19314536896281601</v>
      </c>
      <c r="AZ11" s="45">
        <f t="shared" si="1"/>
        <v>0.18171081730293867</v>
      </c>
      <c r="BA11" s="45">
        <f t="shared" si="1"/>
        <v>0.17030827496918943</v>
      </c>
    </row>
    <row r="12" spans="1:53" ht="14.4">
      <c r="A12" s="195" t="s">
        <v>25</v>
      </c>
      <c r="B12" s="197"/>
      <c r="C12" s="213" t="s">
        <v>28</v>
      </c>
      <c r="D12" s="216">
        <v>0.5</v>
      </c>
      <c r="E12" s="216">
        <v>2</v>
      </c>
      <c r="F12" s="216">
        <v>2</v>
      </c>
      <c r="G12" s="216">
        <v>2.25</v>
      </c>
      <c r="H12" s="216">
        <v>2.25</v>
      </c>
      <c r="I12" s="216">
        <v>2.25</v>
      </c>
      <c r="J12" s="216">
        <v>2.25</v>
      </c>
      <c r="K12" s="216">
        <v>2.25</v>
      </c>
      <c r="L12" s="216">
        <v>2.25</v>
      </c>
      <c r="M12" s="216">
        <v>2.25</v>
      </c>
      <c r="N12" s="216">
        <v>2.75</v>
      </c>
      <c r="O12" s="216">
        <v>2.75</v>
      </c>
      <c r="P12" s="216">
        <v>4.25</v>
      </c>
      <c r="Q12" s="216">
        <v>4.25</v>
      </c>
      <c r="R12" s="216">
        <v>4.25</v>
      </c>
      <c r="S12" s="216">
        <v>4.5</v>
      </c>
      <c r="T12" s="216">
        <v>4.5</v>
      </c>
      <c r="U12" s="216">
        <v>4.5</v>
      </c>
      <c r="V12" s="216">
        <v>4.5</v>
      </c>
      <c r="W12" s="216">
        <v>4.75</v>
      </c>
      <c r="X12" s="216">
        <v>4.75</v>
      </c>
      <c r="Y12" s="216">
        <v>4.75</v>
      </c>
      <c r="Z12" s="216">
        <v>4.75</v>
      </c>
      <c r="AB12" s="43" t="s">
        <v>25</v>
      </c>
      <c r="AC12" s="44"/>
      <c r="AD12" s="42" t="s">
        <v>28</v>
      </c>
      <c r="AE12" s="45">
        <f t="shared" si="2"/>
        <v>-0.54909268865648497</v>
      </c>
      <c r="AF12" s="45">
        <f t="shared" si="0"/>
        <v>1.3508158535172075</v>
      </c>
      <c r="AG12" s="45">
        <f t="shared" si="0"/>
        <v>1.3447646525556449</v>
      </c>
      <c r="AH12" s="45">
        <f t="shared" si="0"/>
        <v>1.4175187970695349</v>
      </c>
      <c r="AI12" s="45">
        <f t="shared" si="0"/>
        <v>1.4617975900080995</v>
      </c>
      <c r="AJ12" s="45">
        <f t="shared" si="0"/>
        <v>1.4840848658533559</v>
      </c>
      <c r="AK12" s="45">
        <f t="shared" si="0"/>
        <v>1.4577927295747577</v>
      </c>
      <c r="AL12" s="45">
        <f t="shared" si="0"/>
        <v>1.4780805871880676</v>
      </c>
      <c r="AM12" s="45">
        <f t="shared" si="0"/>
        <v>1.5011366713403831</v>
      </c>
      <c r="AN12" s="45">
        <f t="shared" si="0"/>
        <v>1.4751812655818606</v>
      </c>
      <c r="AO12" s="45">
        <f t="shared" si="0"/>
        <v>1.4745869105854776</v>
      </c>
      <c r="AP12" s="45">
        <f t="shared" si="0"/>
        <v>1.465927283532358</v>
      </c>
      <c r="AQ12" s="45">
        <f t="shared" si="0"/>
        <v>1.8774600947049045</v>
      </c>
      <c r="AR12" s="45">
        <f t="shared" si="0"/>
        <v>1.2494803157683163</v>
      </c>
      <c r="AS12" s="45">
        <f t="shared" si="0"/>
        <v>0.98589064244998914</v>
      </c>
      <c r="AT12" s="45">
        <f t="shared" si="0"/>
        <v>0.73414699320267207</v>
      </c>
      <c r="AU12" s="45">
        <f t="shared" si="0"/>
        <v>0.64032024020017497</v>
      </c>
      <c r="AV12" s="45">
        <f t="shared" si="1"/>
        <v>0.52888515958360394</v>
      </c>
      <c r="AW12" s="45">
        <f t="shared" si="1"/>
        <v>0.53452248382484879</v>
      </c>
      <c r="AX12" s="45">
        <f t="shared" si="1"/>
        <v>0.56532668327328928</v>
      </c>
      <c r="AY12" s="45">
        <f t="shared" si="1"/>
        <v>0.49990566084493543</v>
      </c>
      <c r="AZ12" s="45">
        <f t="shared" si="1"/>
        <v>0.48834782150164813</v>
      </c>
      <c r="BA12" s="45">
        <f t="shared" si="1"/>
        <v>0.47686316991372957</v>
      </c>
    </row>
    <row r="13" spans="1:53" ht="14.4">
      <c r="A13" s="195" t="s">
        <v>11</v>
      </c>
      <c r="B13" s="197"/>
      <c r="C13" s="213" t="s">
        <v>28</v>
      </c>
      <c r="D13" s="216">
        <v>1</v>
      </c>
      <c r="E13" s="216">
        <v>1</v>
      </c>
      <c r="F13" s="216">
        <v>1</v>
      </c>
      <c r="G13" s="216">
        <v>1.25</v>
      </c>
      <c r="H13" s="216">
        <v>1.25</v>
      </c>
      <c r="I13" s="216">
        <v>1.25</v>
      </c>
      <c r="J13" s="216">
        <v>1.25</v>
      </c>
      <c r="K13" s="216">
        <v>1.25</v>
      </c>
      <c r="L13" s="216">
        <v>1.25</v>
      </c>
      <c r="M13" s="216">
        <v>1.25</v>
      </c>
      <c r="N13" s="216">
        <v>1.75</v>
      </c>
      <c r="O13" s="216">
        <v>1.75</v>
      </c>
      <c r="P13" s="216">
        <v>1.75</v>
      </c>
      <c r="Q13" s="216">
        <v>1.75</v>
      </c>
      <c r="R13" s="216">
        <v>4</v>
      </c>
      <c r="S13" s="216">
        <v>4.25</v>
      </c>
      <c r="T13" s="216">
        <v>4.25</v>
      </c>
      <c r="U13" s="216">
        <v>4.25</v>
      </c>
      <c r="V13" s="216">
        <v>4.25</v>
      </c>
      <c r="W13" s="216">
        <v>4.5</v>
      </c>
      <c r="X13" s="216">
        <v>4.5</v>
      </c>
      <c r="Y13" s="216">
        <v>4.5</v>
      </c>
      <c r="Z13" s="216">
        <v>4.5</v>
      </c>
      <c r="AB13" s="43" t="s">
        <v>11</v>
      </c>
      <c r="AC13" s="44"/>
      <c r="AD13" s="42" t="s">
        <v>28</v>
      </c>
      <c r="AE13" s="45">
        <f t="shared" si="2"/>
        <v>0.15688362533042435</v>
      </c>
      <c r="AF13" s="45">
        <f t="shared" si="0"/>
        <v>-5.1954455904507889E-2</v>
      </c>
      <c r="AG13" s="45">
        <f t="shared" si="0"/>
        <v>-9.3201510573163615E-2</v>
      </c>
      <c r="AH13" s="45">
        <f t="shared" si="0"/>
        <v>-8.3383458651149142E-2</v>
      </c>
      <c r="AI13" s="45">
        <f t="shared" si="0"/>
        <v>-0.14916301938858151</v>
      </c>
      <c r="AJ13" s="45">
        <f t="shared" si="0"/>
        <v>-0.10285736694033171</v>
      </c>
      <c r="AK13" s="45">
        <f t="shared" si="0"/>
        <v>-0.1822240911968448</v>
      </c>
      <c r="AL13" s="45">
        <f t="shared" si="0"/>
        <v>-0.13437096247164237</v>
      </c>
      <c r="AM13" s="45">
        <f t="shared" si="0"/>
        <v>-8.8302157137669632E-2</v>
      </c>
      <c r="AN13" s="45">
        <f t="shared" si="0"/>
        <v>-0.1022402857333964</v>
      </c>
      <c r="AO13" s="45">
        <f t="shared" si="0"/>
        <v>-5.6714881176364432E-2</v>
      </c>
      <c r="AP13" s="45">
        <f t="shared" si="0"/>
        <v>-7.1161518618075612E-2</v>
      </c>
      <c r="AQ13" s="45">
        <f t="shared" si="0"/>
        <v>-0.40593731777403363</v>
      </c>
      <c r="AR13" s="45">
        <f t="shared" si="0"/>
        <v>-0.82021100482950859</v>
      </c>
      <c r="AS13" s="45">
        <f t="shared" si="0"/>
        <v>0.7779293350581945</v>
      </c>
      <c r="AT13" s="45">
        <f t="shared" si="0"/>
        <v>0.51390289524187049</v>
      </c>
      <c r="AU13" s="45">
        <f t="shared" si="0"/>
        <v>0.37018513886572613</v>
      </c>
      <c r="AV13" s="45">
        <f t="shared" si="1"/>
        <v>0.27388695764150922</v>
      </c>
      <c r="AW13" s="45">
        <f t="shared" si="1"/>
        <v>0.2672612419124244</v>
      </c>
      <c r="AX13" s="45">
        <f t="shared" si="1"/>
        <v>0.30215736519779263</v>
      </c>
      <c r="AY13" s="45">
        <f t="shared" si="1"/>
        <v>0.19314536896281601</v>
      </c>
      <c r="AZ13" s="45">
        <f t="shared" si="1"/>
        <v>0.18171081730293867</v>
      </c>
      <c r="BA13" s="45">
        <f t="shared" si="1"/>
        <v>0.17030827496918943</v>
      </c>
    </row>
    <row r="14" spans="1:53" ht="14.4">
      <c r="A14" s="217" t="s">
        <v>8</v>
      </c>
      <c r="B14" s="218"/>
      <c r="C14" s="213" t="s">
        <v>28</v>
      </c>
      <c r="D14" s="216">
        <v>2</v>
      </c>
      <c r="E14" s="216">
        <v>2</v>
      </c>
      <c r="F14" s="216">
        <v>2</v>
      </c>
      <c r="G14" s="216">
        <v>2.25</v>
      </c>
      <c r="H14" s="216">
        <v>2.25</v>
      </c>
      <c r="I14" s="216">
        <v>2.25</v>
      </c>
      <c r="J14" s="216">
        <v>2.25</v>
      </c>
      <c r="K14" s="216">
        <v>2.25</v>
      </c>
      <c r="L14" s="216">
        <v>2.25</v>
      </c>
      <c r="M14" s="216">
        <v>2.25</v>
      </c>
      <c r="N14" s="216">
        <v>2.75</v>
      </c>
      <c r="O14" s="216">
        <v>2.75</v>
      </c>
      <c r="P14" s="216">
        <v>4.5</v>
      </c>
      <c r="Q14" s="216">
        <v>4.5</v>
      </c>
      <c r="R14" s="216">
        <v>4.5</v>
      </c>
      <c r="S14" s="216">
        <v>4.75</v>
      </c>
      <c r="T14" s="216">
        <v>4.75</v>
      </c>
      <c r="U14" s="216">
        <v>4.75</v>
      </c>
      <c r="V14" s="216">
        <v>4.75</v>
      </c>
      <c r="W14" s="216">
        <v>5</v>
      </c>
      <c r="X14" s="216">
        <v>5</v>
      </c>
      <c r="Y14" s="216">
        <v>5</v>
      </c>
      <c r="Z14" s="216">
        <v>5</v>
      </c>
      <c r="AB14" s="46" t="s">
        <v>8</v>
      </c>
      <c r="AC14" s="47"/>
      <c r="AD14" s="42" t="s">
        <v>28</v>
      </c>
      <c r="AE14" s="45">
        <f t="shared" si="2"/>
        <v>1.568836253304243</v>
      </c>
      <c r="AF14" s="45">
        <f t="shared" si="0"/>
        <v>1.3508158535172075</v>
      </c>
      <c r="AG14" s="45">
        <f t="shared" si="0"/>
        <v>1.3447646525556449</v>
      </c>
      <c r="AH14" s="45">
        <f t="shared" si="0"/>
        <v>1.4175187970695349</v>
      </c>
      <c r="AI14" s="45">
        <f t="shared" si="0"/>
        <v>1.4617975900080995</v>
      </c>
      <c r="AJ14" s="45">
        <f t="shared" si="0"/>
        <v>1.4840848658533559</v>
      </c>
      <c r="AK14" s="45">
        <f t="shared" si="0"/>
        <v>1.4577927295747577</v>
      </c>
      <c r="AL14" s="45">
        <f t="shared" si="0"/>
        <v>1.4780805871880676</v>
      </c>
      <c r="AM14" s="45">
        <f t="shared" si="0"/>
        <v>1.5011366713403831</v>
      </c>
      <c r="AN14" s="45">
        <f t="shared" si="0"/>
        <v>1.4751812655818606</v>
      </c>
      <c r="AO14" s="45">
        <f t="shared" si="0"/>
        <v>1.4745869105854776</v>
      </c>
      <c r="AP14" s="45">
        <f t="shared" si="0"/>
        <v>1.465927283532358</v>
      </c>
      <c r="AQ14" s="45">
        <f t="shared" si="0"/>
        <v>2.1057998359527983</v>
      </c>
      <c r="AR14" s="45">
        <f t="shared" si="0"/>
        <v>1.4564494478280989</v>
      </c>
      <c r="AS14" s="45">
        <f t="shared" si="0"/>
        <v>1.1938519498417837</v>
      </c>
      <c r="AT14" s="45">
        <f t="shared" si="0"/>
        <v>0.95439109116347365</v>
      </c>
      <c r="AU14" s="45">
        <f t="shared" si="0"/>
        <v>0.91045534153462371</v>
      </c>
      <c r="AV14" s="45">
        <f t="shared" si="1"/>
        <v>0.78388336152569871</v>
      </c>
      <c r="AW14" s="45">
        <f t="shared" si="1"/>
        <v>0.80178372573727319</v>
      </c>
      <c r="AX14" s="45">
        <f t="shared" si="1"/>
        <v>0.82849600134878598</v>
      </c>
      <c r="AY14" s="45">
        <f t="shared" si="1"/>
        <v>0.80666595272705488</v>
      </c>
      <c r="AZ14" s="45">
        <f t="shared" si="1"/>
        <v>0.79498482570035756</v>
      </c>
      <c r="BA14" s="45">
        <f t="shared" si="1"/>
        <v>0.7834180648582697</v>
      </c>
    </row>
    <row r="15" spans="1:53" ht="14.4">
      <c r="A15" s="195" t="s">
        <v>30</v>
      </c>
      <c r="B15" s="197"/>
      <c r="C15" s="213" t="s">
        <v>28</v>
      </c>
      <c r="D15" s="216">
        <v>0.25</v>
      </c>
      <c r="E15" s="216">
        <v>0.25</v>
      </c>
      <c r="F15" s="216">
        <v>0.25</v>
      </c>
      <c r="G15" s="216">
        <v>1.25</v>
      </c>
      <c r="H15" s="216">
        <v>1.25</v>
      </c>
      <c r="I15" s="216">
        <v>1.25</v>
      </c>
      <c r="J15" s="216">
        <v>1.25</v>
      </c>
      <c r="K15" s="216">
        <v>1.25</v>
      </c>
      <c r="L15" s="216">
        <v>1.25</v>
      </c>
      <c r="M15" s="216">
        <v>1.25</v>
      </c>
      <c r="N15" s="216">
        <v>1.75</v>
      </c>
      <c r="O15" s="216">
        <v>1.75</v>
      </c>
      <c r="P15" s="216">
        <v>1.75</v>
      </c>
      <c r="Q15" s="216">
        <v>1.75</v>
      </c>
      <c r="R15" s="216">
        <v>1.75</v>
      </c>
      <c r="S15" s="216">
        <v>3.25</v>
      </c>
      <c r="T15" s="216">
        <v>3.25</v>
      </c>
      <c r="U15" s="216">
        <v>3.25</v>
      </c>
      <c r="V15" s="216">
        <v>3.25</v>
      </c>
      <c r="W15" s="216">
        <v>3.5</v>
      </c>
      <c r="X15" s="216">
        <v>3.5</v>
      </c>
      <c r="Y15" s="216">
        <v>3.5</v>
      </c>
      <c r="Z15" s="216">
        <v>3.5</v>
      </c>
      <c r="AB15" s="43" t="s">
        <v>30</v>
      </c>
      <c r="AC15" s="44"/>
      <c r="AD15" s="42" t="s">
        <v>28</v>
      </c>
      <c r="AE15" s="45">
        <f t="shared" si="2"/>
        <v>-0.90208084564993962</v>
      </c>
      <c r="AF15" s="45">
        <f t="shared" si="0"/>
        <v>-1.1040321879707944</v>
      </c>
      <c r="AG15" s="45">
        <f t="shared" si="0"/>
        <v>-1.17167613291977</v>
      </c>
      <c r="AH15" s="45">
        <f t="shared" si="0"/>
        <v>-8.3383458651149142E-2</v>
      </c>
      <c r="AI15" s="45">
        <f t="shared" si="0"/>
        <v>-0.14916301938858151</v>
      </c>
      <c r="AJ15" s="45">
        <f t="shared" si="0"/>
        <v>-0.10285736694033171</v>
      </c>
      <c r="AK15" s="45">
        <f t="shared" si="0"/>
        <v>-0.1822240911968448</v>
      </c>
      <c r="AL15" s="45">
        <f t="shared" si="0"/>
        <v>-0.13437096247164237</v>
      </c>
      <c r="AM15" s="45">
        <f t="shared" si="0"/>
        <v>-8.8302157137669632E-2</v>
      </c>
      <c r="AN15" s="45">
        <f t="shared" si="0"/>
        <v>-0.1022402857333964</v>
      </c>
      <c r="AO15" s="45">
        <f t="shared" si="0"/>
        <v>-5.6714881176364432E-2</v>
      </c>
      <c r="AP15" s="45">
        <f t="shared" si="0"/>
        <v>-7.1161518618075612E-2</v>
      </c>
      <c r="AQ15" s="45">
        <f t="shared" si="0"/>
        <v>-0.40593731777403363</v>
      </c>
      <c r="AR15" s="45">
        <f t="shared" si="0"/>
        <v>-0.82021100482950859</v>
      </c>
      <c r="AS15" s="45">
        <f t="shared" si="0"/>
        <v>-1.0937224314679568</v>
      </c>
      <c r="AT15" s="45">
        <f t="shared" si="0"/>
        <v>-0.36707349660133581</v>
      </c>
      <c r="AU15" s="45">
        <f t="shared" si="0"/>
        <v>-0.71035526647206915</v>
      </c>
      <c r="AV15" s="45">
        <f t="shared" si="1"/>
        <v>-0.7461058501268697</v>
      </c>
      <c r="AW15" s="45">
        <f t="shared" si="1"/>
        <v>-0.80178372573727319</v>
      </c>
      <c r="AX15" s="45">
        <f t="shared" si="1"/>
        <v>-0.75051990710419403</v>
      </c>
      <c r="AY15" s="45">
        <f t="shared" si="1"/>
        <v>-1.0338957985656618</v>
      </c>
      <c r="AZ15" s="45">
        <f t="shared" si="1"/>
        <v>-1.0448371994918992</v>
      </c>
      <c r="BA15" s="45">
        <f t="shared" si="1"/>
        <v>-1.055911304808971</v>
      </c>
    </row>
    <row r="16" spans="1:53" ht="14.4">
      <c r="A16" s="195" t="s">
        <v>17</v>
      </c>
      <c r="B16" s="197"/>
      <c r="C16" s="213" t="s">
        <v>28</v>
      </c>
      <c r="D16" s="216">
        <v>0.25</v>
      </c>
      <c r="E16" s="216">
        <v>0.25</v>
      </c>
      <c r="F16" s="216">
        <v>0.25</v>
      </c>
      <c r="G16" s="216">
        <v>0.25</v>
      </c>
      <c r="H16" s="216">
        <v>0.25</v>
      </c>
      <c r="I16" s="216">
        <v>0.25</v>
      </c>
      <c r="J16" s="216">
        <v>0.25</v>
      </c>
      <c r="K16" s="216">
        <v>0.25</v>
      </c>
      <c r="L16" s="216">
        <v>0.25</v>
      </c>
      <c r="M16" s="216">
        <v>0.25</v>
      </c>
      <c r="N16" s="216">
        <v>1.75</v>
      </c>
      <c r="O16" s="216">
        <v>1.75</v>
      </c>
      <c r="P16" s="216">
        <v>1.75</v>
      </c>
      <c r="Q16" s="216">
        <v>4</v>
      </c>
      <c r="R16" s="216">
        <v>4</v>
      </c>
      <c r="S16" s="216">
        <v>4.25</v>
      </c>
      <c r="T16" s="216">
        <v>4.25</v>
      </c>
      <c r="U16" s="216">
        <v>4.25</v>
      </c>
      <c r="V16" s="216">
        <v>4.25</v>
      </c>
      <c r="W16" s="216">
        <v>4.5</v>
      </c>
      <c r="X16" s="216">
        <v>4.5</v>
      </c>
      <c r="Y16" s="216">
        <v>4.5</v>
      </c>
      <c r="Z16" s="216">
        <v>4.5</v>
      </c>
      <c r="AB16" s="43" t="s">
        <v>17</v>
      </c>
      <c r="AC16" s="44"/>
      <c r="AD16" s="42" t="s">
        <v>28</v>
      </c>
      <c r="AE16" s="45">
        <f t="shared" si="2"/>
        <v>-0.90208084564993962</v>
      </c>
      <c r="AF16" s="45">
        <f t="shared" si="0"/>
        <v>-1.1040321879707944</v>
      </c>
      <c r="AG16" s="45">
        <f t="shared" si="0"/>
        <v>-1.17167613291977</v>
      </c>
      <c r="AH16" s="45">
        <f t="shared" si="0"/>
        <v>-1.5842857143718332</v>
      </c>
      <c r="AI16" s="45">
        <f t="shared" si="0"/>
        <v>-1.7601236287852626</v>
      </c>
      <c r="AJ16" s="45">
        <f t="shared" si="0"/>
        <v>-1.6897995997340194</v>
      </c>
      <c r="AK16" s="45">
        <f t="shared" si="0"/>
        <v>-1.8222409119684473</v>
      </c>
      <c r="AL16" s="45">
        <f t="shared" si="0"/>
        <v>-1.7468225121313523</v>
      </c>
      <c r="AM16" s="45">
        <f t="shared" si="0"/>
        <v>-1.6777409856157222</v>
      </c>
      <c r="AN16" s="45">
        <f t="shared" si="0"/>
        <v>-1.6796618370486534</v>
      </c>
      <c r="AO16" s="45">
        <f t="shared" si="0"/>
        <v>-5.6714881176364432E-2</v>
      </c>
      <c r="AP16" s="45">
        <f t="shared" si="0"/>
        <v>-7.1161518618075612E-2</v>
      </c>
      <c r="AQ16" s="45">
        <f t="shared" si="0"/>
        <v>-0.40593731777403363</v>
      </c>
      <c r="AR16" s="45">
        <f t="shared" si="0"/>
        <v>1.0425111837085339</v>
      </c>
      <c r="AS16" s="45">
        <f t="shared" si="0"/>
        <v>0.7779293350581945</v>
      </c>
      <c r="AT16" s="45">
        <f t="shared" si="0"/>
        <v>0.51390289524187049</v>
      </c>
      <c r="AU16" s="45">
        <f t="shared" si="0"/>
        <v>0.37018513886572613</v>
      </c>
      <c r="AV16" s="45">
        <f t="shared" si="1"/>
        <v>0.27388695764150922</v>
      </c>
      <c r="AW16" s="45">
        <f t="shared" si="1"/>
        <v>0.2672612419124244</v>
      </c>
      <c r="AX16" s="45">
        <f t="shared" si="1"/>
        <v>0.30215736519779263</v>
      </c>
      <c r="AY16" s="45">
        <f t="shared" si="1"/>
        <v>0.19314536896281601</v>
      </c>
      <c r="AZ16" s="45">
        <f t="shared" si="1"/>
        <v>0.18171081730293867</v>
      </c>
      <c r="BA16" s="45">
        <f t="shared" si="1"/>
        <v>0.17030827496918943</v>
      </c>
    </row>
    <row r="17" spans="1:53" ht="14.4">
      <c r="A17" s="195" t="s">
        <v>32</v>
      </c>
      <c r="B17" s="197"/>
      <c r="C17" s="213" t="s">
        <v>28</v>
      </c>
      <c r="D17" s="216">
        <v>0.25</v>
      </c>
      <c r="E17" s="216">
        <v>0.25</v>
      </c>
      <c r="F17" s="216">
        <v>0.25</v>
      </c>
      <c r="G17" s="216">
        <v>0.5</v>
      </c>
      <c r="H17" s="216">
        <v>0.5</v>
      </c>
      <c r="I17" s="216">
        <v>0.5</v>
      </c>
      <c r="J17" s="216">
        <v>1.25</v>
      </c>
      <c r="K17" s="216">
        <v>1.25</v>
      </c>
      <c r="L17" s="216">
        <v>1.25</v>
      </c>
      <c r="M17" s="216">
        <v>1.25</v>
      </c>
      <c r="N17" s="216">
        <v>1.75</v>
      </c>
      <c r="O17" s="216">
        <v>1.75</v>
      </c>
      <c r="P17" s="216">
        <v>1.75</v>
      </c>
      <c r="Q17" s="216">
        <v>4</v>
      </c>
      <c r="R17" s="216">
        <v>4</v>
      </c>
      <c r="S17" s="216">
        <v>4.25</v>
      </c>
      <c r="T17" s="216">
        <v>4.25</v>
      </c>
      <c r="U17" s="216">
        <v>4.25</v>
      </c>
      <c r="V17" s="216">
        <v>4.25</v>
      </c>
      <c r="W17" s="216">
        <v>4.5</v>
      </c>
      <c r="X17" s="216">
        <v>4.5</v>
      </c>
      <c r="Y17" s="216">
        <v>4.5</v>
      </c>
      <c r="Z17" s="216">
        <v>4.5</v>
      </c>
      <c r="AB17" s="43" t="s">
        <v>32</v>
      </c>
      <c r="AC17" s="44"/>
      <c r="AD17" s="42" t="s">
        <v>28</v>
      </c>
      <c r="AE17" s="45">
        <f t="shared" si="2"/>
        <v>-0.90208084564993962</v>
      </c>
      <c r="AF17" s="45">
        <f t="shared" si="0"/>
        <v>-1.1040321879707944</v>
      </c>
      <c r="AG17" s="45">
        <f t="shared" si="0"/>
        <v>-1.17167613291977</v>
      </c>
      <c r="AH17" s="45">
        <f t="shared" si="0"/>
        <v>-1.209060150441662</v>
      </c>
      <c r="AI17" s="45">
        <f t="shared" si="0"/>
        <v>-1.3573834764360924</v>
      </c>
      <c r="AJ17" s="45">
        <f t="shared" si="0"/>
        <v>-1.2930640415355974</v>
      </c>
      <c r="AK17" s="45">
        <f t="shared" si="0"/>
        <v>-0.1822240911968448</v>
      </c>
      <c r="AL17" s="45">
        <f t="shared" si="0"/>
        <v>-0.13437096247164237</v>
      </c>
      <c r="AM17" s="45">
        <f t="shared" si="0"/>
        <v>-8.8302157137669632E-2</v>
      </c>
      <c r="AN17" s="45">
        <f t="shared" si="0"/>
        <v>-0.1022402857333964</v>
      </c>
      <c r="AO17" s="45">
        <f t="shared" si="0"/>
        <v>-5.6714881176364432E-2</v>
      </c>
      <c r="AP17" s="45">
        <f t="shared" si="0"/>
        <v>-7.1161518618075612E-2</v>
      </c>
      <c r="AQ17" s="45">
        <f t="shared" si="0"/>
        <v>-0.40593731777403363</v>
      </c>
      <c r="AR17" s="45">
        <f t="shared" si="0"/>
        <v>1.0425111837085339</v>
      </c>
      <c r="AS17" s="45">
        <f t="shared" si="0"/>
        <v>0.7779293350581945</v>
      </c>
      <c r="AT17" s="45">
        <f t="shared" si="0"/>
        <v>0.51390289524187049</v>
      </c>
      <c r="AU17" s="45">
        <f t="shared" si="0"/>
        <v>0.37018513886572613</v>
      </c>
      <c r="AV17" s="45">
        <f t="shared" si="1"/>
        <v>0.27388695764150922</v>
      </c>
      <c r="AW17" s="45">
        <f t="shared" si="1"/>
        <v>0.2672612419124244</v>
      </c>
      <c r="AX17" s="45">
        <f t="shared" si="1"/>
        <v>0.30215736519779263</v>
      </c>
      <c r="AY17" s="45">
        <f t="shared" si="1"/>
        <v>0.19314536896281601</v>
      </c>
      <c r="AZ17" s="45">
        <f t="shared" si="1"/>
        <v>0.18171081730293867</v>
      </c>
      <c r="BA17" s="45">
        <f t="shared" si="1"/>
        <v>0.17030827496918943</v>
      </c>
    </row>
    <row r="18" spans="1:53" ht="14.4">
      <c r="A18" s="195" t="s">
        <v>12</v>
      </c>
      <c r="B18" s="197"/>
      <c r="C18" s="213" t="s">
        <v>28</v>
      </c>
      <c r="D18" s="216">
        <v>1</v>
      </c>
      <c r="E18" s="216">
        <v>1</v>
      </c>
      <c r="F18" s="216">
        <v>1</v>
      </c>
      <c r="G18" s="216">
        <v>1.25</v>
      </c>
      <c r="H18" s="216">
        <v>1.25</v>
      </c>
      <c r="I18" s="216">
        <v>1.25</v>
      </c>
      <c r="J18" s="216">
        <v>1.25</v>
      </c>
      <c r="K18" s="216">
        <v>1.25</v>
      </c>
      <c r="L18" s="216">
        <v>1.25</v>
      </c>
      <c r="M18" s="216">
        <v>1.25</v>
      </c>
      <c r="N18" s="216">
        <v>1.75</v>
      </c>
      <c r="O18" s="216">
        <v>1.75</v>
      </c>
      <c r="P18" s="216">
        <v>1.75</v>
      </c>
      <c r="Q18" s="216">
        <v>1.75</v>
      </c>
      <c r="R18" s="216">
        <v>1.75</v>
      </c>
      <c r="S18" s="216">
        <v>2</v>
      </c>
      <c r="T18" s="216">
        <v>4.25</v>
      </c>
      <c r="U18" s="216">
        <v>4.25</v>
      </c>
      <c r="V18" s="216">
        <v>4.25</v>
      </c>
      <c r="W18" s="216">
        <v>4.5</v>
      </c>
      <c r="X18" s="216">
        <v>4.5</v>
      </c>
      <c r="Y18" s="216">
        <v>4.5</v>
      </c>
      <c r="Z18" s="216">
        <v>4.5</v>
      </c>
      <c r="AB18" s="43" t="s">
        <v>12</v>
      </c>
      <c r="AC18" s="44"/>
      <c r="AD18" s="42" t="s">
        <v>28</v>
      </c>
      <c r="AE18" s="45">
        <f t="shared" si="2"/>
        <v>0.15688362533042435</v>
      </c>
      <c r="AF18" s="45">
        <f t="shared" si="2"/>
        <v>-5.1954455904507889E-2</v>
      </c>
      <c r="AG18" s="45">
        <f t="shared" si="2"/>
        <v>-9.3201510573163615E-2</v>
      </c>
      <c r="AH18" s="45">
        <f t="shared" si="2"/>
        <v>-8.3383458651149142E-2</v>
      </c>
      <c r="AI18" s="45">
        <f t="shared" si="2"/>
        <v>-0.14916301938858151</v>
      </c>
      <c r="AJ18" s="45">
        <f t="shared" si="2"/>
        <v>-0.10285736694033171</v>
      </c>
      <c r="AK18" s="45">
        <f t="shared" si="2"/>
        <v>-0.1822240911968448</v>
      </c>
      <c r="AL18" s="45">
        <f t="shared" si="2"/>
        <v>-0.13437096247164237</v>
      </c>
      <c r="AM18" s="45">
        <f t="shared" si="2"/>
        <v>-8.8302157137669632E-2</v>
      </c>
      <c r="AN18" s="45">
        <f t="shared" si="2"/>
        <v>-0.1022402857333964</v>
      </c>
      <c r="AO18" s="45">
        <f t="shared" si="2"/>
        <v>-5.6714881176364432E-2</v>
      </c>
      <c r="AP18" s="45">
        <f t="shared" si="2"/>
        <v>-7.1161518618075612E-2</v>
      </c>
      <c r="AQ18" s="45">
        <f t="shared" si="2"/>
        <v>-0.40593731777403363</v>
      </c>
      <c r="AR18" s="45">
        <f t="shared" si="2"/>
        <v>-0.82021100482950859</v>
      </c>
      <c r="AS18" s="45">
        <f t="shared" si="1"/>
        <v>-1.0937224314679568</v>
      </c>
      <c r="AT18" s="45">
        <f t="shared" si="1"/>
        <v>-1.4682939864053437</v>
      </c>
      <c r="AU18" s="45">
        <f t="shared" si="1"/>
        <v>0.37018513886572613</v>
      </c>
      <c r="AV18" s="45">
        <f t="shared" si="1"/>
        <v>0.27388695764150922</v>
      </c>
      <c r="AW18" s="45">
        <f t="shared" si="1"/>
        <v>0.2672612419124244</v>
      </c>
      <c r="AX18" s="45">
        <f t="shared" si="1"/>
        <v>0.30215736519779263</v>
      </c>
      <c r="AY18" s="45">
        <f t="shared" si="1"/>
        <v>0.19314536896281601</v>
      </c>
      <c r="AZ18" s="45">
        <f t="shared" si="1"/>
        <v>0.18171081730293867</v>
      </c>
      <c r="BA18" s="45">
        <f t="shared" si="1"/>
        <v>0.17030827496918943</v>
      </c>
    </row>
    <row r="19" spans="1:53" ht="14.4">
      <c r="A19" s="195" t="s">
        <v>33</v>
      </c>
      <c r="B19" s="197"/>
      <c r="C19" s="213" t="s">
        <v>28</v>
      </c>
      <c r="D19" s="216">
        <v>1</v>
      </c>
      <c r="E19" s="216">
        <v>1</v>
      </c>
      <c r="F19" s="216">
        <v>1</v>
      </c>
      <c r="G19" s="216">
        <v>1</v>
      </c>
      <c r="H19" s="216">
        <v>1.25</v>
      </c>
      <c r="I19" s="216">
        <v>1.25</v>
      </c>
      <c r="J19" s="216">
        <v>1.5</v>
      </c>
      <c r="K19" s="216">
        <v>1.5</v>
      </c>
      <c r="L19" s="216">
        <v>1.5</v>
      </c>
      <c r="M19" s="216">
        <v>1.5</v>
      </c>
      <c r="N19" s="216">
        <v>1.75</v>
      </c>
      <c r="O19" s="216">
        <v>1.75</v>
      </c>
      <c r="P19" s="216">
        <v>1.75</v>
      </c>
      <c r="Q19" s="216">
        <v>2.5</v>
      </c>
      <c r="R19" s="216">
        <v>2.5</v>
      </c>
      <c r="S19" s="216">
        <v>2.75</v>
      </c>
      <c r="T19" s="216">
        <v>2.75</v>
      </c>
      <c r="U19" s="216">
        <v>3</v>
      </c>
      <c r="V19" s="216">
        <v>3</v>
      </c>
      <c r="W19" s="216">
        <v>3</v>
      </c>
      <c r="X19" s="216">
        <v>3</v>
      </c>
      <c r="Y19" s="216">
        <v>3</v>
      </c>
      <c r="Z19" s="216">
        <v>3</v>
      </c>
      <c r="AB19" s="43" t="s">
        <v>33</v>
      </c>
      <c r="AC19" s="44"/>
      <c r="AD19" s="42" t="s">
        <v>28</v>
      </c>
      <c r="AE19" s="45">
        <f t="shared" si="2"/>
        <v>0.15688362533042435</v>
      </c>
      <c r="AF19" s="45">
        <f t="shared" si="2"/>
        <v>-5.1954455904507889E-2</v>
      </c>
      <c r="AG19" s="45">
        <f t="shared" si="2"/>
        <v>-9.3201510573163615E-2</v>
      </c>
      <c r="AH19" s="45">
        <f t="shared" si="2"/>
        <v>-0.45860902258132014</v>
      </c>
      <c r="AI19" s="45">
        <f t="shared" si="2"/>
        <v>-0.14916301938858151</v>
      </c>
      <c r="AJ19" s="45">
        <f t="shared" si="2"/>
        <v>-0.10285736694033171</v>
      </c>
      <c r="AK19" s="45">
        <f t="shared" si="2"/>
        <v>0.2277801139960558</v>
      </c>
      <c r="AL19" s="45">
        <f t="shared" si="2"/>
        <v>0.26874192494328508</v>
      </c>
      <c r="AM19" s="45">
        <f t="shared" si="2"/>
        <v>0.30905754998184354</v>
      </c>
      <c r="AN19" s="45">
        <f t="shared" si="2"/>
        <v>0.29211510209541786</v>
      </c>
      <c r="AO19" s="45">
        <f t="shared" si="2"/>
        <v>-5.6714881176364432E-2</v>
      </c>
      <c r="AP19" s="45">
        <f t="shared" si="2"/>
        <v>-7.1161518618075612E-2</v>
      </c>
      <c r="AQ19" s="45">
        <f t="shared" si="2"/>
        <v>-0.40593731777403363</v>
      </c>
      <c r="AR19" s="45">
        <f t="shared" si="2"/>
        <v>-0.19930360865016106</v>
      </c>
      <c r="AS19" s="45">
        <f t="shared" si="1"/>
        <v>-0.46983850929257304</v>
      </c>
      <c r="AT19" s="45">
        <f t="shared" si="1"/>
        <v>-0.80756169252293897</v>
      </c>
      <c r="AU19" s="45">
        <f t="shared" si="1"/>
        <v>-1.2506254691409668</v>
      </c>
      <c r="AV19" s="45">
        <f t="shared" si="1"/>
        <v>-1.0011040520689645</v>
      </c>
      <c r="AW19" s="45">
        <f t="shared" si="1"/>
        <v>-1.0690449676496976</v>
      </c>
      <c r="AX19" s="45">
        <f t="shared" si="1"/>
        <v>-1.2768585432551873</v>
      </c>
      <c r="AY19" s="45">
        <f t="shared" si="1"/>
        <v>-1.6474163823299008</v>
      </c>
      <c r="AZ19" s="45">
        <f t="shared" si="1"/>
        <v>-1.6581112078893181</v>
      </c>
      <c r="BA19" s="45">
        <f t="shared" si="1"/>
        <v>-1.6690210946980513</v>
      </c>
    </row>
    <row r="20" spans="1:53" ht="14.4">
      <c r="A20" s="195" t="s">
        <v>34</v>
      </c>
      <c r="B20" s="197"/>
      <c r="C20" s="213" t="s">
        <v>28</v>
      </c>
      <c r="D20" s="216">
        <v>0.5</v>
      </c>
      <c r="E20" s="216">
        <v>1</v>
      </c>
      <c r="F20" s="216">
        <v>1</v>
      </c>
      <c r="G20" s="216">
        <v>1.25</v>
      </c>
      <c r="H20" s="216">
        <v>1.25</v>
      </c>
      <c r="I20" s="216">
        <v>1.25</v>
      </c>
      <c r="J20" s="216">
        <v>1.5</v>
      </c>
      <c r="K20" s="216">
        <v>1.5</v>
      </c>
      <c r="L20" s="216">
        <v>1.5</v>
      </c>
      <c r="M20" s="216">
        <v>1.75</v>
      </c>
      <c r="N20" s="216">
        <v>1.75</v>
      </c>
      <c r="O20" s="216">
        <v>1.75</v>
      </c>
      <c r="P20" s="216">
        <v>1.75</v>
      </c>
      <c r="Q20" s="216">
        <v>1.75</v>
      </c>
      <c r="R20" s="216">
        <v>2</v>
      </c>
      <c r="S20" s="216">
        <v>4.25</v>
      </c>
      <c r="T20" s="216">
        <v>4.5</v>
      </c>
      <c r="U20" s="216">
        <v>4.5</v>
      </c>
      <c r="V20" s="216">
        <v>4.5</v>
      </c>
      <c r="W20" s="216">
        <v>4.75</v>
      </c>
      <c r="X20" s="216">
        <v>4.75</v>
      </c>
      <c r="Y20" s="216">
        <v>4.75</v>
      </c>
      <c r="Z20" s="216">
        <v>4.75</v>
      </c>
      <c r="AB20" s="43" t="s">
        <v>34</v>
      </c>
      <c r="AC20" s="44"/>
      <c r="AD20" s="42" t="s">
        <v>28</v>
      </c>
      <c r="AE20" s="45">
        <f t="shared" si="2"/>
        <v>-0.54909268865648497</v>
      </c>
      <c r="AF20" s="45">
        <f t="shared" si="2"/>
        <v>-5.1954455904507889E-2</v>
      </c>
      <c r="AG20" s="45">
        <f t="shared" si="2"/>
        <v>-9.3201510573163615E-2</v>
      </c>
      <c r="AH20" s="45">
        <f t="shared" si="2"/>
        <v>-8.3383458651149142E-2</v>
      </c>
      <c r="AI20" s="45">
        <f t="shared" si="2"/>
        <v>-0.14916301938858151</v>
      </c>
      <c r="AJ20" s="45">
        <f t="shared" si="2"/>
        <v>-0.10285736694033171</v>
      </c>
      <c r="AK20" s="45">
        <f t="shared" si="2"/>
        <v>0.2277801139960558</v>
      </c>
      <c r="AL20" s="45">
        <f t="shared" si="2"/>
        <v>0.26874192494328508</v>
      </c>
      <c r="AM20" s="45">
        <f t="shared" si="2"/>
        <v>0.30905754998184354</v>
      </c>
      <c r="AN20" s="45">
        <f t="shared" si="2"/>
        <v>0.6864704899242321</v>
      </c>
      <c r="AO20" s="45">
        <f t="shared" si="2"/>
        <v>-5.6714881176364432E-2</v>
      </c>
      <c r="AP20" s="45">
        <f t="shared" si="2"/>
        <v>-7.1161518618075612E-2</v>
      </c>
      <c r="AQ20" s="45">
        <f t="shared" si="2"/>
        <v>-0.40593731777403363</v>
      </c>
      <c r="AR20" s="45">
        <f t="shared" si="2"/>
        <v>-0.82021100482950859</v>
      </c>
      <c r="AS20" s="45">
        <f t="shared" si="1"/>
        <v>-0.88576112407616214</v>
      </c>
      <c r="AT20" s="45">
        <f t="shared" si="1"/>
        <v>0.51390289524187049</v>
      </c>
      <c r="AU20" s="45">
        <f t="shared" si="1"/>
        <v>0.64032024020017497</v>
      </c>
      <c r="AV20" s="45">
        <f t="shared" si="1"/>
        <v>0.52888515958360394</v>
      </c>
      <c r="AW20" s="45">
        <f t="shared" si="1"/>
        <v>0.53452248382484879</v>
      </c>
      <c r="AX20" s="45">
        <f t="shared" si="1"/>
        <v>0.56532668327328928</v>
      </c>
      <c r="AY20" s="45">
        <f t="shared" si="1"/>
        <v>0.49990566084493543</v>
      </c>
      <c r="AZ20" s="45">
        <f t="shared" si="1"/>
        <v>0.48834782150164813</v>
      </c>
      <c r="BA20" s="45">
        <f t="shared" si="1"/>
        <v>0.47686316991372957</v>
      </c>
    </row>
    <row r="21" spans="1:53" ht="20.399999999999999">
      <c r="A21" s="195" t="s">
        <v>19</v>
      </c>
      <c r="B21" s="197"/>
      <c r="C21" s="213" t="s">
        <v>28</v>
      </c>
      <c r="D21" s="216">
        <v>1</v>
      </c>
      <c r="E21" s="216">
        <v>1</v>
      </c>
      <c r="F21" s="216">
        <v>1</v>
      </c>
      <c r="G21" s="216">
        <v>1.25</v>
      </c>
      <c r="H21" s="216">
        <v>1.25</v>
      </c>
      <c r="I21" s="216">
        <v>1.25</v>
      </c>
      <c r="J21" s="216">
        <v>1.25</v>
      </c>
      <c r="K21" s="216">
        <v>1.25</v>
      </c>
      <c r="L21" s="216">
        <v>1.25</v>
      </c>
      <c r="M21" s="216">
        <v>1.25</v>
      </c>
      <c r="N21" s="216">
        <v>1.75</v>
      </c>
      <c r="O21" s="216">
        <v>1.75</v>
      </c>
      <c r="P21" s="216">
        <v>1.75</v>
      </c>
      <c r="Q21" s="216">
        <v>1.75</v>
      </c>
      <c r="R21" s="216">
        <v>1.75</v>
      </c>
      <c r="S21" s="216">
        <v>4.75</v>
      </c>
      <c r="T21" s="216">
        <v>4.75</v>
      </c>
      <c r="U21" s="216">
        <v>4.75</v>
      </c>
      <c r="V21" s="216">
        <v>4.75</v>
      </c>
      <c r="W21" s="216">
        <v>5</v>
      </c>
      <c r="X21" s="216">
        <v>5</v>
      </c>
      <c r="Y21" s="216">
        <v>5</v>
      </c>
      <c r="Z21" s="216">
        <v>5</v>
      </c>
      <c r="AB21" s="43" t="s">
        <v>19</v>
      </c>
      <c r="AC21" s="44"/>
      <c r="AD21" s="42" t="s">
        <v>28</v>
      </c>
      <c r="AE21" s="45">
        <f t="shared" si="2"/>
        <v>0.15688362533042435</v>
      </c>
      <c r="AF21" s="45">
        <f t="shared" si="2"/>
        <v>-5.1954455904507889E-2</v>
      </c>
      <c r="AG21" s="45">
        <f t="shared" si="2"/>
        <v>-9.3201510573163615E-2</v>
      </c>
      <c r="AH21" s="45">
        <f t="shared" si="2"/>
        <v>-8.3383458651149142E-2</v>
      </c>
      <c r="AI21" s="45">
        <f t="shared" si="2"/>
        <v>-0.14916301938858151</v>
      </c>
      <c r="AJ21" s="45">
        <f t="shared" si="2"/>
        <v>-0.10285736694033171</v>
      </c>
      <c r="AK21" s="45">
        <f t="shared" si="2"/>
        <v>-0.1822240911968448</v>
      </c>
      <c r="AL21" s="45">
        <f t="shared" si="2"/>
        <v>-0.13437096247164237</v>
      </c>
      <c r="AM21" s="45">
        <f t="shared" si="2"/>
        <v>-8.8302157137669632E-2</v>
      </c>
      <c r="AN21" s="45">
        <f t="shared" si="2"/>
        <v>-0.1022402857333964</v>
      </c>
      <c r="AO21" s="45">
        <f t="shared" si="2"/>
        <v>-5.6714881176364432E-2</v>
      </c>
      <c r="AP21" s="45">
        <f t="shared" si="2"/>
        <v>-7.1161518618075612E-2</v>
      </c>
      <c r="AQ21" s="45">
        <f t="shared" si="2"/>
        <v>-0.40593731777403363</v>
      </c>
      <c r="AR21" s="45">
        <f t="shared" si="2"/>
        <v>-0.82021100482950859</v>
      </c>
      <c r="AS21" s="45">
        <f t="shared" si="1"/>
        <v>-1.0937224314679568</v>
      </c>
      <c r="AT21" s="45">
        <f t="shared" si="1"/>
        <v>0.95439109116347365</v>
      </c>
      <c r="AU21" s="45">
        <f t="shared" si="1"/>
        <v>0.91045534153462371</v>
      </c>
      <c r="AV21" s="45">
        <f t="shared" si="1"/>
        <v>0.78388336152569871</v>
      </c>
      <c r="AW21" s="45">
        <f t="shared" si="1"/>
        <v>0.80178372573727319</v>
      </c>
      <c r="AX21" s="45">
        <f t="shared" si="1"/>
        <v>0.82849600134878598</v>
      </c>
      <c r="AY21" s="45">
        <f t="shared" si="1"/>
        <v>0.80666595272705488</v>
      </c>
      <c r="AZ21" s="45">
        <f t="shared" si="1"/>
        <v>0.79498482570035756</v>
      </c>
      <c r="BA21" s="45">
        <f t="shared" si="1"/>
        <v>0.7834180648582697</v>
      </c>
    </row>
    <row r="22" spans="1:53" ht="14.4">
      <c r="A22" s="195" t="s">
        <v>37</v>
      </c>
      <c r="B22" s="197"/>
      <c r="C22" s="213" t="s">
        <v>28</v>
      </c>
      <c r="D22" s="216">
        <v>0.25</v>
      </c>
      <c r="E22" s="216">
        <v>0.25</v>
      </c>
      <c r="F22" s="216">
        <v>1</v>
      </c>
      <c r="G22" s="216">
        <v>1.25</v>
      </c>
      <c r="H22" s="216">
        <v>1.25</v>
      </c>
      <c r="I22" s="216">
        <v>1.25</v>
      </c>
      <c r="J22" s="216">
        <v>1.25</v>
      </c>
      <c r="K22" s="216">
        <v>1.25</v>
      </c>
      <c r="L22" s="216">
        <v>1.25</v>
      </c>
      <c r="M22" s="216">
        <v>1.25</v>
      </c>
      <c r="N22" s="216">
        <v>1.75</v>
      </c>
      <c r="O22" s="216">
        <v>1.75</v>
      </c>
      <c r="P22" s="216">
        <v>4</v>
      </c>
      <c r="Q22" s="216">
        <v>4</v>
      </c>
      <c r="R22" s="216">
        <v>4</v>
      </c>
      <c r="S22" s="216">
        <v>4.25</v>
      </c>
      <c r="T22" s="216">
        <v>4.25</v>
      </c>
      <c r="U22" s="216">
        <v>4.25</v>
      </c>
      <c r="V22" s="216">
        <v>4.25</v>
      </c>
      <c r="W22" s="216">
        <v>4.5</v>
      </c>
      <c r="X22" s="216">
        <v>4.5</v>
      </c>
      <c r="Y22" s="216">
        <v>4.5</v>
      </c>
      <c r="Z22" s="216">
        <v>4.5</v>
      </c>
      <c r="AB22" s="43" t="s">
        <v>37</v>
      </c>
      <c r="AC22" s="44"/>
      <c r="AD22" s="42" t="s">
        <v>28</v>
      </c>
      <c r="AE22" s="45">
        <f t="shared" si="2"/>
        <v>-0.90208084564993962</v>
      </c>
      <c r="AF22" s="45">
        <f t="shared" si="2"/>
        <v>-1.1040321879707944</v>
      </c>
      <c r="AG22" s="45">
        <f t="shared" si="2"/>
        <v>-9.3201510573163615E-2</v>
      </c>
      <c r="AH22" s="45">
        <f t="shared" si="2"/>
        <v>-8.3383458651149142E-2</v>
      </c>
      <c r="AI22" s="45">
        <f t="shared" si="2"/>
        <v>-0.14916301938858151</v>
      </c>
      <c r="AJ22" s="45">
        <f t="shared" si="2"/>
        <v>-0.10285736694033171</v>
      </c>
      <c r="AK22" s="45">
        <f t="shared" si="2"/>
        <v>-0.1822240911968448</v>
      </c>
      <c r="AL22" s="45">
        <f t="shared" si="2"/>
        <v>-0.13437096247164237</v>
      </c>
      <c r="AM22" s="45">
        <f t="shared" si="2"/>
        <v>-8.8302157137669632E-2</v>
      </c>
      <c r="AN22" s="45">
        <f t="shared" si="2"/>
        <v>-0.1022402857333964</v>
      </c>
      <c r="AO22" s="45">
        <f t="shared" si="2"/>
        <v>-5.6714881176364432E-2</v>
      </c>
      <c r="AP22" s="45">
        <f t="shared" si="2"/>
        <v>-7.1161518618075612E-2</v>
      </c>
      <c r="AQ22" s="45">
        <f t="shared" si="2"/>
        <v>1.6491203534570107</v>
      </c>
      <c r="AR22" s="45">
        <f t="shared" si="2"/>
        <v>1.0425111837085339</v>
      </c>
      <c r="AS22" s="45">
        <f t="shared" si="2"/>
        <v>0.7779293350581945</v>
      </c>
      <c r="AT22" s="45">
        <f t="shared" si="2"/>
        <v>0.51390289524187049</v>
      </c>
      <c r="AU22" s="45">
        <f t="shared" ref="AS22:BA32" si="3">(T22-T$33)/T$34</f>
        <v>0.37018513886572613</v>
      </c>
      <c r="AV22" s="45">
        <f t="shared" si="3"/>
        <v>0.27388695764150922</v>
      </c>
      <c r="AW22" s="45">
        <f t="shared" si="3"/>
        <v>0.2672612419124244</v>
      </c>
      <c r="AX22" s="45">
        <f t="shared" si="3"/>
        <v>0.30215736519779263</v>
      </c>
      <c r="AY22" s="45">
        <f t="shared" si="3"/>
        <v>0.19314536896281601</v>
      </c>
      <c r="AZ22" s="45">
        <f t="shared" si="3"/>
        <v>0.18171081730293867</v>
      </c>
      <c r="BA22" s="45">
        <f t="shared" si="3"/>
        <v>0.17030827496918943</v>
      </c>
    </row>
    <row r="23" spans="1:53" ht="14.4">
      <c r="A23" s="195" t="s">
        <v>21</v>
      </c>
      <c r="B23" s="197"/>
      <c r="C23" s="213" t="s">
        <v>28</v>
      </c>
      <c r="D23" s="216">
        <v>0.75</v>
      </c>
      <c r="E23" s="216">
        <v>1.5</v>
      </c>
      <c r="F23" s="216">
        <v>1.5</v>
      </c>
      <c r="G23" s="216">
        <v>1.5</v>
      </c>
      <c r="H23" s="216">
        <v>1.5</v>
      </c>
      <c r="I23" s="216">
        <v>1.5</v>
      </c>
      <c r="J23" s="216">
        <v>1.5</v>
      </c>
      <c r="K23" s="216">
        <v>1.5</v>
      </c>
      <c r="L23" s="216">
        <v>1.5</v>
      </c>
      <c r="M23" s="216">
        <v>1.5</v>
      </c>
      <c r="N23" s="216">
        <v>1.5</v>
      </c>
      <c r="O23" s="216">
        <v>1.75</v>
      </c>
      <c r="P23" s="216">
        <v>1.75</v>
      </c>
      <c r="Q23" s="216">
        <v>1.75</v>
      </c>
      <c r="R23" s="216">
        <v>1.75</v>
      </c>
      <c r="S23" s="216">
        <v>4.25</v>
      </c>
      <c r="T23" s="216">
        <v>4.25</v>
      </c>
      <c r="U23" s="216">
        <v>4.25</v>
      </c>
      <c r="V23" s="216">
        <v>4.25</v>
      </c>
      <c r="W23" s="216">
        <v>4.5</v>
      </c>
      <c r="X23" s="216">
        <v>4.5</v>
      </c>
      <c r="Y23" s="216">
        <v>4.5</v>
      </c>
      <c r="Z23" s="216">
        <v>4.5</v>
      </c>
      <c r="AB23" s="43" t="s">
        <v>21</v>
      </c>
      <c r="AC23" s="44"/>
      <c r="AD23" s="42" t="s">
        <v>28</v>
      </c>
      <c r="AE23" s="45">
        <f t="shared" si="2"/>
        <v>-0.1961045316630303</v>
      </c>
      <c r="AF23" s="45">
        <f t="shared" si="2"/>
        <v>0.64943069880634974</v>
      </c>
      <c r="AG23" s="45">
        <f t="shared" si="2"/>
        <v>0.62578157099124065</v>
      </c>
      <c r="AH23" s="45">
        <f t="shared" si="2"/>
        <v>0.29184210527902182</v>
      </c>
      <c r="AI23" s="45">
        <f t="shared" si="2"/>
        <v>0.2535771329605887</v>
      </c>
      <c r="AJ23" s="45">
        <f t="shared" si="2"/>
        <v>0.29387819125809017</v>
      </c>
      <c r="AK23" s="45">
        <f t="shared" si="2"/>
        <v>0.2277801139960558</v>
      </c>
      <c r="AL23" s="45">
        <f t="shared" si="2"/>
        <v>0.26874192494328508</v>
      </c>
      <c r="AM23" s="45">
        <f t="shared" si="2"/>
        <v>0.30905754998184354</v>
      </c>
      <c r="AN23" s="45">
        <f t="shared" si="2"/>
        <v>0.29211510209541786</v>
      </c>
      <c r="AO23" s="45">
        <f t="shared" si="2"/>
        <v>-0.43954032911682495</v>
      </c>
      <c r="AP23" s="45">
        <f t="shared" si="2"/>
        <v>-7.1161518618075612E-2</v>
      </c>
      <c r="AQ23" s="45">
        <f t="shared" si="2"/>
        <v>-0.40593731777403363</v>
      </c>
      <c r="AR23" s="45">
        <f t="shared" si="2"/>
        <v>-0.82021100482950859</v>
      </c>
      <c r="AS23" s="45">
        <f t="shared" si="3"/>
        <v>-1.0937224314679568</v>
      </c>
      <c r="AT23" s="45">
        <f t="shared" si="3"/>
        <v>0.51390289524187049</v>
      </c>
      <c r="AU23" s="45">
        <f t="shared" si="3"/>
        <v>0.37018513886572613</v>
      </c>
      <c r="AV23" s="45">
        <f t="shared" si="3"/>
        <v>0.27388695764150922</v>
      </c>
      <c r="AW23" s="45">
        <f t="shared" si="3"/>
        <v>0.2672612419124244</v>
      </c>
      <c r="AX23" s="45">
        <f t="shared" si="3"/>
        <v>0.30215736519779263</v>
      </c>
      <c r="AY23" s="45">
        <f t="shared" si="3"/>
        <v>0.19314536896281601</v>
      </c>
      <c r="AZ23" s="45">
        <f t="shared" si="3"/>
        <v>0.18171081730293867</v>
      </c>
      <c r="BA23" s="45">
        <f t="shared" si="3"/>
        <v>0.17030827496918943</v>
      </c>
    </row>
    <row r="24" spans="1:53" ht="14.4">
      <c r="A24" s="195" t="s">
        <v>38</v>
      </c>
      <c r="B24" s="197"/>
      <c r="C24" s="213" t="s">
        <v>28</v>
      </c>
      <c r="D24" s="216">
        <v>0.25</v>
      </c>
      <c r="E24" s="216">
        <v>0.25</v>
      </c>
      <c r="F24" s="216">
        <v>0.25</v>
      </c>
      <c r="G24" s="216">
        <v>1.25</v>
      </c>
      <c r="H24" s="216">
        <v>1.25</v>
      </c>
      <c r="I24" s="216">
        <v>1.25</v>
      </c>
      <c r="J24" s="216">
        <v>1.25</v>
      </c>
      <c r="K24" s="216">
        <v>1.25</v>
      </c>
      <c r="L24" s="216">
        <v>1.25</v>
      </c>
      <c r="M24" s="216">
        <v>1.25</v>
      </c>
      <c r="N24" s="216">
        <v>1.75</v>
      </c>
      <c r="O24" s="216">
        <v>1.75</v>
      </c>
      <c r="P24" s="216">
        <v>1.75</v>
      </c>
      <c r="Q24" s="216">
        <v>4</v>
      </c>
      <c r="R24" s="216">
        <v>4</v>
      </c>
      <c r="S24" s="216">
        <v>4.25</v>
      </c>
      <c r="T24" s="216">
        <v>4.25</v>
      </c>
      <c r="U24" s="216">
        <v>4.25</v>
      </c>
      <c r="V24" s="216">
        <v>4.25</v>
      </c>
      <c r="W24" s="216">
        <v>4.5</v>
      </c>
      <c r="X24" s="216">
        <v>4.5</v>
      </c>
      <c r="Y24" s="216">
        <v>4.5</v>
      </c>
      <c r="Z24" s="216">
        <v>4.5</v>
      </c>
      <c r="AB24" s="43" t="s">
        <v>38</v>
      </c>
      <c r="AC24" s="44"/>
      <c r="AD24" s="42" t="s">
        <v>28</v>
      </c>
      <c r="AE24" s="45">
        <f t="shared" si="2"/>
        <v>-0.90208084564993962</v>
      </c>
      <c r="AF24" s="45">
        <f t="shared" si="2"/>
        <v>-1.1040321879707944</v>
      </c>
      <c r="AG24" s="45">
        <f t="shared" si="2"/>
        <v>-1.17167613291977</v>
      </c>
      <c r="AH24" s="45">
        <f t="shared" si="2"/>
        <v>-8.3383458651149142E-2</v>
      </c>
      <c r="AI24" s="45">
        <f t="shared" si="2"/>
        <v>-0.14916301938858151</v>
      </c>
      <c r="AJ24" s="45">
        <f t="shared" si="2"/>
        <v>-0.10285736694033171</v>
      </c>
      <c r="AK24" s="45">
        <f t="shared" si="2"/>
        <v>-0.1822240911968448</v>
      </c>
      <c r="AL24" s="45">
        <f t="shared" si="2"/>
        <v>-0.13437096247164237</v>
      </c>
      <c r="AM24" s="45">
        <f t="shared" si="2"/>
        <v>-8.8302157137669632E-2</v>
      </c>
      <c r="AN24" s="45">
        <f t="shared" si="2"/>
        <v>-0.1022402857333964</v>
      </c>
      <c r="AO24" s="45">
        <f t="shared" si="2"/>
        <v>-5.6714881176364432E-2</v>
      </c>
      <c r="AP24" s="45">
        <f t="shared" si="2"/>
        <v>-7.1161518618075612E-2</v>
      </c>
      <c r="AQ24" s="45">
        <f t="shared" si="2"/>
        <v>-0.40593731777403363</v>
      </c>
      <c r="AR24" s="45">
        <f t="shared" si="2"/>
        <v>1.0425111837085339</v>
      </c>
      <c r="AS24" s="45">
        <f t="shared" si="3"/>
        <v>0.7779293350581945</v>
      </c>
      <c r="AT24" s="45">
        <f t="shared" si="3"/>
        <v>0.51390289524187049</v>
      </c>
      <c r="AU24" s="45">
        <f t="shared" si="3"/>
        <v>0.37018513886572613</v>
      </c>
      <c r="AV24" s="45">
        <f t="shared" si="3"/>
        <v>0.27388695764150922</v>
      </c>
      <c r="AW24" s="45">
        <f t="shared" si="3"/>
        <v>0.2672612419124244</v>
      </c>
      <c r="AX24" s="45">
        <f t="shared" si="3"/>
        <v>0.30215736519779263</v>
      </c>
      <c r="AY24" s="45">
        <f t="shared" si="3"/>
        <v>0.19314536896281601</v>
      </c>
      <c r="AZ24" s="45">
        <f t="shared" si="3"/>
        <v>0.18171081730293867</v>
      </c>
      <c r="BA24" s="45">
        <f t="shared" si="3"/>
        <v>0.17030827496918943</v>
      </c>
    </row>
    <row r="25" spans="1:53" ht="20.399999999999999">
      <c r="A25" s="195" t="s">
        <v>39</v>
      </c>
      <c r="B25" s="197"/>
      <c r="C25" s="213" t="s">
        <v>28</v>
      </c>
      <c r="D25" s="216">
        <v>0.25</v>
      </c>
      <c r="E25" s="216">
        <v>0.25</v>
      </c>
      <c r="F25" s="216">
        <v>0.25</v>
      </c>
      <c r="G25" s="216">
        <v>0.5</v>
      </c>
      <c r="H25" s="216">
        <v>0.5</v>
      </c>
      <c r="I25" s="216">
        <v>0.5</v>
      </c>
      <c r="J25" s="216">
        <v>0.5</v>
      </c>
      <c r="K25" s="216">
        <v>0.5</v>
      </c>
      <c r="L25" s="216">
        <v>0.5</v>
      </c>
      <c r="M25" s="216">
        <v>0.5</v>
      </c>
      <c r="N25" s="216">
        <v>1.75</v>
      </c>
      <c r="O25" s="216">
        <v>1.75</v>
      </c>
      <c r="P25" s="216">
        <v>1.75</v>
      </c>
      <c r="Q25" s="216">
        <v>1.75</v>
      </c>
      <c r="R25" s="216">
        <v>1.75</v>
      </c>
      <c r="S25" s="216">
        <v>2</v>
      </c>
      <c r="T25" s="216">
        <v>2</v>
      </c>
      <c r="U25" s="216">
        <v>2</v>
      </c>
      <c r="V25" s="216">
        <v>2</v>
      </c>
      <c r="W25" s="216">
        <v>2.25</v>
      </c>
      <c r="X25" s="216">
        <v>2.25</v>
      </c>
      <c r="Y25" s="216">
        <v>2.25</v>
      </c>
      <c r="Z25" s="216">
        <v>2.25</v>
      </c>
      <c r="AA25" s="9"/>
      <c r="AB25" s="27" t="s">
        <v>39</v>
      </c>
      <c r="AC25" s="28"/>
      <c r="AD25" s="14" t="s">
        <v>28</v>
      </c>
      <c r="AE25" s="13">
        <f t="shared" si="2"/>
        <v>-0.90208084564993962</v>
      </c>
      <c r="AF25" s="13">
        <f>(E25-E$33)/E$34</f>
        <v>-1.1040321879707944</v>
      </c>
      <c r="AG25" s="13">
        <f t="shared" si="2"/>
        <v>-1.17167613291977</v>
      </c>
      <c r="AH25" s="13">
        <f t="shared" si="2"/>
        <v>-1.209060150441662</v>
      </c>
      <c r="AI25" s="13">
        <f t="shared" si="2"/>
        <v>-1.3573834764360924</v>
      </c>
      <c r="AJ25" s="13">
        <f t="shared" si="2"/>
        <v>-1.2930640415355974</v>
      </c>
      <c r="AK25" s="13">
        <f t="shared" si="2"/>
        <v>-1.4122367067755466</v>
      </c>
      <c r="AL25" s="13">
        <f t="shared" si="2"/>
        <v>-1.3437096247164249</v>
      </c>
      <c r="AM25" s="13">
        <f t="shared" si="2"/>
        <v>-1.2803812784962092</v>
      </c>
      <c r="AN25" s="13">
        <f t="shared" si="2"/>
        <v>-1.2853064492198392</v>
      </c>
      <c r="AO25" s="13">
        <f t="shared" si="2"/>
        <v>-5.6714881176364432E-2</v>
      </c>
      <c r="AP25" s="13">
        <f t="shared" si="2"/>
        <v>-7.1161518618075612E-2</v>
      </c>
      <c r="AQ25" s="13">
        <f t="shared" si="2"/>
        <v>-0.40593731777403363</v>
      </c>
      <c r="AR25" s="13">
        <f t="shared" si="2"/>
        <v>-0.82021100482950859</v>
      </c>
      <c r="AS25" s="13">
        <f t="shared" si="3"/>
        <v>-1.0937224314679568</v>
      </c>
      <c r="AT25" s="13">
        <f t="shared" si="3"/>
        <v>-1.4682939864053437</v>
      </c>
      <c r="AU25" s="13">
        <f t="shared" si="3"/>
        <v>-2.0610307731443132</v>
      </c>
      <c r="AV25" s="13">
        <f t="shared" si="3"/>
        <v>-2.0210968598373431</v>
      </c>
      <c r="AW25" s="13">
        <f t="shared" si="3"/>
        <v>-2.1380899352993952</v>
      </c>
      <c r="AX25" s="13">
        <f t="shared" si="3"/>
        <v>-2.0663664974816771</v>
      </c>
      <c r="AY25" s="13">
        <f t="shared" si="3"/>
        <v>-2.5676972579762589</v>
      </c>
      <c r="AZ25" s="13">
        <f t="shared" si="3"/>
        <v>-2.5780222204854466</v>
      </c>
      <c r="BA25" s="13">
        <f t="shared" si="3"/>
        <v>-2.5886857795316716</v>
      </c>
    </row>
    <row r="26" spans="1:53" ht="14.4">
      <c r="A26" s="195" t="s">
        <v>23</v>
      </c>
      <c r="B26" s="197"/>
      <c r="C26" s="213" t="s">
        <v>28</v>
      </c>
      <c r="D26" s="216">
        <v>0</v>
      </c>
      <c r="E26" s="216">
        <v>0</v>
      </c>
      <c r="F26" s="216">
        <v>0</v>
      </c>
      <c r="G26" s="216">
        <v>0</v>
      </c>
      <c r="H26" s="216">
        <v>0.75</v>
      </c>
      <c r="I26" s="216">
        <v>0.75</v>
      </c>
      <c r="J26" s="216">
        <v>0.75</v>
      </c>
      <c r="K26" s="216">
        <v>0.75</v>
      </c>
      <c r="L26" s="216">
        <v>0.75</v>
      </c>
      <c r="M26" s="216">
        <v>0.75</v>
      </c>
      <c r="N26" s="216">
        <v>1.75</v>
      </c>
      <c r="O26" s="216">
        <v>1.75</v>
      </c>
      <c r="P26" s="216">
        <v>1.75</v>
      </c>
      <c r="Q26" s="216">
        <v>1.75</v>
      </c>
      <c r="R26" s="216">
        <v>1.75</v>
      </c>
      <c r="S26" s="216">
        <v>4.25</v>
      </c>
      <c r="T26" s="216">
        <v>4.25</v>
      </c>
      <c r="U26" s="216">
        <v>4.25</v>
      </c>
      <c r="V26" s="216">
        <v>4.25</v>
      </c>
      <c r="W26" s="216">
        <v>4.5</v>
      </c>
      <c r="X26" s="216">
        <v>4.5</v>
      </c>
      <c r="Y26" s="216">
        <v>4.5</v>
      </c>
      <c r="Z26" s="216">
        <v>4.5</v>
      </c>
      <c r="AB26" s="43" t="s">
        <v>23</v>
      </c>
      <c r="AC26" s="44"/>
      <c r="AD26" s="42" t="s">
        <v>28</v>
      </c>
      <c r="AE26" s="45">
        <f t="shared" si="2"/>
        <v>-1.2550690026433942</v>
      </c>
      <c r="AF26" s="45">
        <f t="shared" si="2"/>
        <v>-1.4547247653262232</v>
      </c>
      <c r="AG26" s="45">
        <f t="shared" si="2"/>
        <v>-1.5311676737019722</v>
      </c>
      <c r="AH26" s="45">
        <f t="shared" si="2"/>
        <v>-1.9595112783020041</v>
      </c>
      <c r="AI26" s="45">
        <f t="shared" si="2"/>
        <v>-0.95464332408692198</v>
      </c>
      <c r="AJ26" s="45">
        <f t="shared" si="2"/>
        <v>-0.89632848333717552</v>
      </c>
      <c r="AK26" s="45">
        <f t="shared" si="2"/>
        <v>-1.0022325015826461</v>
      </c>
      <c r="AL26" s="45">
        <f t="shared" si="2"/>
        <v>-0.94059673730149729</v>
      </c>
      <c r="AM26" s="45">
        <f t="shared" si="2"/>
        <v>-0.8830215713766959</v>
      </c>
      <c r="AN26" s="45">
        <f t="shared" si="2"/>
        <v>-0.89095106139102487</v>
      </c>
      <c r="AO26" s="45">
        <f t="shared" si="2"/>
        <v>-5.6714881176364432E-2</v>
      </c>
      <c r="AP26" s="45">
        <f t="shared" si="2"/>
        <v>-7.1161518618075612E-2</v>
      </c>
      <c r="AQ26" s="45">
        <f t="shared" si="2"/>
        <v>-0.40593731777403363</v>
      </c>
      <c r="AR26" s="45">
        <f t="shared" si="2"/>
        <v>-0.82021100482950859</v>
      </c>
      <c r="AS26" s="45">
        <f t="shared" si="3"/>
        <v>-1.0937224314679568</v>
      </c>
      <c r="AT26" s="45">
        <f t="shared" si="3"/>
        <v>0.51390289524187049</v>
      </c>
      <c r="AU26" s="45">
        <f t="shared" si="3"/>
        <v>0.37018513886572613</v>
      </c>
      <c r="AV26" s="45">
        <f t="shared" si="3"/>
        <v>0.27388695764150922</v>
      </c>
      <c r="AW26" s="45">
        <f t="shared" si="3"/>
        <v>0.2672612419124244</v>
      </c>
      <c r="AX26" s="45">
        <f t="shared" si="3"/>
        <v>0.30215736519779263</v>
      </c>
      <c r="AY26" s="45">
        <f t="shared" si="3"/>
        <v>0.19314536896281601</v>
      </c>
      <c r="AZ26" s="45">
        <f t="shared" si="3"/>
        <v>0.18171081730293867</v>
      </c>
      <c r="BA26" s="45">
        <f t="shared" si="3"/>
        <v>0.17030827496918943</v>
      </c>
    </row>
    <row r="27" spans="1:53" ht="14.4">
      <c r="A27" s="195" t="s">
        <v>10</v>
      </c>
      <c r="B27" s="197"/>
      <c r="C27" s="213" t="s">
        <v>28</v>
      </c>
      <c r="D27" s="216">
        <v>0.5</v>
      </c>
      <c r="E27" s="216">
        <v>1</v>
      </c>
      <c r="F27" s="216">
        <v>1</v>
      </c>
      <c r="G27" s="216">
        <v>1.25</v>
      </c>
      <c r="H27" s="216">
        <v>1.25</v>
      </c>
      <c r="I27" s="216">
        <v>1.25</v>
      </c>
      <c r="J27" s="216">
        <v>1.25</v>
      </c>
      <c r="K27" s="216">
        <v>1.25</v>
      </c>
      <c r="L27" s="216">
        <v>1.25</v>
      </c>
      <c r="M27" s="216">
        <v>1.25</v>
      </c>
      <c r="N27" s="216">
        <v>1.75</v>
      </c>
      <c r="O27" s="216">
        <v>1.75</v>
      </c>
      <c r="P27" s="216">
        <v>1.75</v>
      </c>
      <c r="Q27" s="216">
        <v>1.75</v>
      </c>
      <c r="R27" s="216">
        <v>4</v>
      </c>
      <c r="S27" s="216">
        <v>4.25</v>
      </c>
      <c r="T27" s="216">
        <v>4.25</v>
      </c>
      <c r="U27" s="216">
        <v>4.25</v>
      </c>
      <c r="V27" s="216">
        <v>4.25</v>
      </c>
      <c r="W27" s="216">
        <v>4.5</v>
      </c>
      <c r="X27" s="216">
        <v>4.5</v>
      </c>
      <c r="Y27" s="216">
        <v>4.5</v>
      </c>
      <c r="Z27" s="216">
        <v>4.5</v>
      </c>
      <c r="AB27" s="43" t="s">
        <v>10</v>
      </c>
      <c r="AC27" s="44"/>
      <c r="AD27" s="42" t="s">
        <v>28</v>
      </c>
      <c r="AE27" s="45">
        <f t="shared" si="2"/>
        <v>-0.54909268865648497</v>
      </c>
      <c r="AF27" s="45">
        <f t="shared" si="2"/>
        <v>-5.1954455904507889E-2</v>
      </c>
      <c r="AG27" s="45">
        <f t="shared" si="2"/>
        <v>-9.3201510573163615E-2</v>
      </c>
      <c r="AH27" s="45">
        <f t="shared" si="2"/>
        <v>-8.3383458651149142E-2</v>
      </c>
      <c r="AI27" s="45">
        <f t="shared" si="2"/>
        <v>-0.14916301938858151</v>
      </c>
      <c r="AJ27" s="45">
        <f t="shared" si="2"/>
        <v>-0.10285736694033171</v>
      </c>
      <c r="AK27" s="45">
        <f t="shared" si="2"/>
        <v>-0.1822240911968448</v>
      </c>
      <c r="AL27" s="45">
        <f t="shared" si="2"/>
        <v>-0.13437096247164237</v>
      </c>
      <c r="AM27" s="45">
        <f t="shared" si="2"/>
        <v>-8.8302157137669632E-2</v>
      </c>
      <c r="AN27" s="45">
        <f t="shared" si="2"/>
        <v>-0.1022402857333964</v>
      </c>
      <c r="AO27" s="45">
        <f t="shared" si="2"/>
        <v>-5.6714881176364432E-2</v>
      </c>
      <c r="AP27" s="45">
        <f t="shared" si="2"/>
        <v>-7.1161518618075612E-2</v>
      </c>
      <c r="AQ27" s="45">
        <f t="shared" si="2"/>
        <v>-0.40593731777403363</v>
      </c>
      <c r="AR27" s="45">
        <f t="shared" si="2"/>
        <v>-0.82021100482950859</v>
      </c>
      <c r="AS27" s="45">
        <f t="shared" si="3"/>
        <v>0.7779293350581945</v>
      </c>
      <c r="AT27" s="45">
        <f t="shared" si="3"/>
        <v>0.51390289524187049</v>
      </c>
      <c r="AU27" s="45">
        <f t="shared" si="3"/>
        <v>0.37018513886572613</v>
      </c>
      <c r="AV27" s="45">
        <f t="shared" si="3"/>
        <v>0.27388695764150922</v>
      </c>
      <c r="AW27" s="45">
        <f t="shared" si="3"/>
        <v>0.2672612419124244</v>
      </c>
      <c r="AX27" s="45">
        <f t="shared" si="3"/>
        <v>0.30215736519779263</v>
      </c>
      <c r="AY27" s="45">
        <f t="shared" si="3"/>
        <v>0.19314536896281601</v>
      </c>
      <c r="AZ27" s="45">
        <f t="shared" si="3"/>
        <v>0.18171081730293867</v>
      </c>
      <c r="BA27" s="45">
        <f t="shared" si="3"/>
        <v>0.17030827496918943</v>
      </c>
    </row>
    <row r="28" spans="1:53" ht="14.4">
      <c r="A28" s="195" t="s">
        <v>26</v>
      </c>
      <c r="B28" s="197"/>
      <c r="C28" s="213" t="s">
        <v>28</v>
      </c>
      <c r="D28" s="216">
        <v>0.25</v>
      </c>
      <c r="E28" s="216">
        <v>0.25</v>
      </c>
      <c r="F28" s="216">
        <v>0.25</v>
      </c>
      <c r="G28" s="216">
        <v>0.5</v>
      </c>
      <c r="H28" s="216">
        <v>0.5</v>
      </c>
      <c r="I28" s="216">
        <v>0.5</v>
      </c>
      <c r="J28" s="216">
        <v>0.5</v>
      </c>
      <c r="K28" s="216">
        <v>0.5</v>
      </c>
      <c r="L28" s="216">
        <v>0.5</v>
      </c>
      <c r="M28" s="216">
        <v>0.5</v>
      </c>
      <c r="N28" s="216">
        <v>2.25</v>
      </c>
      <c r="O28" s="216">
        <v>2.25</v>
      </c>
      <c r="P28" s="216">
        <v>4</v>
      </c>
      <c r="Q28" s="216">
        <v>4</v>
      </c>
      <c r="R28" s="216">
        <v>4</v>
      </c>
      <c r="S28" s="216">
        <v>4.25</v>
      </c>
      <c r="T28" s="216">
        <v>4.25</v>
      </c>
      <c r="U28" s="216">
        <v>4.25</v>
      </c>
      <c r="V28" s="216">
        <v>4.25</v>
      </c>
      <c r="W28" s="216">
        <v>4.5</v>
      </c>
      <c r="X28" s="216">
        <v>4.5</v>
      </c>
      <c r="Y28" s="216">
        <v>4.5</v>
      </c>
      <c r="Z28" s="216">
        <v>4.5</v>
      </c>
      <c r="AB28" s="43" t="s">
        <v>26</v>
      </c>
      <c r="AC28" s="44"/>
      <c r="AD28" s="42" t="s">
        <v>28</v>
      </c>
      <c r="AE28" s="45">
        <f t="shared" si="2"/>
        <v>-0.90208084564993962</v>
      </c>
      <c r="AF28" s="45">
        <f t="shared" si="2"/>
        <v>-1.1040321879707944</v>
      </c>
      <c r="AG28" s="45">
        <f t="shared" si="2"/>
        <v>-1.17167613291977</v>
      </c>
      <c r="AH28" s="45">
        <f t="shared" si="2"/>
        <v>-1.209060150441662</v>
      </c>
      <c r="AI28" s="45">
        <f t="shared" si="2"/>
        <v>-1.3573834764360924</v>
      </c>
      <c r="AJ28" s="45">
        <f t="shared" si="2"/>
        <v>-1.2930640415355974</v>
      </c>
      <c r="AK28" s="45">
        <f t="shared" si="2"/>
        <v>-1.4122367067755466</v>
      </c>
      <c r="AL28" s="45">
        <f t="shared" si="2"/>
        <v>-1.3437096247164249</v>
      </c>
      <c r="AM28" s="45">
        <f t="shared" si="2"/>
        <v>-1.2803812784962092</v>
      </c>
      <c r="AN28" s="45">
        <f t="shared" si="2"/>
        <v>-1.2853064492198392</v>
      </c>
      <c r="AO28" s="45">
        <f t="shared" si="2"/>
        <v>0.70893601470455658</v>
      </c>
      <c r="AP28" s="45">
        <f t="shared" si="2"/>
        <v>0.6973828824571412</v>
      </c>
      <c r="AQ28" s="45">
        <f t="shared" si="2"/>
        <v>1.6491203534570107</v>
      </c>
      <c r="AR28" s="45">
        <f t="shared" si="2"/>
        <v>1.0425111837085339</v>
      </c>
      <c r="AS28" s="45">
        <f t="shared" si="3"/>
        <v>0.7779293350581945</v>
      </c>
      <c r="AT28" s="45">
        <f t="shared" si="3"/>
        <v>0.51390289524187049</v>
      </c>
      <c r="AU28" s="45">
        <f t="shared" si="3"/>
        <v>0.37018513886572613</v>
      </c>
      <c r="AV28" s="45">
        <f t="shared" si="3"/>
        <v>0.27388695764150922</v>
      </c>
      <c r="AW28" s="45">
        <f t="shared" si="3"/>
        <v>0.2672612419124244</v>
      </c>
      <c r="AX28" s="45">
        <f t="shared" si="3"/>
        <v>0.30215736519779263</v>
      </c>
      <c r="AY28" s="45">
        <f t="shared" si="3"/>
        <v>0.19314536896281601</v>
      </c>
      <c r="AZ28" s="45">
        <f t="shared" si="3"/>
        <v>0.18171081730293867</v>
      </c>
      <c r="BA28" s="45">
        <f t="shared" si="3"/>
        <v>0.17030827496918943</v>
      </c>
    </row>
    <row r="29" spans="1:53" ht="20.399999999999999">
      <c r="A29" s="195" t="s">
        <v>40</v>
      </c>
      <c r="B29" s="197"/>
      <c r="C29" s="213" t="s">
        <v>28</v>
      </c>
      <c r="D29" s="216">
        <v>2</v>
      </c>
      <c r="E29" s="216">
        <v>2</v>
      </c>
      <c r="F29" s="216">
        <v>2</v>
      </c>
      <c r="G29" s="216">
        <v>2.25</v>
      </c>
      <c r="H29" s="216">
        <v>2.25</v>
      </c>
      <c r="I29" s="216">
        <v>2.25</v>
      </c>
      <c r="J29" s="216">
        <v>2.25</v>
      </c>
      <c r="K29" s="216">
        <v>2.25</v>
      </c>
      <c r="L29" s="216">
        <v>2.25</v>
      </c>
      <c r="M29" s="216">
        <v>2.25</v>
      </c>
      <c r="N29" s="216">
        <v>2.75</v>
      </c>
      <c r="O29" s="216">
        <v>2.75</v>
      </c>
      <c r="P29" s="216">
        <v>2.75</v>
      </c>
      <c r="Q29" s="216">
        <v>2.75</v>
      </c>
      <c r="R29" s="216">
        <v>2.75</v>
      </c>
      <c r="S29" s="216">
        <v>3</v>
      </c>
      <c r="T29" s="216">
        <v>3</v>
      </c>
      <c r="U29" s="216">
        <v>3</v>
      </c>
      <c r="V29" s="216">
        <v>3</v>
      </c>
      <c r="W29" s="216">
        <v>3.25</v>
      </c>
      <c r="X29" s="216">
        <v>4.5</v>
      </c>
      <c r="Y29" s="216">
        <v>4.5</v>
      </c>
      <c r="Z29" s="216">
        <v>4.5</v>
      </c>
      <c r="AB29" s="43" t="s">
        <v>40</v>
      </c>
      <c r="AC29" s="44"/>
      <c r="AD29" s="42" t="s">
        <v>28</v>
      </c>
      <c r="AE29" s="45">
        <f t="shared" si="2"/>
        <v>1.568836253304243</v>
      </c>
      <c r="AF29" s="45">
        <f t="shared" si="2"/>
        <v>1.3508158535172075</v>
      </c>
      <c r="AG29" s="45">
        <f t="shared" si="2"/>
        <v>1.3447646525556449</v>
      </c>
      <c r="AH29" s="45">
        <f t="shared" si="2"/>
        <v>1.4175187970695349</v>
      </c>
      <c r="AI29" s="45">
        <f t="shared" si="2"/>
        <v>1.4617975900080995</v>
      </c>
      <c r="AJ29" s="45">
        <f t="shared" si="2"/>
        <v>1.4840848658533559</v>
      </c>
      <c r="AK29" s="45">
        <f t="shared" si="2"/>
        <v>1.4577927295747577</v>
      </c>
      <c r="AL29" s="45">
        <f t="shared" si="2"/>
        <v>1.4780805871880676</v>
      </c>
      <c r="AM29" s="45">
        <f t="shared" si="2"/>
        <v>1.5011366713403831</v>
      </c>
      <c r="AN29" s="45">
        <f t="shared" si="2"/>
        <v>1.4751812655818606</v>
      </c>
      <c r="AO29" s="45">
        <f t="shared" si="2"/>
        <v>1.4745869105854776</v>
      </c>
      <c r="AP29" s="45">
        <f t="shared" si="2"/>
        <v>1.465927283532358</v>
      </c>
      <c r="AQ29" s="45">
        <f t="shared" si="2"/>
        <v>0.50742164721754168</v>
      </c>
      <c r="AR29" s="45">
        <f t="shared" si="2"/>
        <v>7.6655234096214241E-3</v>
      </c>
      <c r="AS29" s="45">
        <f t="shared" si="3"/>
        <v>-0.2618772019007784</v>
      </c>
      <c r="AT29" s="45">
        <f t="shared" si="3"/>
        <v>-0.58731759456213739</v>
      </c>
      <c r="AU29" s="45">
        <f t="shared" si="3"/>
        <v>-0.98049036780651799</v>
      </c>
      <c r="AV29" s="45">
        <f t="shared" si="3"/>
        <v>-1.0011040520689645</v>
      </c>
      <c r="AW29" s="45">
        <f t="shared" si="3"/>
        <v>-1.0690449676496976</v>
      </c>
      <c r="AX29" s="45">
        <f t="shared" si="3"/>
        <v>-1.0136892251796907</v>
      </c>
      <c r="AY29" s="45">
        <f t="shared" si="3"/>
        <v>0.19314536896281601</v>
      </c>
      <c r="AZ29" s="45">
        <f t="shared" si="3"/>
        <v>0.18171081730293867</v>
      </c>
      <c r="BA29" s="45">
        <f t="shared" si="3"/>
        <v>0.17030827496918943</v>
      </c>
    </row>
    <row r="30" spans="1:53" ht="14.4">
      <c r="A30" s="195" t="s">
        <v>41</v>
      </c>
      <c r="B30" s="197"/>
      <c r="C30" s="213" t="s">
        <v>28</v>
      </c>
      <c r="D30" s="216">
        <v>1.5</v>
      </c>
      <c r="E30" s="216">
        <v>1.5</v>
      </c>
      <c r="F30" s="216">
        <v>1.5</v>
      </c>
      <c r="G30" s="216">
        <v>1.5</v>
      </c>
      <c r="H30" s="216">
        <v>1.5</v>
      </c>
      <c r="I30" s="216">
        <v>1.5</v>
      </c>
      <c r="J30" s="216">
        <v>1.5</v>
      </c>
      <c r="K30" s="216">
        <v>1.5</v>
      </c>
      <c r="L30" s="216">
        <v>1.5</v>
      </c>
      <c r="M30" s="216">
        <v>1.5</v>
      </c>
      <c r="N30" s="216">
        <v>0.75</v>
      </c>
      <c r="O30" s="216">
        <v>0.75</v>
      </c>
      <c r="P30" s="216">
        <v>0.75</v>
      </c>
      <c r="Q30" s="216">
        <v>0.75</v>
      </c>
      <c r="R30" s="216">
        <v>1.5</v>
      </c>
      <c r="S30" s="216">
        <v>1.5</v>
      </c>
      <c r="T30" s="216">
        <v>1.5</v>
      </c>
      <c r="U30" s="216">
        <v>1.5</v>
      </c>
      <c r="V30" s="216">
        <v>2</v>
      </c>
      <c r="W30" s="216">
        <v>2</v>
      </c>
      <c r="X30" s="216">
        <v>4.25</v>
      </c>
      <c r="Y30" s="216">
        <v>4.5</v>
      </c>
      <c r="Z30" s="216">
        <v>4.5</v>
      </c>
      <c r="AB30" s="43" t="s">
        <v>41</v>
      </c>
      <c r="AC30" s="44"/>
      <c r="AD30" s="42" t="s">
        <v>28</v>
      </c>
      <c r="AE30" s="45">
        <f t="shared" si="2"/>
        <v>0.86285993931733362</v>
      </c>
      <c r="AF30" s="45">
        <f t="shared" si="2"/>
        <v>0.64943069880634974</v>
      </c>
      <c r="AG30" s="45">
        <f t="shared" si="2"/>
        <v>0.62578157099124065</v>
      </c>
      <c r="AH30" s="45">
        <f t="shared" si="2"/>
        <v>0.29184210527902182</v>
      </c>
      <c r="AI30" s="45">
        <f t="shared" si="2"/>
        <v>0.2535771329605887</v>
      </c>
      <c r="AJ30" s="45">
        <f t="shared" si="2"/>
        <v>0.29387819125809017</v>
      </c>
      <c r="AK30" s="45">
        <f t="shared" si="2"/>
        <v>0.2277801139960558</v>
      </c>
      <c r="AL30" s="45">
        <f t="shared" si="2"/>
        <v>0.26874192494328508</v>
      </c>
      <c r="AM30" s="45">
        <f t="shared" si="2"/>
        <v>0.30905754998184354</v>
      </c>
      <c r="AN30" s="45">
        <f t="shared" si="2"/>
        <v>0.29211510209541786</v>
      </c>
      <c r="AO30" s="45">
        <f t="shared" si="2"/>
        <v>-1.5880166729382064</v>
      </c>
      <c r="AP30" s="45">
        <f t="shared" si="2"/>
        <v>-1.6082503207685093</v>
      </c>
      <c r="AQ30" s="45">
        <f t="shared" si="2"/>
        <v>-1.319296282765609</v>
      </c>
      <c r="AR30" s="45">
        <f t="shared" si="2"/>
        <v>-1.6480875330686386</v>
      </c>
      <c r="AS30" s="45">
        <f t="shared" si="3"/>
        <v>-1.3016837388597513</v>
      </c>
      <c r="AT30" s="45">
        <f t="shared" si="3"/>
        <v>-1.9087821823269469</v>
      </c>
      <c r="AU30" s="45">
        <f t="shared" si="3"/>
        <v>-2.6013009758132108</v>
      </c>
      <c r="AV30" s="45">
        <f t="shared" si="3"/>
        <v>-2.5310932637215329</v>
      </c>
      <c r="AW30" s="45">
        <f t="shared" si="3"/>
        <v>-2.1380899352993952</v>
      </c>
      <c r="AX30" s="45">
        <f t="shared" si="3"/>
        <v>-2.3295358155571737</v>
      </c>
      <c r="AY30" s="45">
        <f t="shared" si="3"/>
        <v>-0.11361492291930346</v>
      </c>
      <c r="AZ30" s="45">
        <f t="shared" si="3"/>
        <v>0.18171081730293867</v>
      </c>
      <c r="BA30" s="45">
        <f t="shared" si="3"/>
        <v>0.17030827496918943</v>
      </c>
    </row>
    <row r="31" spans="1:53" ht="20.399999999999999">
      <c r="A31" s="195" t="s">
        <v>42</v>
      </c>
      <c r="B31" s="197"/>
      <c r="C31" s="213" t="s">
        <v>28</v>
      </c>
      <c r="D31" s="216">
        <v>1</v>
      </c>
      <c r="E31" s="216">
        <v>1</v>
      </c>
      <c r="F31" s="216">
        <v>1</v>
      </c>
      <c r="G31" s="216">
        <v>1.25</v>
      </c>
      <c r="H31" s="216">
        <v>1.25</v>
      </c>
      <c r="I31" s="216">
        <v>1.25</v>
      </c>
      <c r="J31" s="216">
        <v>1.25</v>
      </c>
      <c r="K31" s="216">
        <v>1.25</v>
      </c>
      <c r="L31" s="216">
        <v>1.25</v>
      </c>
      <c r="M31" s="216">
        <v>1.25</v>
      </c>
      <c r="N31" s="216">
        <v>1.75</v>
      </c>
      <c r="O31" s="216">
        <v>1.75</v>
      </c>
      <c r="P31" s="216">
        <v>1.75</v>
      </c>
      <c r="Q31" s="216">
        <v>4</v>
      </c>
      <c r="R31" s="216">
        <v>4</v>
      </c>
      <c r="S31" s="216">
        <v>4.25</v>
      </c>
      <c r="T31" s="216">
        <v>4.25</v>
      </c>
      <c r="U31" s="216">
        <v>4.25</v>
      </c>
      <c r="V31" s="216">
        <v>4.25</v>
      </c>
      <c r="W31" s="216">
        <v>4.5</v>
      </c>
      <c r="X31" s="216">
        <v>4.5</v>
      </c>
      <c r="Y31" s="216">
        <v>4.5</v>
      </c>
      <c r="Z31" s="216">
        <v>4.5</v>
      </c>
      <c r="AB31" s="43" t="s">
        <v>42</v>
      </c>
      <c r="AC31" s="44"/>
      <c r="AD31" s="42" t="s">
        <v>28</v>
      </c>
      <c r="AE31" s="45">
        <f t="shared" si="2"/>
        <v>0.15688362533042435</v>
      </c>
      <c r="AF31" s="45">
        <f t="shared" si="2"/>
        <v>-5.1954455904507889E-2</v>
      </c>
      <c r="AG31" s="45">
        <f t="shared" si="2"/>
        <v>-9.3201510573163615E-2</v>
      </c>
      <c r="AH31" s="45">
        <f t="shared" si="2"/>
        <v>-8.3383458651149142E-2</v>
      </c>
      <c r="AI31" s="45">
        <f t="shared" si="2"/>
        <v>-0.14916301938858151</v>
      </c>
      <c r="AJ31" s="45">
        <f t="shared" si="2"/>
        <v>-0.10285736694033171</v>
      </c>
      <c r="AK31" s="45">
        <f t="shared" si="2"/>
        <v>-0.1822240911968448</v>
      </c>
      <c r="AL31" s="45">
        <f t="shared" si="2"/>
        <v>-0.13437096247164237</v>
      </c>
      <c r="AM31" s="45">
        <f t="shared" si="2"/>
        <v>-8.8302157137669632E-2</v>
      </c>
      <c r="AN31" s="45">
        <f t="shared" si="2"/>
        <v>-0.1022402857333964</v>
      </c>
      <c r="AO31" s="45">
        <f t="shared" si="2"/>
        <v>-5.6714881176364432E-2</v>
      </c>
      <c r="AP31" s="45">
        <f t="shared" si="2"/>
        <v>-7.1161518618075612E-2</v>
      </c>
      <c r="AQ31" s="45">
        <f t="shared" si="2"/>
        <v>-0.40593731777403363</v>
      </c>
      <c r="AR31" s="45">
        <f t="shared" si="2"/>
        <v>1.0425111837085339</v>
      </c>
      <c r="AS31" s="45">
        <f t="shared" si="3"/>
        <v>0.7779293350581945</v>
      </c>
      <c r="AT31" s="45">
        <f t="shared" si="3"/>
        <v>0.51390289524187049</v>
      </c>
      <c r="AU31" s="45">
        <f t="shared" si="3"/>
        <v>0.37018513886572613</v>
      </c>
      <c r="AV31" s="45">
        <f t="shared" si="3"/>
        <v>0.27388695764150922</v>
      </c>
      <c r="AW31" s="45">
        <f t="shared" si="3"/>
        <v>0.2672612419124244</v>
      </c>
      <c r="AX31" s="45">
        <f t="shared" si="3"/>
        <v>0.30215736519779263</v>
      </c>
      <c r="AY31" s="45">
        <f t="shared" si="3"/>
        <v>0.19314536896281601</v>
      </c>
      <c r="AZ31" s="45">
        <f t="shared" si="3"/>
        <v>0.18171081730293867</v>
      </c>
      <c r="BA31" s="45">
        <f t="shared" si="3"/>
        <v>0.17030827496918943</v>
      </c>
    </row>
    <row r="32" spans="1:53" ht="16.5" customHeight="1">
      <c r="A32" s="195" t="s">
        <v>43</v>
      </c>
      <c r="B32" s="197"/>
      <c r="C32" s="213" t="s">
        <v>28</v>
      </c>
      <c r="D32" s="216">
        <v>0.75</v>
      </c>
      <c r="E32" s="216">
        <v>0.75</v>
      </c>
      <c r="F32" s="216">
        <v>0.75</v>
      </c>
      <c r="G32" s="216">
        <v>1.25</v>
      </c>
      <c r="H32" s="216">
        <v>1.25</v>
      </c>
      <c r="I32" s="216">
        <v>1.25</v>
      </c>
      <c r="J32" s="216">
        <v>1.25</v>
      </c>
      <c r="K32" s="216">
        <v>1.25</v>
      </c>
      <c r="L32" s="216">
        <v>1.25</v>
      </c>
      <c r="M32" s="216">
        <v>1.25</v>
      </c>
      <c r="N32" s="216">
        <v>1.25</v>
      </c>
      <c r="O32" s="216">
        <v>1.25</v>
      </c>
      <c r="P32" s="216">
        <v>1.25</v>
      </c>
      <c r="Q32" s="216">
        <v>1.25</v>
      </c>
      <c r="R32" s="216">
        <v>1.25</v>
      </c>
      <c r="S32" s="216">
        <v>1.25</v>
      </c>
      <c r="T32" s="216">
        <v>4.25</v>
      </c>
      <c r="U32" s="216">
        <v>4.25</v>
      </c>
      <c r="V32" s="216">
        <v>4.25</v>
      </c>
      <c r="W32" s="216">
        <v>4.25</v>
      </c>
      <c r="X32" s="216">
        <v>4.25</v>
      </c>
      <c r="Y32" s="216">
        <v>4.25</v>
      </c>
      <c r="Z32" s="216">
        <v>4.5</v>
      </c>
      <c r="AB32" s="107" t="s">
        <v>43</v>
      </c>
      <c r="AC32" s="108"/>
      <c r="AD32" s="42" t="s">
        <v>28</v>
      </c>
      <c r="AE32" s="45">
        <f t="shared" si="2"/>
        <v>-0.1961045316630303</v>
      </c>
      <c r="AF32" s="45">
        <f t="shared" si="2"/>
        <v>-0.40264703325993673</v>
      </c>
      <c r="AG32" s="45">
        <f t="shared" si="2"/>
        <v>-0.45269305135536575</v>
      </c>
      <c r="AH32" s="45">
        <f t="shared" si="2"/>
        <v>-8.3383458651149142E-2</v>
      </c>
      <c r="AI32" s="45">
        <f t="shared" si="2"/>
        <v>-0.14916301938858151</v>
      </c>
      <c r="AJ32" s="45">
        <f t="shared" si="2"/>
        <v>-0.10285736694033171</v>
      </c>
      <c r="AK32" s="45">
        <f t="shared" si="2"/>
        <v>-0.1822240911968448</v>
      </c>
      <c r="AL32" s="45">
        <f t="shared" si="2"/>
        <v>-0.13437096247164237</v>
      </c>
      <c r="AM32" s="45">
        <f t="shared" si="2"/>
        <v>-8.8302157137669632E-2</v>
      </c>
      <c r="AN32" s="45">
        <f t="shared" si="2"/>
        <v>-0.1022402857333964</v>
      </c>
      <c r="AO32" s="45">
        <f t="shared" si="2"/>
        <v>-0.82236577705728542</v>
      </c>
      <c r="AP32" s="45">
        <f t="shared" si="2"/>
        <v>-0.83970591969329245</v>
      </c>
      <c r="AQ32" s="45">
        <f t="shared" si="2"/>
        <v>-0.86261680026982124</v>
      </c>
      <c r="AR32" s="45">
        <f t="shared" si="2"/>
        <v>-1.2341492689490736</v>
      </c>
      <c r="AS32" s="45">
        <f t="shared" si="3"/>
        <v>-1.5096450462515461</v>
      </c>
      <c r="AT32" s="45">
        <f t="shared" si="3"/>
        <v>-2.1290262802877487</v>
      </c>
      <c r="AU32" s="45">
        <f t="shared" si="3"/>
        <v>0.37018513886572613</v>
      </c>
      <c r="AV32" s="45">
        <f t="shared" si="3"/>
        <v>0.27388695764150922</v>
      </c>
      <c r="AW32" s="45">
        <f t="shared" si="3"/>
        <v>0.2672612419124244</v>
      </c>
      <c r="AX32" s="45">
        <f t="shared" si="3"/>
        <v>3.8988047122295977E-2</v>
      </c>
      <c r="AY32" s="45">
        <f t="shared" si="3"/>
        <v>-0.11361492291930346</v>
      </c>
      <c r="AZ32" s="45">
        <f t="shared" si="3"/>
        <v>-0.12492618689577081</v>
      </c>
      <c r="BA32" s="45">
        <f t="shared" si="3"/>
        <v>0.17030827496918943</v>
      </c>
    </row>
    <row r="33" spans="1:53" ht="14.4">
      <c r="A33" s="128"/>
      <c r="B33" s="128"/>
      <c r="C33" s="128"/>
      <c r="D33" s="128">
        <f>AVERAGE(D6:D32)</f>
        <v>0.88888888888888884</v>
      </c>
      <c r="E33" s="128">
        <f t="shared" ref="E33:Z33" si="4">AVERAGE(E6:E32)</f>
        <v>1.037037037037037</v>
      </c>
      <c r="F33" s="128">
        <f t="shared" si="4"/>
        <v>1.0648148148148149</v>
      </c>
      <c r="G33" s="128">
        <f t="shared" si="4"/>
        <v>1.3055555555555556</v>
      </c>
      <c r="H33" s="128">
        <f t="shared" si="4"/>
        <v>1.3425925925925926</v>
      </c>
      <c r="I33" s="128">
        <f t="shared" si="4"/>
        <v>1.3148148148148149</v>
      </c>
      <c r="J33" s="128">
        <f t="shared" si="4"/>
        <v>1.3611111111111112</v>
      </c>
      <c r="K33" s="128">
        <f t="shared" si="4"/>
        <v>1.3333333333333333</v>
      </c>
      <c r="L33" s="128">
        <f t="shared" si="4"/>
        <v>1.3055555555555556</v>
      </c>
      <c r="M33" s="128">
        <f t="shared" si="4"/>
        <v>1.3148148148148149</v>
      </c>
      <c r="N33" s="128">
        <f t="shared" si="4"/>
        <v>1.787037037037037</v>
      </c>
      <c r="O33" s="128">
        <f t="shared" si="4"/>
        <v>1.7962962962962963</v>
      </c>
      <c r="P33" s="128">
        <f t="shared" si="4"/>
        <v>2.1944444444444446</v>
      </c>
      <c r="Q33" s="128">
        <f t="shared" si="4"/>
        <v>2.7407407407407409</v>
      </c>
      <c r="R33" s="128">
        <f t="shared" si="4"/>
        <v>3.0648148148148149</v>
      </c>
      <c r="S33" s="128">
        <f t="shared" si="4"/>
        <v>3.6666666666666665</v>
      </c>
      <c r="T33" s="128">
        <f t="shared" si="4"/>
        <v>3.9074074074074074</v>
      </c>
      <c r="U33" s="128">
        <f t="shared" si="4"/>
        <v>3.9814814814814814</v>
      </c>
      <c r="V33" s="128">
        <f t="shared" si="4"/>
        <v>4</v>
      </c>
      <c r="W33" s="128">
        <f t="shared" si="4"/>
        <v>4.2129629629629628</v>
      </c>
      <c r="X33" s="128">
        <f t="shared" si="4"/>
        <v>4.3425925925925926</v>
      </c>
      <c r="Y33" s="128">
        <f t="shared" si="4"/>
        <v>4.3518518518518521</v>
      </c>
      <c r="Z33" s="128">
        <f t="shared" si="4"/>
        <v>4.3611111111111107</v>
      </c>
      <c r="AB33" s="107"/>
      <c r="AC33" s="108"/>
      <c r="AD33" s="42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</row>
    <row r="34" spans="1:53" ht="14.4">
      <c r="A34" s="128"/>
      <c r="B34" s="128"/>
      <c r="C34" s="128"/>
      <c r="D34" s="128">
        <f>STDEV(D6:D32)</f>
        <v>0.70823905858302116</v>
      </c>
      <c r="E34" s="128">
        <f t="shared" ref="E34:Z34" si="5">STDEV(E6:E32)</f>
        <v>0.71287508245896991</v>
      </c>
      <c r="F34" s="128">
        <f t="shared" si="5"/>
        <v>0.69542665581514318</v>
      </c>
      <c r="G34" s="128">
        <f t="shared" si="5"/>
        <v>0.66626590518370088</v>
      </c>
      <c r="H34" s="128">
        <f t="shared" si="5"/>
        <v>0.62074764222478962</v>
      </c>
      <c r="I34" s="128">
        <f t="shared" si="5"/>
        <v>0.63014266010148223</v>
      </c>
      <c r="J34" s="128">
        <f t="shared" si="5"/>
        <v>0.6097498436202109</v>
      </c>
      <c r="K34" s="128">
        <f t="shared" si="5"/>
        <v>0.62017367294604231</v>
      </c>
      <c r="L34" s="128">
        <f t="shared" si="5"/>
        <v>0.62915286960589578</v>
      </c>
      <c r="M34" s="128">
        <f t="shared" si="5"/>
        <v>0.6339459475282293</v>
      </c>
      <c r="N34" s="128">
        <f t="shared" si="5"/>
        <v>0.65303913662208168</v>
      </c>
      <c r="O34" s="128">
        <f t="shared" si="5"/>
        <v>0.65058049905833015</v>
      </c>
      <c r="P34" s="128">
        <f t="shared" si="5"/>
        <v>1.0948597849578494</v>
      </c>
      <c r="Q34" s="128">
        <f t="shared" si="5"/>
        <v>1.207909592662292</v>
      </c>
      <c r="R34" s="128">
        <f t="shared" si="5"/>
        <v>1.202146702843166</v>
      </c>
      <c r="S34" s="128">
        <f t="shared" si="5"/>
        <v>1.1351041971825928</v>
      </c>
      <c r="T34" s="128">
        <f t="shared" si="5"/>
        <v>0.92546284716431593</v>
      </c>
      <c r="U34" s="128">
        <f t="shared" si="5"/>
        <v>0.9803990698599917</v>
      </c>
      <c r="V34" s="128">
        <f t="shared" si="5"/>
        <v>0.93541434669348533</v>
      </c>
      <c r="W34" s="128">
        <f t="shared" si="5"/>
        <v>0.94995876353747777</v>
      </c>
      <c r="X34" s="128">
        <f t="shared" si="5"/>
        <v>0.81496858170962017</v>
      </c>
      <c r="Y34" s="128">
        <f t="shared" si="5"/>
        <v>0.81529625119215199</v>
      </c>
      <c r="Z34" s="128">
        <f t="shared" si="5"/>
        <v>0.81551462437169153</v>
      </c>
    </row>
  </sheetData>
  <mergeCells count="37">
    <mergeCell ref="AB33:AC33"/>
    <mergeCell ref="A30:B30"/>
    <mergeCell ref="A31:B31"/>
    <mergeCell ref="A32:B32"/>
    <mergeCell ref="A24:B24"/>
    <mergeCell ref="A25:B25"/>
    <mergeCell ref="A26:B26"/>
    <mergeCell ref="A27:B27"/>
    <mergeCell ref="A28:B28"/>
    <mergeCell ref="A29:B29"/>
    <mergeCell ref="AB32:AC32"/>
    <mergeCell ref="A22:B22"/>
    <mergeCell ref="A23:B23"/>
    <mergeCell ref="A18:B18"/>
    <mergeCell ref="A19:B19"/>
    <mergeCell ref="A20:B20"/>
    <mergeCell ref="A21:B21"/>
    <mergeCell ref="A16:B16"/>
    <mergeCell ref="A17:B17"/>
    <mergeCell ref="A12:B12"/>
    <mergeCell ref="A13:B13"/>
    <mergeCell ref="A14:B14"/>
    <mergeCell ref="A15:B15"/>
    <mergeCell ref="A10:B10"/>
    <mergeCell ref="A11:B11"/>
    <mergeCell ref="A6:B6"/>
    <mergeCell ref="A7:B7"/>
    <mergeCell ref="A8:B8"/>
    <mergeCell ref="A9:B9"/>
    <mergeCell ref="A4:C4"/>
    <mergeCell ref="A5:B5"/>
    <mergeCell ref="A1:Z1"/>
    <mergeCell ref="AB1:BA1"/>
    <mergeCell ref="A2:C2"/>
    <mergeCell ref="D2:Z2"/>
    <mergeCell ref="A3:C3"/>
    <mergeCell ref="D3:Z3"/>
  </mergeCells>
  <hyperlinks>
    <hyperlink ref="A14" r:id="rId1" display="http://stats.oecd.org/OECDStat_Metadata/ShowMetadata.ashx?Dataset=EPS&amp;Coords=[COU].[DEU]&amp;ShowOnWeb=true&amp;Lang=e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topLeftCell="AD1" workbookViewId="0">
      <selection activeCell="AH2" sqref="AB1:BA32"/>
    </sheetView>
  </sheetViews>
  <sheetFormatPr defaultColWidth="9.125" defaultRowHeight="13.8"/>
  <cols>
    <col min="1" max="16384" width="9.125" style="4"/>
  </cols>
  <sheetData>
    <row r="1" spans="1:53">
      <c r="A1" s="111" t="s">
        <v>162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B1" s="133" t="s">
        <v>163</v>
      </c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</row>
    <row r="2" spans="1:53" ht="16.5" customHeight="1">
      <c r="A2" s="114" t="s">
        <v>91</v>
      </c>
      <c r="B2" s="115"/>
      <c r="C2" s="116"/>
      <c r="D2" s="117" t="s">
        <v>324</v>
      </c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9"/>
      <c r="AB2" s="162" t="s">
        <v>91</v>
      </c>
      <c r="AC2" s="163"/>
      <c r="AD2" s="164"/>
      <c r="AE2" s="171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3"/>
    </row>
    <row r="3" spans="1:53">
      <c r="A3" s="114" t="s">
        <v>83</v>
      </c>
      <c r="B3" s="115"/>
      <c r="C3" s="116"/>
      <c r="D3" s="117" t="s">
        <v>177</v>
      </c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9"/>
      <c r="AB3" s="162" t="s">
        <v>83</v>
      </c>
      <c r="AC3" s="163"/>
      <c r="AD3" s="164"/>
      <c r="AE3" s="171" t="s">
        <v>177</v>
      </c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3"/>
    </row>
    <row r="4" spans="1:53">
      <c r="A4" s="120" t="s">
        <v>90</v>
      </c>
      <c r="B4" s="121"/>
      <c r="C4" s="122"/>
      <c r="D4" s="48" t="s">
        <v>84</v>
      </c>
      <c r="E4" s="48" t="s">
        <v>85</v>
      </c>
      <c r="F4" s="48" t="s">
        <v>86</v>
      </c>
      <c r="G4" s="48" t="s">
        <v>87</v>
      </c>
      <c r="H4" s="48" t="s">
        <v>88</v>
      </c>
      <c r="I4" s="48" t="s">
        <v>49</v>
      </c>
      <c r="J4" s="48" t="s">
        <v>50</v>
      </c>
      <c r="K4" s="48" t="s">
        <v>51</v>
      </c>
      <c r="L4" s="48" t="s">
        <v>52</v>
      </c>
      <c r="M4" s="48" t="s">
        <v>53</v>
      </c>
      <c r="N4" s="48" t="s">
        <v>54</v>
      </c>
      <c r="O4" s="48" t="s">
        <v>55</v>
      </c>
      <c r="P4" s="48" t="s">
        <v>56</v>
      </c>
      <c r="Q4" s="48" t="s">
        <v>57</v>
      </c>
      <c r="R4" s="48" t="s">
        <v>58</v>
      </c>
      <c r="S4" s="48" t="s">
        <v>59</v>
      </c>
      <c r="T4" s="48" t="s">
        <v>60</v>
      </c>
      <c r="U4" s="48" t="s">
        <v>61</v>
      </c>
      <c r="V4" s="48" t="s">
        <v>62</v>
      </c>
      <c r="W4" s="48" t="s">
        <v>63</v>
      </c>
      <c r="X4" s="48" t="s">
        <v>64</v>
      </c>
      <c r="Y4" s="48" t="s">
        <v>65</v>
      </c>
      <c r="Z4" s="48" t="s">
        <v>66</v>
      </c>
      <c r="AB4" s="178" t="s">
        <v>90</v>
      </c>
      <c r="AC4" s="179"/>
      <c r="AD4" s="180"/>
      <c r="AE4" s="177" t="s">
        <v>84</v>
      </c>
      <c r="AF4" s="177" t="s">
        <v>85</v>
      </c>
      <c r="AG4" s="177" t="s">
        <v>86</v>
      </c>
      <c r="AH4" s="177" t="s">
        <v>87</v>
      </c>
      <c r="AI4" s="177" t="s">
        <v>88</v>
      </c>
      <c r="AJ4" s="177" t="s">
        <v>49</v>
      </c>
      <c r="AK4" s="177" t="s">
        <v>50</v>
      </c>
      <c r="AL4" s="177" t="s">
        <v>51</v>
      </c>
      <c r="AM4" s="177" t="s">
        <v>52</v>
      </c>
      <c r="AN4" s="177" t="s">
        <v>53</v>
      </c>
      <c r="AO4" s="177" t="s">
        <v>54</v>
      </c>
      <c r="AP4" s="177" t="s">
        <v>55</v>
      </c>
      <c r="AQ4" s="177" t="s">
        <v>56</v>
      </c>
      <c r="AR4" s="177" t="s">
        <v>57</v>
      </c>
      <c r="AS4" s="177" t="s">
        <v>58</v>
      </c>
      <c r="AT4" s="177" t="s">
        <v>59</v>
      </c>
      <c r="AU4" s="177" t="s">
        <v>60</v>
      </c>
      <c r="AV4" s="177" t="s">
        <v>61</v>
      </c>
      <c r="AW4" s="177" t="s">
        <v>62</v>
      </c>
      <c r="AX4" s="177" t="s">
        <v>63</v>
      </c>
      <c r="AY4" s="177" t="s">
        <v>64</v>
      </c>
      <c r="AZ4" s="177" t="s">
        <v>65</v>
      </c>
      <c r="BA4" s="177" t="s">
        <v>66</v>
      </c>
    </row>
    <row r="5" spans="1:53" ht="14.4">
      <c r="A5" s="112" t="s">
        <v>47</v>
      </c>
      <c r="B5" s="113"/>
      <c r="C5" s="49" t="s">
        <v>28</v>
      </c>
      <c r="D5" s="49" t="s">
        <v>28</v>
      </c>
      <c r="E5" s="49" t="s">
        <v>28</v>
      </c>
      <c r="F5" s="49" t="s">
        <v>28</v>
      </c>
      <c r="G5" s="49" t="s">
        <v>28</v>
      </c>
      <c r="H5" s="49" t="s">
        <v>28</v>
      </c>
      <c r="I5" s="49" t="s">
        <v>28</v>
      </c>
      <c r="J5" s="49" t="s">
        <v>28</v>
      </c>
      <c r="K5" s="49" t="s">
        <v>28</v>
      </c>
      <c r="L5" s="49" t="s">
        <v>28</v>
      </c>
      <c r="M5" s="49" t="s">
        <v>28</v>
      </c>
      <c r="N5" s="49" t="s">
        <v>28</v>
      </c>
      <c r="O5" s="49" t="s">
        <v>28</v>
      </c>
      <c r="P5" s="49" t="s">
        <v>28</v>
      </c>
      <c r="Q5" s="49" t="s">
        <v>28</v>
      </c>
      <c r="R5" s="49" t="s">
        <v>28</v>
      </c>
      <c r="S5" s="49" t="s">
        <v>28</v>
      </c>
      <c r="T5" s="49" t="s">
        <v>28</v>
      </c>
      <c r="U5" s="49" t="s">
        <v>28</v>
      </c>
      <c r="V5" s="49" t="s">
        <v>28</v>
      </c>
      <c r="W5" s="49" t="s">
        <v>28</v>
      </c>
      <c r="X5" s="49" t="s">
        <v>28</v>
      </c>
      <c r="Y5" s="49" t="s">
        <v>28</v>
      </c>
      <c r="Z5" s="49" t="s">
        <v>28</v>
      </c>
      <c r="AB5" s="184" t="s">
        <v>47</v>
      </c>
      <c r="AC5" s="185"/>
      <c r="AD5" s="183" t="s">
        <v>28</v>
      </c>
      <c r="AE5" s="183" t="s">
        <v>28</v>
      </c>
      <c r="AF5" s="183" t="s">
        <v>28</v>
      </c>
      <c r="AG5" s="183" t="s">
        <v>28</v>
      </c>
      <c r="AH5" s="183" t="s">
        <v>28</v>
      </c>
      <c r="AI5" s="183" t="s">
        <v>28</v>
      </c>
      <c r="AJ5" s="183" t="s">
        <v>28</v>
      </c>
      <c r="AK5" s="183" t="s">
        <v>28</v>
      </c>
      <c r="AL5" s="183" t="s">
        <v>28</v>
      </c>
      <c r="AM5" s="183" t="s">
        <v>28</v>
      </c>
      <c r="AN5" s="183" t="s">
        <v>28</v>
      </c>
      <c r="AO5" s="183" t="s">
        <v>28</v>
      </c>
      <c r="AP5" s="183" t="s">
        <v>28</v>
      </c>
      <c r="AQ5" s="183" t="s">
        <v>28</v>
      </c>
      <c r="AR5" s="183" t="s">
        <v>28</v>
      </c>
      <c r="AS5" s="183" t="s">
        <v>28</v>
      </c>
      <c r="AT5" s="183" t="s">
        <v>28</v>
      </c>
      <c r="AU5" s="183" t="s">
        <v>28</v>
      </c>
      <c r="AV5" s="183" t="s">
        <v>28</v>
      </c>
      <c r="AW5" s="183" t="s">
        <v>28</v>
      </c>
      <c r="AX5" s="183" t="s">
        <v>28</v>
      </c>
      <c r="AY5" s="183" t="s">
        <v>28</v>
      </c>
      <c r="AZ5" s="183" t="s">
        <v>28</v>
      </c>
      <c r="BA5" s="183" t="s">
        <v>28</v>
      </c>
    </row>
    <row r="6" spans="1:53" ht="14.4">
      <c r="A6" s="107" t="s">
        <v>27</v>
      </c>
      <c r="B6" s="108"/>
      <c r="C6" s="49" t="s">
        <v>28</v>
      </c>
      <c r="D6" s="50">
        <v>1</v>
      </c>
      <c r="E6" s="50">
        <v>1</v>
      </c>
      <c r="F6" s="50">
        <v>1</v>
      </c>
      <c r="G6" s="50">
        <v>2</v>
      </c>
      <c r="H6" s="50">
        <v>1</v>
      </c>
      <c r="I6" s="50">
        <v>1</v>
      </c>
      <c r="J6" s="50">
        <v>1</v>
      </c>
      <c r="K6" s="50">
        <v>1</v>
      </c>
      <c r="L6" s="50">
        <v>1</v>
      </c>
      <c r="M6" s="50">
        <v>2</v>
      </c>
      <c r="N6" s="50">
        <v>2</v>
      </c>
      <c r="O6" s="50">
        <v>2</v>
      </c>
      <c r="P6" s="50">
        <v>2</v>
      </c>
      <c r="Q6" s="50">
        <v>2</v>
      </c>
      <c r="R6" s="50">
        <v>2</v>
      </c>
      <c r="S6" s="50">
        <v>2</v>
      </c>
      <c r="T6" s="50">
        <v>2</v>
      </c>
      <c r="U6" s="50">
        <v>2</v>
      </c>
      <c r="V6" s="50">
        <v>2</v>
      </c>
      <c r="W6" s="50">
        <v>3</v>
      </c>
      <c r="X6" s="50">
        <v>2</v>
      </c>
      <c r="Y6" s="50">
        <v>5</v>
      </c>
      <c r="Z6" s="50">
        <v>5</v>
      </c>
      <c r="AB6" s="171" t="s">
        <v>27</v>
      </c>
      <c r="AC6" s="173"/>
      <c r="AD6" s="183" t="s">
        <v>28</v>
      </c>
      <c r="AE6" s="186">
        <f>(D6-D$33)/D$34</f>
        <v>-0.65566316039120254</v>
      </c>
      <c r="AF6" s="186">
        <f t="shared" ref="AF6:AU17" si="0">(E6-E$33)/E$34</f>
        <v>-0.6592783619524788</v>
      </c>
      <c r="AG6" s="186">
        <f t="shared" si="0"/>
        <v>-0.7885940207885983</v>
      </c>
      <c r="AH6" s="186">
        <f t="shared" si="0"/>
        <v>9.6225044864937659E-2</v>
      </c>
      <c r="AI6" s="186">
        <f t="shared" si="0"/>
        <v>-0.65566316039120254</v>
      </c>
      <c r="AJ6" s="186">
        <f t="shared" si="0"/>
        <v>-0.70877003048392329</v>
      </c>
      <c r="AK6" s="186">
        <f t="shared" si="0"/>
        <v>-0.72441387110930278</v>
      </c>
      <c r="AL6" s="186">
        <f t="shared" si="0"/>
        <v>-0.71175996967260058</v>
      </c>
      <c r="AM6" s="186">
        <f t="shared" si="0"/>
        <v>-0.69174813079768305</v>
      </c>
      <c r="AN6" s="186">
        <f t="shared" si="0"/>
        <v>0.17218558149700183</v>
      </c>
      <c r="AO6" s="186">
        <f t="shared" si="0"/>
        <v>0.21942686286812785</v>
      </c>
      <c r="AP6" s="186">
        <f t="shared" si="0"/>
        <v>0.14429421617244684</v>
      </c>
      <c r="AQ6" s="186">
        <f t="shared" si="0"/>
        <v>0.11900092454923615</v>
      </c>
      <c r="AR6" s="186">
        <f t="shared" si="0"/>
        <v>0.13930109555719589</v>
      </c>
      <c r="AS6" s="186">
        <f t="shared" si="0"/>
        <v>3.3939204070251867E-2</v>
      </c>
      <c r="AT6" s="186">
        <f t="shared" si="0"/>
        <v>0.17147433991935207</v>
      </c>
      <c r="AU6" s="186">
        <f t="shared" si="0"/>
        <v>-3.2893477427322362E-2</v>
      </c>
      <c r="AV6" s="186">
        <f t="shared" ref="AS6:BA21" si="1">(U6-U$33)/U$34</f>
        <v>3.0254983609890668E-2</v>
      </c>
      <c r="AW6" s="186">
        <f t="shared" si="1"/>
        <v>-0.23415941438064553</v>
      </c>
      <c r="AX6" s="186">
        <f t="shared" si="1"/>
        <v>0</v>
      </c>
      <c r="AY6" s="186">
        <f t="shared" si="1"/>
        <v>-0.54548240643363155</v>
      </c>
      <c r="AZ6" s="186">
        <f t="shared" si="1"/>
        <v>1.0264419397371234</v>
      </c>
      <c r="BA6" s="186">
        <f t="shared" si="1"/>
        <v>1.0999926804031099</v>
      </c>
    </row>
    <row r="7" spans="1:53" ht="14.4">
      <c r="A7" s="107" t="s">
        <v>20</v>
      </c>
      <c r="B7" s="108"/>
      <c r="C7" s="49" t="s">
        <v>28</v>
      </c>
      <c r="D7" s="51">
        <v>1</v>
      </c>
      <c r="E7" s="51">
        <v>2</v>
      </c>
      <c r="F7" s="51">
        <v>2</v>
      </c>
      <c r="G7" s="51">
        <v>2</v>
      </c>
      <c r="H7" s="51">
        <v>2</v>
      </c>
      <c r="I7" s="51">
        <v>2</v>
      </c>
      <c r="J7" s="51">
        <v>2</v>
      </c>
      <c r="K7" s="51">
        <v>2</v>
      </c>
      <c r="L7" s="51">
        <v>2</v>
      </c>
      <c r="M7" s="51">
        <v>2</v>
      </c>
      <c r="N7" s="51">
        <v>2</v>
      </c>
      <c r="O7" s="51">
        <v>2</v>
      </c>
      <c r="P7" s="51">
        <v>2</v>
      </c>
      <c r="Q7" s="51">
        <v>2</v>
      </c>
      <c r="R7" s="51">
        <v>2</v>
      </c>
      <c r="S7" s="51">
        <v>2</v>
      </c>
      <c r="T7" s="51">
        <v>2</v>
      </c>
      <c r="U7" s="51">
        <v>2</v>
      </c>
      <c r="V7" s="51">
        <v>4</v>
      </c>
      <c r="W7" s="51">
        <v>5</v>
      </c>
      <c r="X7" s="51">
        <v>5</v>
      </c>
      <c r="Y7" s="51">
        <v>4</v>
      </c>
      <c r="Z7" s="51">
        <v>4</v>
      </c>
      <c r="AB7" s="171" t="s">
        <v>20</v>
      </c>
      <c r="AC7" s="173"/>
      <c r="AD7" s="183" t="s">
        <v>28</v>
      </c>
      <c r="AE7" s="186">
        <f t="shared" ref="AE7:AT32" si="2">(D7-D$33)/D$34</f>
        <v>-0.65566316039120254</v>
      </c>
      <c r="AF7" s="186">
        <f t="shared" si="0"/>
        <v>0.11465710642651804</v>
      </c>
      <c r="AG7" s="186">
        <f t="shared" si="0"/>
        <v>-2.816407217102149E-2</v>
      </c>
      <c r="AH7" s="186">
        <f t="shared" si="0"/>
        <v>9.6225044864937659E-2</v>
      </c>
      <c r="AI7" s="186">
        <f t="shared" si="0"/>
        <v>0.22948210613692094</v>
      </c>
      <c r="AJ7" s="186">
        <f t="shared" si="0"/>
        <v>0.29842948651954665</v>
      </c>
      <c r="AK7" s="186">
        <f t="shared" si="0"/>
        <v>0.25354485488825607</v>
      </c>
      <c r="AL7" s="186">
        <f t="shared" si="0"/>
        <v>0.16176362947104553</v>
      </c>
      <c r="AM7" s="186">
        <f t="shared" si="0"/>
        <v>0.15721548427220064</v>
      </c>
      <c r="AN7" s="186">
        <f t="shared" si="0"/>
        <v>0.17218558149700183</v>
      </c>
      <c r="AO7" s="186">
        <f t="shared" si="0"/>
        <v>0.21942686286812785</v>
      </c>
      <c r="AP7" s="186">
        <f t="shared" si="0"/>
        <v>0.14429421617244684</v>
      </c>
      <c r="AQ7" s="186">
        <f t="shared" si="0"/>
        <v>0.11900092454923615</v>
      </c>
      <c r="AR7" s="186">
        <f t="shared" si="0"/>
        <v>0.13930109555719589</v>
      </c>
      <c r="AS7" s="186">
        <f t="shared" si="0"/>
        <v>3.3939204070251867E-2</v>
      </c>
      <c r="AT7" s="186">
        <f t="shared" si="0"/>
        <v>0.17147433991935207</v>
      </c>
      <c r="AU7" s="186">
        <f t="shared" si="0"/>
        <v>-3.2893477427322362E-2</v>
      </c>
      <c r="AV7" s="186">
        <f t="shared" si="1"/>
        <v>3.0254983609890668E-2</v>
      </c>
      <c r="AW7" s="186">
        <f t="shared" si="1"/>
        <v>1.3464166326887119</v>
      </c>
      <c r="AX7" s="186">
        <f t="shared" si="1"/>
        <v>1.2951522516054665</v>
      </c>
      <c r="AY7" s="186">
        <f t="shared" si="1"/>
        <v>1.3755643292674193</v>
      </c>
      <c r="AZ7" s="186">
        <f t="shared" si="1"/>
        <v>0.42396514902185528</v>
      </c>
      <c r="BA7" s="186">
        <f t="shared" si="1"/>
        <v>0.51764361430734585</v>
      </c>
    </row>
    <row r="8" spans="1:53" ht="14.4">
      <c r="A8" s="107" t="s">
        <v>4</v>
      </c>
      <c r="B8" s="108"/>
      <c r="C8" s="49" t="s">
        <v>28</v>
      </c>
      <c r="D8" s="50">
        <v>1</v>
      </c>
      <c r="E8" s="50">
        <v>1</v>
      </c>
      <c r="F8" s="50">
        <v>1</v>
      </c>
      <c r="G8" s="50">
        <v>1</v>
      </c>
      <c r="H8" s="50">
        <v>1</v>
      </c>
      <c r="I8" s="50">
        <v>1</v>
      </c>
      <c r="J8" s="50">
        <v>1</v>
      </c>
      <c r="K8" s="50">
        <v>1</v>
      </c>
      <c r="L8" s="50">
        <v>1</v>
      </c>
      <c r="M8" s="50">
        <v>1</v>
      </c>
      <c r="N8" s="50">
        <v>1</v>
      </c>
      <c r="O8" s="50">
        <v>2</v>
      </c>
      <c r="P8" s="50">
        <v>2</v>
      </c>
      <c r="Q8" s="50">
        <v>2</v>
      </c>
      <c r="R8" s="50">
        <v>2</v>
      </c>
      <c r="S8" s="50">
        <v>2</v>
      </c>
      <c r="T8" s="50">
        <v>2</v>
      </c>
      <c r="U8" s="50">
        <v>2</v>
      </c>
      <c r="V8" s="50">
        <v>2</v>
      </c>
      <c r="W8" s="50">
        <v>2</v>
      </c>
      <c r="X8" s="50">
        <v>2</v>
      </c>
      <c r="Y8" s="50">
        <v>2</v>
      </c>
      <c r="Z8" s="50">
        <v>2</v>
      </c>
      <c r="AB8" s="171" t="s">
        <v>4</v>
      </c>
      <c r="AC8" s="173"/>
      <c r="AD8" s="183" t="s">
        <v>28</v>
      </c>
      <c r="AE8" s="186">
        <f t="shared" si="2"/>
        <v>-0.65566316039120254</v>
      </c>
      <c r="AF8" s="186">
        <f t="shared" si="0"/>
        <v>-0.6592783619524788</v>
      </c>
      <c r="AG8" s="186">
        <f t="shared" si="0"/>
        <v>-0.7885940207885983</v>
      </c>
      <c r="AH8" s="186">
        <f t="shared" si="0"/>
        <v>-0.76980035891950083</v>
      </c>
      <c r="AI8" s="186">
        <f t="shared" si="0"/>
        <v>-0.65566316039120254</v>
      </c>
      <c r="AJ8" s="186">
        <f t="shared" si="0"/>
        <v>-0.70877003048392329</v>
      </c>
      <c r="AK8" s="186">
        <f t="shared" si="0"/>
        <v>-0.72441387110930278</v>
      </c>
      <c r="AL8" s="186">
        <f t="shared" si="0"/>
        <v>-0.71175996967260058</v>
      </c>
      <c r="AM8" s="186">
        <f t="shared" si="0"/>
        <v>-0.69174813079768305</v>
      </c>
      <c r="AN8" s="186">
        <f t="shared" si="0"/>
        <v>-0.75761655858680843</v>
      </c>
      <c r="AO8" s="186">
        <f t="shared" si="0"/>
        <v>-0.76799402003844708</v>
      </c>
      <c r="AP8" s="186">
        <f t="shared" si="0"/>
        <v>0.14429421617244684</v>
      </c>
      <c r="AQ8" s="186">
        <f t="shared" si="0"/>
        <v>0.11900092454923615</v>
      </c>
      <c r="AR8" s="186">
        <f t="shared" si="0"/>
        <v>0.13930109555719589</v>
      </c>
      <c r="AS8" s="186">
        <f t="shared" si="0"/>
        <v>3.3939204070251867E-2</v>
      </c>
      <c r="AT8" s="186">
        <f t="shared" si="0"/>
        <v>0.17147433991935207</v>
      </c>
      <c r="AU8" s="186">
        <f t="shared" si="0"/>
        <v>-3.2893477427322362E-2</v>
      </c>
      <c r="AV8" s="186">
        <f t="shared" si="1"/>
        <v>3.0254983609890668E-2</v>
      </c>
      <c r="AW8" s="186">
        <f t="shared" si="1"/>
        <v>-0.23415941438064553</v>
      </c>
      <c r="AX8" s="186">
        <f t="shared" si="1"/>
        <v>-0.64757612580273327</v>
      </c>
      <c r="AY8" s="186">
        <f t="shared" si="1"/>
        <v>-0.54548240643363155</v>
      </c>
      <c r="AZ8" s="186">
        <f t="shared" si="1"/>
        <v>-0.78098843240868077</v>
      </c>
      <c r="BA8" s="186">
        <f t="shared" si="1"/>
        <v>-0.64705451788418233</v>
      </c>
    </row>
    <row r="9" spans="1:53" ht="14.4">
      <c r="A9" s="107" t="s">
        <v>29</v>
      </c>
      <c r="B9" s="108"/>
      <c r="C9" s="49" t="s">
        <v>28</v>
      </c>
      <c r="D9" s="51">
        <v>1</v>
      </c>
      <c r="E9" s="51">
        <v>1</v>
      </c>
      <c r="F9" s="51">
        <v>2</v>
      </c>
      <c r="G9" s="51">
        <v>1</v>
      </c>
      <c r="H9" s="51">
        <v>1</v>
      </c>
      <c r="I9" s="51">
        <v>1</v>
      </c>
      <c r="J9" s="51">
        <v>1</v>
      </c>
      <c r="K9" s="51">
        <v>1</v>
      </c>
      <c r="L9" s="51">
        <v>1</v>
      </c>
      <c r="M9" s="51">
        <v>1</v>
      </c>
      <c r="N9" s="51">
        <v>2</v>
      </c>
      <c r="O9" s="51">
        <v>2</v>
      </c>
      <c r="P9" s="51">
        <v>2</v>
      </c>
      <c r="Q9" s="51">
        <v>2</v>
      </c>
      <c r="R9" s="51">
        <v>2</v>
      </c>
      <c r="S9" s="51">
        <v>2</v>
      </c>
      <c r="T9" s="51">
        <v>2</v>
      </c>
      <c r="U9" s="51">
        <v>2</v>
      </c>
      <c r="V9" s="51">
        <v>2</v>
      </c>
      <c r="W9" s="51">
        <v>4</v>
      </c>
      <c r="X9" s="51">
        <v>2</v>
      </c>
      <c r="Y9" s="51">
        <v>3</v>
      </c>
      <c r="Z9" s="51">
        <v>2</v>
      </c>
      <c r="AB9" s="171" t="s">
        <v>29</v>
      </c>
      <c r="AC9" s="173"/>
      <c r="AD9" s="183" t="s">
        <v>28</v>
      </c>
      <c r="AE9" s="186">
        <f t="shared" si="2"/>
        <v>-0.65566316039120254</v>
      </c>
      <c r="AF9" s="186">
        <f t="shared" si="0"/>
        <v>-0.6592783619524788</v>
      </c>
      <c r="AG9" s="186">
        <f t="shared" si="0"/>
        <v>-2.816407217102149E-2</v>
      </c>
      <c r="AH9" s="186">
        <f t="shared" si="0"/>
        <v>-0.76980035891950083</v>
      </c>
      <c r="AI9" s="186">
        <f t="shared" si="0"/>
        <v>-0.65566316039120254</v>
      </c>
      <c r="AJ9" s="186">
        <f t="shared" si="0"/>
        <v>-0.70877003048392329</v>
      </c>
      <c r="AK9" s="186">
        <f t="shared" si="0"/>
        <v>-0.72441387110930278</v>
      </c>
      <c r="AL9" s="186">
        <f t="shared" si="0"/>
        <v>-0.71175996967260058</v>
      </c>
      <c r="AM9" s="186">
        <f t="shared" si="0"/>
        <v>-0.69174813079768305</v>
      </c>
      <c r="AN9" s="186">
        <f t="shared" si="0"/>
        <v>-0.75761655858680843</v>
      </c>
      <c r="AO9" s="186">
        <f t="shared" si="0"/>
        <v>0.21942686286812785</v>
      </c>
      <c r="AP9" s="186">
        <f t="shared" si="0"/>
        <v>0.14429421617244684</v>
      </c>
      <c r="AQ9" s="186">
        <f t="shared" si="0"/>
        <v>0.11900092454923615</v>
      </c>
      <c r="AR9" s="186">
        <f t="shared" si="0"/>
        <v>0.13930109555719589</v>
      </c>
      <c r="AS9" s="186">
        <f t="shared" si="0"/>
        <v>3.3939204070251867E-2</v>
      </c>
      <c r="AT9" s="186">
        <f t="shared" si="0"/>
        <v>0.17147433991935207</v>
      </c>
      <c r="AU9" s="186">
        <f t="shared" si="0"/>
        <v>-3.2893477427322362E-2</v>
      </c>
      <c r="AV9" s="186">
        <f t="shared" si="1"/>
        <v>3.0254983609890668E-2</v>
      </c>
      <c r="AW9" s="186">
        <f t="shared" si="1"/>
        <v>-0.23415941438064553</v>
      </c>
      <c r="AX9" s="186">
        <f t="shared" si="1"/>
        <v>0.64757612580273327</v>
      </c>
      <c r="AY9" s="186">
        <f t="shared" si="1"/>
        <v>-0.54548240643363155</v>
      </c>
      <c r="AZ9" s="186">
        <f t="shared" si="1"/>
        <v>-0.17851164169341274</v>
      </c>
      <c r="BA9" s="186">
        <f t="shared" si="1"/>
        <v>-0.64705451788418233</v>
      </c>
    </row>
    <row r="10" spans="1:53" ht="27.6">
      <c r="A10" s="107" t="s">
        <v>6</v>
      </c>
      <c r="B10" s="108"/>
      <c r="C10" s="49" t="s">
        <v>28</v>
      </c>
      <c r="D10" s="50">
        <v>1</v>
      </c>
      <c r="E10" s="50">
        <v>1</v>
      </c>
      <c r="F10" s="50">
        <v>1</v>
      </c>
      <c r="G10" s="50">
        <v>1</v>
      </c>
      <c r="H10" s="50">
        <v>1</v>
      </c>
      <c r="I10" s="50">
        <v>1</v>
      </c>
      <c r="J10" s="50">
        <v>1</v>
      </c>
      <c r="K10" s="50">
        <v>1</v>
      </c>
      <c r="L10" s="50">
        <v>1</v>
      </c>
      <c r="M10" s="50">
        <v>1</v>
      </c>
      <c r="N10" s="50">
        <v>1</v>
      </c>
      <c r="O10" s="50">
        <v>1</v>
      </c>
      <c r="P10" s="50">
        <v>1</v>
      </c>
      <c r="Q10" s="50">
        <v>1</v>
      </c>
      <c r="R10" s="50">
        <v>1</v>
      </c>
      <c r="S10" s="50">
        <v>1</v>
      </c>
      <c r="T10" s="50">
        <v>1</v>
      </c>
      <c r="U10" s="50">
        <v>1</v>
      </c>
      <c r="V10" s="50">
        <v>2</v>
      </c>
      <c r="W10" s="50">
        <v>2</v>
      </c>
      <c r="X10" s="50">
        <v>2</v>
      </c>
      <c r="Y10" s="50">
        <v>1</v>
      </c>
      <c r="Z10" s="50">
        <v>1</v>
      </c>
      <c r="AB10" s="171" t="s">
        <v>6</v>
      </c>
      <c r="AC10" s="173"/>
      <c r="AD10" s="183" t="s">
        <v>28</v>
      </c>
      <c r="AE10" s="186">
        <f t="shared" si="2"/>
        <v>-0.65566316039120254</v>
      </c>
      <c r="AF10" s="186">
        <f t="shared" si="0"/>
        <v>-0.6592783619524788</v>
      </c>
      <c r="AG10" s="186">
        <f t="shared" si="0"/>
        <v>-0.7885940207885983</v>
      </c>
      <c r="AH10" s="186">
        <f t="shared" si="0"/>
        <v>-0.76980035891950083</v>
      </c>
      <c r="AI10" s="186">
        <f t="shared" si="0"/>
        <v>-0.65566316039120254</v>
      </c>
      <c r="AJ10" s="186">
        <f t="shared" si="0"/>
        <v>-0.70877003048392329</v>
      </c>
      <c r="AK10" s="186">
        <f t="shared" si="0"/>
        <v>-0.72441387110930278</v>
      </c>
      <c r="AL10" s="186">
        <f t="shared" si="0"/>
        <v>-0.71175996967260058</v>
      </c>
      <c r="AM10" s="186">
        <f t="shared" si="0"/>
        <v>-0.69174813079768305</v>
      </c>
      <c r="AN10" s="186">
        <f t="shared" si="0"/>
        <v>-0.75761655858680843</v>
      </c>
      <c r="AO10" s="186">
        <f t="shared" si="0"/>
        <v>-0.76799402003844708</v>
      </c>
      <c r="AP10" s="186">
        <f t="shared" si="0"/>
        <v>-0.82969174299156934</v>
      </c>
      <c r="AQ10" s="186">
        <f t="shared" si="0"/>
        <v>-0.95200739639388865</v>
      </c>
      <c r="AR10" s="186">
        <f t="shared" si="0"/>
        <v>-0.80098129945387642</v>
      </c>
      <c r="AS10" s="186">
        <f t="shared" si="0"/>
        <v>-0.88241930582654993</v>
      </c>
      <c r="AT10" s="186">
        <f t="shared" si="0"/>
        <v>-0.9859774545362745</v>
      </c>
      <c r="AU10" s="186">
        <f t="shared" si="0"/>
        <v>-0.92101736796502209</v>
      </c>
      <c r="AV10" s="186">
        <f t="shared" si="1"/>
        <v>-0.78662957385715859</v>
      </c>
      <c r="AW10" s="186">
        <f t="shared" si="1"/>
        <v>-0.23415941438064553</v>
      </c>
      <c r="AX10" s="186">
        <f t="shared" si="1"/>
        <v>-0.64757612580273327</v>
      </c>
      <c r="AY10" s="186">
        <f t="shared" si="1"/>
        <v>-0.54548240643363155</v>
      </c>
      <c r="AZ10" s="186">
        <f t="shared" si="1"/>
        <v>-1.3834652231239488</v>
      </c>
      <c r="BA10" s="186">
        <f t="shared" si="1"/>
        <v>-1.2294035839799464</v>
      </c>
    </row>
    <row r="11" spans="1:53" ht="14.4">
      <c r="A11" s="107" t="s">
        <v>7</v>
      </c>
      <c r="B11" s="108"/>
      <c r="C11" s="49" t="s">
        <v>28</v>
      </c>
      <c r="D11" s="51">
        <v>3</v>
      </c>
      <c r="E11" s="51">
        <v>5</v>
      </c>
      <c r="F11" s="51">
        <v>5</v>
      </c>
      <c r="G11" s="51">
        <v>5</v>
      </c>
      <c r="H11" s="51">
        <v>5</v>
      </c>
      <c r="I11" s="51">
        <v>4</v>
      </c>
      <c r="J11" s="51">
        <v>4</v>
      </c>
      <c r="K11" s="51">
        <v>4</v>
      </c>
      <c r="L11" s="51">
        <v>5</v>
      </c>
      <c r="M11" s="51">
        <v>4</v>
      </c>
      <c r="N11" s="51">
        <v>4</v>
      </c>
      <c r="O11" s="51">
        <v>4</v>
      </c>
      <c r="P11" s="51">
        <v>2</v>
      </c>
      <c r="Q11" s="51">
        <v>2</v>
      </c>
      <c r="R11" s="51">
        <v>4</v>
      </c>
      <c r="S11" s="51">
        <v>5</v>
      </c>
      <c r="T11" s="51">
        <v>5</v>
      </c>
      <c r="U11" s="51">
        <v>5</v>
      </c>
      <c r="V11" s="51">
        <v>5</v>
      </c>
      <c r="W11" s="51">
        <v>6</v>
      </c>
      <c r="X11" s="51">
        <v>6</v>
      </c>
      <c r="Y11" s="51">
        <v>6</v>
      </c>
      <c r="Z11" s="51">
        <v>6</v>
      </c>
      <c r="AB11" s="171" t="s">
        <v>7</v>
      </c>
      <c r="AC11" s="173"/>
      <c r="AD11" s="183" t="s">
        <v>28</v>
      </c>
      <c r="AE11" s="186">
        <f t="shared" si="2"/>
        <v>1.1146273726650444</v>
      </c>
      <c r="AF11" s="186">
        <f t="shared" si="0"/>
        <v>2.4364635115635083</v>
      </c>
      <c r="AG11" s="186">
        <f t="shared" si="0"/>
        <v>2.2531257736817092</v>
      </c>
      <c r="AH11" s="186">
        <f t="shared" si="0"/>
        <v>2.6943012562182531</v>
      </c>
      <c r="AI11" s="186">
        <f t="shared" si="0"/>
        <v>2.8849179057212915</v>
      </c>
      <c r="AJ11" s="186">
        <f t="shared" si="0"/>
        <v>2.3128285205264865</v>
      </c>
      <c r="AK11" s="186">
        <f t="shared" si="0"/>
        <v>2.2094623068833741</v>
      </c>
      <c r="AL11" s="186">
        <f t="shared" si="0"/>
        <v>1.9088108277583378</v>
      </c>
      <c r="AM11" s="186">
        <f t="shared" si="0"/>
        <v>2.7041063294818519</v>
      </c>
      <c r="AN11" s="186">
        <f t="shared" si="0"/>
        <v>2.0317898616646222</v>
      </c>
      <c r="AO11" s="186">
        <f t="shared" si="0"/>
        <v>2.1942686286812778</v>
      </c>
      <c r="AP11" s="186">
        <f t="shared" si="0"/>
        <v>2.0922661345004792</v>
      </c>
      <c r="AQ11" s="186">
        <f t="shared" si="0"/>
        <v>0.11900092454923615</v>
      </c>
      <c r="AR11" s="186">
        <f t="shared" si="0"/>
        <v>0.13930109555719589</v>
      </c>
      <c r="AS11" s="186">
        <f t="shared" si="0"/>
        <v>1.8666562238638558</v>
      </c>
      <c r="AT11" s="186">
        <f t="shared" si="0"/>
        <v>3.6438297232862316</v>
      </c>
      <c r="AU11" s="186">
        <f t="shared" si="0"/>
        <v>2.6314781941857768</v>
      </c>
      <c r="AV11" s="186">
        <f t="shared" si="1"/>
        <v>2.4809086560110387</v>
      </c>
      <c r="AW11" s="186">
        <f t="shared" si="1"/>
        <v>2.1367046562233907</v>
      </c>
      <c r="AX11" s="186">
        <f t="shared" si="1"/>
        <v>1.9427283774081996</v>
      </c>
      <c r="AY11" s="186">
        <f t="shared" si="1"/>
        <v>2.0159132411677696</v>
      </c>
      <c r="AZ11" s="186">
        <f t="shared" si="1"/>
        <v>1.6289187304523913</v>
      </c>
      <c r="BA11" s="186">
        <f t="shared" si="1"/>
        <v>1.6823417464988741</v>
      </c>
    </row>
    <row r="12" spans="1:53" ht="14.4">
      <c r="A12" s="107" t="s">
        <v>25</v>
      </c>
      <c r="B12" s="108"/>
      <c r="C12" s="49" t="s">
        <v>28</v>
      </c>
      <c r="D12" s="50">
        <v>2</v>
      </c>
      <c r="E12" s="50">
        <v>1</v>
      </c>
      <c r="F12" s="50">
        <v>2</v>
      </c>
      <c r="G12" s="50">
        <v>2</v>
      </c>
      <c r="H12" s="50">
        <v>2</v>
      </c>
      <c r="I12" s="50">
        <v>2</v>
      </c>
      <c r="J12" s="50">
        <v>3</v>
      </c>
      <c r="K12" s="50">
        <v>4</v>
      </c>
      <c r="L12" s="50">
        <v>3</v>
      </c>
      <c r="M12" s="50">
        <v>3</v>
      </c>
      <c r="N12" s="50">
        <v>3</v>
      </c>
      <c r="O12" s="50">
        <v>2</v>
      </c>
      <c r="P12" s="50">
        <v>3</v>
      </c>
      <c r="Q12" s="50">
        <v>5</v>
      </c>
      <c r="R12" s="50">
        <v>5</v>
      </c>
      <c r="S12" s="50">
        <v>3</v>
      </c>
      <c r="T12" s="50">
        <v>6</v>
      </c>
      <c r="U12" s="50">
        <v>6</v>
      </c>
      <c r="V12" s="50">
        <v>6</v>
      </c>
      <c r="W12" s="50">
        <v>6</v>
      </c>
      <c r="X12" s="50">
        <v>6</v>
      </c>
      <c r="Y12" s="50">
        <v>6</v>
      </c>
      <c r="Z12" s="50">
        <v>6</v>
      </c>
      <c r="AB12" s="171" t="s">
        <v>25</v>
      </c>
      <c r="AC12" s="173"/>
      <c r="AD12" s="183" t="s">
        <v>28</v>
      </c>
      <c r="AE12" s="186">
        <f t="shared" si="2"/>
        <v>0.22948210613692094</v>
      </c>
      <c r="AF12" s="186">
        <f t="shared" si="0"/>
        <v>-0.6592783619524788</v>
      </c>
      <c r="AG12" s="186">
        <f t="shared" si="0"/>
        <v>-2.816407217102149E-2</v>
      </c>
      <c r="AH12" s="186">
        <f t="shared" si="0"/>
        <v>9.6225044864937659E-2</v>
      </c>
      <c r="AI12" s="186">
        <f t="shared" si="0"/>
        <v>0.22948210613692094</v>
      </c>
      <c r="AJ12" s="186">
        <f t="shared" si="0"/>
        <v>0.29842948651954665</v>
      </c>
      <c r="AK12" s="186">
        <f t="shared" si="0"/>
        <v>1.2315035808858148</v>
      </c>
      <c r="AL12" s="186">
        <f t="shared" si="0"/>
        <v>1.9088108277583378</v>
      </c>
      <c r="AM12" s="186">
        <f t="shared" si="0"/>
        <v>1.0061790993420843</v>
      </c>
      <c r="AN12" s="186">
        <f t="shared" si="0"/>
        <v>1.101987721580812</v>
      </c>
      <c r="AO12" s="186">
        <f t="shared" si="0"/>
        <v>1.2068477457747029</v>
      </c>
      <c r="AP12" s="186">
        <f t="shared" si="0"/>
        <v>0.14429421617244684</v>
      </c>
      <c r="AQ12" s="186">
        <f t="shared" si="0"/>
        <v>1.190009245492361</v>
      </c>
      <c r="AR12" s="186">
        <f t="shared" si="0"/>
        <v>2.9601482805904129</v>
      </c>
      <c r="AS12" s="186">
        <f t="shared" si="0"/>
        <v>2.7830147337606577</v>
      </c>
      <c r="AT12" s="186">
        <f t="shared" si="0"/>
        <v>1.3289261343749785</v>
      </c>
      <c r="AU12" s="186">
        <f t="shared" si="0"/>
        <v>3.5196020847234766</v>
      </c>
      <c r="AV12" s="186">
        <f t="shared" si="1"/>
        <v>3.2977932134780881</v>
      </c>
      <c r="AW12" s="186">
        <f t="shared" si="1"/>
        <v>2.9269926797580692</v>
      </c>
      <c r="AX12" s="186">
        <f t="shared" si="1"/>
        <v>1.9427283774081996</v>
      </c>
      <c r="AY12" s="186">
        <f t="shared" si="1"/>
        <v>2.0159132411677696</v>
      </c>
      <c r="AZ12" s="186">
        <f t="shared" si="1"/>
        <v>1.6289187304523913</v>
      </c>
      <c r="BA12" s="186">
        <f t="shared" si="1"/>
        <v>1.6823417464988741</v>
      </c>
    </row>
    <row r="13" spans="1:53" ht="14.4">
      <c r="A13" s="107" t="s">
        <v>11</v>
      </c>
      <c r="B13" s="108"/>
      <c r="C13" s="49" t="s">
        <v>28</v>
      </c>
      <c r="D13" s="51">
        <v>1</v>
      </c>
      <c r="E13" s="51">
        <v>1</v>
      </c>
      <c r="F13" s="51">
        <v>1</v>
      </c>
      <c r="G13" s="51">
        <v>1</v>
      </c>
      <c r="H13" s="51">
        <v>1</v>
      </c>
      <c r="I13" s="51">
        <v>1</v>
      </c>
      <c r="J13" s="51">
        <v>1</v>
      </c>
      <c r="K13" s="51">
        <v>1</v>
      </c>
      <c r="L13" s="51">
        <v>1</v>
      </c>
      <c r="M13" s="51">
        <v>1</v>
      </c>
      <c r="N13" s="51">
        <v>1</v>
      </c>
      <c r="O13" s="51">
        <v>1</v>
      </c>
      <c r="P13" s="51">
        <v>1</v>
      </c>
      <c r="Q13" s="51">
        <v>1</v>
      </c>
      <c r="R13" s="51">
        <v>1</v>
      </c>
      <c r="S13" s="51">
        <v>2</v>
      </c>
      <c r="T13" s="51">
        <v>2</v>
      </c>
      <c r="U13" s="51">
        <v>2</v>
      </c>
      <c r="V13" s="51">
        <v>2</v>
      </c>
      <c r="W13" s="51">
        <v>4</v>
      </c>
      <c r="X13" s="51">
        <v>2</v>
      </c>
      <c r="Y13" s="51">
        <v>3</v>
      </c>
      <c r="Z13" s="51">
        <v>3</v>
      </c>
      <c r="AB13" s="171" t="s">
        <v>11</v>
      </c>
      <c r="AC13" s="173"/>
      <c r="AD13" s="183" t="s">
        <v>28</v>
      </c>
      <c r="AE13" s="186">
        <f t="shared" si="2"/>
        <v>-0.65566316039120254</v>
      </c>
      <c r="AF13" s="186">
        <f t="shared" si="0"/>
        <v>-0.6592783619524788</v>
      </c>
      <c r="AG13" s="186">
        <f t="shared" si="0"/>
        <v>-0.7885940207885983</v>
      </c>
      <c r="AH13" s="186">
        <f t="shared" si="0"/>
        <v>-0.76980035891950083</v>
      </c>
      <c r="AI13" s="186">
        <f t="shared" si="0"/>
        <v>-0.65566316039120254</v>
      </c>
      <c r="AJ13" s="186">
        <f t="shared" si="0"/>
        <v>-0.70877003048392329</v>
      </c>
      <c r="AK13" s="186">
        <f t="shared" si="0"/>
        <v>-0.72441387110930278</v>
      </c>
      <c r="AL13" s="186">
        <f t="shared" si="0"/>
        <v>-0.71175996967260058</v>
      </c>
      <c r="AM13" s="186">
        <f t="shared" si="0"/>
        <v>-0.69174813079768305</v>
      </c>
      <c r="AN13" s="186">
        <f t="shared" si="0"/>
        <v>-0.75761655858680843</v>
      </c>
      <c r="AO13" s="186">
        <f t="shared" si="0"/>
        <v>-0.76799402003844708</v>
      </c>
      <c r="AP13" s="186">
        <f t="shared" si="0"/>
        <v>-0.82969174299156934</v>
      </c>
      <c r="AQ13" s="186">
        <f t="shared" si="0"/>
        <v>-0.95200739639388865</v>
      </c>
      <c r="AR13" s="186">
        <f t="shared" si="0"/>
        <v>-0.80098129945387642</v>
      </c>
      <c r="AS13" s="186">
        <f t="shared" si="0"/>
        <v>-0.88241930582654993</v>
      </c>
      <c r="AT13" s="186">
        <f t="shared" si="0"/>
        <v>0.17147433991935207</v>
      </c>
      <c r="AU13" s="186">
        <f t="shared" si="0"/>
        <v>-3.2893477427322362E-2</v>
      </c>
      <c r="AV13" s="186">
        <f t="shared" si="1"/>
        <v>3.0254983609890668E-2</v>
      </c>
      <c r="AW13" s="186">
        <f t="shared" si="1"/>
        <v>-0.23415941438064553</v>
      </c>
      <c r="AX13" s="186">
        <f t="shared" si="1"/>
        <v>0.64757612580273327</v>
      </c>
      <c r="AY13" s="186">
        <f t="shared" si="1"/>
        <v>-0.54548240643363155</v>
      </c>
      <c r="AZ13" s="186">
        <f t="shared" si="1"/>
        <v>-0.17851164169341274</v>
      </c>
      <c r="BA13" s="186">
        <f t="shared" si="1"/>
        <v>-6.4705451788418258E-2</v>
      </c>
    </row>
    <row r="14" spans="1:53" ht="14.4">
      <c r="A14" s="109" t="s">
        <v>8</v>
      </c>
      <c r="B14" s="110"/>
      <c r="C14" s="49" t="s">
        <v>28</v>
      </c>
      <c r="D14" s="50">
        <v>2</v>
      </c>
      <c r="E14" s="50">
        <v>3</v>
      </c>
      <c r="F14" s="50">
        <v>3</v>
      </c>
      <c r="G14" s="50">
        <v>3</v>
      </c>
      <c r="H14" s="50">
        <v>2</v>
      </c>
      <c r="I14" s="50">
        <v>2</v>
      </c>
      <c r="J14" s="50">
        <v>2</v>
      </c>
      <c r="K14" s="50">
        <v>2</v>
      </c>
      <c r="L14" s="50">
        <v>2</v>
      </c>
      <c r="M14" s="50">
        <v>2</v>
      </c>
      <c r="N14" s="50">
        <v>2</v>
      </c>
      <c r="O14" s="50">
        <v>2</v>
      </c>
      <c r="P14" s="50">
        <v>2</v>
      </c>
      <c r="Q14" s="50">
        <v>2</v>
      </c>
      <c r="R14" s="50">
        <v>2</v>
      </c>
      <c r="S14" s="50">
        <v>2</v>
      </c>
      <c r="T14" s="50">
        <v>2</v>
      </c>
      <c r="U14" s="50">
        <v>2</v>
      </c>
      <c r="V14" s="50">
        <v>2</v>
      </c>
      <c r="W14" s="50">
        <v>3</v>
      </c>
      <c r="X14" s="50">
        <v>3</v>
      </c>
      <c r="Y14" s="50">
        <v>4</v>
      </c>
      <c r="Z14" s="50">
        <v>4</v>
      </c>
      <c r="AB14" s="189" t="s">
        <v>8</v>
      </c>
      <c r="AC14" s="190"/>
      <c r="AD14" s="183" t="s">
        <v>28</v>
      </c>
      <c r="AE14" s="186">
        <f t="shared" si="2"/>
        <v>0.22948210613692094</v>
      </c>
      <c r="AF14" s="186">
        <f t="shared" si="0"/>
        <v>0.8885925748055149</v>
      </c>
      <c r="AG14" s="186">
        <f t="shared" si="0"/>
        <v>0.73226587644655539</v>
      </c>
      <c r="AH14" s="186">
        <f t="shared" si="0"/>
        <v>0.96225044864937614</v>
      </c>
      <c r="AI14" s="186">
        <f t="shared" si="0"/>
        <v>0.22948210613692094</v>
      </c>
      <c r="AJ14" s="186">
        <f t="shared" si="0"/>
        <v>0.29842948651954665</v>
      </c>
      <c r="AK14" s="186">
        <f t="shared" si="0"/>
        <v>0.25354485488825607</v>
      </c>
      <c r="AL14" s="186">
        <f t="shared" si="0"/>
        <v>0.16176362947104553</v>
      </c>
      <c r="AM14" s="186">
        <f t="shared" si="0"/>
        <v>0.15721548427220064</v>
      </c>
      <c r="AN14" s="186">
        <f t="shared" si="0"/>
        <v>0.17218558149700183</v>
      </c>
      <c r="AO14" s="186">
        <f t="shared" si="0"/>
        <v>0.21942686286812785</v>
      </c>
      <c r="AP14" s="186">
        <f t="shared" si="0"/>
        <v>0.14429421617244684</v>
      </c>
      <c r="AQ14" s="186">
        <f t="shared" si="0"/>
        <v>0.11900092454923615</v>
      </c>
      <c r="AR14" s="186">
        <f t="shared" si="0"/>
        <v>0.13930109555719589</v>
      </c>
      <c r="AS14" s="186">
        <f t="shared" si="0"/>
        <v>3.3939204070251867E-2</v>
      </c>
      <c r="AT14" s="186">
        <f t="shared" si="0"/>
        <v>0.17147433991935207</v>
      </c>
      <c r="AU14" s="186">
        <f t="shared" si="0"/>
        <v>-3.2893477427322362E-2</v>
      </c>
      <c r="AV14" s="186">
        <f t="shared" si="1"/>
        <v>3.0254983609890668E-2</v>
      </c>
      <c r="AW14" s="186">
        <f t="shared" si="1"/>
        <v>-0.23415941438064553</v>
      </c>
      <c r="AX14" s="186">
        <f t="shared" si="1"/>
        <v>0</v>
      </c>
      <c r="AY14" s="186">
        <f t="shared" si="1"/>
        <v>9.4866505466718695E-2</v>
      </c>
      <c r="AZ14" s="186">
        <f t="shared" si="1"/>
        <v>0.42396514902185528</v>
      </c>
      <c r="BA14" s="186">
        <f t="shared" si="1"/>
        <v>0.51764361430734585</v>
      </c>
    </row>
    <row r="15" spans="1:53" ht="14.4">
      <c r="A15" s="107" t="s">
        <v>30</v>
      </c>
      <c r="B15" s="108"/>
      <c r="C15" s="49" t="s">
        <v>28</v>
      </c>
      <c r="D15" s="51">
        <v>2</v>
      </c>
      <c r="E15" s="51">
        <v>2</v>
      </c>
      <c r="F15" s="51">
        <v>2</v>
      </c>
      <c r="G15" s="51">
        <v>2</v>
      </c>
      <c r="H15" s="51">
        <v>1</v>
      </c>
      <c r="I15" s="51">
        <v>2</v>
      </c>
      <c r="J15" s="51">
        <v>2</v>
      </c>
      <c r="K15" s="51">
        <v>2</v>
      </c>
      <c r="L15" s="51">
        <v>2</v>
      </c>
      <c r="M15" s="51">
        <v>2</v>
      </c>
      <c r="N15" s="51">
        <v>1</v>
      </c>
      <c r="O15" s="51">
        <v>1</v>
      </c>
      <c r="P15" s="51">
        <v>2</v>
      </c>
      <c r="Q15" s="51">
        <v>2</v>
      </c>
      <c r="R15" s="51">
        <v>2</v>
      </c>
      <c r="S15" s="51">
        <v>2</v>
      </c>
      <c r="T15" s="51">
        <v>2</v>
      </c>
      <c r="U15" s="51">
        <v>0</v>
      </c>
      <c r="V15" s="51">
        <v>0</v>
      </c>
      <c r="W15" s="51">
        <v>0</v>
      </c>
      <c r="X15" s="51">
        <v>1</v>
      </c>
      <c r="Y15" s="51">
        <v>1</v>
      </c>
      <c r="Z15" s="51">
        <v>1</v>
      </c>
      <c r="AB15" s="171" t="s">
        <v>30</v>
      </c>
      <c r="AC15" s="173"/>
      <c r="AD15" s="183" t="s">
        <v>28</v>
      </c>
      <c r="AE15" s="186">
        <f t="shared" si="2"/>
        <v>0.22948210613692094</v>
      </c>
      <c r="AF15" s="186">
        <f t="shared" si="0"/>
        <v>0.11465710642651804</v>
      </c>
      <c r="AG15" s="186">
        <f t="shared" si="0"/>
        <v>-2.816407217102149E-2</v>
      </c>
      <c r="AH15" s="186">
        <f t="shared" si="0"/>
        <v>9.6225044864937659E-2</v>
      </c>
      <c r="AI15" s="186">
        <f t="shared" si="0"/>
        <v>-0.65566316039120254</v>
      </c>
      <c r="AJ15" s="186">
        <f t="shared" si="0"/>
        <v>0.29842948651954665</v>
      </c>
      <c r="AK15" s="186">
        <f t="shared" si="0"/>
        <v>0.25354485488825607</v>
      </c>
      <c r="AL15" s="186">
        <f t="shared" si="0"/>
        <v>0.16176362947104553</v>
      </c>
      <c r="AM15" s="186">
        <f t="shared" si="0"/>
        <v>0.15721548427220064</v>
      </c>
      <c r="AN15" s="186">
        <f t="shared" si="0"/>
        <v>0.17218558149700183</v>
      </c>
      <c r="AO15" s="186">
        <f t="shared" si="0"/>
        <v>-0.76799402003844708</v>
      </c>
      <c r="AP15" s="186">
        <f t="shared" si="0"/>
        <v>-0.82969174299156934</v>
      </c>
      <c r="AQ15" s="186">
        <f t="shared" si="0"/>
        <v>0.11900092454923615</v>
      </c>
      <c r="AR15" s="186">
        <f t="shared" si="0"/>
        <v>0.13930109555719589</v>
      </c>
      <c r="AS15" s="186">
        <f t="shared" si="0"/>
        <v>3.3939204070251867E-2</v>
      </c>
      <c r="AT15" s="186">
        <f t="shared" si="0"/>
        <v>0.17147433991935207</v>
      </c>
      <c r="AU15" s="186">
        <f t="shared" si="0"/>
        <v>-3.2893477427322362E-2</v>
      </c>
      <c r="AV15" s="186">
        <f t="shared" si="1"/>
        <v>-1.6035141313242078</v>
      </c>
      <c r="AW15" s="186">
        <f t="shared" si="1"/>
        <v>-1.8147354614500031</v>
      </c>
      <c r="AX15" s="186">
        <f t="shared" si="1"/>
        <v>-1.9427283774081996</v>
      </c>
      <c r="AY15" s="186">
        <f t="shared" si="1"/>
        <v>-1.1858313183339819</v>
      </c>
      <c r="AZ15" s="186">
        <f t="shared" si="1"/>
        <v>-1.3834652231239488</v>
      </c>
      <c r="BA15" s="186">
        <f t="shared" si="1"/>
        <v>-1.2294035839799464</v>
      </c>
    </row>
    <row r="16" spans="1:53" ht="14.4">
      <c r="A16" s="107" t="s">
        <v>17</v>
      </c>
      <c r="B16" s="108"/>
      <c r="C16" s="49" t="s">
        <v>28</v>
      </c>
      <c r="D16" s="50">
        <v>1</v>
      </c>
      <c r="E16" s="50">
        <v>1</v>
      </c>
      <c r="F16" s="50">
        <v>1</v>
      </c>
      <c r="G16" s="50">
        <v>1</v>
      </c>
      <c r="H16" s="50">
        <v>1</v>
      </c>
      <c r="I16" s="50">
        <v>1</v>
      </c>
      <c r="J16" s="50">
        <v>1</v>
      </c>
      <c r="K16" s="50">
        <v>1</v>
      </c>
      <c r="L16" s="50">
        <v>1</v>
      </c>
      <c r="M16" s="50">
        <v>1</v>
      </c>
      <c r="N16" s="50">
        <v>1</v>
      </c>
      <c r="O16" s="50">
        <v>1</v>
      </c>
      <c r="P16" s="50">
        <v>2</v>
      </c>
      <c r="Q16" s="50">
        <v>1</v>
      </c>
      <c r="R16" s="50">
        <v>2</v>
      </c>
      <c r="S16" s="50">
        <v>2</v>
      </c>
      <c r="T16" s="50">
        <v>2</v>
      </c>
      <c r="U16" s="50">
        <v>2</v>
      </c>
      <c r="V16" s="50">
        <v>2</v>
      </c>
      <c r="W16" s="50">
        <v>2</v>
      </c>
      <c r="X16" s="50">
        <v>2</v>
      </c>
      <c r="Y16" s="50">
        <v>2</v>
      </c>
      <c r="Z16" s="50">
        <v>2</v>
      </c>
      <c r="AB16" s="171" t="s">
        <v>17</v>
      </c>
      <c r="AC16" s="173"/>
      <c r="AD16" s="183" t="s">
        <v>28</v>
      </c>
      <c r="AE16" s="186">
        <f t="shared" si="2"/>
        <v>-0.65566316039120254</v>
      </c>
      <c r="AF16" s="186">
        <f t="shared" si="0"/>
        <v>-0.6592783619524788</v>
      </c>
      <c r="AG16" s="186">
        <f t="shared" si="0"/>
        <v>-0.7885940207885983</v>
      </c>
      <c r="AH16" s="186">
        <f t="shared" si="0"/>
        <v>-0.76980035891950083</v>
      </c>
      <c r="AI16" s="186">
        <f t="shared" si="0"/>
        <v>-0.65566316039120254</v>
      </c>
      <c r="AJ16" s="186">
        <f t="shared" si="0"/>
        <v>-0.70877003048392329</v>
      </c>
      <c r="AK16" s="186">
        <f t="shared" si="0"/>
        <v>-0.72441387110930278</v>
      </c>
      <c r="AL16" s="186">
        <f t="shared" si="0"/>
        <v>-0.71175996967260058</v>
      </c>
      <c r="AM16" s="186">
        <f t="shared" si="0"/>
        <v>-0.69174813079768305</v>
      </c>
      <c r="AN16" s="186">
        <f t="shared" si="0"/>
        <v>-0.75761655858680843</v>
      </c>
      <c r="AO16" s="186">
        <f t="shared" si="0"/>
        <v>-0.76799402003844708</v>
      </c>
      <c r="AP16" s="186">
        <f t="shared" si="0"/>
        <v>-0.82969174299156934</v>
      </c>
      <c r="AQ16" s="186">
        <f t="shared" si="0"/>
        <v>0.11900092454923615</v>
      </c>
      <c r="AR16" s="186">
        <f t="shared" si="0"/>
        <v>-0.80098129945387642</v>
      </c>
      <c r="AS16" s="186">
        <f t="shared" si="0"/>
        <v>3.3939204070251867E-2</v>
      </c>
      <c r="AT16" s="186">
        <f t="shared" si="0"/>
        <v>0.17147433991935207</v>
      </c>
      <c r="AU16" s="186">
        <f t="shared" si="0"/>
        <v>-3.2893477427322362E-2</v>
      </c>
      <c r="AV16" s="186">
        <f t="shared" si="1"/>
        <v>3.0254983609890668E-2</v>
      </c>
      <c r="AW16" s="186">
        <f t="shared" si="1"/>
        <v>-0.23415941438064553</v>
      </c>
      <c r="AX16" s="186">
        <f t="shared" si="1"/>
        <v>-0.64757612580273327</v>
      </c>
      <c r="AY16" s="186">
        <f t="shared" si="1"/>
        <v>-0.54548240643363155</v>
      </c>
      <c r="AZ16" s="186">
        <f t="shared" si="1"/>
        <v>-0.78098843240868077</v>
      </c>
      <c r="BA16" s="186">
        <f t="shared" si="1"/>
        <v>-0.64705451788418233</v>
      </c>
    </row>
    <row r="17" spans="1:53" ht="14.4">
      <c r="A17" s="107" t="s">
        <v>32</v>
      </c>
      <c r="B17" s="108"/>
      <c r="C17" s="49" t="s">
        <v>28</v>
      </c>
      <c r="D17" s="51">
        <v>1</v>
      </c>
      <c r="E17" s="51">
        <v>1</v>
      </c>
      <c r="F17" s="51">
        <v>1</v>
      </c>
      <c r="G17" s="51">
        <v>1</v>
      </c>
      <c r="H17" s="51">
        <v>1</v>
      </c>
      <c r="I17" s="51">
        <v>1</v>
      </c>
      <c r="J17" s="51">
        <v>1</v>
      </c>
      <c r="K17" s="51">
        <v>1</v>
      </c>
      <c r="L17" s="51">
        <v>1</v>
      </c>
      <c r="M17" s="51">
        <v>1</v>
      </c>
      <c r="N17" s="51">
        <v>1</v>
      </c>
      <c r="O17" s="51">
        <v>1</v>
      </c>
      <c r="P17" s="51">
        <v>1</v>
      </c>
      <c r="Q17" s="51">
        <v>1</v>
      </c>
      <c r="R17" s="51">
        <v>1</v>
      </c>
      <c r="S17" s="51">
        <v>1</v>
      </c>
      <c r="T17" s="51">
        <v>2</v>
      </c>
      <c r="U17" s="51">
        <v>1</v>
      </c>
      <c r="V17" s="51">
        <v>2</v>
      </c>
      <c r="W17" s="51">
        <v>2</v>
      </c>
      <c r="X17" s="51">
        <v>2</v>
      </c>
      <c r="Y17" s="51">
        <v>3</v>
      </c>
      <c r="Z17" s="51">
        <v>2</v>
      </c>
      <c r="AB17" s="171" t="s">
        <v>32</v>
      </c>
      <c r="AC17" s="173"/>
      <c r="AD17" s="183" t="s">
        <v>28</v>
      </c>
      <c r="AE17" s="186">
        <f t="shared" si="2"/>
        <v>-0.65566316039120254</v>
      </c>
      <c r="AF17" s="186">
        <f t="shared" si="0"/>
        <v>-0.6592783619524788</v>
      </c>
      <c r="AG17" s="186">
        <f t="shared" si="0"/>
        <v>-0.7885940207885983</v>
      </c>
      <c r="AH17" s="186">
        <f t="shared" si="0"/>
        <v>-0.76980035891950083</v>
      </c>
      <c r="AI17" s="186">
        <f t="shared" si="0"/>
        <v>-0.65566316039120254</v>
      </c>
      <c r="AJ17" s="186">
        <f t="shared" si="0"/>
        <v>-0.70877003048392329</v>
      </c>
      <c r="AK17" s="186">
        <f t="shared" si="0"/>
        <v>-0.72441387110930278</v>
      </c>
      <c r="AL17" s="186">
        <f t="shared" si="0"/>
        <v>-0.71175996967260058</v>
      </c>
      <c r="AM17" s="186">
        <f t="shared" si="0"/>
        <v>-0.69174813079768305</v>
      </c>
      <c r="AN17" s="186">
        <f t="shared" si="0"/>
        <v>-0.75761655858680843</v>
      </c>
      <c r="AO17" s="186">
        <f t="shared" si="0"/>
        <v>-0.76799402003844708</v>
      </c>
      <c r="AP17" s="186">
        <f t="shared" si="0"/>
        <v>-0.82969174299156934</v>
      </c>
      <c r="AQ17" s="186">
        <f t="shared" si="0"/>
        <v>-0.95200739639388865</v>
      </c>
      <c r="AR17" s="186">
        <f t="shared" si="0"/>
        <v>-0.80098129945387642</v>
      </c>
      <c r="AS17" s="186">
        <f t="shared" si="0"/>
        <v>-0.88241930582654993</v>
      </c>
      <c r="AT17" s="186">
        <f t="shared" si="0"/>
        <v>-0.9859774545362745</v>
      </c>
      <c r="AU17" s="186">
        <f t="shared" si="0"/>
        <v>-3.2893477427322362E-2</v>
      </c>
      <c r="AV17" s="186">
        <f t="shared" si="1"/>
        <v>-0.78662957385715859</v>
      </c>
      <c r="AW17" s="186">
        <f t="shared" si="1"/>
        <v>-0.23415941438064553</v>
      </c>
      <c r="AX17" s="186">
        <f t="shared" si="1"/>
        <v>-0.64757612580273327</v>
      </c>
      <c r="AY17" s="186">
        <f t="shared" si="1"/>
        <v>-0.54548240643363155</v>
      </c>
      <c r="AZ17" s="186">
        <f t="shared" si="1"/>
        <v>-0.17851164169341274</v>
      </c>
      <c r="BA17" s="186">
        <f t="shared" si="1"/>
        <v>-0.64705451788418233</v>
      </c>
    </row>
    <row r="18" spans="1:53" ht="14.4">
      <c r="A18" s="107" t="s">
        <v>12</v>
      </c>
      <c r="B18" s="108"/>
      <c r="C18" s="49" t="s">
        <v>28</v>
      </c>
      <c r="D18" s="50">
        <v>2</v>
      </c>
      <c r="E18" s="50">
        <v>2</v>
      </c>
      <c r="F18" s="50">
        <v>2</v>
      </c>
      <c r="G18" s="50">
        <v>2</v>
      </c>
      <c r="H18" s="50">
        <v>2</v>
      </c>
      <c r="I18" s="50">
        <v>2</v>
      </c>
      <c r="J18" s="50">
        <v>2</v>
      </c>
      <c r="K18" s="50">
        <v>2</v>
      </c>
      <c r="L18" s="50">
        <v>2</v>
      </c>
      <c r="M18" s="50">
        <v>2</v>
      </c>
      <c r="N18" s="50">
        <v>1</v>
      </c>
      <c r="O18" s="50">
        <v>2</v>
      </c>
      <c r="P18" s="50">
        <v>2</v>
      </c>
      <c r="Q18" s="50">
        <v>2</v>
      </c>
      <c r="R18" s="50">
        <v>2</v>
      </c>
      <c r="S18" s="50">
        <v>2</v>
      </c>
      <c r="T18" s="50">
        <v>2</v>
      </c>
      <c r="U18" s="50">
        <v>1</v>
      </c>
      <c r="V18" s="50">
        <v>2</v>
      </c>
      <c r="W18" s="50">
        <v>2</v>
      </c>
      <c r="X18" s="50">
        <v>2</v>
      </c>
      <c r="Y18" s="50">
        <v>2</v>
      </c>
      <c r="Z18" s="50">
        <v>2</v>
      </c>
      <c r="AB18" s="171" t="s">
        <v>12</v>
      </c>
      <c r="AC18" s="173"/>
      <c r="AD18" s="183" t="s">
        <v>28</v>
      </c>
      <c r="AE18" s="186">
        <f t="shared" si="2"/>
        <v>0.22948210613692094</v>
      </c>
      <c r="AF18" s="186">
        <f t="shared" si="2"/>
        <v>0.11465710642651804</v>
      </c>
      <c r="AG18" s="186">
        <f t="shared" si="2"/>
        <v>-2.816407217102149E-2</v>
      </c>
      <c r="AH18" s="186">
        <f t="shared" si="2"/>
        <v>9.6225044864937659E-2</v>
      </c>
      <c r="AI18" s="186">
        <f t="shared" si="2"/>
        <v>0.22948210613692094</v>
      </c>
      <c r="AJ18" s="186">
        <f t="shared" si="2"/>
        <v>0.29842948651954665</v>
      </c>
      <c r="AK18" s="186">
        <f t="shared" si="2"/>
        <v>0.25354485488825607</v>
      </c>
      <c r="AL18" s="186">
        <f t="shared" si="2"/>
        <v>0.16176362947104553</v>
      </c>
      <c r="AM18" s="186">
        <f t="shared" si="2"/>
        <v>0.15721548427220064</v>
      </c>
      <c r="AN18" s="186">
        <f t="shared" si="2"/>
        <v>0.17218558149700183</v>
      </c>
      <c r="AO18" s="186">
        <f t="shared" si="2"/>
        <v>-0.76799402003844708</v>
      </c>
      <c r="AP18" s="186">
        <f t="shared" si="2"/>
        <v>0.14429421617244684</v>
      </c>
      <c r="AQ18" s="186">
        <f t="shared" si="2"/>
        <v>0.11900092454923615</v>
      </c>
      <c r="AR18" s="186">
        <f t="shared" si="2"/>
        <v>0.13930109555719589</v>
      </c>
      <c r="AS18" s="186">
        <f t="shared" si="1"/>
        <v>3.3939204070251867E-2</v>
      </c>
      <c r="AT18" s="186">
        <f t="shared" si="1"/>
        <v>0.17147433991935207</v>
      </c>
      <c r="AU18" s="186">
        <f t="shared" si="1"/>
        <v>-3.2893477427322362E-2</v>
      </c>
      <c r="AV18" s="186">
        <f t="shared" si="1"/>
        <v>-0.78662957385715859</v>
      </c>
      <c r="AW18" s="186">
        <f t="shared" si="1"/>
        <v>-0.23415941438064553</v>
      </c>
      <c r="AX18" s="186">
        <f t="shared" si="1"/>
        <v>-0.64757612580273327</v>
      </c>
      <c r="AY18" s="186">
        <f t="shared" si="1"/>
        <v>-0.54548240643363155</v>
      </c>
      <c r="AZ18" s="186">
        <f t="shared" si="1"/>
        <v>-0.78098843240868077</v>
      </c>
      <c r="BA18" s="186">
        <f t="shared" si="1"/>
        <v>-0.64705451788418233</v>
      </c>
    </row>
    <row r="19" spans="1:53" ht="14.4">
      <c r="A19" s="107" t="s">
        <v>33</v>
      </c>
      <c r="B19" s="108"/>
      <c r="C19" s="49" t="s">
        <v>28</v>
      </c>
      <c r="D19" s="51">
        <v>2</v>
      </c>
      <c r="E19" s="51">
        <v>2</v>
      </c>
      <c r="F19" s="51">
        <v>2</v>
      </c>
      <c r="G19" s="51">
        <v>2</v>
      </c>
      <c r="H19" s="51">
        <v>2</v>
      </c>
      <c r="I19" s="51">
        <v>2</v>
      </c>
      <c r="J19" s="51">
        <v>2</v>
      </c>
      <c r="K19" s="51">
        <v>2</v>
      </c>
      <c r="L19" s="51">
        <v>2</v>
      </c>
      <c r="M19" s="51">
        <v>2</v>
      </c>
      <c r="N19" s="51">
        <v>2</v>
      </c>
      <c r="O19" s="51">
        <v>2</v>
      </c>
      <c r="P19" s="51">
        <v>2</v>
      </c>
      <c r="Q19" s="51">
        <v>2</v>
      </c>
      <c r="R19" s="51">
        <v>3</v>
      </c>
      <c r="S19" s="51">
        <v>2</v>
      </c>
      <c r="T19" s="51">
        <v>2</v>
      </c>
      <c r="U19" s="51">
        <v>2</v>
      </c>
      <c r="V19" s="51">
        <v>2</v>
      </c>
      <c r="W19" s="51">
        <v>2</v>
      </c>
      <c r="X19" s="51">
        <v>2</v>
      </c>
      <c r="Y19" s="51">
        <v>5</v>
      </c>
      <c r="Z19" s="51">
        <v>4</v>
      </c>
      <c r="AB19" s="171" t="s">
        <v>33</v>
      </c>
      <c r="AC19" s="173"/>
      <c r="AD19" s="183" t="s">
        <v>28</v>
      </c>
      <c r="AE19" s="186">
        <f t="shared" si="2"/>
        <v>0.22948210613692094</v>
      </c>
      <c r="AF19" s="186">
        <f t="shared" si="2"/>
        <v>0.11465710642651804</v>
      </c>
      <c r="AG19" s="186">
        <f t="shared" si="2"/>
        <v>-2.816407217102149E-2</v>
      </c>
      <c r="AH19" s="186">
        <f t="shared" si="2"/>
        <v>9.6225044864937659E-2</v>
      </c>
      <c r="AI19" s="186">
        <f t="shared" si="2"/>
        <v>0.22948210613692094</v>
      </c>
      <c r="AJ19" s="186">
        <f t="shared" si="2"/>
        <v>0.29842948651954665</v>
      </c>
      <c r="AK19" s="186">
        <f t="shared" si="2"/>
        <v>0.25354485488825607</v>
      </c>
      <c r="AL19" s="186">
        <f t="shared" si="2"/>
        <v>0.16176362947104553</v>
      </c>
      <c r="AM19" s="186">
        <f t="shared" si="2"/>
        <v>0.15721548427220064</v>
      </c>
      <c r="AN19" s="186">
        <f t="shared" si="2"/>
        <v>0.17218558149700183</v>
      </c>
      <c r="AO19" s="186">
        <f t="shared" si="2"/>
        <v>0.21942686286812785</v>
      </c>
      <c r="AP19" s="186">
        <f t="shared" si="2"/>
        <v>0.14429421617244684</v>
      </c>
      <c r="AQ19" s="186">
        <f t="shared" si="2"/>
        <v>0.11900092454923615</v>
      </c>
      <c r="AR19" s="186">
        <f t="shared" si="2"/>
        <v>0.13930109555719589</v>
      </c>
      <c r="AS19" s="186">
        <f t="shared" si="1"/>
        <v>0.95029771396705365</v>
      </c>
      <c r="AT19" s="186">
        <f t="shared" si="1"/>
        <v>0.17147433991935207</v>
      </c>
      <c r="AU19" s="186">
        <f t="shared" si="1"/>
        <v>-3.2893477427322362E-2</v>
      </c>
      <c r="AV19" s="186">
        <f t="shared" si="1"/>
        <v>3.0254983609890668E-2</v>
      </c>
      <c r="AW19" s="186">
        <f t="shared" si="1"/>
        <v>-0.23415941438064553</v>
      </c>
      <c r="AX19" s="186">
        <f t="shared" si="1"/>
        <v>-0.64757612580273327</v>
      </c>
      <c r="AY19" s="186">
        <f t="shared" si="1"/>
        <v>-0.54548240643363155</v>
      </c>
      <c r="AZ19" s="186">
        <f t="shared" si="1"/>
        <v>1.0264419397371234</v>
      </c>
      <c r="BA19" s="186">
        <f t="shared" si="1"/>
        <v>0.51764361430734585</v>
      </c>
    </row>
    <row r="20" spans="1:53" ht="14.4">
      <c r="A20" s="107" t="s">
        <v>34</v>
      </c>
      <c r="B20" s="108"/>
      <c r="C20" s="49" t="s">
        <v>28</v>
      </c>
      <c r="D20" s="50">
        <v>1</v>
      </c>
      <c r="E20" s="50">
        <v>1</v>
      </c>
      <c r="F20" s="50">
        <v>1</v>
      </c>
      <c r="G20" s="50">
        <v>1</v>
      </c>
      <c r="H20" s="50">
        <v>1</v>
      </c>
      <c r="I20" s="50">
        <v>1</v>
      </c>
      <c r="J20" s="50">
        <v>1</v>
      </c>
      <c r="K20" s="50">
        <v>1</v>
      </c>
      <c r="L20" s="50">
        <v>1</v>
      </c>
      <c r="M20" s="50">
        <v>1</v>
      </c>
      <c r="N20" s="50">
        <v>1</v>
      </c>
      <c r="O20" s="50">
        <v>1</v>
      </c>
      <c r="P20" s="50">
        <v>1</v>
      </c>
      <c r="Q20" s="50">
        <v>1</v>
      </c>
      <c r="R20" s="50">
        <v>2</v>
      </c>
      <c r="S20" s="50">
        <v>2</v>
      </c>
      <c r="T20" s="50">
        <v>2</v>
      </c>
      <c r="U20" s="50">
        <v>2</v>
      </c>
      <c r="V20" s="50">
        <v>4</v>
      </c>
      <c r="W20" s="50">
        <v>4</v>
      </c>
      <c r="X20" s="50">
        <v>4</v>
      </c>
      <c r="Y20" s="50">
        <v>4</v>
      </c>
      <c r="Z20" s="50">
        <v>4</v>
      </c>
      <c r="AB20" s="171" t="s">
        <v>34</v>
      </c>
      <c r="AC20" s="173"/>
      <c r="AD20" s="183" t="s">
        <v>28</v>
      </c>
      <c r="AE20" s="186">
        <f t="shared" si="2"/>
        <v>-0.65566316039120254</v>
      </c>
      <c r="AF20" s="186">
        <f t="shared" si="2"/>
        <v>-0.6592783619524788</v>
      </c>
      <c r="AG20" s="186">
        <f t="shared" si="2"/>
        <v>-0.7885940207885983</v>
      </c>
      <c r="AH20" s="186">
        <f t="shared" si="2"/>
        <v>-0.76980035891950083</v>
      </c>
      <c r="AI20" s="186">
        <f t="shared" si="2"/>
        <v>-0.65566316039120254</v>
      </c>
      <c r="AJ20" s="186">
        <f t="shared" si="2"/>
        <v>-0.70877003048392329</v>
      </c>
      <c r="AK20" s="186">
        <f t="shared" si="2"/>
        <v>-0.72441387110930278</v>
      </c>
      <c r="AL20" s="186">
        <f t="shared" si="2"/>
        <v>-0.71175996967260058</v>
      </c>
      <c r="AM20" s="186">
        <f t="shared" si="2"/>
        <v>-0.69174813079768305</v>
      </c>
      <c r="AN20" s="186">
        <f t="shared" si="2"/>
        <v>-0.75761655858680843</v>
      </c>
      <c r="AO20" s="186">
        <f t="shared" si="2"/>
        <v>-0.76799402003844708</v>
      </c>
      <c r="AP20" s="186">
        <f t="shared" si="2"/>
        <v>-0.82969174299156934</v>
      </c>
      <c r="AQ20" s="186">
        <f t="shared" si="2"/>
        <v>-0.95200739639388865</v>
      </c>
      <c r="AR20" s="186">
        <f t="shared" si="2"/>
        <v>-0.80098129945387642</v>
      </c>
      <c r="AS20" s="186">
        <f t="shared" si="1"/>
        <v>3.3939204070251867E-2</v>
      </c>
      <c r="AT20" s="186">
        <f t="shared" si="1"/>
        <v>0.17147433991935207</v>
      </c>
      <c r="AU20" s="186">
        <f t="shared" si="1"/>
        <v>-3.2893477427322362E-2</v>
      </c>
      <c r="AV20" s="186">
        <f t="shared" si="1"/>
        <v>3.0254983609890668E-2</v>
      </c>
      <c r="AW20" s="186">
        <f t="shared" si="1"/>
        <v>1.3464166326887119</v>
      </c>
      <c r="AX20" s="186">
        <f t="shared" si="1"/>
        <v>0.64757612580273327</v>
      </c>
      <c r="AY20" s="186">
        <f t="shared" si="1"/>
        <v>0.73521541736706897</v>
      </c>
      <c r="AZ20" s="186">
        <f t="shared" si="1"/>
        <v>0.42396514902185528</v>
      </c>
      <c r="BA20" s="186">
        <f t="shared" si="1"/>
        <v>0.51764361430734585</v>
      </c>
    </row>
    <row r="21" spans="1:53" ht="27.6">
      <c r="A21" s="107" t="s">
        <v>19</v>
      </c>
      <c r="B21" s="108"/>
      <c r="C21" s="49" t="s">
        <v>28</v>
      </c>
      <c r="D21" s="51">
        <v>5</v>
      </c>
      <c r="E21" s="51">
        <v>4</v>
      </c>
      <c r="F21" s="51">
        <v>3</v>
      </c>
      <c r="G21" s="51">
        <v>3</v>
      </c>
      <c r="H21" s="51">
        <v>3</v>
      </c>
      <c r="I21" s="51">
        <v>3</v>
      </c>
      <c r="J21" s="51">
        <v>3</v>
      </c>
      <c r="K21" s="51">
        <v>4</v>
      </c>
      <c r="L21" s="51">
        <v>4</v>
      </c>
      <c r="M21" s="51">
        <v>4</v>
      </c>
      <c r="N21" s="51">
        <v>3</v>
      </c>
      <c r="O21" s="51">
        <v>4</v>
      </c>
      <c r="P21" s="51">
        <v>4</v>
      </c>
      <c r="Q21" s="51">
        <v>4</v>
      </c>
      <c r="R21" s="51">
        <v>3</v>
      </c>
      <c r="S21" s="51">
        <v>2</v>
      </c>
      <c r="T21" s="51">
        <v>2</v>
      </c>
      <c r="U21" s="51">
        <v>3</v>
      </c>
      <c r="V21" s="51">
        <v>3</v>
      </c>
      <c r="W21" s="51">
        <v>4</v>
      </c>
      <c r="X21" s="51">
        <v>6</v>
      </c>
      <c r="Y21" s="51">
        <v>4</v>
      </c>
      <c r="Z21" s="51">
        <v>5</v>
      </c>
      <c r="AB21" s="171" t="s">
        <v>19</v>
      </c>
      <c r="AC21" s="173"/>
      <c r="AD21" s="183" t="s">
        <v>28</v>
      </c>
      <c r="AE21" s="186">
        <f t="shared" si="2"/>
        <v>2.8849179057212915</v>
      </c>
      <c r="AF21" s="186">
        <f t="shared" si="2"/>
        <v>1.6625280431845115</v>
      </c>
      <c r="AG21" s="186">
        <f t="shared" si="2"/>
        <v>0.73226587644655539</v>
      </c>
      <c r="AH21" s="186">
        <f t="shared" si="2"/>
        <v>0.96225044864937614</v>
      </c>
      <c r="AI21" s="186">
        <f t="shared" si="2"/>
        <v>1.1146273726650444</v>
      </c>
      <c r="AJ21" s="186">
        <f t="shared" si="2"/>
        <v>1.3056290035230165</v>
      </c>
      <c r="AK21" s="186">
        <f t="shared" si="2"/>
        <v>1.2315035808858148</v>
      </c>
      <c r="AL21" s="186">
        <f t="shared" si="2"/>
        <v>1.9088108277583378</v>
      </c>
      <c r="AM21" s="186">
        <f t="shared" si="2"/>
        <v>1.8551427144119681</v>
      </c>
      <c r="AN21" s="186">
        <f t="shared" si="2"/>
        <v>2.0317898616646222</v>
      </c>
      <c r="AO21" s="186">
        <f t="shared" si="2"/>
        <v>1.2068477457747029</v>
      </c>
      <c r="AP21" s="186">
        <f t="shared" si="2"/>
        <v>2.0922661345004792</v>
      </c>
      <c r="AQ21" s="186">
        <f t="shared" si="2"/>
        <v>2.2610175664354859</v>
      </c>
      <c r="AR21" s="186">
        <f t="shared" si="2"/>
        <v>2.0198658855793403</v>
      </c>
      <c r="AS21" s="186">
        <f t="shared" si="1"/>
        <v>0.95029771396705365</v>
      </c>
      <c r="AT21" s="186">
        <f t="shared" si="1"/>
        <v>0.17147433991935207</v>
      </c>
      <c r="AU21" s="186">
        <f t="shared" si="1"/>
        <v>-3.2893477427322362E-2</v>
      </c>
      <c r="AV21" s="186">
        <f t="shared" si="1"/>
        <v>0.84713954107694001</v>
      </c>
      <c r="AW21" s="186">
        <f t="shared" si="1"/>
        <v>0.55612860915403317</v>
      </c>
      <c r="AX21" s="186">
        <f t="shared" si="1"/>
        <v>0.64757612580273327</v>
      </c>
      <c r="AY21" s="186">
        <f t="shared" si="1"/>
        <v>2.0159132411677696</v>
      </c>
      <c r="AZ21" s="186">
        <f t="shared" si="1"/>
        <v>0.42396514902185528</v>
      </c>
      <c r="BA21" s="186">
        <f t="shared" si="1"/>
        <v>1.0999926804031099</v>
      </c>
    </row>
    <row r="22" spans="1:53" ht="14.4">
      <c r="A22" s="107" t="s">
        <v>37</v>
      </c>
      <c r="B22" s="108"/>
      <c r="C22" s="49" t="s">
        <v>28</v>
      </c>
      <c r="D22" s="50">
        <v>2</v>
      </c>
      <c r="E22" s="50">
        <v>4</v>
      </c>
      <c r="F22" s="50">
        <v>4</v>
      </c>
      <c r="G22" s="50">
        <v>3</v>
      </c>
      <c r="H22" s="50">
        <v>2</v>
      </c>
      <c r="I22" s="50">
        <v>2</v>
      </c>
      <c r="J22" s="50">
        <v>2</v>
      </c>
      <c r="K22" s="50">
        <v>2</v>
      </c>
      <c r="L22" s="50">
        <v>2</v>
      </c>
      <c r="M22" s="50">
        <v>2</v>
      </c>
      <c r="N22" s="50">
        <v>2</v>
      </c>
      <c r="O22" s="50">
        <v>2</v>
      </c>
      <c r="P22" s="50">
        <v>2</v>
      </c>
      <c r="Q22" s="50">
        <v>1</v>
      </c>
      <c r="R22" s="50">
        <v>1</v>
      </c>
      <c r="S22" s="50">
        <v>1</v>
      </c>
      <c r="T22" s="50">
        <v>2</v>
      </c>
      <c r="U22" s="50">
        <v>2</v>
      </c>
      <c r="V22" s="50">
        <v>2</v>
      </c>
      <c r="W22" s="50">
        <v>5</v>
      </c>
      <c r="X22" s="50">
        <v>5</v>
      </c>
      <c r="Y22" s="50">
        <v>5</v>
      </c>
      <c r="Z22" s="50">
        <v>5</v>
      </c>
      <c r="AB22" s="171" t="s">
        <v>37</v>
      </c>
      <c r="AC22" s="173"/>
      <c r="AD22" s="183" t="s">
        <v>28</v>
      </c>
      <c r="AE22" s="186">
        <f t="shared" si="2"/>
        <v>0.22948210613692094</v>
      </c>
      <c r="AF22" s="186">
        <f t="shared" si="2"/>
        <v>1.6625280431845115</v>
      </c>
      <c r="AG22" s="186">
        <f t="shared" si="2"/>
        <v>1.4926958250641322</v>
      </c>
      <c r="AH22" s="186">
        <f t="shared" si="2"/>
        <v>0.96225044864937614</v>
      </c>
      <c r="AI22" s="186">
        <f t="shared" si="2"/>
        <v>0.22948210613692094</v>
      </c>
      <c r="AJ22" s="186">
        <f t="shared" si="2"/>
        <v>0.29842948651954665</v>
      </c>
      <c r="AK22" s="186">
        <f t="shared" si="2"/>
        <v>0.25354485488825607</v>
      </c>
      <c r="AL22" s="186">
        <f t="shared" si="2"/>
        <v>0.16176362947104553</v>
      </c>
      <c r="AM22" s="186">
        <f t="shared" si="2"/>
        <v>0.15721548427220064</v>
      </c>
      <c r="AN22" s="186">
        <f t="shared" si="2"/>
        <v>0.17218558149700183</v>
      </c>
      <c r="AO22" s="186">
        <f t="shared" si="2"/>
        <v>0.21942686286812785</v>
      </c>
      <c r="AP22" s="186">
        <f t="shared" si="2"/>
        <v>0.14429421617244684</v>
      </c>
      <c r="AQ22" s="186">
        <f t="shared" si="2"/>
        <v>0.11900092454923615</v>
      </c>
      <c r="AR22" s="186">
        <f t="shared" si="2"/>
        <v>-0.80098129945387642</v>
      </c>
      <c r="AS22" s="186">
        <f t="shared" si="2"/>
        <v>-0.88241930582654993</v>
      </c>
      <c r="AT22" s="186">
        <f t="shared" si="2"/>
        <v>-0.9859774545362745</v>
      </c>
      <c r="AU22" s="186">
        <f t="shared" ref="AS22:BA32" si="3">(T22-T$33)/T$34</f>
        <v>-3.2893477427322362E-2</v>
      </c>
      <c r="AV22" s="186">
        <f t="shared" si="3"/>
        <v>3.0254983609890668E-2</v>
      </c>
      <c r="AW22" s="186">
        <f t="shared" si="3"/>
        <v>-0.23415941438064553</v>
      </c>
      <c r="AX22" s="186">
        <f t="shared" si="3"/>
        <v>1.2951522516054665</v>
      </c>
      <c r="AY22" s="186">
        <f t="shared" si="3"/>
        <v>1.3755643292674193</v>
      </c>
      <c r="AZ22" s="186">
        <f t="shared" si="3"/>
        <v>1.0264419397371234</v>
      </c>
      <c r="BA22" s="186">
        <f t="shared" si="3"/>
        <v>1.0999926804031099</v>
      </c>
    </row>
    <row r="23" spans="1:53" ht="14.4">
      <c r="A23" s="107" t="s">
        <v>21</v>
      </c>
      <c r="B23" s="108"/>
      <c r="C23" s="49" t="s">
        <v>28</v>
      </c>
      <c r="D23" s="51">
        <v>1</v>
      </c>
      <c r="E23" s="51">
        <v>1</v>
      </c>
      <c r="F23" s="51">
        <v>1</v>
      </c>
      <c r="G23" s="51">
        <v>1</v>
      </c>
      <c r="H23" s="51">
        <v>1</v>
      </c>
      <c r="I23" s="51">
        <v>1</v>
      </c>
      <c r="J23" s="51">
        <v>1</v>
      </c>
      <c r="K23" s="51">
        <v>1</v>
      </c>
      <c r="L23" s="51">
        <v>1</v>
      </c>
      <c r="M23" s="51">
        <v>1</v>
      </c>
      <c r="N23" s="51">
        <v>1</v>
      </c>
      <c r="O23" s="51">
        <v>1</v>
      </c>
      <c r="P23" s="51">
        <v>1</v>
      </c>
      <c r="Q23" s="51">
        <v>1</v>
      </c>
      <c r="R23" s="51">
        <v>1</v>
      </c>
      <c r="S23" s="51">
        <v>1</v>
      </c>
      <c r="T23" s="51">
        <v>1</v>
      </c>
      <c r="U23" s="51">
        <v>1</v>
      </c>
      <c r="V23" s="51">
        <v>1</v>
      </c>
      <c r="W23" s="51">
        <v>3</v>
      </c>
      <c r="X23" s="51">
        <v>3</v>
      </c>
      <c r="Y23" s="51">
        <v>3</v>
      </c>
      <c r="Z23" s="51">
        <v>2</v>
      </c>
      <c r="AB23" s="171" t="s">
        <v>21</v>
      </c>
      <c r="AC23" s="173"/>
      <c r="AD23" s="183" t="s">
        <v>28</v>
      </c>
      <c r="AE23" s="186">
        <f t="shared" si="2"/>
        <v>-0.65566316039120254</v>
      </c>
      <c r="AF23" s="186">
        <f t="shared" si="2"/>
        <v>-0.6592783619524788</v>
      </c>
      <c r="AG23" s="186">
        <f t="shared" si="2"/>
        <v>-0.7885940207885983</v>
      </c>
      <c r="AH23" s="186">
        <f t="shared" si="2"/>
        <v>-0.76980035891950083</v>
      </c>
      <c r="AI23" s="186">
        <f t="shared" si="2"/>
        <v>-0.65566316039120254</v>
      </c>
      <c r="AJ23" s="186">
        <f t="shared" si="2"/>
        <v>-0.70877003048392329</v>
      </c>
      <c r="AK23" s="186">
        <f t="shared" si="2"/>
        <v>-0.72441387110930278</v>
      </c>
      <c r="AL23" s="186">
        <f t="shared" si="2"/>
        <v>-0.71175996967260058</v>
      </c>
      <c r="AM23" s="186">
        <f t="shared" si="2"/>
        <v>-0.69174813079768305</v>
      </c>
      <c r="AN23" s="186">
        <f t="shared" si="2"/>
        <v>-0.75761655858680843</v>
      </c>
      <c r="AO23" s="186">
        <f t="shared" si="2"/>
        <v>-0.76799402003844708</v>
      </c>
      <c r="AP23" s="186">
        <f t="shared" si="2"/>
        <v>-0.82969174299156934</v>
      </c>
      <c r="AQ23" s="186">
        <f t="shared" si="2"/>
        <v>-0.95200739639388865</v>
      </c>
      <c r="AR23" s="186">
        <f t="shared" si="2"/>
        <v>-0.80098129945387642</v>
      </c>
      <c r="AS23" s="186">
        <f t="shared" si="3"/>
        <v>-0.88241930582654993</v>
      </c>
      <c r="AT23" s="186">
        <f t="shared" si="3"/>
        <v>-0.9859774545362745</v>
      </c>
      <c r="AU23" s="186">
        <f t="shared" si="3"/>
        <v>-0.92101736796502209</v>
      </c>
      <c r="AV23" s="186">
        <f t="shared" si="3"/>
        <v>-0.78662957385715859</v>
      </c>
      <c r="AW23" s="186">
        <f t="shared" si="3"/>
        <v>-1.0244474379153243</v>
      </c>
      <c r="AX23" s="186">
        <f t="shared" si="3"/>
        <v>0</v>
      </c>
      <c r="AY23" s="186">
        <f t="shared" si="3"/>
        <v>9.4866505466718695E-2</v>
      </c>
      <c r="AZ23" s="186">
        <f t="shared" si="3"/>
        <v>-0.17851164169341274</v>
      </c>
      <c r="BA23" s="186">
        <f t="shared" si="3"/>
        <v>-0.64705451788418233</v>
      </c>
    </row>
    <row r="24" spans="1:53" ht="14.4">
      <c r="A24" s="107" t="s">
        <v>38</v>
      </c>
      <c r="B24" s="108"/>
      <c r="C24" s="49" t="s">
        <v>28</v>
      </c>
      <c r="D24" s="50">
        <v>1</v>
      </c>
      <c r="E24" s="50">
        <v>1</v>
      </c>
      <c r="F24" s="50">
        <v>2</v>
      </c>
      <c r="G24" s="50">
        <v>1</v>
      </c>
      <c r="H24" s="50">
        <v>1</v>
      </c>
      <c r="I24" s="50">
        <v>1</v>
      </c>
      <c r="J24" s="50">
        <v>1</v>
      </c>
      <c r="K24" s="50">
        <v>1</v>
      </c>
      <c r="L24" s="50">
        <v>1</v>
      </c>
      <c r="M24" s="50">
        <v>1</v>
      </c>
      <c r="N24" s="50">
        <v>1</v>
      </c>
      <c r="O24" s="50">
        <v>1</v>
      </c>
      <c r="P24" s="50">
        <v>1</v>
      </c>
      <c r="Q24" s="50">
        <v>1</v>
      </c>
      <c r="R24" s="50">
        <v>1</v>
      </c>
      <c r="S24" s="50">
        <v>1</v>
      </c>
      <c r="T24" s="50">
        <v>1</v>
      </c>
      <c r="U24" s="50">
        <v>1</v>
      </c>
      <c r="V24" s="50">
        <v>1</v>
      </c>
      <c r="W24" s="50">
        <v>1</v>
      </c>
      <c r="X24" s="50">
        <v>1</v>
      </c>
      <c r="Y24" s="50">
        <v>1</v>
      </c>
      <c r="Z24" s="50">
        <v>1</v>
      </c>
      <c r="AB24" s="171" t="s">
        <v>38</v>
      </c>
      <c r="AC24" s="173"/>
      <c r="AD24" s="183" t="s">
        <v>28</v>
      </c>
      <c r="AE24" s="186">
        <f t="shared" si="2"/>
        <v>-0.65566316039120254</v>
      </c>
      <c r="AF24" s="186">
        <f t="shared" si="2"/>
        <v>-0.6592783619524788</v>
      </c>
      <c r="AG24" s="186">
        <f t="shared" si="2"/>
        <v>-2.816407217102149E-2</v>
      </c>
      <c r="AH24" s="186">
        <f t="shared" si="2"/>
        <v>-0.76980035891950083</v>
      </c>
      <c r="AI24" s="186">
        <f t="shared" si="2"/>
        <v>-0.65566316039120254</v>
      </c>
      <c r="AJ24" s="186">
        <f t="shared" si="2"/>
        <v>-0.70877003048392329</v>
      </c>
      <c r="AK24" s="186">
        <f t="shared" si="2"/>
        <v>-0.72441387110930278</v>
      </c>
      <c r="AL24" s="186">
        <f t="shared" si="2"/>
        <v>-0.71175996967260058</v>
      </c>
      <c r="AM24" s="186">
        <f t="shared" si="2"/>
        <v>-0.69174813079768305</v>
      </c>
      <c r="AN24" s="186">
        <f t="shared" si="2"/>
        <v>-0.75761655858680843</v>
      </c>
      <c r="AO24" s="186">
        <f t="shared" si="2"/>
        <v>-0.76799402003844708</v>
      </c>
      <c r="AP24" s="186">
        <f t="shared" si="2"/>
        <v>-0.82969174299156934</v>
      </c>
      <c r="AQ24" s="186">
        <f t="shared" si="2"/>
        <v>-0.95200739639388865</v>
      </c>
      <c r="AR24" s="186">
        <f t="shared" si="2"/>
        <v>-0.80098129945387642</v>
      </c>
      <c r="AS24" s="186">
        <f t="shared" si="3"/>
        <v>-0.88241930582654993</v>
      </c>
      <c r="AT24" s="186">
        <f t="shared" si="3"/>
        <v>-0.9859774545362745</v>
      </c>
      <c r="AU24" s="186">
        <f t="shared" si="3"/>
        <v>-0.92101736796502209</v>
      </c>
      <c r="AV24" s="186">
        <f t="shared" si="3"/>
        <v>-0.78662957385715859</v>
      </c>
      <c r="AW24" s="186">
        <f t="shared" si="3"/>
        <v>-1.0244474379153243</v>
      </c>
      <c r="AX24" s="186">
        <f t="shared" si="3"/>
        <v>-1.2951522516054665</v>
      </c>
      <c r="AY24" s="186">
        <f t="shared" si="3"/>
        <v>-1.1858313183339819</v>
      </c>
      <c r="AZ24" s="186">
        <f t="shared" si="3"/>
        <v>-1.3834652231239488</v>
      </c>
      <c r="BA24" s="186">
        <f t="shared" si="3"/>
        <v>-1.2294035839799464</v>
      </c>
    </row>
    <row r="25" spans="1:53" ht="27.6">
      <c r="A25" s="107" t="s">
        <v>39</v>
      </c>
      <c r="B25" s="108"/>
      <c r="C25" s="49" t="s">
        <v>28</v>
      </c>
      <c r="D25" s="51">
        <v>1</v>
      </c>
      <c r="E25" s="51">
        <v>1</v>
      </c>
      <c r="F25" s="51">
        <v>1</v>
      </c>
      <c r="G25" s="51">
        <v>1</v>
      </c>
      <c r="H25" s="51">
        <v>1</v>
      </c>
      <c r="I25" s="51">
        <v>1</v>
      </c>
      <c r="J25" s="51">
        <v>1</v>
      </c>
      <c r="K25" s="51">
        <v>1</v>
      </c>
      <c r="L25" s="51">
        <v>1</v>
      </c>
      <c r="M25" s="51">
        <v>1</v>
      </c>
      <c r="N25" s="51">
        <v>1</v>
      </c>
      <c r="O25" s="51">
        <v>1</v>
      </c>
      <c r="P25" s="51">
        <v>1</v>
      </c>
      <c r="Q25" s="51">
        <v>1</v>
      </c>
      <c r="R25" s="51">
        <v>1</v>
      </c>
      <c r="S25" s="51">
        <v>2</v>
      </c>
      <c r="T25" s="51">
        <v>2</v>
      </c>
      <c r="U25" s="51">
        <v>2</v>
      </c>
      <c r="V25" s="51">
        <v>2</v>
      </c>
      <c r="W25" s="51">
        <v>3</v>
      </c>
      <c r="X25" s="51">
        <v>3</v>
      </c>
      <c r="Y25" s="51">
        <v>6</v>
      </c>
      <c r="Z25" s="51">
        <v>6</v>
      </c>
      <c r="AA25" s="9"/>
      <c r="AB25" s="171" t="s">
        <v>39</v>
      </c>
      <c r="AC25" s="173"/>
      <c r="AD25" s="183" t="s">
        <v>28</v>
      </c>
      <c r="AE25" s="186">
        <f t="shared" si="2"/>
        <v>-0.65566316039120254</v>
      </c>
      <c r="AF25" s="186">
        <f>(E25-E$33)/E$34</f>
        <v>-0.6592783619524788</v>
      </c>
      <c r="AG25" s="186">
        <f t="shared" si="2"/>
        <v>-0.7885940207885983</v>
      </c>
      <c r="AH25" s="186">
        <f t="shared" si="2"/>
        <v>-0.76980035891950083</v>
      </c>
      <c r="AI25" s="186">
        <f t="shared" si="2"/>
        <v>-0.65566316039120254</v>
      </c>
      <c r="AJ25" s="186">
        <f t="shared" si="2"/>
        <v>-0.70877003048392329</v>
      </c>
      <c r="AK25" s="186">
        <f t="shared" si="2"/>
        <v>-0.72441387110930278</v>
      </c>
      <c r="AL25" s="186">
        <f t="shared" si="2"/>
        <v>-0.71175996967260058</v>
      </c>
      <c r="AM25" s="186">
        <f t="shared" si="2"/>
        <v>-0.69174813079768305</v>
      </c>
      <c r="AN25" s="186">
        <f t="shared" si="2"/>
        <v>-0.75761655858680843</v>
      </c>
      <c r="AO25" s="186">
        <f t="shared" si="2"/>
        <v>-0.76799402003844708</v>
      </c>
      <c r="AP25" s="186">
        <f t="shared" si="2"/>
        <v>-0.82969174299156934</v>
      </c>
      <c r="AQ25" s="186">
        <f t="shared" si="2"/>
        <v>-0.95200739639388865</v>
      </c>
      <c r="AR25" s="186">
        <f t="shared" si="2"/>
        <v>-0.80098129945387642</v>
      </c>
      <c r="AS25" s="186">
        <f t="shared" si="3"/>
        <v>-0.88241930582654993</v>
      </c>
      <c r="AT25" s="186">
        <f t="shared" si="3"/>
        <v>0.17147433991935207</v>
      </c>
      <c r="AU25" s="186">
        <f t="shared" si="3"/>
        <v>-3.2893477427322362E-2</v>
      </c>
      <c r="AV25" s="186">
        <f t="shared" si="3"/>
        <v>3.0254983609890668E-2</v>
      </c>
      <c r="AW25" s="186">
        <f t="shared" si="3"/>
        <v>-0.23415941438064553</v>
      </c>
      <c r="AX25" s="186">
        <f t="shared" si="3"/>
        <v>0</v>
      </c>
      <c r="AY25" s="186">
        <f t="shared" si="3"/>
        <v>9.4866505466718695E-2</v>
      </c>
      <c r="AZ25" s="186">
        <f t="shared" si="3"/>
        <v>1.6289187304523913</v>
      </c>
      <c r="BA25" s="186">
        <f t="shared" si="3"/>
        <v>1.6823417464988741</v>
      </c>
    </row>
    <row r="26" spans="1:53" ht="14.4">
      <c r="A26" s="107" t="s">
        <v>23</v>
      </c>
      <c r="B26" s="108"/>
      <c r="C26" s="49" t="s">
        <v>28</v>
      </c>
      <c r="D26" s="50">
        <v>1</v>
      </c>
      <c r="E26" s="50">
        <v>1</v>
      </c>
      <c r="F26" s="50">
        <v>1</v>
      </c>
      <c r="G26" s="50">
        <v>1</v>
      </c>
      <c r="H26" s="50">
        <v>1</v>
      </c>
      <c r="I26" s="50">
        <v>1</v>
      </c>
      <c r="J26" s="50">
        <v>1</v>
      </c>
      <c r="K26" s="50">
        <v>1</v>
      </c>
      <c r="L26" s="50">
        <v>1</v>
      </c>
      <c r="M26" s="50">
        <v>1</v>
      </c>
      <c r="N26" s="50">
        <v>1</v>
      </c>
      <c r="O26" s="50">
        <v>1</v>
      </c>
      <c r="P26" s="50">
        <v>1</v>
      </c>
      <c r="Q26" s="50">
        <v>1</v>
      </c>
      <c r="R26" s="50">
        <v>1</v>
      </c>
      <c r="S26" s="50">
        <v>1</v>
      </c>
      <c r="T26" s="50">
        <v>1</v>
      </c>
      <c r="U26" s="50">
        <v>1</v>
      </c>
      <c r="V26" s="50">
        <v>1</v>
      </c>
      <c r="W26" s="50">
        <v>1</v>
      </c>
      <c r="X26" s="50">
        <v>1</v>
      </c>
      <c r="Y26" s="50">
        <v>1</v>
      </c>
      <c r="Z26" s="50">
        <v>1</v>
      </c>
      <c r="AB26" s="171" t="s">
        <v>23</v>
      </c>
      <c r="AC26" s="173"/>
      <c r="AD26" s="183" t="s">
        <v>28</v>
      </c>
      <c r="AE26" s="186">
        <f t="shared" si="2"/>
        <v>-0.65566316039120254</v>
      </c>
      <c r="AF26" s="186">
        <f t="shared" si="2"/>
        <v>-0.6592783619524788</v>
      </c>
      <c r="AG26" s="186">
        <f t="shared" si="2"/>
        <v>-0.7885940207885983</v>
      </c>
      <c r="AH26" s="186">
        <f t="shared" si="2"/>
        <v>-0.76980035891950083</v>
      </c>
      <c r="AI26" s="186">
        <f t="shared" si="2"/>
        <v>-0.65566316039120254</v>
      </c>
      <c r="AJ26" s="186">
        <f t="shared" si="2"/>
        <v>-0.70877003048392329</v>
      </c>
      <c r="AK26" s="186">
        <f t="shared" si="2"/>
        <v>-0.72441387110930278</v>
      </c>
      <c r="AL26" s="186">
        <f t="shared" si="2"/>
        <v>-0.71175996967260058</v>
      </c>
      <c r="AM26" s="186">
        <f t="shared" si="2"/>
        <v>-0.69174813079768305</v>
      </c>
      <c r="AN26" s="186">
        <f t="shared" si="2"/>
        <v>-0.75761655858680843</v>
      </c>
      <c r="AO26" s="186">
        <f t="shared" si="2"/>
        <v>-0.76799402003844708</v>
      </c>
      <c r="AP26" s="186">
        <f t="shared" si="2"/>
        <v>-0.82969174299156934</v>
      </c>
      <c r="AQ26" s="186">
        <f t="shared" si="2"/>
        <v>-0.95200739639388865</v>
      </c>
      <c r="AR26" s="186">
        <f t="shared" si="2"/>
        <v>-0.80098129945387642</v>
      </c>
      <c r="AS26" s="186">
        <f t="shared" si="3"/>
        <v>-0.88241930582654993</v>
      </c>
      <c r="AT26" s="186">
        <f t="shared" si="3"/>
        <v>-0.9859774545362745</v>
      </c>
      <c r="AU26" s="186">
        <f t="shared" si="3"/>
        <v>-0.92101736796502209</v>
      </c>
      <c r="AV26" s="186">
        <f t="shared" si="3"/>
        <v>-0.78662957385715859</v>
      </c>
      <c r="AW26" s="186">
        <f t="shared" si="3"/>
        <v>-1.0244474379153243</v>
      </c>
      <c r="AX26" s="186">
        <f t="shared" si="3"/>
        <v>-1.2951522516054665</v>
      </c>
      <c r="AY26" s="186">
        <f t="shared" si="3"/>
        <v>-1.1858313183339819</v>
      </c>
      <c r="AZ26" s="186">
        <f t="shared" si="3"/>
        <v>-1.3834652231239488</v>
      </c>
      <c r="BA26" s="186">
        <f t="shared" si="3"/>
        <v>-1.2294035839799464</v>
      </c>
    </row>
    <row r="27" spans="1:53" ht="14.4">
      <c r="A27" s="107" t="s">
        <v>10</v>
      </c>
      <c r="B27" s="108"/>
      <c r="C27" s="49" t="s">
        <v>28</v>
      </c>
      <c r="D27" s="51">
        <v>2</v>
      </c>
      <c r="E27" s="51">
        <v>2</v>
      </c>
      <c r="F27" s="51">
        <v>2</v>
      </c>
      <c r="G27" s="51">
        <v>2</v>
      </c>
      <c r="H27" s="51">
        <v>2</v>
      </c>
      <c r="I27" s="51">
        <v>2</v>
      </c>
      <c r="J27" s="51">
        <v>2</v>
      </c>
      <c r="K27" s="51">
        <v>2</v>
      </c>
      <c r="L27" s="51">
        <v>2</v>
      </c>
      <c r="M27" s="51">
        <v>2</v>
      </c>
      <c r="N27" s="51">
        <v>2</v>
      </c>
      <c r="O27" s="51">
        <v>2</v>
      </c>
      <c r="P27" s="51">
        <v>2</v>
      </c>
      <c r="Q27" s="51">
        <v>2</v>
      </c>
      <c r="R27" s="51">
        <v>2</v>
      </c>
      <c r="S27" s="51">
        <v>2</v>
      </c>
      <c r="T27" s="51">
        <v>2</v>
      </c>
      <c r="U27" s="51">
        <v>2</v>
      </c>
      <c r="V27" s="51">
        <v>2</v>
      </c>
      <c r="W27" s="51">
        <v>2</v>
      </c>
      <c r="X27" s="51">
        <v>2</v>
      </c>
      <c r="Y27" s="51">
        <v>5</v>
      </c>
      <c r="Z27" s="51">
        <v>1</v>
      </c>
      <c r="AB27" s="171" t="s">
        <v>10</v>
      </c>
      <c r="AC27" s="173"/>
      <c r="AD27" s="183" t="s">
        <v>28</v>
      </c>
      <c r="AE27" s="186">
        <f t="shared" si="2"/>
        <v>0.22948210613692094</v>
      </c>
      <c r="AF27" s="186">
        <f t="shared" si="2"/>
        <v>0.11465710642651804</v>
      </c>
      <c r="AG27" s="186">
        <f t="shared" si="2"/>
        <v>-2.816407217102149E-2</v>
      </c>
      <c r="AH27" s="186">
        <f t="shared" si="2"/>
        <v>9.6225044864937659E-2</v>
      </c>
      <c r="AI27" s="186">
        <f t="shared" si="2"/>
        <v>0.22948210613692094</v>
      </c>
      <c r="AJ27" s="186">
        <f t="shared" si="2"/>
        <v>0.29842948651954665</v>
      </c>
      <c r="AK27" s="186">
        <f t="shared" si="2"/>
        <v>0.25354485488825607</v>
      </c>
      <c r="AL27" s="186">
        <f t="shared" si="2"/>
        <v>0.16176362947104553</v>
      </c>
      <c r="AM27" s="186">
        <f t="shared" si="2"/>
        <v>0.15721548427220064</v>
      </c>
      <c r="AN27" s="186">
        <f t="shared" si="2"/>
        <v>0.17218558149700183</v>
      </c>
      <c r="AO27" s="186">
        <f t="shared" si="2"/>
        <v>0.21942686286812785</v>
      </c>
      <c r="AP27" s="186">
        <f t="shared" si="2"/>
        <v>0.14429421617244684</v>
      </c>
      <c r="AQ27" s="186">
        <f t="shared" si="2"/>
        <v>0.11900092454923615</v>
      </c>
      <c r="AR27" s="186">
        <f t="shared" si="2"/>
        <v>0.13930109555719589</v>
      </c>
      <c r="AS27" s="186">
        <f t="shared" si="3"/>
        <v>3.3939204070251867E-2</v>
      </c>
      <c r="AT27" s="186">
        <f t="shared" si="3"/>
        <v>0.17147433991935207</v>
      </c>
      <c r="AU27" s="186">
        <f t="shared" si="3"/>
        <v>-3.2893477427322362E-2</v>
      </c>
      <c r="AV27" s="186">
        <f t="shared" si="3"/>
        <v>3.0254983609890668E-2</v>
      </c>
      <c r="AW27" s="186">
        <f t="shared" si="3"/>
        <v>-0.23415941438064553</v>
      </c>
      <c r="AX27" s="186">
        <f t="shared" si="3"/>
        <v>-0.64757612580273327</v>
      </c>
      <c r="AY27" s="186">
        <f t="shared" si="3"/>
        <v>-0.54548240643363155</v>
      </c>
      <c r="AZ27" s="186">
        <f t="shared" si="3"/>
        <v>1.0264419397371234</v>
      </c>
      <c r="BA27" s="186">
        <f t="shared" si="3"/>
        <v>-1.2294035839799464</v>
      </c>
    </row>
    <row r="28" spans="1:53" ht="14.4">
      <c r="A28" s="107" t="s">
        <v>26</v>
      </c>
      <c r="B28" s="108"/>
      <c r="C28" s="49" t="s">
        <v>28</v>
      </c>
      <c r="D28" s="50">
        <v>3</v>
      </c>
      <c r="E28" s="50">
        <v>2</v>
      </c>
      <c r="F28" s="50">
        <v>5</v>
      </c>
      <c r="G28" s="50">
        <v>3</v>
      </c>
      <c r="H28" s="50">
        <v>3</v>
      </c>
      <c r="I28" s="50">
        <v>2</v>
      </c>
      <c r="J28" s="50">
        <v>2</v>
      </c>
      <c r="K28" s="50">
        <v>2</v>
      </c>
      <c r="L28" s="50">
        <v>2</v>
      </c>
      <c r="M28" s="50">
        <v>2</v>
      </c>
      <c r="N28" s="50">
        <v>4</v>
      </c>
      <c r="O28" s="50">
        <v>4</v>
      </c>
      <c r="P28" s="50">
        <v>4</v>
      </c>
      <c r="Q28" s="50">
        <v>3</v>
      </c>
      <c r="R28" s="50">
        <v>4</v>
      </c>
      <c r="S28" s="50">
        <v>2</v>
      </c>
      <c r="T28" s="50">
        <v>3</v>
      </c>
      <c r="U28" s="50">
        <v>3</v>
      </c>
      <c r="V28" s="50">
        <v>3</v>
      </c>
      <c r="W28" s="50">
        <v>4</v>
      </c>
      <c r="X28" s="50">
        <v>3</v>
      </c>
      <c r="Y28" s="50">
        <v>4</v>
      </c>
      <c r="Z28" s="50">
        <v>4</v>
      </c>
      <c r="AB28" s="171" t="s">
        <v>26</v>
      </c>
      <c r="AC28" s="173"/>
      <c r="AD28" s="183" t="s">
        <v>28</v>
      </c>
      <c r="AE28" s="186">
        <f t="shared" si="2"/>
        <v>1.1146273726650444</v>
      </c>
      <c r="AF28" s="186">
        <f t="shared" si="2"/>
        <v>0.11465710642651804</v>
      </c>
      <c r="AG28" s="186">
        <f t="shared" si="2"/>
        <v>2.2531257736817092</v>
      </c>
      <c r="AH28" s="186">
        <f t="shared" si="2"/>
        <v>0.96225044864937614</v>
      </c>
      <c r="AI28" s="186">
        <f t="shared" si="2"/>
        <v>1.1146273726650444</v>
      </c>
      <c r="AJ28" s="186">
        <f t="shared" si="2"/>
        <v>0.29842948651954665</v>
      </c>
      <c r="AK28" s="186">
        <f t="shared" si="2"/>
        <v>0.25354485488825607</v>
      </c>
      <c r="AL28" s="186">
        <f t="shared" si="2"/>
        <v>0.16176362947104553</v>
      </c>
      <c r="AM28" s="186">
        <f t="shared" si="2"/>
        <v>0.15721548427220064</v>
      </c>
      <c r="AN28" s="186">
        <f t="shared" si="2"/>
        <v>0.17218558149700183</v>
      </c>
      <c r="AO28" s="186">
        <f t="shared" si="2"/>
        <v>2.1942686286812778</v>
      </c>
      <c r="AP28" s="186">
        <f t="shared" si="2"/>
        <v>2.0922661345004792</v>
      </c>
      <c r="AQ28" s="186">
        <f t="shared" si="2"/>
        <v>2.2610175664354859</v>
      </c>
      <c r="AR28" s="186">
        <f t="shared" si="2"/>
        <v>1.0795834905682682</v>
      </c>
      <c r="AS28" s="186">
        <f t="shared" si="3"/>
        <v>1.8666562238638558</v>
      </c>
      <c r="AT28" s="186">
        <f t="shared" si="3"/>
        <v>0.17147433991935207</v>
      </c>
      <c r="AU28" s="186">
        <f t="shared" si="3"/>
        <v>0.8552304131103774</v>
      </c>
      <c r="AV28" s="186">
        <f t="shared" si="3"/>
        <v>0.84713954107694001</v>
      </c>
      <c r="AW28" s="186">
        <f t="shared" si="3"/>
        <v>0.55612860915403317</v>
      </c>
      <c r="AX28" s="186">
        <f t="shared" si="3"/>
        <v>0.64757612580273327</v>
      </c>
      <c r="AY28" s="186">
        <f t="shared" si="3"/>
        <v>9.4866505466718695E-2</v>
      </c>
      <c r="AZ28" s="186">
        <f t="shared" si="3"/>
        <v>0.42396514902185528</v>
      </c>
      <c r="BA28" s="186">
        <f t="shared" si="3"/>
        <v>0.51764361430734585</v>
      </c>
    </row>
    <row r="29" spans="1:53" ht="27.6">
      <c r="A29" s="107" t="s">
        <v>40</v>
      </c>
      <c r="B29" s="108"/>
      <c r="C29" s="49" t="s">
        <v>28</v>
      </c>
      <c r="D29" s="51">
        <v>5</v>
      </c>
      <c r="E29" s="51">
        <v>5</v>
      </c>
      <c r="F29" s="51">
        <v>5</v>
      </c>
      <c r="G29" s="51">
        <v>5</v>
      </c>
      <c r="H29" s="51">
        <v>5</v>
      </c>
      <c r="I29" s="51">
        <v>5</v>
      </c>
      <c r="J29" s="51">
        <v>5</v>
      </c>
      <c r="K29" s="51">
        <v>5</v>
      </c>
      <c r="L29" s="51">
        <v>5</v>
      </c>
      <c r="M29" s="51">
        <v>5</v>
      </c>
      <c r="N29" s="51">
        <v>4</v>
      </c>
      <c r="O29" s="51">
        <v>4</v>
      </c>
      <c r="P29" s="51">
        <v>4</v>
      </c>
      <c r="Q29" s="51">
        <v>4</v>
      </c>
      <c r="R29" s="51">
        <v>3</v>
      </c>
      <c r="S29" s="51">
        <v>3</v>
      </c>
      <c r="T29" s="51">
        <v>2</v>
      </c>
      <c r="U29" s="51">
        <v>2</v>
      </c>
      <c r="V29" s="51">
        <v>3</v>
      </c>
      <c r="W29" s="51">
        <v>4</v>
      </c>
      <c r="X29" s="51">
        <v>4</v>
      </c>
      <c r="Y29" s="51">
        <v>4</v>
      </c>
      <c r="Z29" s="51">
        <v>4</v>
      </c>
      <c r="AB29" s="171" t="s">
        <v>40</v>
      </c>
      <c r="AC29" s="173"/>
      <c r="AD29" s="183" t="s">
        <v>28</v>
      </c>
      <c r="AE29" s="186">
        <f t="shared" si="2"/>
        <v>2.8849179057212915</v>
      </c>
      <c r="AF29" s="186">
        <f t="shared" si="2"/>
        <v>2.4364635115635083</v>
      </c>
      <c r="AG29" s="186">
        <f t="shared" si="2"/>
        <v>2.2531257736817092</v>
      </c>
      <c r="AH29" s="186">
        <f t="shared" si="2"/>
        <v>2.6943012562182531</v>
      </c>
      <c r="AI29" s="186">
        <f t="shared" si="2"/>
        <v>2.8849179057212915</v>
      </c>
      <c r="AJ29" s="186">
        <f t="shared" si="2"/>
        <v>3.3200280375299562</v>
      </c>
      <c r="AK29" s="186">
        <f t="shared" si="2"/>
        <v>3.1874210328809327</v>
      </c>
      <c r="AL29" s="186">
        <f t="shared" si="2"/>
        <v>2.7823344269019841</v>
      </c>
      <c r="AM29" s="186">
        <f t="shared" si="2"/>
        <v>2.7041063294818519</v>
      </c>
      <c r="AN29" s="186">
        <f t="shared" si="2"/>
        <v>2.9615920017484325</v>
      </c>
      <c r="AO29" s="186">
        <f t="shared" si="2"/>
        <v>2.1942686286812778</v>
      </c>
      <c r="AP29" s="186">
        <f t="shared" si="2"/>
        <v>2.0922661345004792</v>
      </c>
      <c r="AQ29" s="186">
        <f t="shared" si="2"/>
        <v>2.2610175664354859</v>
      </c>
      <c r="AR29" s="186">
        <f t="shared" si="2"/>
        <v>2.0198658855793403</v>
      </c>
      <c r="AS29" s="186">
        <f t="shared" si="3"/>
        <v>0.95029771396705365</v>
      </c>
      <c r="AT29" s="186">
        <f t="shared" si="3"/>
        <v>1.3289261343749785</v>
      </c>
      <c r="AU29" s="186">
        <f t="shared" si="3"/>
        <v>-3.2893477427322362E-2</v>
      </c>
      <c r="AV29" s="186">
        <f t="shared" si="3"/>
        <v>3.0254983609890668E-2</v>
      </c>
      <c r="AW29" s="186">
        <f t="shared" si="3"/>
        <v>0.55612860915403317</v>
      </c>
      <c r="AX29" s="186">
        <f t="shared" si="3"/>
        <v>0.64757612580273327</v>
      </c>
      <c r="AY29" s="186">
        <f t="shared" si="3"/>
        <v>0.73521541736706897</v>
      </c>
      <c r="AZ29" s="186">
        <f t="shared" si="3"/>
        <v>0.42396514902185528</v>
      </c>
      <c r="BA29" s="186">
        <f t="shared" si="3"/>
        <v>0.51764361430734585</v>
      </c>
    </row>
    <row r="30" spans="1:53" ht="14.4">
      <c r="A30" s="107" t="s">
        <v>41</v>
      </c>
      <c r="B30" s="108"/>
      <c r="C30" s="49" t="s">
        <v>28</v>
      </c>
      <c r="D30" s="50">
        <v>1</v>
      </c>
      <c r="E30" s="50">
        <v>0</v>
      </c>
      <c r="F30" s="50">
        <v>1</v>
      </c>
      <c r="G30" s="50">
        <v>1</v>
      </c>
      <c r="H30" s="50">
        <v>1</v>
      </c>
      <c r="I30" s="50">
        <v>1</v>
      </c>
      <c r="J30" s="50">
        <v>1</v>
      </c>
      <c r="K30" s="50">
        <v>1</v>
      </c>
      <c r="L30" s="50">
        <v>1</v>
      </c>
      <c r="M30" s="50">
        <v>1</v>
      </c>
      <c r="N30" s="50">
        <v>1</v>
      </c>
      <c r="O30" s="50">
        <v>1</v>
      </c>
      <c r="P30" s="50">
        <v>1</v>
      </c>
      <c r="Q30" s="50">
        <v>1</v>
      </c>
      <c r="R30" s="50">
        <v>1</v>
      </c>
      <c r="S30" s="50">
        <v>1</v>
      </c>
      <c r="T30" s="50">
        <v>1</v>
      </c>
      <c r="U30" s="50">
        <v>1</v>
      </c>
      <c r="V30" s="50">
        <v>1</v>
      </c>
      <c r="W30" s="50">
        <v>1</v>
      </c>
      <c r="X30" s="50">
        <v>1</v>
      </c>
      <c r="Y30" s="50">
        <v>1</v>
      </c>
      <c r="Z30" s="50">
        <v>1</v>
      </c>
      <c r="AB30" s="171" t="s">
        <v>41</v>
      </c>
      <c r="AC30" s="173"/>
      <c r="AD30" s="183" t="s">
        <v>28</v>
      </c>
      <c r="AE30" s="186">
        <f t="shared" si="2"/>
        <v>-0.65566316039120254</v>
      </c>
      <c r="AF30" s="186">
        <f t="shared" si="2"/>
        <v>-1.4332138303314756</v>
      </c>
      <c r="AG30" s="186">
        <f t="shared" si="2"/>
        <v>-0.7885940207885983</v>
      </c>
      <c r="AH30" s="186">
        <f t="shared" si="2"/>
        <v>-0.76980035891950083</v>
      </c>
      <c r="AI30" s="186">
        <f t="shared" si="2"/>
        <v>-0.65566316039120254</v>
      </c>
      <c r="AJ30" s="186">
        <f t="shared" si="2"/>
        <v>-0.70877003048392329</v>
      </c>
      <c r="AK30" s="186">
        <f t="shared" si="2"/>
        <v>-0.72441387110930278</v>
      </c>
      <c r="AL30" s="186">
        <f t="shared" si="2"/>
        <v>-0.71175996967260058</v>
      </c>
      <c r="AM30" s="186">
        <f t="shared" si="2"/>
        <v>-0.69174813079768305</v>
      </c>
      <c r="AN30" s="186">
        <f t="shared" si="2"/>
        <v>-0.75761655858680843</v>
      </c>
      <c r="AO30" s="186">
        <f t="shared" si="2"/>
        <v>-0.76799402003844708</v>
      </c>
      <c r="AP30" s="186">
        <f t="shared" si="2"/>
        <v>-0.82969174299156934</v>
      </c>
      <c r="AQ30" s="186">
        <f t="shared" si="2"/>
        <v>-0.95200739639388865</v>
      </c>
      <c r="AR30" s="186">
        <f t="shared" si="2"/>
        <v>-0.80098129945387642</v>
      </c>
      <c r="AS30" s="186">
        <f t="shared" si="3"/>
        <v>-0.88241930582654993</v>
      </c>
      <c r="AT30" s="186">
        <f t="shared" si="3"/>
        <v>-0.9859774545362745</v>
      </c>
      <c r="AU30" s="186">
        <f t="shared" si="3"/>
        <v>-0.92101736796502209</v>
      </c>
      <c r="AV30" s="186">
        <f t="shared" si="3"/>
        <v>-0.78662957385715859</v>
      </c>
      <c r="AW30" s="186">
        <f t="shared" si="3"/>
        <v>-1.0244474379153243</v>
      </c>
      <c r="AX30" s="186">
        <f t="shared" si="3"/>
        <v>-1.2951522516054665</v>
      </c>
      <c r="AY30" s="186">
        <f t="shared" si="3"/>
        <v>-1.1858313183339819</v>
      </c>
      <c r="AZ30" s="186">
        <f t="shared" si="3"/>
        <v>-1.3834652231239488</v>
      </c>
      <c r="BA30" s="186">
        <f t="shared" si="3"/>
        <v>-1.2294035839799464</v>
      </c>
    </row>
    <row r="31" spans="1:53" ht="27.6">
      <c r="A31" s="107" t="s">
        <v>42</v>
      </c>
      <c r="B31" s="108"/>
      <c r="C31" s="49" t="s">
        <v>28</v>
      </c>
      <c r="D31" s="51">
        <v>2</v>
      </c>
      <c r="E31" s="51">
        <v>2</v>
      </c>
      <c r="F31" s="51">
        <v>2</v>
      </c>
      <c r="G31" s="51">
        <v>2</v>
      </c>
      <c r="H31" s="51">
        <v>1</v>
      </c>
      <c r="I31" s="51">
        <v>1</v>
      </c>
      <c r="J31" s="51">
        <v>1</v>
      </c>
      <c r="K31" s="51">
        <v>1</v>
      </c>
      <c r="L31" s="51">
        <v>1</v>
      </c>
      <c r="M31" s="51">
        <v>1</v>
      </c>
      <c r="N31" s="51">
        <v>1</v>
      </c>
      <c r="O31" s="51">
        <v>1</v>
      </c>
      <c r="P31" s="51">
        <v>1</v>
      </c>
      <c r="Q31" s="51">
        <v>1</v>
      </c>
      <c r="R31" s="51">
        <v>1</v>
      </c>
      <c r="S31" s="51">
        <v>1</v>
      </c>
      <c r="T31" s="51">
        <v>1</v>
      </c>
      <c r="U31" s="51">
        <v>1</v>
      </c>
      <c r="V31" s="51">
        <v>2</v>
      </c>
      <c r="W31" s="51">
        <v>2</v>
      </c>
      <c r="X31" s="51">
        <v>2</v>
      </c>
      <c r="Y31" s="51">
        <v>2</v>
      </c>
      <c r="Z31" s="51">
        <v>2</v>
      </c>
      <c r="AB31" s="171" t="s">
        <v>42</v>
      </c>
      <c r="AC31" s="173"/>
      <c r="AD31" s="183" t="s">
        <v>28</v>
      </c>
      <c r="AE31" s="186">
        <f t="shared" si="2"/>
        <v>0.22948210613692094</v>
      </c>
      <c r="AF31" s="186">
        <f t="shared" si="2"/>
        <v>0.11465710642651804</v>
      </c>
      <c r="AG31" s="186">
        <f t="shared" si="2"/>
        <v>-2.816407217102149E-2</v>
      </c>
      <c r="AH31" s="186">
        <f t="shared" si="2"/>
        <v>9.6225044864937659E-2</v>
      </c>
      <c r="AI31" s="186">
        <f t="shared" si="2"/>
        <v>-0.65566316039120254</v>
      </c>
      <c r="AJ31" s="186">
        <f t="shared" si="2"/>
        <v>-0.70877003048392329</v>
      </c>
      <c r="AK31" s="186">
        <f t="shared" si="2"/>
        <v>-0.72441387110930278</v>
      </c>
      <c r="AL31" s="186">
        <f t="shared" si="2"/>
        <v>-0.71175996967260058</v>
      </c>
      <c r="AM31" s="186">
        <f t="shared" si="2"/>
        <v>-0.69174813079768305</v>
      </c>
      <c r="AN31" s="186">
        <f t="shared" si="2"/>
        <v>-0.75761655858680843</v>
      </c>
      <c r="AO31" s="186">
        <f t="shared" si="2"/>
        <v>-0.76799402003844708</v>
      </c>
      <c r="AP31" s="186">
        <f t="shared" si="2"/>
        <v>-0.82969174299156934</v>
      </c>
      <c r="AQ31" s="186">
        <f t="shared" si="2"/>
        <v>-0.95200739639388865</v>
      </c>
      <c r="AR31" s="186">
        <f t="shared" si="2"/>
        <v>-0.80098129945387642</v>
      </c>
      <c r="AS31" s="186">
        <f t="shared" si="3"/>
        <v>-0.88241930582654993</v>
      </c>
      <c r="AT31" s="186">
        <f t="shared" si="3"/>
        <v>-0.9859774545362745</v>
      </c>
      <c r="AU31" s="186">
        <f t="shared" si="3"/>
        <v>-0.92101736796502209</v>
      </c>
      <c r="AV31" s="186">
        <f t="shared" si="3"/>
        <v>-0.78662957385715859</v>
      </c>
      <c r="AW31" s="186">
        <f t="shared" si="3"/>
        <v>-0.23415941438064553</v>
      </c>
      <c r="AX31" s="186">
        <f t="shared" si="3"/>
        <v>-0.64757612580273327</v>
      </c>
      <c r="AY31" s="186">
        <f t="shared" si="3"/>
        <v>-0.54548240643363155</v>
      </c>
      <c r="AZ31" s="186">
        <f t="shared" si="3"/>
        <v>-0.78098843240868077</v>
      </c>
      <c r="BA31" s="186">
        <f t="shared" si="3"/>
        <v>-0.64705451788418233</v>
      </c>
    </row>
    <row r="32" spans="1:53" ht="16.5" customHeight="1">
      <c r="A32" s="107" t="s">
        <v>43</v>
      </c>
      <c r="B32" s="108"/>
      <c r="C32" s="49" t="s">
        <v>28</v>
      </c>
      <c r="D32" s="50">
        <v>1</v>
      </c>
      <c r="E32" s="50">
        <v>2</v>
      </c>
      <c r="F32" s="50">
        <v>1</v>
      </c>
      <c r="G32" s="50">
        <v>1</v>
      </c>
      <c r="H32" s="50">
        <v>2</v>
      </c>
      <c r="I32" s="50">
        <v>2</v>
      </c>
      <c r="J32" s="50">
        <v>2</v>
      </c>
      <c r="K32" s="50">
        <v>2</v>
      </c>
      <c r="L32" s="50">
        <v>2</v>
      </c>
      <c r="M32" s="50">
        <v>2</v>
      </c>
      <c r="N32" s="50">
        <v>2</v>
      </c>
      <c r="O32" s="50">
        <v>2</v>
      </c>
      <c r="P32" s="50">
        <v>2</v>
      </c>
      <c r="Q32" s="50">
        <v>2</v>
      </c>
      <c r="R32" s="50">
        <v>1</v>
      </c>
      <c r="S32" s="50">
        <v>1</v>
      </c>
      <c r="T32" s="50">
        <v>1</v>
      </c>
      <c r="U32" s="50">
        <v>2</v>
      </c>
      <c r="V32" s="50">
        <v>2</v>
      </c>
      <c r="W32" s="50">
        <v>4</v>
      </c>
      <c r="X32" s="50">
        <v>3</v>
      </c>
      <c r="Y32" s="50">
        <v>2</v>
      </c>
      <c r="Z32" s="50">
        <v>4</v>
      </c>
      <c r="AB32" s="168" t="s">
        <v>43</v>
      </c>
      <c r="AC32" s="170"/>
      <c r="AD32" s="183" t="s">
        <v>28</v>
      </c>
      <c r="AE32" s="186">
        <f t="shared" si="2"/>
        <v>-0.65566316039120254</v>
      </c>
      <c r="AF32" s="186">
        <f t="shared" si="2"/>
        <v>0.11465710642651804</v>
      </c>
      <c r="AG32" s="186">
        <f t="shared" si="2"/>
        <v>-0.7885940207885983</v>
      </c>
      <c r="AH32" s="186">
        <f t="shared" si="2"/>
        <v>-0.76980035891950083</v>
      </c>
      <c r="AI32" s="186">
        <f t="shared" si="2"/>
        <v>0.22948210613692094</v>
      </c>
      <c r="AJ32" s="186">
        <f t="shared" si="2"/>
        <v>0.29842948651954665</v>
      </c>
      <c r="AK32" s="186">
        <f t="shared" si="2"/>
        <v>0.25354485488825607</v>
      </c>
      <c r="AL32" s="186">
        <f t="shared" si="2"/>
        <v>0.16176362947104553</v>
      </c>
      <c r="AM32" s="186">
        <f t="shared" si="2"/>
        <v>0.15721548427220064</v>
      </c>
      <c r="AN32" s="186">
        <f t="shared" si="2"/>
        <v>0.17218558149700183</v>
      </c>
      <c r="AO32" s="186">
        <f t="shared" si="2"/>
        <v>0.21942686286812785</v>
      </c>
      <c r="AP32" s="186">
        <f t="shared" si="2"/>
        <v>0.14429421617244684</v>
      </c>
      <c r="AQ32" s="186">
        <f t="shared" si="2"/>
        <v>0.11900092454923615</v>
      </c>
      <c r="AR32" s="186">
        <f t="shared" si="2"/>
        <v>0.13930109555719589</v>
      </c>
      <c r="AS32" s="186">
        <f t="shared" si="3"/>
        <v>-0.88241930582654993</v>
      </c>
      <c r="AT32" s="186">
        <f t="shared" si="3"/>
        <v>-0.9859774545362745</v>
      </c>
      <c r="AU32" s="186">
        <f t="shared" si="3"/>
        <v>-0.92101736796502209</v>
      </c>
      <c r="AV32" s="186">
        <f t="shared" si="3"/>
        <v>3.0254983609890668E-2</v>
      </c>
      <c r="AW32" s="186">
        <f t="shared" si="3"/>
        <v>-0.23415941438064553</v>
      </c>
      <c r="AX32" s="186">
        <f t="shared" si="3"/>
        <v>0.64757612580273327</v>
      </c>
      <c r="AY32" s="186">
        <f t="shared" si="3"/>
        <v>9.4866505466718695E-2</v>
      </c>
      <c r="AZ32" s="186">
        <f t="shared" si="3"/>
        <v>-0.78098843240868077</v>
      </c>
      <c r="BA32" s="186">
        <f t="shared" si="3"/>
        <v>0.51764361430734585</v>
      </c>
    </row>
    <row r="33" spans="4:53" ht="14.4">
      <c r="D33" s="4">
        <f>AVERAGE(D6:D32)</f>
        <v>1.7407407407407407</v>
      </c>
      <c r="E33" s="4">
        <f t="shared" ref="E33:Z33" si="4">AVERAGE(E6:E32)</f>
        <v>1.8518518518518519</v>
      </c>
      <c r="F33" s="4">
        <f t="shared" si="4"/>
        <v>2.0370370370370372</v>
      </c>
      <c r="G33" s="4">
        <f t="shared" si="4"/>
        <v>1.8888888888888888</v>
      </c>
      <c r="H33" s="4">
        <f t="shared" si="4"/>
        <v>1.7407407407407407</v>
      </c>
      <c r="I33" s="4">
        <f t="shared" si="4"/>
        <v>1.7037037037037037</v>
      </c>
      <c r="J33" s="4">
        <f t="shared" si="4"/>
        <v>1.7407407407407407</v>
      </c>
      <c r="K33" s="4">
        <f t="shared" si="4"/>
        <v>1.8148148148148149</v>
      </c>
      <c r="L33" s="4">
        <f t="shared" si="4"/>
        <v>1.8148148148148149</v>
      </c>
      <c r="M33" s="4">
        <f t="shared" si="4"/>
        <v>1.8148148148148149</v>
      </c>
      <c r="N33" s="4">
        <f t="shared" si="4"/>
        <v>1.7777777777777777</v>
      </c>
      <c r="O33" s="4">
        <f t="shared" si="4"/>
        <v>1.8518518518518519</v>
      </c>
      <c r="P33" s="4">
        <f t="shared" si="4"/>
        <v>1.8888888888888888</v>
      </c>
      <c r="Q33" s="4">
        <f t="shared" si="4"/>
        <v>1.8518518518518519</v>
      </c>
      <c r="R33" s="4">
        <f t="shared" si="4"/>
        <v>1.962962962962963</v>
      </c>
      <c r="S33" s="4">
        <f t="shared" si="4"/>
        <v>1.8518518518518519</v>
      </c>
      <c r="T33" s="4">
        <f t="shared" si="4"/>
        <v>2.0370370370370372</v>
      </c>
      <c r="U33" s="4">
        <f t="shared" si="4"/>
        <v>1.962962962962963</v>
      </c>
      <c r="V33" s="4">
        <f t="shared" si="4"/>
        <v>2.2962962962962963</v>
      </c>
      <c r="W33" s="4">
        <f t="shared" si="4"/>
        <v>3</v>
      </c>
      <c r="X33" s="4">
        <f t="shared" si="4"/>
        <v>2.8518518518518516</v>
      </c>
      <c r="Y33" s="4">
        <f t="shared" si="4"/>
        <v>3.2962962962962963</v>
      </c>
      <c r="Z33" s="4">
        <f t="shared" si="4"/>
        <v>3.1111111111111112</v>
      </c>
      <c r="AB33" s="107"/>
      <c r="AC33" s="108"/>
      <c r="AD33" s="42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</row>
    <row r="34" spans="4:53">
      <c r="D34" s="4">
        <f>STDEV(D6:D32)</f>
        <v>1.1297580609817646</v>
      </c>
      <c r="E34" s="4">
        <f t="shared" ref="E34:Z34" si="5">STDEV(E6:E32)</f>
        <v>1.2920973916526839</v>
      </c>
      <c r="F34" s="4">
        <f t="shared" si="5"/>
        <v>1.3150455236776897</v>
      </c>
      <c r="G34" s="4">
        <f t="shared" si="5"/>
        <v>1.1547005383792517</v>
      </c>
      <c r="H34" s="4">
        <f t="shared" si="5"/>
        <v>1.1297580609817646</v>
      </c>
      <c r="I34" s="4">
        <f t="shared" si="5"/>
        <v>0.99285194553618406</v>
      </c>
      <c r="J34" s="4">
        <f t="shared" si="5"/>
        <v>1.0225380411427467</v>
      </c>
      <c r="K34" s="4">
        <f t="shared" si="5"/>
        <v>1.1447887624104767</v>
      </c>
      <c r="L34" s="4">
        <f t="shared" si="5"/>
        <v>1.1779067821624882</v>
      </c>
      <c r="M34" s="4">
        <f t="shared" si="5"/>
        <v>1.0754976321197349</v>
      </c>
      <c r="N34" s="4">
        <f t="shared" si="5"/>
        <v>1.0127393670836666</v>
      </c>
      <c r="O34" s="4">
        <f t="shared" si="5"/>
        <v>1.0267088458424103</v>
      </c>
      <c r="P34" s="4">
        <f t="shared" si="5"/>
        <v>0.93369956184785263</v>
      </c>
      <c r="Q34" s="4">
        <f t="shared" si="5"/>
        <v>1.0635102872347455</v>
      </c>
      <c r="R34" s="4">
        <f t="shared" si="5"/>
        <v>1.0912759462588695</v>
      </c>
      <c r="S34" s="4">
        <f t="shared" si="5"/>
        <v>0.86396686651673527</v>
      </c>
      <c r="T34" s="4">
        <f t="shared" si="5"/>
        <v>1.1259690350121836</v>
      </c>
      <c r="U34" s="4">
        <f t="shared" si="5"/>
        <v>1.2241631829848088</v>
      </c>
      <c r="V34" s="4">
        <f t="shared" si="5"/>
        <v>1.2653614507877189</v>
      </c>
      <c r="W34" s="4">
        <f t="shared" si="5"/>
        <v>1.5442199922988256</v>
      </c>
      <c r="X34" s="4">
        <f t="shared" si="5"/>
        <v>1.5616486284521365</v>
      </c>
      <c r="Y34" s="4">
        <f t="shared" si="5"/>
        <v>1.6598149761300969</v>
      </c>
      <c r="Z34" s="4">
        <f t="shared" si="5"/>
        <v>1.717183143615715</v>
      </c>
    </row>
  </sheetData>
  <mergeCells count="37">
    <mergeCell ref="AB33:AC33"/>
    <mergeCell ref="A30:B30"/>
    <mergeCell ref="A31:B31"/>
    <mergeCell ref="A32:B32"/>
    <mergeCell ref="A24:B24"/>
    <mergeCell ref="A25:B25"/>
    <mergeCell ref="A26:B26"/>
    <mergeCell ref="A27:B27"/>
    <mergeCell ref="A28:B28"/>
    <mergeCell ref="A29:B29"/>
    <mergeCell ref="AB32:AC32"/>
    <mergeCell ref="A22:B22"/>
    <mergeCell ref="A23:B23"/>
    <mergeCell ref="A18:B18"/>
    <mergeCell ref="A19:B19"/>
    <mergeCell ref="A20:B20"/>
    <mergeCell ref="A21:B21"/>
    <mergeCell ref="A16:B16"/>
    <mergeCell ref="A17:B17"/>
    <mergeCell ref="A12:B12"/>
    <mergeCell ref="A13:B13"/>
    <mergeCell ref="A14:B14"/>
    <mergeCell ref="A15:B15"/>
    <mergeCell ref="A10:B10"/>
    <mergeCell ref="A11:B11"/>
    <mergeCell ref="A6:B6"/>
    <mergeCell ref="A7:B7"/>
    <mergeCell ref="A8:B8"/>
    <mergeCell ref="A9:B9"/>
    <mergeCell ref="A4:C4"/>
    <mergeCell ref="A5:B5"/>
    <mergeCell ref="A1:Z1"/>
    <mergeCell ref="AB1:BA1"/>
    <mergeCell ref="A2:C2"/>
    <mergeCell ref="D2:Z2"/>
    <mergeCell ref="A3:C3"/>
    <mergeCell ref="D3:Z3"/>
  </mergeCells>
  <hyperlinks>
    <hyperlink ref="A14" r:id="rId1" display="http://stats.oecd.org/OECDStat_Metadata/ShowMetadata.ashx?Dataset=EPS&amp;Coords=[COU].[DEU]&amp;ShowOnWeb=true&amp;Lang=e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40"/>
  <sheetViews>
    <sheetView workbookViewId="0">
      <selection activeCell="AR13" sqref="A1:CS40"/>
    </sheetView>
  </sheetViews>
  <sheetFormatPr defaultColWidth="9.125" defaultRowHeight="13.8"/>
  <cols>
    <col min="1" max="2" width="9.125" style="4"/>
    <col min="3" max="7" width="9.125" style="4" hidden="1" customWidth="1"/>
    <col min="8" max="8" width="9.125" style="4"/>
    <col min="9" max="13" width="9.125" style="4" hidden="1" customWidth="1"/>
    <col min="14" max="14" width="9.125" style="4"/>
    <col min="15" max="19" width="9.125" style="4" hidden="1" customWidth="1"/>
    <col min="20" max="20" width="9.125" style="4"/>
    <col min="21" max="25" width="9.125" style="4" hidden="1" customWidth="1"/>
    <col min="26" max="26" width="9.125" style="4"/>
    <col min="27" max="31" width="9.125" style="4" hidden="1" customWidth="1"/>
    <col min="32" max="32" width="9.125" style="4"/>
    <col min="33" max="37" width="9.125" style="4" hidden="1" customWidth="1"/>
    <col min="38" max="38" width="9.125" style="4"/>
    <col min="39" max="43" width="9.125" style="4" hidden="1" customWidth="1"/>
    <col min="44" max="44" width="9.125" style="4"/>
    <col min="45" max="49" width="9.125" style="4" hidden="1" customWidth="1"/>
    <col min="50" max="50" width="9.125" style="4"/>
    <col min="51" max="55" width="9.125" style="4" hidden="1" customWidth="1"/>
    <col min="56" max="56" width="9.125" style="4"/>
    <col min="57" max="61" width="9.125" style="4" hidden="1" customWidth="1"/>
    <col min="62" max="62" width="9.125" style="4"/>
    <col min="63" max="67" width="9.125" style="4" hidden="1" customWidth="1"/>
    <col min="68" max="68" width="9.125" style="4"/>
    <col min="69" max="73" width="9.125" style="4" hidden="1" customWidth="1"/>
    <col min="74" max="74" width="9.125" style="4"/>
    <col min="75" max="79" width="9.125" style="4" hidden="1" customWidth="1"/>
    <col min="80" max="80" width="9.125" style="4"/>
    <col min="81" max="85" width="9.125" style="4" hidden="1" customWidth="1"/>
    <col min="86" max="86" width="9.125" style="4"/>
    <col min="87" max="91" width="9.125" style="4" hidden="1" customWidth="1"/>
    <col min="92" max="92" width="9.125" style="4"/>
    <col min="93" max="97" width="9.125" style="4" hidden="1" customWidth="1"/>
    <col min="98" max="16384" width="9.125" style="4"/>
  </cols>
  <sheetData>
    <row r="1" spans="1:115">
      <c r="A1" s="12"/>
      <c r="B1" s="223" t="s">
        <v>162</v>
      </c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 s="223"/>
      <c r="BJ1" s="223"/>
      <c r="BK1" s="223"/>
      <c r="BL1" s="223"/>
      <c r="BM1" s="223"/>
      <c r="BN1" s="223"/>
      <c r="BO1" s="223"/>
      <c r="BP1" s="223"/>
      <c r="BQ1" s="223"/>
      <c r="BR1" s="223"/>
      <c r="BS1" s="223"/>
      <c r="BT1" s="223"/>
      <c r="BU1" s="223"/>
      <c r="BV1" s="223"/>
      <c r="BW1" s="223"/>
      <c r="BX1" s="223"/>
      <c r="BY1" s="223"/>
      <c r="BZ1" s="223"/>
      <c r="CA1" s="223"/>
      <c r="CB1" s="223"/>
      <c r="CC1" s="223"/>
      <c r="CD1" s="223"/>
      <c r="CE1" s="223"/>
      <c r="CF1" s="223"/>
      <c r="CG1" s="223"/>
      <c r="CH1" s="223"/>
      <c r="CI1" s="223"/>
      <c r="CJ1" s="223"/>
      <c r="CK1" s="223"/>
      <c r="CL1" s="223"/>
      <c r="CM1" s="223"/>
      <c r="CN1" s="223"/>
      <c r="CO1" s="223"/>
      <c r="CP1" s="223"/>
      <c r="CQ1" s="223"/>
      <c r="CR1" s="223"/>
      <c r="CS1" s="223"/>
      <c r="CT1" s="16"/>
      <c r="CV1" s="106" t="s">
        <v>163</v>
      </c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</row>
    <row r="2" spans="1:115" ht="14.4">
      <c r="A2" s="11"/>
      <c r="B2" s="224">
        <v>1996</v>
      </c>
      <c r="C2" s="225">
        <v>1996</v>
      </c>
      <c r="D2" s="225">
        <v>1996</v>
      </c>
      <c r="E2" s="225">
        <v>1996</v>
      </c>
      <c r="F2" s="225">
        <v>1996</v>
      </c>
      <c r="G2" s="226">
        <v>1996</v>
      </c>
      <c r="H2" s="224">
        <v>1998</v>
      </c>
      <c r="I2" s="225">
        <v>1998</v>
      </c>
      <c r="J2" s="225">
        <v>1998</v>
      </c>
      <c r="K2" s="225">
        <v>1998</v>
      </c>
      <c r="L2" s="225">
        <v>1998</v>
      </c>
      <c r="M2" s="226">
        <v>1998</v>
      </c>
      <c r="N2" s="224">
        <v>2000</v>
      </c>
      <c r="O2" s="225">
        <v>2000</v>
      </c>
      <c r="P2" s="225">
        <v>2000</v>
      </c>
      <c r="Q2" s="225">
        <v>2000</v>
      </c>
      <c r="R2" s="225">
        <v>2000</v>
      </c>
      <c r="S2" s="226">
        <v>2000</v>
      </c>
      <c r="T2" s="224">
        <v>2002</v>
      </c>
      <c r="U2" s="225">
        <v>2002</v>
      </c>
      <c r="V2" s="225">
        <v>2002</v>
      </c>
      <c r="W2" s="225">
        <v>2002</v>
      </c>
      <c r="X2" s="225">
        <v>2002</v>
      </c>
      <c r="Y2" s="226">
        <v>2002</v>
      </c>
      <c r="Z2" s="224">
        <v>2003</v>
      </c>
      <c r="AA2" s="225">
        <v>2003</v>
      </c>
      <c r="AB2" s="225">
        <v>2003</v>
      </c>
      <c r="AC2" s="225">
        <v>2003</v>
      </c>
      <c r="AD2" s="225">
        <v>2003</v>
      </c>
      <c r="AE2" s="226">
        <v>2003</v>
      </c>
      <c r="AF2" s="224">
        <v>2004</v>
      </c>
      <c r="AG2" s="225">
        <v>2004</v>
      </c>
      <c r="AH2" s="225">
        <v>2004</v>
      </c>
      <c r="AI2" s="225">
        <v>2004</v>
      </c>
      <c r="AJ2" s="225">
        <v>2004</v>
      </c>
      <c r="AK2" s="226">
        <v>2004</v>
      </c>
      <c r="AL2" s="224">
        <v>2005</v>
      </c>
      <c r="AM2" s="225">
        <v>2005</v>
      </c>
      <c r="AN2" s="225">
        <v>2005</v>
      </c>
      <c r="AO2" s="225">
        <v>2005</v>
      </c>
      <c r="AP2" s="225">
        <v>2005</v>
      </c>
      <c r="AQ2" s="226">
        <v>2005</v>
      </c>
      <c r="AR2" s="224">
        <v>2006</v>
      </c>
      <c r="AS2" s="225">
        <v>2006</v>
      </c>
      <c r="AT2" s="225">
        <v>2006</v>
      </c>
      <c r="AU2" s="225">
        <v>2006</v>
      </c>
      <c r="AV2" s="225">
        <v>2006</v>
      </c>
      <c r="AW2" s="226">
        <v>2006</v>
      </c>
      <c r="AX2" s="224">
        <v>2007</v>
      </c>
      <c r="AY2" s="225">
        <v>2007</v>
      </c>
      <c r="AZ2" s="225">
        <v>2007</v>
      </c>
      <c r="BA2" s="225">
        <v>2007</v>
      </c>
      <c r="BB2" s="225">
        <v>2007</v>
      </c>
      <c r="BC2" s="226">
        <v>2007</v>
      </c>
      <c r="BD2" s="224">
        <v>2008</v>
      </c>
      <c r="BE2" s="225">
        <v>2008</v>
      </c>
      <c r="BF2" s="225">
        <v>2008</v>
      </c>
      <c r="BG2" s="225">
        <v>2008</v>
      </c>
      <c r="BH2" s="225">
        <v>2008</v>
      </c>
      <c r="BI2" s="226">
        <v>2008</v>
      </c>
      <c r="BJ2" s="224">
        <v>2009</v>
      </c>
      <c r="BK2" s="225">
        <v>2009</v>
      </c>
      <c r="BL2" s="225">
        <v>2009</v>
      </c>
      <c r="BM2" s="225">
        <v>2009</v>
      </c>
      <c r="BN2" s="225">
        <v>2009</v>
      </c>
      <c r="BO2" s="226">
        <v>2009</v>
      </c>
      <c r="BP2" s="224">
        <v>2010</v>
      </c>
      <c r="BQ2" s="225">
        <v>2010</v>
      </c>
      <c r="BR2" s="225">
        <v>2010</v>
      </c>
      <c r="BS2" s="225">
        <v>2010</v>
      </c>
      <c r="BT2" s="225">
        <v>2010</v>
      </c>
      <c r="BU2" s="226">
        <v>2010</v>
      </c>
      <c r="BV2" s="224">
        <v>2011</v>
      </c>
      <c r="BW2" s="225">
        <v>2011</v>
      </c>
      <c r="BX2" s="225">
        <v>2011</v>
      </c>
      <c r="BY2" s="225">
        <v>2011</v>
      </c>
      <c r="BZ2" s="225">
        <v>2011</v>
      </c>
      <c r="CA2" s="226">
        <v>2011</v>
      </c>
      <c r="CB2" s="224">
        <v>2012</v>
      </c>
      <c r="CC2" s="225">
        <v>2012</v>
      </c>
      <c r="CD2" s="225">
        <v>2012</v>
      </c>
      <c r="CE2" s="225">
        <v>2012</v>
      </c>
      <c r="CF2" s="225">
        <v>2012</v>
      </c>
      <c r="CG2" s="226">
        <v>2012</v>
      </c>
      <c r="CH2" s="224">
        <v>2013</v>
      </c>
      <c r="CI2" s="225">
        <v>2013</v>
      </c>
      <c r="CJ2" s="225">
        <v>2013</v>
      </c>
      <c r="CK2" s="225">
        <v>2013</v>
      </c>
      <c r="CL2" s="225">
        <v>2013</v>
      </c>
      <c r="CM2" s="226">
        <v>2013</v>
      </c>
      <c r="CN2" s="224">
        <v>2014</v>
      </c>
      <c r="CO2" s="225">
        <v>2014</v>
      </c>
      <c r="CP2" s="225">
        <v>2014</v>
      </c>
      <c r="CQ2" s="225">
        <v>2014</v>
      </c>
      <c r="CR2" s="225">
        <v>2014</v>
      </c>
      <c r="CS2" s="226">
        <v>2014</v>
      </c>
      <c r="CT2" s="21"/>
      <c r="CV2" s="20">
        <v>1996</v>
      </c>
      <c r="CW2" s="20">
        <v>1998</v>
      </c>
      <c r="CX2" s="20">
        <v>2000</v>
      </c>
      <c r="CY2" s="20">
        <v>2002</v>
      </c>
      <c r="CZ2" s="20">
        <v>2003</v>
      </c>
      <c r="DA2" s="20">
        <v>2004</v>
      </c>
      <c r="DB2" s="20">
        <v>2005</v>
      </c>
      <c r="DC2" s="20">
        <v>2006</v>
      </c>
      <c r="DD2" s="20">
        <v>2007</v>
      </c>
      <c r="DE2" s="20">
        <v>2008</v>
      </c>
      <c r="DF2" s="20">
        <v>2009</v>
      </c>
      <c r="DG2" s="20">
        <v>2010</v>
      </c>
      <c r="DH2" s="20">
        <v>2011</v>
      </c>
      <c r="DI2" s="20">
        <v>2012</v>
      </c>
      <c r="DJ2" s="20">
        <v>2013</v>
      </c>
      <c r="DK2" s="20">
        <v>2014</v>
      </c>
    </row>
    <row r="3" spans="1:115" ht="14.4">
      <c r="A3" s="227"/>
      <c r="B3" s="228" t="s">
        <v>222</v>
      </c>
      <c r="C3" s="229" t="s">
        <v>223</v>
      </c>
      <c r="D3" s="229" t="s">
        <v>224</v>
      </c>
      <c r="E3" s="229" t="s">
        <v>225</v>
      </c>
      <c r="F3" s="229" t="s">
        <v>226</v>
      </c>
      <c r="G3" s="230" t="s">
        <v>227</v>
      </c>
      <c r="H3" s="228" t="s">
        <v>222</v>
      </c>
      <c r="I3" s="229" t="s">
        <v>223</v>
      </c>
      <c r="J3" s="229" t="s">
        <v>224</v>
      </c>
      <c r="K3" s="229" t="s">
        <v>225</v>
      </c>
      <c r="L3" s="229" t="s">
        <v>226</v>
      </c>
      <c r="M3" s="230" t="s">
        <v>227</v>
      </c>
      <c r="N3" s="228" t="s">
        <v>222</v>
      </c>
      <c r="O3" s="229" t="s">
        <v>223</v>
      </c>
      <c r="P3" s="229" t="s">
        <v>224</v>
      </c>
      <c r="Q3" s="229" t="s">
        <v>225</v>
      </c>
      <c r="R3" s="229" t="s">
        <v>226</v>
      </c>
      <c r="S3" s="230" t="s">
        <v>227</v>
      </c>
      <c r="T3" s="228" t="s">
        <v>222</v>
      </c>
      <c r="U3" s="229" t="s">
        <v>223</v>
      </c>
      <c r="V3" s="229" t="s">
        <v>224</v>
      </c>
      <c r="W3" s="229" t="s">
        <v>225</v>
      </c>
      <c r="X3" s="229" t="s">
        <v>226</v>
      </c>
      <c r="Y3" s="230" t="s">
        <v>227</v>
      </c>
      <c r="Z3" s="228" t="s">
        <v>222</v>
      </c>
      <c r="AA3" s="229" t="s">
        <v>223</v>
      </c>
      <c r="AB3" s="229" t="s">
        <v>224</v>
      </c>
      <c r="AC3" s="229" t="s">
        <v>225</v>
      </c>
      <c r="AD3" s="229" t="s">
        <v>226</v>
      </c>
      <c r="AE3" s="230" t="s">
        <v>227</v>
      </c>
      <c r="AF3" s="228" t="s">
        <v>222</v>
      </c>
      <c r="AG3" s="229" t="s">
        <v>223</v>
      </c>
      <c r="AH3" s="229" t="s">
        <v>224</v>
      </c>
      <c r="AI3" s="229" t="s">
        <v>225</v>
      </c>
      <c r="AJ3" s="229" t="s">
        <v>226</v>
      </c>
      <c r="AK3" s="230" t="s">
        <v>227</v>
      </c>
      <c r="AL3" s="228" t="s">
        <v>222</v>
      </c>
      <c r="AM3" s="229" t="s">
        <v>223</v>
      </c>
      <c r="AN3" s="229" t="s">
        <v>224</v>
      </c>
      <c r="AO3" s="229" t="s">
        <v>225</v>
      </c>
      <c r="AP3" s="229" t="s">
        <v>226</v>
      </c>
      <c r="AQ3" s="230" t="s">
        <v>227</v>
      </c>
      <c r="AR3" s="228" t="s">
        <v>222</v>
      </c>
      <c r="AS3" s="229" t="s">
        <v>223</v>
      </c>
      <c r="AT3" s="229" t="s">
        <v>224</v>
      </c>
      <c r="AU3" s="229" t="s">
        <v>225</v>
      </c>
      <c r="AV3" s="229" t="s">
        <v>226</v>
      </c>
      <c r="AW3" s="230" t="s">
        <v>227</v>
      </c>
      <c r="AX3" s="228" t="s">
        <v>222</v>
      </c>
      <c r="AY3" s="229" t="s">
        <v>223</v>
      </c>
      <c r="AZ3" s="229" t="s">
        <v>224</v>
      </c>
      <c r="BA3" s="229" t="s">
        <v>225</v>
      </c>
      <c r="BB3" s="229" t="s">
        <v>226</v>
      </c>
      <c r="BC3" s="230" t="s">
        <v>227</v>
      </c>
      <c r="BD3" s="228" t="s">
        <v>222</v>
      </c>
      <c r="BE3" s="229" t="s">
        <v>223</v>
      </c>
      <c r="BF3" s="229" t="s">
        <v>224</v>
      </c>
      <c r="BG3" s="229" t="s">
        <v>225</v>
      </c>
      <c r="BH3" s="229" t="s">
        <v>226</v>
      </c>
      <c r="BI3" s="230" t="s">
        <v>227</v>
      </c>
      <c r="BJ3" s="228" t="s">
        <v>222</v>
      </c>
      <c r="BK3" s="229" t="s">
        <v>223</v>
      </c>
      <c r="BL3" s="229" t="s">
        <v>224</v>
      </c>
      <c r="BM3" s="229" t="s">
        <v>225</v>
      </c>
      <c r="BN3" s="229" t="s">
        <v>226</v>
      </c>
      <c r="BO3" s="230" t="s">
        <v>227</v>
      </c>
      <c r="BP3" s="228" t="s">
        <v>222</v>
      </c>
      <c r="BQ3" s="229" t="s">
        <v>223</v>
      </c>
      <c r="BR3" s="229" t="s">
        <v>224</v>
      </c>
      <c r="BS3" s="229" t="s">
        <v>225</v>
      </c>
      <c r="BT3" s="229" t="s">
        <v>226</v>
      </c>
      <c r="BU3" s="230" t="s">
        <v>227</v>
      </c>
      <c r="BV3" s="228" t="s">
        <v>222</v>
      </c>
      <c r="BW3" s="229" t="s">
        <v>223</v>
      </c>
      <c r="BX3" s="229" t="s">
        <v>224</v>
      </c>
      <c r="BY3" s="229" t="s">
        <v>225</v>
      </c>
      <c r="BZ3" s="229" t="s">
        <v>226</v>
      </c>
      <c r="CA3" s="230" t="s">
        <v>227</v>
      </c>
      <c r="CB3" s="228" t="s">
        <v>222</v>
      </c>
      <c r="CC3" s="229" t="s">
        <v>223</v>
      </c>
      <c r="CD3" s="229" t="s">
        <v>224</v>
      </c>
      <c r="CE3" s="229" t="s">
        <v>225</v>
      </c>
      <c r="CF3" s="229" t="s">
        <v>226</v>
      </c>
      <c r="CG3" s="230" t="s">
        <v>227</v>
      </c>
      <c r="CH3" s="228" t="s">
        <v>222</v>
      </c>
      <c r="CI3" s="229" t="s">
        <v>223</v>
      </c>
      <c r="CJ3" s="229" t="s">
        <v>224</v>
      </c>
      <c r="CK3" s="229" t="s">
        <v>225</v>
      </c>
      <c r="CL3" s="229" t="s">
        <v>226</v>
      </c>
      <c r="CM3" s="230" t="s">
        <v>227</v>
      </c>
      <c r="CN3" s="228" t="s">
        <v>222</v>
      </c>
      <c r="CO3" s="229" t="s">
        <v>223</v>
      </c>
      <c r="CP3" s="229" t="s">
        <v>224</v>
      </c>
      <c r="CQ3" s="229" t="s">
        <v>225</v>
      </c>
      <c r="CR3" s="229" t="s">
        <v>226</v>
      </c>
      <c r="CS3" s="230" t="s">
        <v>227</v>
      </c>
      <c r="CT3" s="21"/>
    </row>
    <row r="4" spans="1:115">
      <c r="A4" s="12" t="s">
        <v>189</v>
      </c>
      <c r="B4" s="221">
        <v>1.233552098274231</v>
      </c>
      <c r="C4" s="221">
        <v>0.27450397610664368</v>
      </c>
      <c r="D4" s="221">
        <v>6</v>
      </c>
      <c r="E4" s="221">
        <v>87.254905700683594</v>
      </c>
      <c r="F4" s="221">
        <v>75.609756469726563</v>
      </c>
      <c r="G4" s="222">
        <v>96.585365295410156</v>
      </c>
      <c r="H4" s="221">
        <v>1.4272618293762207</v>
      </c>
      <c r="I4" s="221">
        <v>0.26721286773681641</v>
      </c>
      <c r="J4" s="221">
        <v>6</v>
      </c>
      <c r="K4" s="221">
        <v>93.137252807617188</v>
      </c>
      <c r="L4" s="221">
        <v>80.487808227539063</v>
      </c>
      <c r="M4" s="222">
        <v>97.56097412109375</v>
      </c>
      <c r="N4" s="221">
        <v>1.5970139503479004</v>
      </c>
      <c r="O4" s="221">
        <v>0.23308151960372925</v>
      </c>
      <c r="P4" s="221">
        <v>6</v>
      </c>
      <c r="Q4" s="221">
        <v>94.607841491699219</v>
      </c>
      <c r="R4" s="221">
        <v>86.829269409179688</v>
      </c>
      <c r="S4" s="222">
        <v>99.024391174316406</v>
      </c>
      <c r="T4" s="221">
        <v>1.4442480802536011</v>
      </c>
      <c r="U4" s="221">
        <v>0.22735241055488586</v>
      </c>
      <c r="V4" s="221">
        <v>6</v>
      </c>
      <c r="W4" s="221">
        <v>91.666664123535156</v>
      </c>
      <c r="X4" s="221">
        <v>82.926826477050781</v>
      </c>
      <c r="Y4" s="222">
        <v>98.048782348632813</v>
      </c>
      <c r="Z4" s="221">
        <v>1.5840318202972412</v>
      </c>
      <c r="AA4" s="221">
        <v>0.19941680133342743</v>
      </c>
      <c r="AB4" s="221">
        <v>6</v>
      </c>
      <c r="AC4" s="221">
        <v>93.627449035644531</v>
      </c>
      <c r="AD4" s="221">
        <v>87.317070007324219</v>
      </c>
      <c r="AE4" s="222">
        <v>99.512191772460938</v>
      </c>
      <c r="AF4" s="221">
        <v>1.7369366884231567</v>
      </c>
      <c r="AG4" s="221">
        <v>0.21400657296180725</v>
      </c>
      <c r="AH4" s="221">
        <v>6</v>
      </c>
      <c r="AI4" s="221">
        <v>96.07843017578125</v>
      </c>
      <c r="AJ4" s="221">
        <v>88.780487060546875</v>
      </c>
      <c r="AK4" s="222">
        <v>100</v>
      </c>
      <c r="AL4" s="221">
        <v>1.6028745174407959</v>
      </c>
      <c r="AM4" s="221">
        <v>0.18772183358669281</v>
      </c>
      <c r="AN4" s="221">
        <v>6</v>
      </c>
      <c r="AO4" s="221">
        <v>94.607841491699219</v>
      </c>
      <c r="AP4" s="221">
        <v>88.292686462402344</v>
      </c>
      <c r="AQ4" s="222">
        <v>100</v>
      </c>
      <c r="AR4" s="221">
        <v>1.6223602294921875</v>
      </c>
      <c r="AS4" s="221">
        <v>0.21459153294563293</v>
      </c>
      <c r="AT4" s="221">
        <v>6</v>
      </c>
      <c r="AU4" s="221">
        <v>95.098037719726563</v>
      </c>
      <c r="AV4" s="221">
        <v>87.317070007324219</v>
      </c>
      <c r="AW4" s="222">
        <v>100</v>
      </c>
      <c r="AX4" s="221">
        <v>1.678668737411499</v>
      </c>
      <c r="AY4" s="221">
        <v>0.22842669486999512</v>
      </c>
      <c r="AZ4" s="221">
        <v>6</v>
      </c>
      <c r="BA4" s="221">
        <v>95.631065368652344</v>
      </c>
      <c r="BB4" s="221">
        <v>86.956520080566406</v>
      </c>
      <c r="BC4" s="222">
        <v>100</v>
      </c>
      <c r="BD4" s="221">
        <v>1.7610956430435181</v>
      </c>
      <c r="BE4" s="221">
        <v>0.23754377663135529</v>
      </c>
      <c r="BF4" s="221">
        <v>6</v>
      </c>
      <c r="BG4" s="221">
        <v>96.601943969726563</v>
      </c>
      <c r="BH4" s="221">
        <v>87.922706604003906</v>
      </c>
      <c r="BI4" s="222">
        <v>100</v>
      </c>
      <c r="BJ4" s="221">
        <v>1.8212554454803467</v>
      </c>
      <c r="BK4" s="221">
        <v>0.22402049601078033</v>
      </c>
      <c r="BL4" s="221">
        <v>7</v>
      </c>
      <c r="BM4" s="221">
        <v>98.08612060546875</v>
      </c>
      <c r="BN4" s="221">
        <v>91.428573608398437</v>
      </c>
      <c r="BO4" s="222">
        <v>100</v>
      </c>
      <c r="BP4" s="221">
        <v>1.6924076080322266</v>
      </c>
      <c r="BQ4" s="221">
        <v>0.23568980395793915</v>
      </c>
      <c r="BR4" s="221">
        <v>7</v>
      </c>
      <c r="BS4" s="221">
        <v>96.650718688964844</v>
      </c>
      <c r="BT4" s="221">
        <v>86.190475463867188</v>
      </c>
      <c r="BU4" s="222">
        <v>100</v>
      </c>
      <c r="BV4" s="221">
        <v>1.8528884649276733</v>
      </c>
      <c r="BW4" s="221">
        <v>0.21813498437404633</v>
      </c>
      <c r="BX4" s="221">
        <v>8</v>
      </c>
      <c r="BY4" s="221">
        <v>98.104263305664063</v>
      </c>
      <c r="BZ4" s="221">
        <v>91.981132507324219</v>
      </c>
      <c r="CA4" s="222">
        <v>100</v>
      </c>
      <c r="CB4" s="221">
        <v>1.769260048866272</v>
      </c>
      <c r="CC4" s="221">
        <v>0.2248246967792511</v>
      </c>
      <c r="CD4" s="221">
        <v>8</v>
      </c>
      <c r="CE4" s="221">
        <v>97.129188537597656</v>
      </c>
      <c r="CF4" s="221">
        <v>90</v>
      </c>
      <c r="CG4" s="222">
        <v>100</v>
      </c>
      <c r="CH4" s="221">
        <v>1.7865757942199707</v>
      </c>
      <c r="CI4" s="221">
        <v>0.22262275218963623</v>
      </c>
      <c r="CJ4" s="221">
        <v>8</v>
      </c>
      <c r="CK4" s="221">
        <v>97.129188537597656</v>
      </c>
      <c r="CL4" s="221">
        <v>90</v>
      </c>
      <c r="CM4" s="222">
        <v>100</v>
      </c>
      <c r="CN4" s="221">
        <v>1.8697479963302612</v>
      </c>
      <c r="CO4" s="221">
        <v>0.22925907373428345</v>
      </c>
      <c r="CP4" s="221">
        <v>8</v>
      </c>
      <c r="CQ4" s="221">
        <v>98.076919555664062</v>
      </c>
      <c r="CR4" s="221">
        <v>91.387557983398438</v>
      </c>
      <c r="CS4" s="222">
        <v>100</v>
      </c>
      <c r="CT4" s="19"/>
      <c r="CU4" s="4" t="s">
        <v>189</v>
      </c>
      <c r="CV4" s="4">
        <f>(B4-B$39)/B$40</f>
        <v>7.5652502021458859E-2</v>
      </c>
      <c r="CW4" s="4">
        <f>(H4-H$39)/H$40</f>
        <v>0.51363093350040923</v>
      </c>
      <c r="CX4" s="4">
        <f>(N4-N$39)/N$40</f>
        <v>0.75465121402098312</v>
      </c>
      <c r="CY4" s="4">
        <f>(T4-T$39)/T$40</f>
        <v>0.37917531415520422</v>
      </c>
      <c r="CZ4" s="4">
        <f>(Z4-Z$39)/Z$40</f>
        <v>0.71039878043651739</v>
      </c>
      <c r="DA4" s="4">
        <f>(AF4-AF$39)/AF$40</f>
        <v>1.0067486504818195</v>
      </c>
      <c r="DB4" s="4">
        <f>(AL4-AL$39)/AL$40</f>
        <v>0.86491453155481846</v>
      </c>
      <c r="DC4" s="4">
        <f>(AR4-AR$39)/AR$40</f>
        <v>0.84575201638526676</v>
      </c>
      <c r="DD4" s="4">
        <f>(AX4-AX$39)/AX$40</f>
        <v>0.89696871642393317</v>
      </c>
      <c r="DE4" s="4">
        <f>(BD4-BD$39)/BD$40</f>
        <v>1.0858635940507151</v>
      </c>
      <c r="DF4" s="4">
        <f>(BJ4-BJ$39)/BJ$40</f>
        <v>1.2990846513515624</v>
      </c>
      <c r="DG4" s="4">
        <f>(BP4-BP$39)/BP$40</f>
        <v>0.96553380630854579</v>
      </c>
      <c r="DH4" s="4">
        <f>(BV4-BV$39)/BV$40</f>
        <v>1.2255256648835902</v>
      </c>
      <c r="DI4" s="4">
        <f>(CB4-CB$39)/CB$40</f>
        <v>1.1727573609303081</v>
      </c>
      <c r="DJ4" s="4">
        <f>(CH4-CH$39)/CH$40</f>
        <v>1.1766225349588613</v>
      </c>
      <c r="DK4" s="4">
        <f>(CN4-CN$39)/CN$40</f>
        <v>1.2020748419267218</v>
      </c>
    </row>
    <row r="5" spans="1:115">
      <c r="A5" s="12" t="s">
        <v>190</v>
      </c>
      <c r="B5" s="221">
        <v>1.5736521482467651</v>
      </c>
      <c r="C5" s="221">
        <v>0.27450397610664368</v>
      </c>
      <c r="D5" s="221">
        <v>6</v>
      </c>
      <c r="E5" s="221">
        <v>95.098037719726563</v>
      </c>
      <c r="F5" s="221">
        <v>84.390243530273438</v>
      </c>
      <c r="G5" s="222">
        <v>99.512191772460938</v>
      </c>
      <c r="H5" s="221">
        <v>1.3380529880523682</v>
      </c>
      <c r="I5" s="221">
        <v>0.26721286773681641</v>
      </c>
      <c r="J5" s="221">
        <v>6</v>
      </c>
      <c r="K5" s="221">
        <v>91.666664123535156</v>
      </c>
      <c r="L5" s="221">
        <v>79.512191772460938</v>
      </c>
      <c r="M5" s="222">
        <v>97.073173522949219</v>
      </c>
      <c r="N5" s="221">
        <v>1.4937409162521362</v>
      </c>
      <c r="O5" s="221">
        <v>0.23308151960372925</v>
      </c>
      <c r="P5" s="221">
        <v>6</v>
      </c>
      <c r="Q5" s="221">
        <v>93.627449035644531</v>
      </c>
      <c r="R5" s="221">
        <v>83.902435302734375</v>
      </c>
      <c r="S5" s="222">
        <v>98.536582946777344</v>
      </c>
      <c r="T5" s="221">
        <v>1.5648477077484131</v>
      </c>
      <c r="U5" s="221">
        <v>0.22735241055488586</v>
      </c>
      <c r="V5" s="221">
        <v>6</v>
      </c>
      <c r="W5" s="221">
        <v>93.627449035644531</v>
      </c>
      <c r="X5" s="221">
        <v>84.8780517578125</v>
      </c>
      <c r="Y5" s="222">
        <v>99.512191772460938</v>
      </c>
      <c r="Z5" s="221">
        <v>1.5432746410369873</v>
      </c>
      <c r="AA5" s="221">
        <v>0.19941680133342743</v>
      </c>
      <c r="AB5" s="221">
        <v>6</v>
      </c>
      <c r="AC5" s="221">
        <v>92.647056579589844</v>
      </c>
      <c r="AD5" s="221">
        <v>85.853660583496094</v>
      </c>
      <c r="AE5" s="222">
        <v>99.512191772460938</v>
      </c>
      <c r="AF5" s="221">
        <v>1.5409911870956421</v>
      </c>
      <c r="AG5" s="221">
        <v>0.21400657296180725</v>
      </c>
      <c r="AH5" s="221">
        <v>6</v>
      </c>
      <c r="AI5" s="221">
        <v>92.1568603515625</v>
      </c>
      <c r="AJ5" s="221">
        <v>83.902435302734375</v>
      </c>
      <c r="AK5" s="222">
        <v>99.512191772460938</v>
      </c>
      <c r="AL5" s="221">
        <v>1.6132739782333374</v>
      </c>
      <c r="AM5" s="221">
        <v>0.18772183358669281</v>
      </c>
      <c r="AN5" s="221">
        <v>6</v>
      </c>
      <c r="AO5" s="221">
        <v>95.588233947753906</v>
      </c>
      <c r="AP5" s="221">
        <v>88.292686462402344</v>
      </c>
      <c r="AQ5" s="222">
        <v>100</v>
      </c>
      <c r="AR5" s="221">
        <v>1.6496169567108154</v>
      </c>
      <c r="AS5" s="221">
        <v>0.21459153294563293</v>
      </c>
      <c r="AT5" s="221">
        <v>6</v>
      </c>
      <c r="AU5" s="221">
        <v>96.07843017578125</v>
      </c>
      <c r="AV5" s="221">
        <v>87.804878234863281</v>
      </c>
      <c r="AW5" s="222">
        <v>100</v>
      </c>
      <c r="AX5" s="221">
        <v>1.6993204355239868</v>
      </c>
      <c r="AY5" s="221">
        <v>0.22842669486999512</v>
      </c>
      <c r="AZ5" s="221">
        <v>6</v>
      </c>
      <c r="BA5" s="221">
        <v>96.116508483886719</v>
      </c>
      <c r="BB5" s="221">
        <v>86.956520080566406</v>
      </c>
      <c r="BC5" s="222">
        <v>100</v>
      </c>
      <c r="BD5" s="221">
        <v>1.6031197309494019</v>
      </c>
      <c r="BE5" s="221">
        <v>0.23754377663135529</v>
      </c>
      <c r="BF5" s="221">
        <v>6</v>
      </c>
      <c r="BG5" s="221">
        <v>94.174758911132813</v>
      </c>
      <c r="BH5" s="221">
        <v>86.473426818847656</v>
      </c>
      <c r="BI5" s="222">
        <v>100</v>
      </c>
      <c r="BJ5" s="221">
        <v>1.4613626003265381</v>
      </c>
      <c r="BK5" s="221">
        <v>0.22402049601078033</v>
      </c>
      <c r="BL5" s="221">
        <v>7</v>
      </c>
      <c r="BM5" s="221">
        <v>91.86602783203125</v>
      </c>
      <c r="BN5" s="221">
        <v>81.904762268066406</v>
      </c>
      <c r="BO5" s="222">
        <v>98.571426391601563</v>
      </c>
      <c r="BP5" s="221">
        <v>1.4612222909927368</v>
      </c>
      <c r="BQ5" s="221">
        <v>0.23568980395793915</v>
      </c>
      <c r="BR5" s="221">
        <v>7</v>
      </c>
      <c r="BS5" s="221">
        <v>92.344497680664063</v>
      </c>
      <c r="BT5" s="221">
        <v>81.904762268066406</v>
      </c>
      <c r="BU5" s="222">
        <v>98.571426391601563</v>
      </c>
      <c r="BV5" s="221">
        <v>1.3865132331848145</v>
      </c>
      <c r="BW5" s="221">
        <v>0.21813498437404633</v>
      </c>
      <c r="BX5" s="221">
        <v>8</v>
      </c>
      <c r="BY5" s="221">
        <v>90.521324157714844</v>
      </c>
      <c r="BZ5" s="221">
        <v>80.188682556152344</v>
      </c>
      <c r="CA5" s="222">
        <v>95.754714965820313</v>
      </c>
      <c r="CB5" s="221">
        <v>1.5123889446258545</v>
      </c>
      <c r="CC5" s="221">
        <v>0.2248246967792511</v>
      </c>
      <c r="CD5" s="221">
        <v>8</v>
      </c>
      <c r="CE5" s="221">
        <v>91.387557983398438</v>
      </c>
      <c r="CF5" s="221">
        <v>84.285713195800781</v>
      </c>
      <c r="CG5" s="222">
        <v>98.571426391601563</v>
      </c>
      <c r="CH5" s="221">
        <v>1.4779865741729736</v>
      </c>
      <c r="CI5" s="221">
        <v>0.22262275218963623</v>
      </c>
      <c r="CJ5" s="221">
        <v>8</v>
      </c>
      <c r="CK5" s="221">
        <v>91.387557983398438</v>
      </c>
      <c r="CL5" s="221">
        <v>83.809524536132813</v>
      </c>
      <c r="CM5" s="222">
        <v>98.095237731933594</v>
      </c>
      <c r="CN5" s="221">
        <v>1.4904028177261353</v>
      </c>
      <c r="CO5" s="221">
        <v>0.22925907373428345</v>
      </c>
      <c r="CP5" s="221">
        <v>8</v>
      </c>
      <c r="CQ5" s="221">
        <v>91.346153259277344</v>
      </c>
      <c r="CR5" s="221">
        <v>83.7320556640625</v>
      </c>
      <c r="CS5" s="222">
        <v>97.607658386230469</v>
      </c>
      <c r="CT5" s="19"/>
      <c r="CU5" s="4" t="s">
        <v>190</v>
      </c>
      <c r="CV5" s="4">
        <f t="shared" ref="CV5:CV38" si="0">(B5-B$39)/B$40</f>
        <v>0.81632172330255881</v>
      </c>
      <c r="CW5" s="4">
        <f t="shared" ref="CW5:CW38" si="1">(H5-H$39)/H$40</f>
        <v>0.32733241480718134</v>
      </c>
      <c r="CX5" s="4">
        <f t="shared" ref="CX5:CX38" si="2">(N5-N$39)/N$40</f>
        <v>0.54433685152030398</v>
      </c>
      <c r="CY5" s="4">
        <f t="shared" ref="CY5:CY38" si="3">(T5-T$39)/T$40</f>
        <v>0.65026176454236839</v>
      </c>
      <c r="CZ5" s="4">
        <f t="shared" ref="CZ5:CZ38" si="4">(Z5-Z$39)/Z$40</f>
        <v>0.61340580974218839</v>
      </c>
      <c r="DA5" s="4">
        <f t="shared" ref="DA5:DA38" si="5">(AF5-AF$39)/AF$40</f>
        <v>0.53981175876695819</v>
      </c>
      <c r="DB5" s="4">
        <f t="shared" ref="DB5:DB38" si="6">(AL5-AL$39)/AL$40</f>
        <v>0.89237797257089779</v>
      </c>
      <c r="DC5" s="4">
        <f t="shared" ref="DC5:DC38" si="7">(AR5-AR$39)/AR$40</f>
        <v>0.91373926659365623</v>
      </c>
      <c r="DD5" s="4">
        <f t="shared" ref="DD5:DD38" si="8">(AX5-AX$39)/AX$40</f>
        <v>0.94752954637327291</v>
      </c>
      <c r="DE5" s="4">
        <f t="shared" ref="DE5:DE38" si="9">(BD5-BD$39)/BD$40</f>
        <v>0.70211181952177815</v>
      </c>
      <c r="DF5" s="4">
        <f t="shared" ref="DF5:DF38" si="10">(BJ5-BJ$39)/BJ$40</f>
        <v>0.42304043911232259</v>
      </c>
      <c r="DG5" s="4">
        <f t="shared" ref="DG5:DG38" si="11">(BP5-BP$39)/BP$40</f>
        <v>0.43195530558681638</v>
      </c>
      <c r="DH5" s="4">
        <f t="shared" ref="DH5:DH38" si="12">(BV5-BV$39)/BV$40</f>
        <v>0.22876463458587581</v>
      </c>
      <c r="DI5" s="4">
        <f t="shared" ref="DI5:DI38" si="13">(CB5-CB$39)/CB$40</f>
        <v>0.58304546073469998</v>
      </c>
      <c r="DJ5" s="4">
        <f t="shared" ref="DJ5:DJ38" si="14">(CH5-CH$39)/CH$40</f>
        <v>0.47093140044773157</v>
      </c>
      <c r="DK5" s="4">
        <f t="shared" ref="DK5:DK38" si="15">(CN5-CN$39)/CN$40</f>
        <v>0.41893333249205383</v>
      </c>
    </row>
    <row r="6" spans="1:115">
      <c r="A6" s="12" t="s">
        <v>191</v>
      </c>
      <c r="B6" s="221">
        <v>1.1932675838470459</v>
      </c>
      <c r="C6" s="221">
        <v>0.27450397610664368</v>
      </c>
      <c r="D6" s="221">
        <v>6</v>
      </c>
      <c r="E6" s="221">
        <v>86.274513244628906</v>
      </c>
      <c r="F6" s="221">
        <v>74.634147644042969</v>
      </c>
      <c r="G6" s="222">
        <v>96.585365295410156</v>
      </c>
      <c r="H6" s="221">
        <v>1.0235681533813477</v>
      </c>
      <c r="I6" s="221">
        <v>0.26721286773681641</v>
      </c>
      <c r="J6" s="221">
        <v>6</v>
      </c>
      <c r="K6" s="221">
        <v>83.823532104492188</v>
      </c>
      <c r="L6" s="221">
        <v>69.268295288085938</v>
      </c>
      <c r="M6" s="222">
        <v>93.170730590820313</v>
      </c>
      <c r="N6" s="221">
        <v>1.1803774833679199</v>
      </c>
      <c r="O6" s="221">
        <v>0.23308151960372925</v>
      </c>
      <c r="P6" s="221">
        <v>6</v>
      </c>
      <c r="Q6" s="221">
        <v>86.76470947265625</v>
      </c>
      <c r="R6" s="221">
        <v>78.048782348632813</v>
      </c>
      <c r="S6" s="222">
        <v>94.146339416503906</v>
      </c>
      <c r="T6" s="221">
        <v>1.2789347171783447</v>
      </c>
      <c r="U6" s="221">
        <v>0.22735241055488586</v>
      </c>
      <c r="V6" s="221">
        <v>6</v>
      </c>
      <c r="W6" s="221">
        <v>87.254905700683594</v>
      </c>
      <c r="X6" s="221">
        <v>77.073173522949219</v>
      </c>
      <c r="Y6" s="222">
        <v>95.1219482421875</v>
      </c>
      <c r="Z6" s="221">
        <v>1.2884566783905029</v>
      </c>
      <c r="AA6" s="221">
        <v>0.19941680133342743</v>
      </c>
      <c r="AB6" s="221">
        <v>6</v>
      </c>
      <c r="AC6" s="221">
        <v>87.745094299316406</v>
      </c>
      <c r="AD6" s="221">
        <v>78.536582946777344</v>
      </c>
      <c r="AE6" s="222">
        <v>93.658538818359375</v>
      </c>
      <c r="AF6" s="221">
        <v>1.3593275547027588</v>
      </c>
      <c r="AG6" s="221">
        <v>0.21400657296180725</v>
      </c>
      <c r="AH6" s="221">
        <v>6</v>
      </c>
      <c r="AI6" s="221">
        <v>88.23529052734375</v>
      </c>
      <c r="AJ6" s="221">
        <v>79.024391174316406</v>
      </c>
      <c r="AK6" s="222">
        <v>95.609756469726563</v>
      </c>
      <c r="AL6" s="221">
        <v>1.2481706142425537</v>
      </c>
      <c r="AM6" s="221">
        <v>0.18772183358669281</v>
      </c>
      <c r="AN6" s="221">
        <v>6</v>
      </c>
      <c r="AO6" s="221">
        <v>86.76470947265625</v>
      </c>
      <c r="AP6" s="221">
        <v>76.585365295410156</v>
      </c>
      <c r="AQ6" s="222">
        <v>93.170730590820313</v>
      </c>
      <c r="AR6" s="221">
        <v>1.3196847438812256</v>
      </c>
      <c r="AS6" s="221">
        <v>0.21459153294563293</v>
      </c>
      <c r="AT6" s="221">
        <v>6</v>
      </c>
      <c r="AU6" s="221">
        <v>88.725486755371094</v>
      </c>
      <c r="AV6" s="221">
        <v>78.536582946777344</v>
      </c>
      <c r="AW6" s="222">
        <v>96.097564697265625</v>
      </c>
      <c r="AX6" s="221">
        <v>1.4147911071777344</v>
      </c>
      <c r="AY6" s="221">
        <v>0.22842669486999512</v>
      </c>
      <c r="AZ6" s="221">
        <v>6</v>
      </c>
      <c r="BA6" s="221">
        <v>91.262138366699219</v>
      </c>
      <c r="BB6" s="221">
        <v>82.608695983886719</v>
      </c>
      <c r="BC6" s="222">
        <v>97.101448059082031</v>
      </c>
      <c r="BD6" s="221">
        <v>1.3942661285400391</v>
      </c>
      <c r="BE6" s="221">
        <v>0.23754377663135529</v>
      </c>
      <c r="BF6" s="221">
        <v>6</v>
      </c>
      <c r="BG6" s="221">
        <v>91.262138366699219</v>
      </c>
      <c r="BH6" s="221">
        <v>80.1932373046875</v>
      </c>
      <c r="BI6" s="222">
        <v>97.584541320800781</v>
      </c>
      <c r="BJ6" s="221">
        <v>1.3196890354156494</v>
      </c>
      <c r="BK6" s="221">
        <v>0.22402049601078033</v>
      </c>
      <c r="BL6" s="221">
        <v>7</v>
      </c>
      <c r="BM6" s="221">
        <v>87.081336975097656</v>
      </c>
      <c r="BN6" s="221">
        <v>78.571426391601562</v>
      </c>
      <c r="BO6" s="222">
        <v>95.714286804199219</v>
      </c>
      <c r="BP6" s="221">
        <v>1.2867000102996826</v>
      </c>
      <c r="BQ6" s="221">
        <v>0.23568980395793915</v>
      </c>
      <c r="BR6" s="221">
        <v>7</v>
      </c>
      <c r="BS6" s="221">
        <v>85.64593505859375</v>
      </c>
      <c r="BT6" s="221">
        <v>78.095237731933594</v>
      </c>
      <c r="BU6" s="222">
        <v>95.23809814453125</v>
      </c>
      <c r="BV6" s="221">
        <v>1.2386269569396973</v>
      </c>
      <c r="BW6" s="221">
        <v>0.21813498437404633</v>
      </c>
      <c r="BX6" s="221">
        <v>8</v>
      </c>
      <c r="BY6" s="221">
        <v>86.7298583984375</v>
      </c>
      <c r="BZ6" s="221">
        <v>77.830184936523438</v>
      </c>
      <c r="CA6" s="222">
        <v>93.867927551269531</v>
      </c>
      <c r="CB6" s="221">
        <v>1.2180534601211548</v>
      </c>
      <c r="CC6" s="221">
        <v>0.2248246967792511</v>
      </c>
      <c r="CD6" s="221">
        <v>8</v>
      </c>
      <c r="CE6" s="221">
        <v>86.602867126464844</v>
      </c>
      <c r="CF6" s="221">
        <v>76.666664123535156</v>
      </c>
      <c r="CG6" s="222">
        <v>94.285713195800781</v>
      </c>
      <c r="CH6" s="221">
        <v>1.2858349084854126</v>
      </c>
      <c r="CI6" s="221">
        <v>0.22262275218963623</v>
      </c>
      <c r="CJ6" s="221">
        <v>8</v>
      </c>
      <c r="CK6" s="221">
        <v>87.081336975097656</v>
      </c>
      <c r="CL6" s="221">
        <v>78.571426391601562</v>
      </c>
      <c r="CM6" s="222">
        <v>94.285713195800781</v>
      </c>
      <c r="CN6" s="221">
        <v>1.1731120347976685</v>
      </c>
      <c r="CO6" s="221">
        <v>0.22925907373428345</v>
      </c>
      <c r="CP6" s="221">
        <v>8</v>
      </c>
      <c r="CQ6" s="221">
        <v>85.096153259277344</v>
      </c>
      <c r="CR6" s="221">
        <v>75.59808349609375</v>
      </c>
      <c r="CS6" s="222">
        <v>91.86602783203125</v>
      </c>
      <c r="CT6" s="19"/>
      <c r="CU6" s="4" t="s">
        <v>191</v>
      </c>
      <c r="CV6" s="4">
        <f t="shared" si="0"/>
        <v>-1.2079034427536115E-2</v>
      </c>
      <c r="CW6" s="4">
        <f t="shared" si="1"/>
        <v>-0.32941929254887664</v>
      </c>
      <c r="CX6" s="4">
        <f t="shared" si="2"/>
        <v>-9.3824225038706882E-2</v>
      </c>
      <c r="CY6" s="4">
        <f t="shared" si="3"/>
        <v>7.5803620931543091E-3</v>
      </c>
      <c r="CZ6" s="4">
        <f t="shared" si="4"/>
        <v>6.996052444251024E-3</v>
      </c>
      <c r="DA6" s="4">
        <f t="shared" si="5"/>
        <v>0.10690847049303162</v>
      </c>
      <c r="DB6" s="4">
        <f t="shared" si="6"/>
        <v>-7.1806123293416568E-2</v>
      </c>
      <c r="DC6" s="4">
        <f t="shared" si="7"/>
        <v>9.077971882656731E-2</v>
      </c>
      <c r="DD6" s="4">
        <f t="shared" si="8"/>
        <v>0.25092634659011853</v>
      </c>
      <c r="DE6" s="4">
        <f t="shared" si="9"/>
        <v>0.19476902606093166</v>
      </c>
      <c r="DF6" s="4">
        <f t="shared" si="10"/>
        <v>7.8181383872027402E-2</v>
      </c>
      <c r="DG6" s="4">
        <f t="shared" si="11"/>
        <v>2.9155776329384157E-2</v>
      </c>
      <c r="DH6" s="4">
        <f t="shared" si="12"/>
        <v>-8.7305488876962892E-2</v>
      </c>
      <c r="DI6" s="4">
        <f t="shared" si="13"/>
        <v>-9.2675299587980528E-2</v>
      </c>
      <c r="DJ6" s="4">
        <f t="shared" si="14"/>
        <v>3.1513176646502002E-2</v>
      </c>
      <c r="DK6" s="4">
        <f t="shared" si="15"/>
        <v>-0.23609959447607187</v>
      </c>
    </row>
    <row r="7" spans="1:115">
      <c r="A7" s="12" t="s">
        <v>192</v>
      </c>
      <c r="B7" s="221">
        <v>1.4257775545120239</v>
      </c>
      <c r="C7" s="221">
        <v>0.27450397610664368</v>
      </c>
      <c r="D7" s="221">
        <v>6</v>
      </c>
      <c r="E7" s="221">
        <v>91.666664123535156</v>
      </c>
      <c r="F7" s="221">
        <v>79.512191772460938</v>
      </c>
      <c r="G7" s="222">
        <v>98.048782348632813</v>
      </c>
      <c r="H7" s="221">
        <v>1.5552337169647217</v>
      </c>
      <c r="I7" s="221">
        <v>0.26721286773681641</v>
      </c>
      <c r="J7" s="221">
        <v>6</v>
      </c>
      <c r="K7" s="221">
        <v>95.098037719726563</v>
      </c>
      <c r="L7" s="221">
        <v>85.365852355957031</v>
      </c>
      <c r="M7" s="222">
        <v>98.536582946777344</v>
      </c>
      <c r="N7" s="221">
        <v>1.4897309541702271</v>
      </c>
      <c r="O7" s="221">
        <v>0.23308151960372925</v>
      </c>
      <c r="P7" s="221">
        <v>6</v>
      </c>
      <c r="Q7" s="221">
        <v>93.137252807617188</v>
      </c>
      <c r="R7" s="221">
        <v>83.414634704589844</v>
      </c>
      <c r="S7" s="222">
        <v>98.536582946777344</v>
      </c>
      <c r="T7" s="221">
        <v>1.5616499185562134</v>
      </c>
      <c r="U7" s="221">
        <v>0.22735241055488586</v>
      </c>
      <c r="V7" s="221">
        <v>6</v>
      </c>
      <c r="W7" s="221">
        <v>93.137252807617188</v>
      </c>
      <c r="X7" s="221">
        <v>84.8780517578125</v>
      </c>
      <c r="Y7" s="222">
        <v>99.512191772460938</v>
      </c>
      <c r="Z7" s="221">
        <v>1.5333787202835083</v>
      </c>
      <c r="AA7" s="221">
        <v>0.19941680133342743</v>
      </c>
      <c r="AB7" s="221">
        <v>6</v>
      </c>
      <c r="AC7" s="221">
        <v>92.1568603515625</v>
      </c>
      <c r="AD7" s="221">
        <v>85.853660583496094</v>
      </c>
      <c r="AE7" s="222">
        <v>99.024391174316406</v>
      </c>
      <c r="AF7" s="221">
        <v>1.6407427787780762</v>
      </c>
      <c r="AG7" s="221">
        <v>0.21400657296180725</v>
      </c>
      <c r="AH7" s="221">
        <v>6</v>
      </c>
      <c r="AI7" s="221">
        <v>94.117645263671875</v>
      </c>
      <c r="AJ7" s="221">
        <v>86.829269409179688</v>
      </c>
      <c r="AK7" s="222">
        <v>100</v>
      </c>
      <c r="AL7" s="221">
        <v>1.5607718229293823</v>
      </c>
      <c r="AM7" s="221">
        <v>0.18772183358669281</v>
      </c>
      <c r="AN7" s="221">
        <v>6</v>
      </c>
      <c r="AO7" s="221">
        <v>93.627449035644531</v>
      </c>
      <c r="AP7" s="221">
        <v>86.829269409179688</v>
      </c>
      <c r="AQ7" s="222">
        <v>100</v>
      </c>
      <c r="AR7" s="221">
        <v>1.5547655820846558</v>
      </c>
      <c r="AS7" s="221">
        <v>0.20713053643703461</v>
      </c>
      <c r="AT7" s="221">
        <v>7</v>
      </c>
      <c r="AU7" s="221">
        <v>93.627449035644531</v>
      </c>
      <c r="AV7" s="221">
        <v>85.853660583496094</v>
      </c>
      <c r="AW7" s="222">
        <v>99.512191772460938</v>
      </c>
      <c r="AX7" s="221">
        <v>1.6035966873168945</v>
      </c>
      <c r="AY7" s="221">
        <v>0.22038649022579193</v>
      </c>
      <c r="AZ7" s="221">
        <v>7</v>
      </c>
      <c r="BA7" s="221">
        <v>94.174758911132813</v>
      </c>
      <c r="BB7" s="221">
        <v>86.473426818847656</v>
      </c>
      <c r="BC7" s="222">
        <v>99.51690673828125</v>
      </c>
      <c r="BD7" s="221">
        <v>1.6488837003707886</v>
      </c>
      <c r="BE7" s="221">
        <v>0.22854641079902649</v>
      </c>
      <c r="BF7" s="221">
        <v>7</v>
      </c>
      <c r="BG7" s="221">
        <v>95.631065368652344</v>
      </c>
      <c r="BH7" s="221">
        <v>86.956520080566406</v>
      </c>
      <c r="BI7" s="222">
        <v>100</v>
      </c>
      <c r="BJ7" s="221">
        <v>1.698622465133667</v>
      </c>
      <c r="BK7" s="221">
        <v>0.22402049601078033</v>
      </c>
      <c r="BL7" s="221">
        <v>7</v>
      </c>
      <c r="BM7" s="221">
        <v>96.650718688964844</v>
      </c>
      <c r="BN7" s="221">
        <v>87.619049072265625</v>
      </c>
      <c r="BO7" s="222">
        <v>100</v>
      </c>
      <c r="BP7" s="221">
        <v>1.6908918619155884</v>
      </c>
      <c r="BQ7" s="221">
        <v>0.23568980395793915</v>
      </c>
      <c r="BR7" s="221">
        <v>7</v>
      </c>
      <c r="BS7" s="221">
        <v>96.172248840332031</v>
      </c>
      <c r="BT7" s="221">
        <v>86.190475463867188</v>
      </c>
      <c r="BU7" s="222">
        <v>100</v>
      </c>
      <c r="BV7" s="221">
        <v>1.686821460723877</v>
      </c>
      <c r="BW7" s="221">
        <v>0.21813498437404633</v>
      </c>
      <c r="BX7" s="221">
        <v>8</v>
      </c>
      <c r="BY7" s="221">
        <v>95.734596252441406</v>
      </c>
      <c r="BZ7" s="221">
        <v>87.264152526855469</v>
      </c>
      <c r="CA7" s="222">
        <v>100</v>
      </c>
      <c r="CB7" s="221">
        <v>1.6930174827575684</v>
      </c>
      <c r="CC7" s="221">
        <v>0.2248246967792511</v>
      </c>
      <c r="CD7" s="221">
        <v>8</v>
      </c>
      <c r="CE7" s="221">
        <v>95.693778991699219</v>
      </c>
      <c r="CF7" s="221">
        <v>89.047622680664063</v>
      </c>
      <c r="CG7" s="222">
        <v>100</v>
      </c>
      <c r="CH7" s="221">
        <v>1.717877984046936</v>
      </c>
      <c r="CI7" s="221">
        <v>0.22262275218963623</v>
      </c>
      <c r="CJ7" s="221">
        <v>8</v>
      </c>
      <c r="CK7" s="221">
        <v>95.215309143066406</v>
      </c>
      <c r="CL7" s="221">
        <v>89.523811340332031</v>
      </c>
      <c r="CM7" s="222">
        <v>100</v>
      </c>
      <c r="CN7" s="221">
        <v>1.8309173583984375</v>
      </c>
      <c r="CO7" s="221">
        <v>0.22925907373428345</v>
      </c>
      <c r="CP7" s="221">
        <v>8</v>
      </c>
      <c r="CQ7" s="221">
        <v>97.596153259277344</v>
      </c>
      <c r="CR7" s="221">
        <v>90.430618286132813</v>
      </c>
      <c r="CS7" s="222">
        <v>99.521530151367188</v>
      </c>
      <c r="CT7" s="19"/>
      <c r="CU7" s="4" t="s">
        <v>192</v>
      </c>
      <c r="CV7" s="4">
        <f t="shared" si="0"/>
        <v>0.49428072331559936</v>
      </c>
      <c r="CW7" s="4">
        <f t="shared" si="1"/>
        <v>0.78087992741531453</v>
      </c>
      <c r="CX7" s="4">
        <f t="shared" si="2"/>
        <v>0.53617060922585769</v>
      </c>
      <c r="CY7" s="4">
        <f t="shared" si="3"/>
        <v>0.6430737048509142</v>
      </c>
      <c r="CZ7" s="4">
        <f t="shared" si="4"/>
        <v>0.58985573171773553</v>
      </c>
      <c r="DA7" s="4">
        <f t="shared" si="5"/>
        <v>0.77751917153349637</v>
      </c>
      <c r="DB7" s="4">
        <f t="shared" si="6"/>
        <v>0.75372752961318901</v>
      </c>
      <c r="DC7" s="4">
        <f t="shared" si="7"/>
        <v>0.67714871455880987</v>
      </c>
      <c r="DD7" s="4">
        <f t="shared" si="8"/>
        <v>0.7131724427176851</v>
      </c>
      <c r="DE7" s="4">
        <f t="shared" si="9"/>
        <v>0.81328069484045562</v>
      </c>
      <c r="DF7" s="4">
        <f t="shared" si="10"/>
        <v>1.0005738192830791</v>
      </c>
      <c r="DG7" s="4">
        <f t="shared" si="11"/>
        <v>0.96203544598554813</v>
      </c>
      <c r="DH7" s="4">
        <f t="shared" si="12"/>
        <v>0.87059875851670743</v>
      </c>
      <c r="DI7" s="4">
        <f t="shared" si="13"/>
        <v>0.99772347119519933</v>
      </c>
      <c r="DJ7" s="4">
        <f t="shared" si="14"/>
        <v>1.0195223109391893</v>
      </c>
      <c r="DK7" s="4">
        <f t="shared" si="15"/>
        <v>1.1219106903375582</v>
      </c>
    </row>
    <row r="8" spans="1:115">
      <c r="A8" s="12" t="s">
        <v>193</v>
      </c>
      <c r="B8" s="221">
        <v>1.6447399854660034</v>
      </c>
      <c r="C8" s="221">
        <v>0.27450397610664368</v>
      </c>
      <c r="D8" s="221">
        <v>6</v>
      </c>
      <c r="E8" s="221">
        <v>96.568626403808594</v>
      </c>
      <c r="F8" s="221">
        <v>85.853660583496094</v>
      </c>
      <c r="G8" s="222">
        <v>99.512191772460938</v>
      </c>
      <c r="H8" s="221">
        <v>1.4045631885528564</v>
      </c>
      <c r="I8" s="221">
        <v>0.24922175705432892</v>
      </c>
      <c r="J8" s="221">
        <v>7</v>
      </c>
      <c r="K8" s="221">
        <v>92.1568603515625</v>
      </c>
      <c r="L8" s="221">
        <v>80.487808227539063</v>
      </c>
      <c r="M8" s="222">
        <v>97.56097412109375</v>
      </c>
      <c r="N8" s="221">
        <v>1.4121588468551636</v>
      </c>
      <c r="O8" s="221">
        <v>0.21702823042869568</v>
      </c>
      <c r="P8" s="221">
        <v>7</v>
      </c>
      <c r="Q8" s="221">
        <v>91.176467895507813</v>
      </c>
      <c r="R8" s="221">
        <v>82.43902587890625</v>
      </c>
      <c r="S8" s="222">
        <v>96.097564697265625</v>
      </c>
      <c r="T8" s="221">
        <v>1.4429975748062134</v>
      </c>
      <c r="U8" s="221">
        <v>0.19979305565357208</v>
      </c>
      <c r="V8" s="221">
        <v>8</v>
      </c>
      <c r="W8" s="221">
        <v>91.176467895507813</v>
      </c>
      <c r="X8" s="221">
        <v>82.926826477050781</v>
      </c>
      <c r="Y8" s="222">
        <v>97.56097412109375</v>
      </c>
      <c r="Z8" s="221">
        <v>1.4694633483886719</v>
      </c>
      <c r="AA8" s="221">
        <v>0.17508614063262939</v>
      </c>
      <c r="AB8" s="221">
        <v>8</v>
      </c>
      <c r="AC8" s="221">
        <v>91.176467895507813</v>
      </c>
      <c r="AD8" s="221">
        <v>84.8780517578125</v>
      </c>
      <c r="AE8" s="222">
        <v>97.56097412109375</v>
      </c>
      <c r="AF8" s="221">
        <v>1.4216465950012207</v>
      </c>
      <c r="AG8" s="221">
        <v>0.17805399000644684</v>
      </c>
      <c r="AH8" s="221">
        <v>9</v>
      </c>
      <c r="AI8" s="221">
        <v>89.705879211425781</v>
      </c>
      <c r="AJ8" s="221">
        <v>81.463417053222656</v>
      </c>
      <c r="AK8" s="222">
        <v>95.609756469726563</v>
      </c>
      <c r="AL8" s="221">
        <v>1.4173133373260498</v>
      </c>
      <c r="AM8" s="221">
        <v>0.16707618534564972</v>
      </c>
      <c r="AN8" s="221">
        <v>9</v>
      </c>
      <c r="AO8" s="221">
        <v>90.686271667480469</v>
      </c>
      <c r="AP8" s="221">
        <v>83.414634704589844</v>
      </c>
      <c r="AQ8" s="222">
        <v>99.024391174316406</v>
      </c>
      <c r="AR8" s="221">
        <v>1.449658989906311</v>
      </c>
      <c r="AS8" s="221">
        <v>0.18107849359512329</v>
      </c>
      <c r="AT8" s="221">
        <v>9</v>
      </c>
      <c r="AU8" s="221">
        <v>92.1568603515625</v>
      </c>
      <c r="AV8" s="221">
        <v>84.8780517578125</v>
      </c>
      <c r="AW8" s="222">
        <v>97.56097412109375</v>
      </c>
      <c r="AX8" s="221">
        <v>1.4708997011184692</v>
      </c>
      <c r="AY8" s="221">
        <v>0.18320642411708832</v>
      </c>
      <c r="AZ8" s="221">
        <v>9</v>
      </c>
      <c r="BA8" s="221">
        <v>91.747573852539062</v>
      </c>
      <c r="BB8" s="221">
        <v>85.507247924804688</v>
      </c>
      <c r="BC8" s="222">
        <v>97.101448059082031</v>
      </c>
      <c r="BD8" s="221">
        <v>1.5258780717849731</v>
      </c>
      <c r="BE8" s="221">
        <v>0.18459700047969818</v>
      </c>
      <c r="BF8" s="221">
        <v>9</v>
      </c>
      <c r="BG8" s="221">
        <v>92.71844482421875</v>
      </c>
      <c r="BH8" s="221">
        <v>86.473426818847656</v>
      </c>
      <c r="BI8" s="222">
        <v>98.067634582519531</v>
      </c>
      <c r="BJ8" s="221">
        <v>1.4723540544509888</v>
      </c>
      <c r="BK8" s="221">
        <v>0.17722198367118835</v>
      </c>
      <c r="BL8" s="221">
        <v>9</v>
      </c>
      <c r="BM8" s="221">
        <v>92.822967529296875</v>
      </c>
      <c r="BN8" s="221">
        <v>84.76190185546875</v>
      </c>
      <c r="BO8" s="222">
        <v>97.142860412597656</v>
      </c>
      <c r="BP8" s="221">
        <v>1.4473351240158081</v>
      </c>
      <c r="BQ8" s="221">
        <v>0.17898574471473694</v>
      </c>
      <c r="BR8" s="221">
        <v>9</v>
      </c>
      <c r="BS8" s="221">
        <v>91.86602783203125</v>
      </c>
      <c r="BT8" s="221">
        <v>83.809524536132813</v>
      </c>
      <c r="BU8" s="222">
        <v>97.619049072265625</v>
      </c>
      <c r="BV8" s="221">
        <v>1.4680769443511963</v>
      </c>
      <c r="BW8" s="221">
        <v>0.16798223555088043</v>
      </c>
      <c r="BX8" s="221">
        <v>10</v>
      </c>
      <c r="BY8" s="221">
        <v>91.943130493164063</v>
      </c>
      <c r="BZ8" s="221">
        <v>84.905662536621094</v>
      </c>
      <c r="CA8" s="222">
        <v>95.754714965820313</v>
      </c>
      <c r="CB8" s="221">
        <v>1.5363633632659912</v>
      </c>
      <c r="CC8" s="221">
        <v>0.18090422451496124</v>
      </c>
      <c r="CD8" s="221">
        <v>10</v>
      </c>
      <c r="CE8" s="221">
        <v>93.301437377929688</v>
      </c>
      <c r="CF8" s="221">
        <v>86.666664123535156</v>
      </c>
      <c r="CG8" s="222">
        <v>98.095237731933594</v>
      </c>
      <c r="CH8" s="221">
        <v>1.4836463928222656</v>
      </c>
      <c r="CI8" s="221">
        <v>0.18071264028549194</v>
      </c>
      <c r="CJ8" s="221">
        <v>10</v>
      </c>
      <c r="CK8" s="221">
        <v>91.86602783203125</v>
      </c>
      <c r="CL8" s="221">
        <v>86.190475463867188</v>
      </c>
      <c r="CM8" s="222">
        <v>96.666664123535156</v>
      </c>
      <c r="CN8" s="221">
        <v>1.5027552843093872</v>
      </c>
      <c r="CO8" s="221">
        <v>0.18661361932754517</v>
      </c>
      <c r="CP8" s="221">
        <v>10</v>
      </c>
      <c r="CQ8" s="221">
        <v>91.826919555664062</v>
      </c>
      <c r="CR8" s="221">
        <v>86.602867126464844</v>
      </c>
      <c r="CS8" s="222">
        <v>96.172248840332031</v>
      </c>
      <c r="CT8" s="19"/>
      <c r="CU8" s="4" t="s">
        <v>193</v>
      </c>
      <c r="CV8" s="4">
        <f t="shared" si="0"/>
        <v>0.97113667566726136</v>
      </c>
      <c r="CW8" s="4">
        <f t="shared" si="1"/>
        <v>0.46622842160821948</v>
      </c>
      <c r="CX8" s="4">
        <f t="shared" si="2"/>
        <v>0.37819589258614394</v>
      </c>
      <c r="CY8" s="4">
        <f t="shared" si="3"/>
        <v>0.37636440097110896</v>
      </c>
      <c r="CZ8" s="4">
        <f t="shared" si="4"/>
        <v>0.43775144222490092</v>
      </c>
      <c r="DA8" s="4">
        <f t="shared" si="5"/>
        <v>0.25541434980372391</v>
      </c>
      <c r="DB8" s="4">
        <f t="shared" si="6"/>
        <v>0.3748748432846003</v>
      </c>
      <c r="DC8" s="4">
        <f t="shared" si="7"/>
        <v>0.41497827407773163</v>
      </c>
      <c r="DD8" s="4">
        <f t="shared" si="8"/>
        <v>0.38829505406791276</v>
      </c>
      <c r="DE8" s="4">
        <f t="shared" si="9"/>
        <v>0.51447800004270805</v>
      </c>
      <c r="DF8" s="4">
        <f t="shared" si="10"/>
        <v>0.4497956244389521</v>
      </c>
      <c r="DG8" s="4">
        <f t="shared" si="11"/>
        <v>0.39990355667078886</v>
      </c>
      <c r="DH8" s="4">
        <f t="shared" si="12"/>
        <v>0.40308677530781994</v>
      </c>
      <c r="DI8" s="4">
        <f t="shared" si="13"/>
        <v>0.63808473817373668</v>
      </c>
      <c r="DJ8" s="4">
        <f t="shared" si="14"/>
        <v>0.48387444441776339</v>
      </c>
      <c r="DK8" s="4">
        <f t="shared" si="15"/>
        <v>0.44443445882993321</v>
      </c>
    </row>
    <row r="9" spans="1:115">
      <c r="A9" s="12" t="s">
        <v>194</v>
      </c>
      <c r="B9" s="221">
        <v>1.0184632539749146</v>
      </c>
      <c r="C9" s="221">
        <v>0.26511135697364807</v>
      </c>
      <c r="D9" s="221">
        <v>7</v>
      </c>
      <c r="E9" s="221">
        <v>82.8431396484375</v>
      </c>
      <c r="F9" s="221">
        <v>68.780487060546875</v>
      </c>
      <c r="G9" s="222">
        <v>91.707313537597656</v>
      </c>
      <c r="H9" s="221">
        <v>0.9166104793548584</v>
      </c>
      <c r="I9" s="221">
        <v>0.232559934258461</v>
      </c>
      <c r="J9" s="221">
        <v>8</v>
      </c>
      <c r="K9" s="221">
        <v>80.392158508300781</v>
      </c>
      <c r="L9" s="221">
        <v>68.292686462402344</v>
      </c>
      <c r="M9" s="222">
        <v>91.219512939453125</v>
      </c>
      <c r="N9" s="221">
        <v>0.7283933162689209</v>
      </c>
      <c r="O9" s="221">
        <v>0.20385237038135529</v>
      </c>
      <c r="P9" s="221">
        <v>9</v>
      </c>
      <c r="Q9" s="221">
        <v>75.490196228027344</v>
      </c>
      <c r="R9" s="221">
        <v>64.390243530273438</v>
      </c>
      <c r="S9" s="222">
        <v>82.43902587890625</v>
      </c>
      <c r="T9" s="221">
        <v>1.1856706142425537</v>
      </c>
      <c r="U9" s="221">
        <v>0.19036158919334412</v>
      </c>
      <c r="V9" s="221">
        <v>10</v>
      </c>
      <c r="W9" s="221">
        <v>84.803924560546875</v>
      </c>
      <c r="X9" s="221">
        <v>76.097564697265625</v>
      </c>
      <c r="Y9" s="222">
        <v>91.707313537597656</v>
      </c>
      <c r="Z9" s="221">
        <v>1.1844438314437866</v>
      </c>
      <c r="AA9" s="221">
        <v>0.16602785885334015</v>
      </c>
      <c r="AB9" s="221">
        <v>10</v>
      </c>
      <c r="AC9" s="221">
        <v>85.294120788574219</v>
      </c>
      <c r="AD9" s="221">
        <v>77.073173522949219</v>
      </c>
      <c r="AE9" s="222">
        <v>90.731704711914063</v>
      </c>
      <c r="AF9" s="221">
        <v>1.079339861869812</v>
      </c>
      <c r="AG9" s="221">
        <v>0.17137753963470459</v>
      </c>
      <c r="AH9" s="221">
        <v>10</v>
      </c>
      <c r="AI9" s="221">
        <v>79.901962280273438</v>
      </c>
      <c r="AJ9" s="221">
        <v>74.634147644042969</v>
      </c>
      <c r="AK9" s="222">
        <v>88.292686462402344</v>
      </c>
      <c r="AL9" s="221">
        <v>1.1104599237442017</v>
      </c>
      <c r="AM9" s="221">
        <v>0.1689482182264328</v>
      </c>
      <c r="AN9" s="221">
        <v>9</v>
      </c>
      <c r="AO9" s="221">
        <v>82.352943420410156</v>
      </c>
      <c r="AP9" s="221">
        <v>72.682929992675781</v>
      </c>
      <c r="AQ9" s="222">
        <v>90.243904113769531</v>
      </c>
      <c r="AR9" s="221">
        <v>1.1034008264541626</v>
      </c>
      <c r="AS9" s="221">
        <v>0.17781220376491547</v>
      </c>
      <c r="AT9" s="221">
        <v>10</v>
      </c>
      <c r="AU9" s="221">
        <v>83.333335876464844</v>
      </c>
      <c r="AV9" s="221">
        <v>73.170730590820313</v>
      </c>
      <c r="AW9" s="222">
        <v>91.219512939453125</v>
      </c>
      <c r="AX9" s="221">
        <v>1.0261020660400391</v>
      </c>
      <c r="AY9" s="221">
        <v>0.17089976370334625</v>
      </c>
      <c r="AZ9" s="221">
        <v>11</v>
      </c>
      <c r="BA9" s="221">
        <v>82.038833618164063</v>
      </c>
      <c r="BB9" s="221">
        <v>71.980674743652344</v>
      </c>
      <c r="BC9" s="222">
        <v>86.956520080566406</v>
      </c>
      <c r="BD9" s="221">
        <v>1.1537102460861206</v>
      </c>
      <c r="BE9" s="221">
        <v>0.17366187274456024</v>
      </c>
      <c r="BF9" s="221">
        <v>11</v>
      </c>
      <c r="BG9" s="221">
        <v>84.951454162597656</v>
      </c>
      <c r="BH9" s="221">
        <v>76.328498840332031</v>
      </c>
      <c r="BI9" s="222">
        <v>91.787437438964844</v>
      </c>
      <c r="BJ9" s="221">
        <v>1.3202457427978516</v>
      </c>
      <c r="BK9" s="221">
        <v>0.19399678707122803</v>
      </c>
      <c r="BL9" s="221">
        <v>9</v>
      </c>
      <c r="BM9" s="221">
        <v>87.559806823730469</v>
      </c>
      <c r="BN9" s="221">
        <v>80</v>
      </c>
      <c r="BO9" s="222">
        <v>94.76190185546875</v>
      </c>
      <c r="BP9" s="221">
        <v>1.300776481628418</v>
      </c>
      <c r="BQ9" s="221">
        <v>0.19846202433109283</v>
      </c>
      <c r="BR9" s="221">
        <v>9</v>
      </c>
      <c r="BS9" s="221">
        <v>86.124404907226563</v>
      </c>
      <c r="BT9" s="221">
        <v>79.523811340332031</v>
      </c>
      <c r="BU9" s="222">
        <v>94.285713195800781</v>
      </c>
      <c r="BV9" s="221">
        <v>1.2008689641952515</v>
      </c>
      <c r="BW9" s="221">
        <v>0.18610632419586182</v>
      </c>
      <c r="BX9" s="221">
        <v>10</v>
      </c>
      <c r="BY9" s="221">
        <v>85.308059692382813</v>
      </c>
      <c r="BZ9" s="221">
        <v>77.830184936523438</v>
      </c>
      <c r="CA9" s="222">
        <v>92.452827453613281</v>
      </c>
      <c r="CB9" s="221">
        <v>1.0546104907989502</v>
      </c>
      <c r="CC9" s="221">
        <v>0.20028652250766754</v>
      </c>
      <c r="CD9" s="221">
        <v>10</v>
      </c>
      <c r="CE9" s="221">
        <v>80.861244201660156</v>
      </c>
      <c r="CF9" s="221">
        <v>74.285713195800781</v>
      </c>
      <c r="CG9" s="222">
        <v>90</v>
      </c>
      <c r="CH9" s="221">
        <v>1.0796279907226562</v>
      </c>
      <c r="CI9" s="221">
        <v>0.1985316276550293</v>
      </c>
      <c r="CJ9" s="221">
        <v>10</v>
      </c>
      <c r="CK9" s="221">
        <v>81.818183898925781</v>
      </c>
      <c r="CL9" s="221">
        <v>74.285713195800781</v>
      </c>
      <c r="CM9" s="222">
        <v>90</v>
      </c>
      <c r="CN9" s="221">
        <v>1.0233215093612671</v>
      </c>
      <c r="CO9" s="221">
        <v>0.20716667175292969</v>
      </c>
      <c r="CP9" s="221">
        <v>10</v>
      </c>
      <c r="CQ9" s="221">
        <v>81.25</v>
      </c>
      <c r="CR9" s="221">
        <v>73.205741882324219</v>
      </c>
      <c r="CS9" s="222">
        <v>89.473686218261719</v>
      </c>
      <c r="CT9" s="19"/>
      <c r="CU9" s="4" t="s">
        <v>194</v>
      </c>
      <c r="CV9" s="4">
        <f t="shared" si="0"/>
        <v>-0.39276756091676179</v>
      </c>
      <c r="CW9" s="4">
        <f t="shared" si="1"/>
        <v>-0.5527834337966151</v>
      </c>
      <c r="CX9" s="4">
        <f t="shared" si="2"/>
        <v>-1.014284854438626</v>
      </c>
      <c r="CY9" s="4">
        <f t="shared" si="3"/>
        <v>-0.20206070511905</v>
      </c>
      <c r="CZ9" s="4">
        <f t="shared" si="4"/>
        <v>-0.24053125927957164</v>
      </c>
      <c r="DA9" s="4">
        <f t="shared" si="5"/>
        <v>-0.5603004326157508</v>
      </c>
      <c r="DB9" s="4">
        <f t="shared" si="6"/>
        <v>-0.43547973111138161</v>
      </c>
      <c r="DC9" s="4">
        <f t="shared" si="7"/>
        <v>-0.44870356881168338</v>
      </c>
      <c r="DD9" s="4">
        <f t="shared" si="8"/>
        <v>-0.70068743379200826</v>
      </c>
      <c r="DE9" s="4">
        <f t="shared" si="9"/>
        <v>-0.3895842816133957</v>
      </c>
      <c r="DF9" s="4">
        <f t="shared" si="10"/>
        <v>7.9536510228820134E-2</v>
      </c>
      <c r="DG9" s="4">
        <f t="shared" si="11"/>
        <v>6.1644441973128523E-2</v>
      </c>
      <c r="DH9" s="4">
        <f t="shared" si="12"/>
        <v>-0.16800380471436627</v>
      </c>
      <c r="DI9" s="4">
        <f t="shared" si="13"/>
        <v>-0.46789953626350511</v>
      </c>
      <c r="DJ9" s="4">
        <f t="shared" si="14"/>
        <v>-0.44004702146372615</v>
      </c>
      <c r="DK9" s="4">
        <f t="shared" si="15"/>
        <v>-0.54533557480651884</v>
      </c>
    </row>
    <row r="10" spans="1:115">
      <c r="A10" s="12" t="s">
        <v>195</v>
      </c>
      <c r="B10" s="221">
        <v>1.7870278358459473</v>
      </c>
      <c r="C10" s="221">
        <v>0.27450397610664368</v>
      </c>
      <c r="D10" s="221">
        <v>6</v>
      </c>
      <c r="E10" s="221">
        <v>97.549018859863281</v>
      </c>
      <c r="F10" s="221">
        <v>90.243904113769531</v>
      </c>
      <c r="G10" s="222">
        <v>99.512191772460938</v>
      </c>
      <c r="H10" s="221">
        <v>1.7502058744430542</v>
      </c>
      <c r="I10" s="221">
        <v>0.26721286773681641</v>
      </c>
      <c r="J10" s="221">
        <v>6</v>
      </c>
      <c r="K10" s="221">
        <v>97.058822631835938</v>
      </c>
      <c r="L10" s="221">
        <v>91.219512939453125</v>
      </c>
      <c r="M10" s="222">
        <v>99.512191772460938</v>
      </c>
      <c r="N10" s="221">
        <v>1.7557263374328613</v>
      </c>
      <c r="O10" s="221">
        <v>0.23308151960372925</v>
      </c>
      <c r="P10" s="221">
        <v>6</v>
      </c>
      <c r="Q10" s="221">
        <v>96.07843017578125</v>
      </c>
      <c r="R10" s="221">
        <v>90.243904113769531</v>
      </c>
      <c r="S10" s="222">
        <v>100</v>
      </c>
      <c r="T10" s="221">
        <v>1.7522207498550415</v>
      </c>
      <c r="U10" s="221">
        <v>0.22735241055488586</v>
      </c>
      <c r="V10" s="221">
        <v>6</v>
      </c>
      <c r="W10" s="221">
        <v>97.058822631835938</v>
      </c>
      <c r="X10" s="221">
        <v>88.780487060546875</v>
      </c>
      <c r="Y10" s="222">
        <v>100</v>
      </c>
      <c r="Z10" s="221">
        <v>1.7637782096862793</v>
      </c>
      <c r="AA10" s="221">
        <v>0.19941680133342743</v>
      </c>
      <c r="AB10" s="221">
        <v>6</v>
      </c>
      <c r="AC10" s="221">
        <v>98.039215087890625</v>
      </c>
      <c r="AD10" s="221">
        <v>90.731704711914063</v>
      </c>
      <c r="AE10" s="222">
        <v>100</v>
      </c>
      <c r="AF10" s="221">
        <v>1.7746646404266357</v>
      </c>
      <c r="AG10" s="221">
        <v>0.21400657296180725</v>
      </c>
      <c r="AH10" s="221">
        <v>6</v>
      </c>
      <c r="AI10" s="221">
        <v>97.058822631835938</v>
      </c>
      <c r="AJ10" s="221">
        <v>89.756095886230469</v>
      </c>
      <c r="AK10" s="222">
        <v>100</v>
      </c>
      <c r="AL10" s="221">
        <v>1.6700446605682373</v>
      </c>
      <c r="AM10" s="221">
        <v>0.18772183358669281</v>
      </c>
      <c r="AN10" s="221">
        <v>6</v>
      </c>
      <c r="AO10" s="221">
        <v>98.039215087890625</v>
      </c>
      <c r="AP10" s="221">
        <v>90.243904113769531</v>
      </c>
      <c r="AQ10" s="222">
        <v>100</v>
      </c>
      <c r="AR10" s="221">
        <v>1.8072677850723267</v>
      </c>
      <c r="AS10" s="221">
        <v>0.21459153294563293</v>
      </c>
      <c r="AT10" s="221">
        <v>6</v>
      </c>
      <c r="AU10" s="221">
        <v>98.529411315917969</v>
      </c>
      <c r="AV10" s="221">
        <v>92.195121765136719</v>
      </c>
      <c r="AW10" s="222">
        <v>100</v>
      </c>
      <c r="AX10" s="221">
        <v>1.9209213256835937</v>
      </c>
      <c r="AY10" s="221">
        <v>0.22842669486999512</v>
      </c>
      <c r="AZ10" s="221">
        <v>6</v>
      </c>
      <c r="BA10" s="221">
        <v>99.514564514160156</v>
      </c>
      <c r="BB10" s="221">
        <v>92.753623962402344</v>
      </c>
      <c r="BC10" s="222">
        <v>100</v>
      </c>
      <c r="BD10" s="221">
        <v>1.8810436725616455</v>
      </c>
      <c r="BE10" s="221">
        <v>0.23754377663135529</v>
      </c>
      <c r="BF10" s="221">
        <v>6</v>
      </c>
      <c r="BG10" s="221">
        <v>98.543685913085938</v>
      </c>
      <c r="BH10" s="221">
        <v>91.787437438964844</v>
      </c>
      <c r="BI10" s="222">
        <v>100</v>
      </c>
      <c r="BJ10" s="221">
        <v>1.8925492763519287</v>
      </c>
      <c r="BK10" s="221">
        <v>0.22402049601078033</v>
      </c>
      <c r="BL10" s="221">
        <v>7</v>
      </c>
      <c r="BM10" s="221">
        <v>100</v>
      </c>
      <c r="BN10" s="221">
        <v>93.809524536132812</v>
      </c>
      <c r="BO10" s="222">
        <v>100</v>
      </c>
      <c r="BP10" s="221">
        <v>1.8833369016647339</v>
      </c>
      <c r="BQ10" s="221">
        <v>0.23568980395793915</v>
      </c>
      <c r="BR10" s="221">
        <v>7</v>
      </c>
      <c r="BS10" s="221">
        <v>99.043060302734375</v>
      </c>
      <c r="BT10" s="221">
        <v>92.380950927734375</v>
      </c>
      <c r="BU10" s="222">
        <v>100</v>
      </c>
      <c r="BV10" s="221">
        <v>1.911617636680603</v>
      </c>
      <c r="BW10" s="221">
        <v>0.23223629593849182</v>
      </c>
      <c r="BX10" s="221">
        <v>7</v>
      </c>
      <c r="BY10" s="221">
        <v>99.526069641113281</v>
      </c>
      <c r="BZ10" s="221">
        <v>92.452827453613281</v>
      </c>
      <c r="CA10" s="222">
        <v>100</v>
      </c>
      <c r="CB10" s="221">
        <v>1.7935240268707275</v>
      </c>
      <c r="CC10" s="221">
        <v>0.2248246967792511</v>
      </c>
      <c r="CD10" s="221">
        <v>8</v>
      </c>
      <c r="CE10" s="221">
        <v>97.607658386230469</v>
      </c>
      <c r="CF10" s="221">
        <v>90.476188659667969</v>
      </c>
      <c r="CG10" s="222">
        <v>100</v>
      </c>
      <c r="CH10" s="221">
        <v>1.8022150993347168</v>
      </c>
      <c r="CI10" s="221">
        <v>0.22262275218963623</v>
      </c>
      <c r="CJ10" s="221">
        <v>8</v>
      </c>
      <c r="CK10" s="221">
        <v>97.607658386230469</v>
      </c>
      <c r="CL10" s="221">
        <v>90.476188659667969</v>
      </c>
      <c r="CM10" s="222">
        <v>100</v>
      </c>
      <c r="CN10" s="221">
        <v>1.7162995338439941</v>
      </c>
      <c r="CO10" s="221">
        <v>0.22925907373428345</v>
      </c>
      <c r="CP10" s="221">
        <v>8</v>
      </c>
      <c r="CQ10" s="221">
        <v>94.711540222167969</v>
      </c>
      <c r="CR10" s="221">
        <v>89.473686218261719</v>
      </c>
      <c r="CS10" s="222">
        <v>99.521530151367188</v>
      </c>
      <c r="CT10" s="19"/>
      <c r="CU10" s="4" t="s">
        <v>195</v>
      </c>
      <c r="CV10" s="4">
        <f t="shared" si="0"/>
        <v>1.2810108769418147</v>
      </c>
      <c r="CW10" s="4">
        <f t="shared" si="1"/>
        <v>1.1880483603374907</v>
      </c>
      <c r="CX10" s="4">
        <f t="shared" si="2"/>
        <v>1.0778671900305778</v>
      </c>
      <c r="CY10" s="4">
        <f t="shared" si="3"/>
        <v>1.0714429401236583</v>
      </c>
      <c r="CZ10" s="4">
        <f t="shared" si="4"/>
        <v>1.1381549842478069</v>
      </c>
      <c r="DA10" s="4">
        <f t="shared" si="5"/>
        <v>1.096654121747662</v>
      </c>
      <c r="DB10" s="4">
        <f t="shared" si="6"/>
        <v>1.0423009653923427</v>
      </c>
      <c r="DC10" s="4">
        <f t="shared" si="7"/>
        <v>1.3069723289273034</v>
      </c>
      <c r="DD10" s="4">
        <f t="shared" si="8"/>
        <v>1.4900672526167662</v>
      </c>
      <c r="DE10" s="4">
        <f t="shared" si="9"/>
        <v>1.3772388332796399</v>
      </c>
      <c r="DF10" s="4">
        <f t="shared" si="10"/>
        <v>1.4726267173982504</v>
      </c>
      <c r="DG10" s="4">
        <f t="shared" si="11"/>
        <v>1.4062009193626601</v>
      </c>
      <c r="DH10" s="4">
        <f t="shared" si="12"/>
        <v>1.3510446585192937</v>
      </c>
      <c r="DI10" s="4">
        <f t="shared" si="13"/>
        <v>1.2284613943505862</v>
      </c>
      <c r="DJ10" s="4">
        <f t="shared" si="14"/>
        <v>1.2123869695289025</v>
      </c>
      <c r="DK10" s="4">
        <f t="shared" si="15"/>
        <v>0.88528721074047645</v>
      </c>
    </row>
    <row r="11" spans="1:115">
      <c r="A11" s="12" t="s">
        <v>196</v>
      </c>
      <c r="B11" s="221">
        <v>1.3694115877151489</v>
      </c>
      <c r="C11" s="221">
        <v>0.31684818863868713</v>
      </c>
      <c r="D11" s="221">
        <v>4</v>
      </c>
      <c r="E11" s="221">
        <v>90.686271667480469</v>
      </c>
      <c r="F11" s="221">
        <v>76.097564697265625</v>
      </c>
      <c r="G11" s="222">
        <v>98.048782348632813</v>
      </c>
      <c r="H11" s="221">
        <v>1.2699553966522217</v>
      </c>
      <c r="I11" s="221">
        <v>0.27215272188186646</v>
      </c>
      <c r="J11" s="221">
        <v>6</v>
      </c>
      <c r="K11" s="221">
        <v>90.686271667480469</v>
      </c>
      <c r="L11" s="221">
        <v>77.073173522949219</v>
      </c>
      <c r="M11" s="222">
        <v>96.585365295410156</v>
      </c>
      <c r="N11" s="221">
        <v>1.2965660095214844</v>
      </c>
      <c r="O11" s="221">
        <v>0.22327433526515961</v>
      </c>
      <c r="P11" s="221">
        <v>8</v>
      </c>
      <c r="Q11" s="221">
        <v>90.196075439453125</v>
      </c>
      <c r="R11" s="221">
        <v>80.487808227539063</v>
      </c>
      <c r="S11" s="222">
        <v>94.634147644042969</v>
      </c>
      <c r="T11" s="221">
        <v>1.3892855644226074</v>
      </c>
      <c r="U11" s="221">
        <v>0.19036158919334412</v>
      </c>
      <c r="V11" s="221">
        <v>10</v>
      </c>
      <c r="W11" s="221">
        <v>89.215682983398438</v>
      </c>
      <c r="X11" s="221">
        <v>82.926826477050781</v>
      </c>
      <c r="Y11" s="222">
        <v>95.609756469726563</v>
      </c>
      <c r="Z11" s="221">
        <v>1.3188765048980713</v>
      </c>
      <c r="AA11" s="221">
        <v>0.16602785885334015</v>
      </c>
      <c r="AB11" s="221">
        <v>10</v>
      </c>
      <c r="AC11" s="221">
        <v>89.215682983398438</v>
      </c>
      <c r="AD11" s="221">
        <v>80</v>
      </c>
      <c r="AE11" s="222">
        <v>93.658538818359375</v>
      </c>
      <c r="AF11" s="221">
        <v>1.3304373025894165</v>
      </c>
      <c r="AG11" s="221">
        <v>0.17137753963470459</v>
      </c>
      <c r="AH11" s="221">
        <v>10</v>
      </c>
      <c r="AI11" s="221">
        <v>87.745094299316406</v>
      </c>
      <c r="AJ11" s="221">
        <v>79.512191772460938</v>
      </c>
      <c r="AK11" s="222">
        <v>93.658538818359375</v>
      </c>
      <c r="AL11" s="221">
        <v>1.3386853933334351</v>
      </c>
      <c r="AM11" s="221">
        <v>0.16304932534694672</v>
      </c>
      <c r="AN11" s="221">
        <v>10</v>
      </c>
      <c r="AO11" s="221">
        <v>88.725486755371094</v>
      </c>
      <c r="AP11" s="221">
        <v>79.024391174316406</v>
      </c>
      <c r="AQ11" s="222">
        <v>94.634147644042969</v>
      </c>
      <c r="AR11" s="221">
        <v>1.2990330457687378</v>
      </c>
      <c r="AS11" s="221">
        <v>0.17781220376491547</v>
      </c>
      <c r="AT11" s="221">
        <v>10</v>
      </c>
      <c r="AU11" s="221">
        <v>88.23529052734375</v>
      </c>
      <c r="AV11" s="221">
        <v>79.512191772460938</v>
      </c>
      <c r="AW11" s="222">
        <v>94.146339416503906</v>
      </c>
      <c r="AX11" s="221">
        <v>1.3661791086196899</v>
      </c>
      <c r="AY11" s="221">
        <v>0.17089976370334625</v>
      </c>
      <c r="AZ11" s="221">
        <v>11</v>
      </c>
      <c r="BA11" s="221">
        <v>90.776695251464844</v>
      </c>
      <c r="BB11" s="221">
        <v>83.091789245605469</v>
      </c>
      <c r="BC11" s="222">
        <v>94.685989379882813</v>
      </c>
      <c r="BD11" s="221">
        <v>1.4287915229797363</v>
      </c>
      <c r="BE11" s="221">
        <v>0.17366187274456024</v>
      </c>
      <c r="BF11" s="221">
        <v>11</v>
      </c>
      <c r="BG11" s="221">
        <v>91.747573852539062</v>
      </c>
      <c r="BH11" s="221">
        <v>84.057968139648438</v>
      </c>
      <c r="BI11" s="222">
        <v>96.135269165039063</v>
      </c>
      <c r="BJ11" s="221">
        <v>1.414689302444458</v>
      </c>
      <c r="BK11" s="221">
        <v>0.17714895308017731</v>
      </c>
      <c r="BL11" s="221">
        <v>10</v>
      </c>
      <c r="BM11" s="221">
        <v>91.387557983398438</v>
      </c>
      <c r="BN11" s="221">
        <v>83.333335876464844</v>
      </c>
      <c r="BO11" s="222">
        <v>96.666664123535156</v>
      </c>
      <c r="BP11" s="221">
        <v>1.4000076055526733</v>
      </c>
      <c r="BQ11" s="221">
        <v>0.17664593458175659</v>
      </c>
      <c r="BR11" s="221">
        <v>10</v>
      </c>
      <c r="BS11" s="221">
        <v>89.952156066894531</v>
      </c>
      <c r="BT11" s="221">
        <v>81.904762268066406</v>
      </c>
      <c r="BU11" s="222">
        <v>95.714286804199219</v>
      </c>
      <c r="BV11" s="221">
        <v>1.3977636098861694</v>
      </c>
      <c r="BW11" s="221">
        <v>0.16685953736305237</v>
      </c>
      <c r="BX11" s="221">
        <v>11</v>
      </c>
      <c r="BY11" s="221">
        <v>90.995262145996094</v>
      </c>
      <c r="BZ11" s="221">
        <v>82.547172546386719</v>
      </c>
      <c r="CA11" s="222">
        <v>95.28302001953125</v>
      </c>
      <c r="CB11" s="221">
        <v>1.4049780368804932</v>
      </c>
      <c r="CC11" s="221">
        <v>0.18073700368404388</v>
      </c>
      <c r="CD11" s="221">
        <v>11</v>
      </c>
      <c r="CE11" s="221">
        <v>90.430618286132813</v>
      </c>
      <c r="CF11" s="221">
        <v>82.857139587402344</v>
      </c>
      <c r="CG11" s="222">
        <v>95.714286804199219</v>
      </c>
      <c r="CH11" s="221">
        <v>1.4330147504806519</v>
      </c>
      <c r="CI11" s="221">
        <v>0.18208320438861847</v>
      </c>
      <c r="CJ11" s="221">
        <v>11</v>
      </c>
      <c r="CK11" s="221">
        <v>90.430618286132813</v>
      </c>
      <c r="CL11" s="221">
        <v>83.809524536132813</v>
      </c>
      <c r="CM11" s="222">
        <v>95.23809814453125</v>
      </c>
      <c r="CN11" s="221">
        <v>1.6749176979064941</v>
      </c>
      <c r="CO11" s="221">
        <v>0.19019657373428345</v>
      </c>
      <c r="CP11" s="221">
        <v>11</v>
      </c>
      <c r="CQ11" s="221">
        <v>93.269233703613281</v>
      </c>
      <c r="CR11" s="221">
        <v>89.473686218261719</v>
      </c>
      <c r="CS11" s="222">
        <v>99.043060302734375</v>
      </c>
      <c r="CT11" s="19"/>
      <c r="CU11" s="4" t="s">
        <v>196</v>
      </c>
      <c r="CV11" s="4">
        <f t="shared" si="0"/>
        <v>0.37152703146060179</v>
      </c>
      <c r="CW11" s="4">
        <f t="shared" si="1"/>
        <v>0.18512139383484758</v>
      </c>
      <c r="CX11" s="4">
        <f t="shared" si="2"/>
        <v>0.14279239053609066</v>
      </c>
      <c r="CY11" s="4">
        <f t="shared" si="3"/>
        <v>0.25562938262557872</v>
      </c>
      <c r="CZ11" s="4">
        <f t="shared" si="4"/>
        <v>7.9388435688801676E-2</v>
      </c>
      <c r="DA11" s="4">
        <f t="shared" si="5"/>
        <v>3.8063182230378884E-2</v>
      </c>
      <c r="DB11" s="4">
        <f t="shared" si="6"/>
        <v>0.16723004850779041</v>
      </c>
      <c r="DC11" s="4">
        <f t="shared" si="7"/>
        <v>3.9267585490094382E-2</v>
      </c>
      <c r="DD11" s="4">
        <f t="shared" si="8"/>
        <v>0.13191129130492629</v>
      </c>
      <c r="DE11" s="4">
        <f t="shared" si="9"/>
        <v>0.27863739059141746</v>
      </c>
      <c r="DF11" s="4">
        <f t="shared" si="10"/>
        <v>0.3094291989159807</v>
      </c>
      <c r="DG11" s="4">
        <f t="shared" si="11"/>
        <v>0.29067107310382495</v>
      </c>
      <c r="DH11" s="4">
        <f t="shared" si="12"/>
        <v>0.25280951585063155</v>
      </c>
      <c r="DI11" s="4">
        <f t="shared" si="13"/>
        <v>0.33645684308711915</v>
      </c>
      <c r="DJ11" s="4">
        <f t="shared" si="14"/>
        <v>0.36808847781538645</v>
      </c>
      <c r="DK11" s="4">
        <f t="shared" si="15"/>
        <v>0.79985622258735833</v>
      </c>
    </row>
    <row r="12" spans="1:115">
      <c r="A12" s="12" t="s">
        <v>197</v>
      </c>
      <c r="B12" s="221">
        <v>1.4832580089569092</v>
      </c>
      <c r="C12" s="221">
        <v>0.27450397610664368</v>
      </c>
      <c r="D12" s="221">
        <v>6</v>
      </c>
      <c r="E12" s="221">
        <v>93.137252807617188</v>
      </c>
      <c r="F12" s="221">
        <v>82.926826477050781</v>
      </c>
      <c r="G12" s="222">
        <v>98.536582946777344</v>
      </c>
      <c r="H12" s="221">
        <v>1.7866290807723999</v>
      </c>
      <c r="I12" s="221">
        <v>0.26721286773681641</v>
      </c>
      <c r="J12" s="221">
        <v>6</v>
      </c>
      <c r="K12" s="221">
        <v>97.549018859863281</v>
      </c>
      <c r="L12" s="221">
        <v>91.707313537597656</v>
      </c>
      <c r="M12" s="222">
        <v>100</v>
      </c>
      <c r="N12" s="221">
        <v>1.8059579133987427</v>
      </c>
      <c r="O12" s="221">
        <v>0.23308151960372925</v>
      </c>
      <c r="P12" s="221">
        <v>6</v>
      </c>
      <c r="Q12" s="221">
        <v>96.568626403808594</v>
      </c>
      <c r="R12" s="221">
        <v>91.219512939453125</v>
      </c>
      <c r="S12" s="222">
        <v>100</v>
      </c>
      <c r="T12" s="221">
        <v>1.8538550138473511</v>
      </c>
      <c r="U12" s="221">
        <v>0.22735241055488586</v>
      </c>
      <c r="V12" s="221">
        <v>6</v>
      </c>
      <c r="W12" s="221">
        <v>98.529411315917969</v>
      </c>
      <c r="X12" s="221">
        <v>91.707313537597656</v>
      </c>
      <c r="Y12" s="222">
        <v>100</v>
      </c>
      <c r="Z12" s="221">
        <v>1.8623874187469482</v>
      </c>
      <c r="AA12" s="221">
        <v>0.19941680133342743</v>
      </c>
      <c r="AB12" s="221">
        <v>6</v>
      </c>
      <c r="AC12" s="221">
        <v>99.509803771972656</v>
      </c>
      <c r="AD12" s="221">
        <v>92.195121765136719</v>
      </c>
      <c r="AE12" s="222">
        <v>100</v>
      </c>
      <c r="AF12" s="221">
        <v>1.8081682920455933</v>
      </c>
      <c r="AG12" s="221">
        <v>0.21400657296180725</v>
      </c>
      <c r="AH12" s="221">
        <v>6</v>
      </c>
      <c r="AI12" s="221">
        <v>99.509803771972656</v>
      </c>
      <c r="AJ12" s="221">
        <v>90.243904113769531</v>
      </c>
      <c r="AK12" s="222">
        <v>100</v>
      </c>
      <c r="AL12" s="221">
        <v>1.6870862245559692</v>
      </c>
      <c r="AM12" s="221">
        <v>0.18772183358669281</v>
      </c>
      <c r="AN12" s="221">
        <v>6</v>
      </c>
      <c r="AO12" s="221">
        <v>99.019607543945313</v>
      </c>
      <c r="AP12" s="221">
        <v>90.243904113769531</v>
      </c>
      <c r="AQ12" s="222">
        <v>100</v>
      </c>
      <c r="AR12" s="221">
        <v>1.621806263923645</v>
      </c>
      <c r="AS12" s="221">
        <v>0.21459153294563293</v>
      </c>
      <c r="AT12" s="221">
        <v>6</v>
      </c>
      <c r="AU12" s="221">
        <v>94.607841491699219</v>
      </c>
      <c r="AV12" s="221">
        <v>87.317070007324219</v>
      </c>
      <c r="AW12" s="222">
        <v>100</v>
      </c>
      <c r="AX12" s="221">
        <v>1.5541797876358032</v>
      </c>
      <c r="AY12" s="221">
        <v>0.22842669486999512</v>
      </c>
      <c r="AZ12" s="221">
        <v>6</v>
      </c>
      <c r="BA12" s="221">
        <v>93.203880310058594</v>
      </c>
      <c r="BB12" s="221">
        <v>85.507247924804688</v>
      </c>
      <c r="BC12" s="222">
        <v>99.51690673828125</v>
      </c>
      <c r="BD12" s="221">
        <v>1.6220067739486694</v>
      </c>
      <c r="BE12" s="221">
        <v>0.23754377663135529</v>
      </c>
      <c r="BF12" s="221">
        <v>6</v>
      </c>
      <c r="BG12" s="221">
        <v>94.660194396972656</v>
      </c>
      <c r="BH12" s="221">
        <v>86.473426818847656</v>
      </c>
      <c r="BI12" s="222">
        <v>100</v>
      </c>
      <c r="BJ12" s="221">
        <v>1.8285320997238159</v>
      </c>
      <c r="BK12" s="221">
        <v>0.22402049601078033</v>
      </c>
      <c r="BL12" s="221">
        <v>7</v>
      </c>
      <c r="BM12" s="221">
        <v>98.564590454101563</v>
      </c>
      <c r="BN12" s="221">
        <v>91.428573608398437</v>
      </c>
      <c r="BO12" s="222">
        <v>100</v>
      </c>
      <c r="BP12" s="221">
        <v>1.8879791498184204</v>
      </c>
      <c r="BQ12" s="221">
        <v>0.23568980395793915</v>
      </c>
      <c r="BR12" s="221">
        <v>7</v>
      </c>
      <c r="BS12" s="221">
        <v>99.521530151367188</v>
      </c>
      <c r="BT12" s="221">
        <v>92.380950927734375</v>
      </c>
      <c r="BU12" s="222">
        <v>100</v>
      </c>
      <c r="BV12" s="221">
        <v>1.829060435295105</v>
      </c>
      <c r="BW12" s="221">
        <v>0.23223629593849182</v>
      </c>
      <c r="BX12" s="221">
        <v>7</v>
      </c>
      <c r="BY12" s="221">
        <v>97.630332946777344</v>
      </c>
      <c r="BZ12" s="221">
        <v>91.037734985351563</v>
      </c>
      <c r="CA12" s="222">
        <v>100</v>
      </c>
      <c r="CB12" s="221">
        <v>1.8227673768997192</v>
      </c>
      <c r="CC12" s="221">
        <v>0.2248246967792511</v>
      </c>
      <c r="CD12" s="221">
        <v>8</v>
      </c>
      <c r="CE12" s="221">
        <v>98.08612060546875</v>
      </c>
      <c r="CF12" s="221">
        <v>90.952377319335938</v>
      </c>
      <c r="CG12" s="222">
        <v>100</v>
      </c>
      <c r="CH12" s="221">
        <v>1.8467690944671631</v>
      </c>
      <c r="CI12" s="221">
        <v>0.22262275218963623</v>
      </c>
      <c r="CJ12" s="221">
        <v>8</v>
      </c>
      <c r="CK12" s="221">
        <v>98.564590454101563</v>
      </c>
      <c r="CL12" s="221">
        <v>91.428573608398437</v>
      </c>
      <c r="CM12" s="222">
        <v>100</v>
      </c>
      <c r="CN12" s="221">
        <v>1.903888463973999</v>
      </c>
      <c r="CO12" s="221">
        <v>0.22925907373428345</v>
      </c>
      <c r="CP12" s="221">
        <v>8</v>
      </c>
      <c r="CQ12" s="221">
        <v>98.557693481445313</v>
      </c>
      <c r="CR12" s="221">
        <v>91.86602783203125</v>
      </c>
      <c r="CS12" s="222">
        <v>100</v>
      </c>
      <c r="CT12" s="19"/>
      <c r="CU12" s="4" t="s">
        <v>197</v>
      </c>
      <c r="CV12" s="4">
        <f t="shared" si="0"/>
        <v>0.61946154418291499</v>
      </c>
      <c r="CW12" s="4">
        <f t="shared" si="1"/>
        <v>1.2641124508975436</v>
      </c>
      <c r="CX12" s="4">
        <f t="shared" si="2"/>
        <v>1.1801632247037965</v>
      </c>
      <c r="CY12" s="4">
        <f t="shared" si="3"/>
        <v>1.2998986363452107</v>
      </c>
      <c r="CZ12" s="4">
        <f t="shared" si="4"/>
        <v>1.3728228464062553</v>
      </c>
      <c r="DA12" s="4">
        <f t="shared" si="5"/>
        <v>1.1764931118855635</v>
      </c>
      <c r="DB12" s="4">
        <f t="shared" si="6"/>
        <v>1.0873052205874276</v>
      </c>
      <c r="DC12" s="4">
        <f t="shared" si="7"/>
        <v>0.84437024389977222</v>
      </c>
      <c r="DD12" s="4">
        <f t="shared" si="8"/>
        <v>0.59218677617395443</v>
      </c>
      <c r="DE12" s="4">
        <f t="shared" si="9"/>
        <v>0.74799182850856094</v>
      </c>
      <c r="DF12" s="4">
        <f t="shared" si="10"/>
        <v>1.3167973425603385</v>
      </c>
      <c r="DG12" s="4">
        <f t="shared" si="11"/>
        <v>1.4169152841049468</v>
      </c>
      <c r="DH12" s="4">
        <f t="shared" si="12"/>
        <v>1.1745991796202848</v>
      </c>
      <c r="DI12" s="4">
        <f t="shared" si="13"/>
        <v>1.2955968223103673</v>
      </c>
      <c r="DJ12" s="4">
        <f t="shared" si="14"/>
        <v>1.3142743892100921</v>
      </c>
      <c r="DK12" s="4">
        <f t="shared" si="15"/>
        <v>1.2725563423420045</v>
      </c>
    </row>
    <row r="13" spans="1:115">
      <c r="A13" s="12" t="s">
        <v>198</v>
      </c>
      <c r="B13" s="221">
        <v>0.9295966625213623</v>
      </c>
      <c r="C13" s="221">
        <v>0.27450397610664368</v>
      </c>
      <c r="D13" s="221">
        <v>6</v>
      </c>
      <c r="E13" s="221">
        <v>78.92156982421875</v>
      </c>
      <c r="F13" s="221">
        <v>66.341461181640625</v>
      </c>
      <c r="G13" s="222">
        <v>91.219512939453125</v>
      </c>
      <c r="H13" s="221">
        <v>0.80746537446975708</v>
      </c>
      <c r="I13" s="221">
        <v>0.26721286773681641</v>
      </c>
      <c r="J13" s="221">
        <v>6</v>
      </c>
      <c r="K13" s="221">
        <v>76.470588684082031</v>
      </c>
      <c r="L13" s="221">
        <v>63.902439117431641</v>
      </c>
      <c r="M13" s="222">
        <v>88.780487060546875</v>
      </c>
      <c r="N13" s="221">
        <v>0.91320556402206421</v>
      </c>
      <c r="O13" s="221">
        <v>0.23308151960372925</v>
      </c>
      <c r="P13" s="221">
        <v>6</v>
      </c>
      <c r="Q13" s="221">
        <v>80.392158508300781</v>
      </c>
      <c r="R13" s="221">
        <v>68.292686462402344</v>
      </c>
      <c r="S13" s="222">
        <v>90.243904113769531</v>
      </c>
      <c r="T13" s="221">
        <v>0.98670417070388794</v>
      </c>
      <c r="U13" s="221">
        <v>0.22735241055488586</v>
      </c>
      <c r="V13" s="221">
        <v>6</v>
      </c>
      <c r="W13" s="221">
        <v>80.392158508300781</v>
      </c>
      <c r="X13" s="221">
        <v>69.268295288085938</v>
      </c>
      <c r="Y13" s="222">
        <v>88.780487060546875</v>
      </c>
      <c r="Z13" s="221">
        <v>1.2164598703384399</v>
      </c>
      <c r="AA13" s="221">
        <v>0.19941680133342743</v>
      </c>
      <c r="AB13" s="221">
        <v>6</v>
      </c>
      <c r="AC13" s="221">
        <v>86.274513244628906</v>
      </c>
      <c r="AD13" s="221">
        <v>76.097564697265625</v>
      </c>
      <c r="AE13" s="222">
        <v>92.682929992675781</v>
      </c>
      <c r="AF13" s="221">
        <v>1.2322384119033813</v>
      </c>
      <c r="AG13" s="221">
        <v>0.21400657296180725</v>
      </c>
      <c r="AH13" s="221">
        <v>6</v>
      </c>
      <c r="AI13" s="221">
        <v>86.274513244628906</v>
      </c>
      <c r="AJ13" s="221">
        <v>78.536582946777344</v>
      </c>
      <c r="AK13" s="222">
        <v>92.682929992675781</v>
      </c>
      <c r="AL13" s="221">
        <v>1.2219719886779785</v>
      </c>
      <c r="AM13" s="221">
        <v>0.18772183358669281</v>
      </c>
      <c r="AN13" s="221">
        <v>6</v>
      </c>
      <c r="AO13" s="221">
        <v>85.784317016601563</v>
      </c>
      <c r="AP13" s="221">
        <v>75.609756469726563</v>
      </c>
      <c r="AQ13" s="222">
        <v>92.195121765136719</v>
      </c>
      <c r="AR13" s="221">
        <v>1.2290773391723633</v>
      </c>
      <c r="AS13" s="221">
        <v>0.20713053643703461</v>
      </c>
      <c r="AT13" s="221">
        <v>7</v>
      </c>
      <c r="AU13" s="221">
        <v>86.76470947265625</v>
      </c>
      <c r="AV13" s="221">
        <v>76.585365295410156</v>
      </c>
      <c r="AW13" s="222">
        <v>94.146339416503906</v>
      </c>
      <c r="AX13" s="221">
        <v>1.2826530933380127</v>
      </c>
      <c r="AY13" s="221">
        <v>0.22038649022579193</v>
      </c>
      <c r="AZ13" s="221">
        <v>7</v>
      </c>
      <c r="BA13" s="221">
        <v>86.893203735351563</v>
      </c>
      <c r="BB13" s="221">
        <v>78.260871887207031</v>
      </c>
      <c r="BC13" s="222">
        <v>94.685989379882813</v>
      </c>
      <c r="BD13" s="221">
        <v>1.2792010307312012</v>
      </c>
      <c r="BE13" s="221">
        <v>0.22854641079902649</v>
      </c>
      <c r="BF13" s="221">
        <v>7</v>
      </c>
      <c r="BG13" s="221">
        <v>87.378639221191406</v>
      </c>
      <c r="BH13" s="221">
        <v>78.743965148925781</v>
      </c>
      <c r="BI13" s="222">
        <v>95.652175903320313</v>
      </c>
      <c r="BJ13" s="221">
        <v>1.2140923738479614</v>
      </c>
      <c r="BK13" s="221">
        <v>0.22402049601078033</v>
      </c>
      <c r="BL13" s="221">
        <v>7</v>
      </c>
      <c r="BM13" s="221">
        <v>85.64593505859375</v>
      </c>
      <c r="BN13" s="221">
        <v>75.23809814453125</v>
      </c>
      <c r="BO13" s="222">
        <v>94.285713195800781</v>
      </c>
      <c r="BP13" s="221">
        <v>1.3109022378921509</v>
      </c>
      <c r="BQ13" s="221">
        <v>0.23568980395793915</v>
      </c>
      <c r="BR13" s="221">
        <v>7</v>
      </c>
      <c r="BS13" s="221">
        <v>86.602867126464844</v>
      </c>
      <c r="BT13" s="221">
        <v>78.571426391601562</v>
      </c>
      <c r="BU13" s="222">
        <v>96.666664123535156</v>
      </c>
      <c r="BV13" s="221">
        <v>1.1544630527496338</v>
      </c>
      <c r="BW13" s="221">
        <v>0.21813498437404633</v>
      </c>
      <c r="BX13" s="221">
        <v>8</v>
      </c>
      <c r="BY13" s="221">
        <v>84.360191345214844</v>
      </c>
      <c r="BZ13" s="221">
        <v>75.943397521972656</v>
      </c>
      <c r="CA13" s="222">
        <v>92.452827453613281</v>
      </c>
      <c r="CB13" s="221">
        <v>1.1158466339111328</v>
      </c>
      <c r="CC13" s="221">
        <v>0.2248246967792511</v>
      </c>
      <c r="CD13" s="221">
        <v>8</v>
      </c>
      <c r="CE13" s="221">
        <v>83.253585815429687</v>
      </c>
      <c r="CF13" s="221">
        <v>74.76190185546875</v>
      </c>
      <c r="CG13" s="222">
        <v>90.952377319335938</v>
      </c>
      <c r="CH13" s="221">
        <v>1.1489378213882446</v>
      </c>
      <c r="CI13" s="221">
        <v>0.22262275218963623</v>
      </c>
      <c r="CJ13" s="221">
        <v>8</v>
      </c>
      <c r="CK13" s="221">
        <v>85.64593505859375</v>
      </c>
      <c r="CL13" s="221">
        <v>75.23809814453125</v>
      </c>
      <c r="CM13" s="222">
        <v>91.904762268066406</v>
      </c>
      <c r="CN13" s="221">
        <v>1.0855273008346558</v>
      </c>
      <c r="CO13" s="221">
        <v>0.22925907373428345</v>
      </c>
      <c r="CP13" s="221">
        <v>8</v>
      </c>
      <c r="CQ13" s="221">
        <v>82.211540222167969</v>
      </c>
      <c r="CR13" s="221">
        <v>74.162681579589844</v>
      </c>
      <c r="CS13" s="222">
        <v>90.909088134765625</v>
      </c>
      <c r="CT13" s="19"/>
      <c r="CU13" s="4" t="s">
        <v>198</v>
      </c>
      <c r="CV13" s="4">
        <f t="shared" si="0"/>
        <v>-0.5863010493567774</v>
      </c>
      <c r="CW13" s="4">
        <f t="shared" si="1"/>
        <v>-0.78071567751778326</v>
      </c>
      <c r="CX13" s="4">
        <f t="shared" si="2"/>
        <v>-0.63791680823135255</v>
      </c>
      <c r="CY13" s="4">
        <f t="shared" si="3"/>
        <v>-0.64930177912133336</v>
      </c>
      <c r="CZ13" s="4">
        <f t="shared" si="4"/>
        <v>-0.16434024757023327</v>
      </c>
      <c r="DA13" s="4">
        <f t="shared" si="5"/>
        <v>-0.19594415387142766</v>
      </c>
      <c r="DB13" s="4">
        <f t="shared" si="6"/>
        <v>-0.1409928265512515</v>
      </c>
      <c r="DC13" s="4">
        <f t="shared" si="7"/>
        <v>-0.1352249751802844</v>
      </c>
      <c r="DD13" s="4">
        <f t="shared" si="8"/>
        <v>-7.2582529590565159E-2</v>
      </c>
      <c r="DE13" s="4">
        <f t="shared" si="9"/>
        <v>-8.4744697804643915E-2</v>
      </c>
      <c r="DF13" s="4">
        <f t="shared" si="10"/>
        <v>-0.1788599700860477</v>
      </c>
      <c r="DG13" s="4">
        <f t="shared" si="11"/>
        <v>8.5014809585849269E-2</v>
      </c>
      <c r="DH13" s="4">
        <f t="shared" si="12"/>
        <v>-0.26718489529582734</v>
      </c>
      <c r="DI13" s="4">
        <f t="shared" si="13"/>
        <v>-0.32731664578183833</v>
      </c>
      <c r="DJ13" s="4">
        <f t="shared" si="14"/>
        <v>-0.28154721052501508</v>
      </c>
      <c r="DK13" s="4">
        <f t="shared" si="15"/>
        <v>-0.41691444234529307</v>
      </c>
    </row>
    <row r="14" spans="1:115">
      <c r="A14" s="12" t="s">
        <v>199</v>
      </c>
      <c r="B14" s="221">
        <v>1.3769415616989136</v>
      </c>
      <c r="C14" s="221">
        <v>0.27450397610664368</v>
      </c>
      <c r="D14" s="221">
        <v>6</v>
      </c>
      <c r="E14" s="221">
        <v>91.176467895507813</v>
      </c>
      <c r="F14" s="221">
        <v>78.536582946777344</v>
      </c>
      <c r="G14" s="222">
        <v>98.048782348632813</v>
      </c>
      <c r="H14" s="221">
        <v>1.2183887958526611</v>
      </c>
      <c r="I14" s="221">
        <v>0.26721286773681641</v>
      </c>
      <c r="J14" s="221">
        <v>6</v>
      </c>
      <c r="K14" s="221">
        <v>87.745094299316406</v>
      </c>
      <c r="L14" s="221">
        <v>75.609756469726563</v>
      </c>
      <c r="M14" s="222">
        <v>95.609756469726563</v>
      </c>
      <c r="N14" s="221">
        <v>1.4739125967025757</v>
      </c>
      <c r="O14" s="221">
        <v>0.23308151960372925</v>
      </c>
      <c r="P14" s="221">
        <v>6</v>
      </c>
      <c r="Q14" s="221">
        <v>91.666664123535156</v>
      </c>
      <c r="R14" s="221">
        <v>83.414634704589844</v>
      </c>
      <c r="S14" s="222">
        <v>98.536582946777344</v>
      </c>
      <c r="T14" s="221">
        <v>1.5444890260696411</v>
      </c>
      <c r="U14" s="221">
        <v>0.22735241055488586</v>
      </c>
      <c r="V14" s="221">
        <v>6</v>
      </c>
      <c r="W14" s="221">
        <v>92.647056579589844</v>
      </c>
      <c r="X14" s="221">
        <v>84.390243530273438</v>
      </c>
      <c r="Y14" s="222">
        <v>99.512191772460938</v>
      </c>
      <c r="Z14" s="221">
        <v>1.5107109546661377</v>
      </c>
      <c r="AA14" s="221">
        <v>0.19941680133342743</v>
      </c>
      <c r="AB14" s="221">
        <v>6</v>
      </c>
      <c r="AC14" s="221">
        <v>91.666664123535156</v>
      </c>
      <c r="AD14" s="221">
        <v>84.8780517578125</v>
      </c>
      <c r="AE14" s="222">
        <v>99.024391174316406</v>
      </c>
      <c r="AF14" s="221">
        <v>1.4896951913833618</v>
      </c>
      <c r="AG14" s="221">
        <v>0.21400657296180725</v>
      </c>
      <c r="AH14" s="221">
        <v>6</v>
      </c>
      <c r="AI14" s="221">
        <v>91.176467895507813</v>
      </c>
      <c r="AJ14" s="221">
        <v>81.463417053222656</v>
      </c>
      <c r="AK14" s="222">
        <v>99.512191772460938</v>
      </c>
      <c r="AL14" s="221">
        <v>1.4951013326644897</v>
      </c>
      <c r="AM14" s="221">
        <v>0.18772183358669281</v>
      </c>
      <c r="AN14" s="221">
        <v>6</v>
      </c>
      <c r="AO14" s="221">
        <v>91.666664123535156</v>
      </c>
      <c r="AP14" s="221">
        <v>85.365852355957031</v>
      </c>
      <c r="AQ14" s="222">
        <v>99.512191772460938</v>
      </c>
      <c r="AR14" s="221">
        <v>1.5653839111328125</v>
      </c>
      <c r="AS14" s="221">
        <v>0.20713053643703461</v>
      </c>
      <c r="AT14" s="221">
        <v>7</v>
      </c>
      <c r="AU14" s="221">
        <v>94.117645263671875</v>
      </c>
      <c r="AV14" s="221">
        <v>85.853660583496094</v>
      </c>
      <c r="AW14" s="222">
        <v>99.512191772460938</v>
      </c>
      <c r="AX14" s="221">
        <v>1.6170611381530762</v>
      </c>
      <c r="AY14" s="221">
        <v>0.22038649022579193</v>
      </c>
      <c r="AZ14" s="221">
        <v>7</v>
      </c>
      <c r="BA14" s="221">
        <v>94.660194396972656</v>
      </c>
      <c r="BB14" s="221">
        <v>86.473426818847656</v>
      </c>
      <c r="BC14" s="222">
        <v>99.51690673828125</v>
      </c>
      <c r="BD14" s="221">
        <v>1.4913060665130615</v>
      </c>
      <c r="BE14" s="221">
        <v>0.22854641079902649</v>
      </c>
      <c r="BF14" s="221">
        <v>7</v>
      </c>
      <c r="BG14" s="221">
        <v>92.233009338378906</v>
      </c>
      <c r="BH14" s="221">
        <v>82.125602722167969</v>
      </c>
      <c r="BI14" s="222">
        <v>98.067634582519531</v>
      </c>
      <c r="BJ14" s="221">
        <v>1.523607611656189</v>
      </c>
      <c r="BK14" s="221">
        <v>0.22402049601078033</v>
      </c>
      <c r="BL14" s="221">
        <v>7</v>
      </c>
      <c r="BM14" s="221">
        <v>93.7799072265625</v>
      </c>
      <c r="BN14" s="221">
        <v>84.285713195800781</v>
      </c>
      <c r="BO14" s="222">
        <v>99.523811340332031</v>
      </c>
      <c r="BP14" s="221">
        <v>1.5757863521575928</v>
      </c>
      <c r="BQ14" s="221">
        <v>0.23568980395793915</v>
      </c>
      <c r="BR14" s="221">
        <v>7</v>
      </c>
      <c r="BS14" s="221">
        <v>93.7799072265625</v>
      </c>
      <c r="BT14" s="221">
        <v>84.285713195800781</v>
      </c>
      <c r="BU14" s="222">
        <v>100</v>
      </c>
      <c r="BV14" s="221">
        <v>1.5507804155349731</v>
      </c>
      <c r="BW14" s="221">
        <v>0.21813498437404633</v>
      </c>
      <c r="BX14" s="221">
        <v>8</v>
      </c>
      <c r="BY14" s="221">
        <v>92.890998840332031</v>
      </c>
      <c r="BZ14" s="221">
        <v>84.905662536621094</v>
      </c>
      <c r="CA14" s="222">
        <v>98.584907531738281</v>
      </c>
      <c r="CB14" s="221">
        <v>1.5288695096969604</v>
      </c>
      <c r="CC14" s="221">
        <v>0.2248246967792511</v>
      </c>
      <c r="CD14" s="221">
        <v>8</v>
      </c>
      <c r="CE14" s="221">
        <v>91.86602783203125</v>
      </c>
      <c r="CF14" s="221">
        <v>85.23809814453125</v>
      </c>
      <c r="CG14" s="222">
        <v>99.047622680664063</v>
      </c>
      <c r="CH14" s="221">
        <v>1.5460373163223267</v>
      </c>
      <c r="CI14" s="221">
        <v>0.22262275218963623</v>
      </c>
      <c r="CJ14" s="221">
        <v>8</v>
      </c>
      <c r="CK14" s="221">
        <v>92.344497680664063</v>
      </c>
      <c r="CL14" s="221">
        <v>85.714286804199219</v>
      </c>
      <c r="CM14" s="222">
        <v>99.047622680664063</v>
      </c>
      <c r="CN14" s="221">
        <v>1.6950865983963013</v>
      </c>
      <c r="CO14" s="221">
        <v>0.22925907373428345</v>
      </c>
      <c r="CP14" s="221">
        <v>8</v>
      </c>
      <c r="CQ14" s="221">
        <v>94.230766296386719</v>
      </c>
      <c r="CR14" s="221">
        <v>89.473686218261719</v>
      </c>
      <c r="CS14" s="222">
        <v>99.521530151367188</v>
      </c>
      <c r="CT14" s="19"/>
      <c r="CU14" s="4" t="s">
        <v>199</v>
      </c>
      <c r="CV14" s="4">
        <f t="shared" si="0"/>
        <v>0.38792579402259586</v>
      </c>
      <c r="CW14" s="4">
        <f t="shared" si="1"/>
        <v>7.7432725307835709E-2</v>
      </c>
      <c r="CX14" s="4">
        <f t="shared" si="2"/>
        <v>0.50395670367204182</v>
      </c>
      <c r="CY14" s="4">
        <f t="shared" si="3"/>
        <v>0.60449907965266669</v>
      </c>
      <c r="CZ14" s="4">
        <f t="shared" si="4"/>
        <v>0.535911519528949</v>
      </c>
      <c r="DA14" s="4">
        <f t="shared" si="5"/>
        <v>0.41757372506351392</v>
      </c>
      <c r="DB14" s="4">
        <f t="shared" si="6"/>
        <v>0.58030145764026664</v>
      </c>
      <c r="DC14" s="4">
        <f t="shared" si="7"/>
        <v>0.70363432260711112</v>
      </c>
      <c r="DD14" s="4">
        <f t="shared" si="8"/>
        <v>0.74613698662014372</v>
      </c>
      <c r="DE14" s="4">
        <f t="shared" si="9"/>
        <v>0.43049640945555689</v>
      </c>
      <c r="DF14" s="4">
        <f t="shared" si="10"/>
        <v>0.5745560434106024</v>
      </c>
      <c r="DG14" s="4">
        <f t="shared" si="11"/>
        <v>0.69637054084371053</v>
      </c>
      <c r="DH14" s="4">
        <f t="shared" si="12"/>
        <v>0.57984486951079539</v>
      </c>
      <c r="DI14" s="4">
        <f t="shared" si="13"/>
        <v>0.62088072201532662</v>
      </c>
      <c r="DJ14" s="4">
        <f t="shared" si="14"/>
        <v>0.62655188979725451</v>
      </c>
      <c r="DK14" s="4">
        <f t="shared" si="15"/>
        <v>0.84149403443815429</v>
      </c>
    </row>
    <row r="15" spans="1:115">
      <c r="A15" s="12" t="s">
        <v>200</v>
      </c>
      <c r="B15" s="221">
        <v>0.64975178241729736</v>
      </c>
      <c r="C15" s="221">
        <v>0.27450397610664368</v>
      </c>
      <c r="D15" s="221">
        <v>6</v>
      </c>
      <c r="E15" s="221">
        <v>71.07843017578125</v>
      </c>
      <c r="F15" s="221">
        <v>57.56097412109375</v>
      </c>
      <c r="G15" s="222">
        <v>83.902435302734375</v>
      </c>
      <c r="H15" s="221">
        <v>0.65610790252685547</v>
      </c>
      <c r="I15" s="221">
        <v>0.26721286773681641</v>
      </c>
      <c r="J15" s="221">
        <v>6</v>
      </c>
      <c r="K15" s="221">
        <v>71.07843017578125</v>
      </c>
      <c r="L15" s="221">
        <v>57.073169708251953</v>
      </c>
      <c r="M15" s="222">
        <v>85.365852355957031</v>
      </c>
      <c r="N15" s="221">
        <v>0.8025813102722168</v>
      </c>
      <c r="O15" s="221">
        <v>0.23308151960372925</v>
      </c>
      <c r="P15" s="221">
        <v>6</v>
      </c>
      <c r="Q15" s="221">
        <v>78.431373596191406</v>
      </c>
      <c r="R15" s="221">
        <v>64.8780517578125</v>
      </c>
      <c r="S15" s="222">
        <v>86.829269409179688</v>
      </c>
      <c r="T15" s="221">
        <v>0.9729570746421814</v>
      </c>
      <c r="U15" s="221">
        <v>0.22735241055488586</v>
      </c>
      <c r="V15" s="221">
        <v>6</v>
      </c>
      <c r="W15" s="221">
        <v>79.901962280273438</v>
      </c>
      <c r="X15" s="221">
        <v>68.780487060546875</v>
      </c>
      <c r="Y15" s="222">
        <v>88.292686462402344</v>
      </c>
      <c r="Z15" s="221">
        <v>0.99797153472900391</v>
      </c>
      <c r="AA15" s="221">
        <v>0.19941680133342743</v>
      </c>
      <c r="AB15" s="221">
        <v>6</v>
      </c>
      <c r="AC15" s="221">
        <v>78.92156982421875</v>
      </c>
      <c r="AD15" s="221">
        <v>70.731704711914063</v>
      </c>
      <c r="AE15" s="222">
        <v>89.268295288085938</v>
      </c>
      <c r="AF15" s="221">
        <v>0.85282957553863525</v>
      </c>
      <c r="AG15" s="221">
        <v>0.21400657296180725</v>
      </c>
      <c r="AH15" s="221">
        <v>6</v>
      </c>
      <c r="AI15" s="221">
        <v>77.450981140136719</v>
      </c>
      <c r="AJ15" s="221">
        <v>67.317070007324219</v>
      </c>
      <c r="AK15" s="222">
        <v>85.365852355957031</v>
      </c>
      <c r="AL15" s="221">
        <v>0.9265022873878479</v>
      </c>
      <c r="AM15" s="221">
        <v>0.18772183358669281</v>
      </c>
      <c r="AN15" s="221">
        <v>6</v>
      </c>
      <c r="AO15" s="221">
        <v>76.470588684082031</v>
      </c>
      <c r="AP15" s="221">
        <v>68.780487060546875</v>
      </c>
      <c r="AQ15" s="222">
        <v>85.853660583496094</v>
      </c>
      <c r="AR15" s="221">
        <v>0.83953768014907837</v>
      </c>
      <c r="AS15" s="221">
        <v>0.20713053643703461</v>
      </c>
      <c r="AT15" s="221">
        <v>7</v>
      </c>
      <c r="AU15" s="221">
        <v>73.529411315917969</v>
      </c>
      <c r="AV15" s="221">
        <v>65.853660583496094</v>
      </c>
      <c r="AW15" s="222">
        <v>85.365852355957031</v>
      </c>
      <c r="AX15" s="221">
        <v>0.88810771703720093</v>
      </c>
      <c r="AY15" s="221">
        <v>0.22038649022579193</v>
      </c>
      <c r="AZ15" s="221">
        <v>7</v>
      </c>
      <c r="BA15" s="221">
        <v>77.669906616210938</v>
      </c>
      <c r="BB15" s="221">
        <v>67.149757385253906</v>
      </c>
      <c r="BC15" s="222">
        <v>86.473426818847656</v>
      </c>
      <c r="BD15" s="221">
        <v>0.87459826469421387</v>
      </c>
      <c r="BE15" s="221">
        <v>0.22854641079902649</v>
      </c>
      <c r="BF15" s="221">
        <v>7</v>
      </c>
      <c r="BG15" s="221">
        <v>76.699028015136719</v>
      </c>
      <c r="BH15" s="221">
        <v>65.700485229492188</v>
      </c>
      <c r="BI15" s="222">
        <v>86.956520080566406</v>
      </c>
      <c r="BJ15" s="221">
        <v>0.81379467248916626</v>
      </c>
      <c r="BK15" s="221">
        <v>0.22402049601078033</v>
      </c>
      <c r="BL15" s="221">
        <v>7</v>
      </c>
      <c r="BM15" s="221">
        <v>74.641151428222656</v>
      </c>
      <c r="BN15" s="221">
        <v>64.76190185546875</v>
      </c>
      <c r="BO15" s="222">
        <v>84.76190185546875</v>
      </c>
      <c r="BP15" s="221">
        <v>0.63307106494903564</v>
      </c>
      <c r="BQ15" s="221">
        <v>0.23568980395793915</v>
      </c>
      <c r="BR15" s="221">
        <v>7</v>
      </c>
      <c r="BS15" s="221">
        <v>73.205741882324219</v>
      </c>
      <c r="BT15" s="221">
        <v>57.142856597900391</v>
      </c>
      <c r="BU15" s="222">
        <v>80.952377319335937</v>
      </c>
      <c r="BV15" s="221">
        <v>0.48997139930725098</v>
      </c>
      <c r="BW15" s="221">
        <v>0.23223629593849182</v>
      </c>
      <c r="BX15" s="221">
        <v>7</v>
      </c>
      <c r="BY15" s="221">
        <v>68.720382690429687</v>
      </c>
      <c r="BZ15" s="221">
        <v>55.188678741455078</v>
      </c>
      <c r="CA15" s="222">
        <v>77.830184936523438</v>
      </c>
      <c r="CB15" s="221">
        <v>0.49812915921211243</v>
      </c>
      <c r="CC15" s="221">
        <v>0.2248246967792511</v>
      </c>
      <c r="CD15" s="221">
        <v>8</v>
      </c>
      <c r="CE15" s="221">
        <v>68.421051025390625</v>
      </c>
      <c r="CF15" s="221">
        <v>56.190475463867188</v>
      </c>
      <c r="CG15" s="222">
        <v>76.666664123535156</v>
      </c>
      <c r="CH15" s="221">
        <v>0.61256647109985352</v>
      </c>
      <c r="CI15" s="221">
        <v>0.22262275218963623</v>
      </c>
      <c r="CJ15" s="221">
        <v>8</v>
      </c>
      <c r="CK15" s="221">
        <v>72.248802185058594</v>
      </c>
      <c r="CL15" s="221">
        <v>59.523811340332031</v>
      </c>
      <c r="CM15" s="222">
        <v>79.523811340332031</v>
      </c>
      <c r="CN15" s="221">
        <v>0.34499868750572205</v>
      </c>
      <c r="CO15" s="221">
        <v>0.22925907373428345</v>
      </c>
      <c r="CP15" s="221">
        <v>8</v>
      </c>
      <c r="CQ15" s="221">
        <v>64.903846740722656</v>
      </c>
      <c r="CR15" s="221">
        <v>51.674640655517578</v>
      </c>
      <c r="CS15" s="222">
        <v>74.162681579589844</v>
      </c>
      <c r="CT15" s="19"/>
      <c r="CU15" s="4" t="s">
        <v>200</v>
      </c>
      <c r="CV15" s="4">
        <f t="shared" si="0"/>
        <v>-1.1957466799672978</v>
      </c>
      <c r="CW15" s="4">
        <f t="shared" si="1"/>
        <v>-1.0968017559564562</v>
      </c>
      <c r="CX15" s="4">
        <f t="shared" si="2"/>
        <v>-0.86320184617202433</v>
      </c>
      <c r="CY15" s="4">
        <f t="shared" si="3"/>
        <v>-0.68020279889985391</v>
      </c>
      <c r="CZ15" s="4">
        <f t="shared" si="4"/>
        <v>-0.68429361817762657</v>
      </c>
      <c r="DA15" s="4">
        <f t="shared" si="5"/>
        <v>-1.100073013891498</v>
      </c>
      <c r="DB15" s="4">
        <f t="shared" si="6"/>
        <v>-0.92128469699513771</v>
      </c>
      <c r="DC15" s="4">
        <f t="shared" si="7"/>
        <v>-1.1068651156740104</v>
      </c>
      <c r="DD15" s="4">
        <f t="shared" si="8"/>
        <v>-1.0385341704573763</v>
      </c>
      <c r="DE15" s="4">
        <f t="shared" si="9"/>
        <v>-1.0675972567030398</v>
      </c>
      <c r="DF15" s="4">
        <f t="shared" si="10"/>
        <v>-1.1532569028680082</v>
      </c>
      <c r="DG15" s="4">
        <f t="shared" si="11"/>
        <v>-1.4794277148486039</v>
      </c>
      <c r="DH15" s="4">
        <f t="shared" si="12"/>
        <v>-1.6873704884163672</v>
      </c>
      <c r="DI15" s="4">
        <f t="shared" si="13"/>
        <v>-1.7454416889468716</v>
      </c>
      <c r="DJ15" s="4">
        <f t="shared" si="14"/>
        <v>-1.5081373896849841</v>
      </c>
      <c r="DK15" s="4">
        <f t="shared" si="15"/>
        <v>-1.9457033362913803</v>
      </c>
    </row>
    <row r="16" spans="1:115">
      <c r="A16" s="12" t="s">
        <v>201</v>
      </c>
      <c r="B16" s="221">
        <v>0.87668627500534058</v>
      </c>
      <c r="C16" s="221">
        <v>0.26511135697364807</v>
      </c>
      <c r="D16" s="221">
        <v>7</v>
      </c>
      <c r="E16" s="221">
        <v>77.450981140136719</v>
      </c>
      <c r="F16" s="221">
        <v>65.365852355957031</v>
      </c>
      <c r="G16" s="222">
        <v>89.756095886230469</v>
      </c>
      <c r="H16" s="221">
        <v>1.0141562223434448</v>
      </c>
      <c r="I16" s="221">
        <v>0.232559934258461</v>
      </c>
      <c r="J16" s="221">
        <v>8</v>
      </c>
      <c r="K16" s="221">
        <v>81.862747192382812</v>
      </c>
      <c r="L16" s="221">
        <v>70.731704711914063</v>
      </c>
      <c r="M16" s="222">
        <v>91.707313537597656</v>
      </c>
      <c r="N16" s="221">
        <v>1.0660181045532227</v>
      </c>
      <c r="O16" s="221">
        <v>0.20385237038135529</v>
      </c>
      <c r="P16" s="221">
        <v>9</v>
      </c>
      <c r="Q16" s="221">
        <v>82.8431396484375</v>
      </c>
      <c r="R16" s="221">
        <v>76.097564697265625</v>
      </c>
      <c r="S16" s="222">
        <v>90.731704711914063</v>
      </c>
      <c r="T16" s="221">
        <v>1.3101677894592285</v>
      </c>
      <c r="U16" s="221">
        <v>0.19036158919334412</v>
      </c>
      <c r="V16" s="221">
        <v>10</v>
      </c>
      <c r="W16" s="221">
        <v>88.23529052734375</v>
      </c>
      <c r="X16" s="221">
        <v>80.487808227539063</v>
      </c>
      <c r="Y16" s="222">
        <v>95.1219482421875</v>
      </c>
      <c r="Z16" s="221">
        <v>1.118531346321106</v>
      </c>
      <c r="AA16" s="221">
        <v>0.16602785885334015</v>
      </c>
      <c r="AB16" s="221">
        <v>10</v>
      </c>
      <c r="AC16" s="221">
        <v>82.352943420410156</v>
      </c>
      <c r="AD16" s="221">
        <v>75.1219482421875</v>
      </c>
      <c r="AE16" s="222">
        <v>90.731704711914063</v>
      </c>
      <c r="AF16" s="221">
        <v>1.178647518157959</v>
      </c>
      <c r="AG16" s="221">
        <v>0.17137753963470459</v>
      </c>
      <c r="AH16" s="221">
        <v>10</v>
      </c>
      <c r="AI16" s="221">
        <v>83.823532104492188</v>
      </c>
      <c r="AJ16" s="221">
        <v>78.536582946777344</v>
      </c>
      <c r="AK16" s="222">
        <v>90.731704711914063</v>
      </c>
      <c r="AL16" s="221">
        <v>1.1124116182327271</v>
      </c>
      <c r="AM16" s="221">
        <v>0.16304932534694672</v>
      </c>
      <c r="AN16" s="221">
        <v>10</v>
      </c>
      <c r="AO16" s="221">
        <v>82.8431396484375</v>
      </c>
      <c r="AP16" s="221">
        <v>73.170730590820313</v>
      </c>
      <c r="AQ16" s="222">
        <v>90.243904113769531</v>
      </c>
      <c r="AR16" s="221">
        <v>1.208078145980835</v>
      </c>
      <c r="AS16" s="221">
        <v>0.17020247876644135</v>
      </c>
      <c r="AT16" s="221">
        <v>11</v>
      </c>
      <c r="AU16" s="221">
        <v>85.784317016601563</v>
      </c>
      <c r="AV16" s="221">
        <v>76.585365295410156</v>
      </c>
      <c r="AW16" s="222">
        <v>92.195121765136719</v>
      </c>
      <c r="AX16" s="221">
        <v>1.1869237422943115</v>
      </c>
      <c r="AY16" s="221">
        <v>0.17089976370334625</v>
      </c>
      <c r="AZ16" s="221">
        <v>11</v>
      </c>
      <c r="BA16" s="221">
        <v>85.922332763671875</v>
      </c>
      <c r="BB16" s="221">
        <v>78.260871887207031</v>
      </c>
      <c r="BC16" s="222">
        <v>91.304344177246094</v>
      </c>
      <c r="BD16" s="221">
        <v>1.1930528879165649</v>
      </c>
      <c r="BE16" s="221">
        <v>0.17366187274456024</v>
      </c>
      <c r="BF16" s="221">
        <v>11</v>
      </c>
      <c r="BG16" s="221">
        <v>85.922332763671875</v>
      </c>
      <c r="BH16" s="221">
        <v>78.743965148925781</v>
      </c>
      <c r="BI16" s="222">
        <v>91.787437438964844</v>
      </c>
      <c r="BJ16" s="221">
        <v>1.0828834772109985</v>
      </c>
      <c r="BK16" s="221">
        <v>0.16409014165401459</v>
      </c>
      <c r="BL16" s="221">
        <v>11</v>
      </c>
      <c r="BM16" s="221">
        <v>81.818183898925781</v>
      </c>
      <c r="BN16" s="221">
        <v>74.285713195800781</v>
      </c>
      <c r="BO16" s="222">
        <v>88.095237731933594</v>
      </c>
      <c r="BP16" s="221">
        <v>1.0215834379196167</v>
      </c>
      <c r="BQ16" s="221">
        <v>0.17664593458175659</v>
      </c>
      <c r="BR16" s="221">
        <v>10</v>
      </c>
      <c r="BS16" s="221">
        <v>81.339714050292969</v>
      </c>
      <c r="BT16" s="221">
        <v>74.76190185546875</v>
      </c>
      <c r="BU16" s="222">
        <v>86.666664123535156</v>
      </c>
      <c r="BV16" s="221">
        <v>1.0369471311569214</v>
      </c>
      <c r="BW16" s="221">
        <v>0.17292307317256927</v>
      </c>
      <c r="BX16" s="221">
        <v>10</v>
      </c>
      <c r="BY16" s="221">
        <v>81.042655944824219</v>
      </c>
      <c r="BZ16" s="221">
        <v>75.943397521972656</v>
      </c>
      <c r="CA16" s="222">
        <v>86.792449951171875</v>
      </c>
      <c r="CB16" s="221">
        <v>0.96739959716796875</v>
      </c>
      <c r="CC16" s="221">
        <v>0.18073700368404388</v>
      </c>
      <c r="CD16" s="221">
        <v>11</v>
      </c>
      <c r="CE16" s="221">
        <v>78.947364807128906</v>
      </c>
      <c r="CF16" s="221">
        <v>72.380950927734375</v>
      </c>
      <c r="CG16" s="222">
        <v>86.666664123535156</v>
      </c>
      <c r="CH16" s="221">
        <v>0.88344544172286987</v>
      </c>
      <c r="CI16" s="221">
        <v>0.18208320438861847</v>
      </c>
      <c r="CJ16" s="221">
        <v>11</v>
      </c>
      <c r="CK16" s="221">
        <v>77.511962890625</v>
      </c>
      <c r="CL16" s="221">
        <v>69.047622680664063</v>
      </c>
      <c r="CM16" s="222">
        <v>85.714286804199219</v>
      </c>
      <c r="CN16" s="221">
        <v>0.76599478721618652</v>
      </c>
      <c r="CO16" s="221">
        <v>0.19019657373428345</v>
      </c>
      <c r="CP16" s="221">
        <v>11</v>
      </c>
      <c r="CQ16" s="221">
        <v>74.519233703613281</v>
      </c>
      <c r="CR16" s="221">
        <v>66.985649108886719</v>
      </c>
      <c r="CS16" s="222">
        <v>81.818183898925781</v>
      </c>
      <c r="CT16" s="19"/>
      <c r="CU16" s="4" t="s">
        <v>201</v>
      </c>
      <c r="CV16" s="4">
        <f t="shared" si="0"/>
        <v>-0.70152918743655102</v>
      </c>
      <c r="CW16" s="4">
        <f t="shared" si="1"/>
        <v>-0.34907461801195139</v>
      </c>
      <c r="CX16" s="4">
        <f t="shared" si="2"/>
        <v>-0.32671580280608475</v>
      </c>
      <c r="CY16" s="4">
        <f t="shared" si="3"/>
        <v>7.7786737313299562E-2</v>
      </c>
      <c r="CZ16" s="4">
        <f t="shared" si="4"/>
        <v>-0.39738823157080716</v>
      </c>
      <c r="DA16" s="4">
        <f t="shared" si="5"/>
        <v>-0.32365091508909444</v>
      </c>
      <c r="DB16" s="4">
        <f t="shared" si="6"/>
        <v>-0.43032559403290283</v>
      </c>
      <c r="DC16" s="4">
        <f t="shared" si="7"/>
        <v>-0.18760387563429912</v>
      </c>
      <c r="DD16" s="4">
        <f t="shared" si="8"/>
        <v>-0.3069533504749965</v>
      </c>
      <c r="DE16" s="4">
        <f t="shared" si="9"/>
        <v>-0.29401396068943936</v>
      </c>
      <c r="DF16" s="4">
        <f t="shared" si="10"/>
        <v>-0.49824613194204032</v>
      </c>
      <c r="DG16" s="4">
        <f t="shared" si="11"/>
        <v>-0.58273647106137882</v>
      </c>
      <c r="DH16" s="4">
        <f t="shared" si="12"/>
        <v>-0.51834594140326995</v>
      </c>
      <c r="DI16" s="4">
        <f t="shared" si="13"/>
        <v>-0.66811396658240962</v>
      </c>
      <c r="DJ16" s="4">
        <f t="shared" si="14"/>
        <v>-0.88868319078247271</v>
      </c>
      <c r="DK16" s="4">
        <f t="shared" si="15"/>
        <v>-1.076575324155957</v>
      </c>
    </row>
    <row r="17" spans="1:115">
      <c r="A17" s="12" t="s">
        <v>202</v>
      </c>
      <c r="B17" s="221">
        <v>1.0568622350692749</v>
      </c>
      <c r="C17" s="221">
        <v>0.31887233257293701</v>
      </c>
      <c r="D17" s="221">
        <v>5</v>
      </c>
      <c r="E17" s="221">
        <v>83.823532104492188</v>
      </c>
      <c r="F17" s="221">
        <v>68.292686462402344</v>
      </c>
      <c r="G17" s="222">
        <v>95.609756469726563</v>
      </c>
      <c r="H17" s="221">
        <v>1.2692110538482666</v>
      </c>
      <c r="I17" s="221">
        <v>0.29996135830879211</v>
      </c>
      <c r="J17" s="221">
        <v>5</v>
      </c>
      <c r="K17" s="221">
        <v>90.196075439453125</v>
      </c>
      <c r="L17" s="221">
        <v>75.609756469726563</v>
      </c>
      <c r="M17" s="222">
        <v>97.073173522949219</v>
      </c>
      <c r="N17" s="221">
        <v>1.55610191822052</v>
      </c>
      <c r="O17" s="221">
        <v>0.25769582390785217</v>
      </c>
      <c r="P17" s="221">
        <v>5</v>
      </c>
      <c r="Q17" s="221">
        <v>94.117645263671875</v>
      </c>
      <c r="R17" s="221">
        <v>84.8780517578125</v>
      </c>
      <c r="S17" s="222">
        <v>99.024391174316406</v>
      </c>
      <c r="T17" s="221">
        <v>1.5144153833389282</v>
      </c>
      <c r="U17" s="221">
        <v>0.25347763299942017</v>
      </c>
      <c r="V17" s="221">
        <v>5</v>
      </c>
      <c r="W17" s="221">
        <v>92.1568603515625</v>
      </c>
      <c r="X17" s="221">
        <v>82.926826477050781</v>
      </c>
      <c r="Y17" s="222">
        <v>99.512191772460938</v>
      </c>
      <c r="Z17" s="221">
        <v>1.6441769599914551</v>
      </c>
      <c r="AA17" s="221">
        <v>0.21928264200687408</v>
      </c>
      <c r="AB17" s="221">
        <v>5</v>
      </c>
      <c r="AC17" s="221">
        <v>95.588233947753906</v>
      </c>
      <c r="AD17" s="221">
        <v>87.317070007324219</v>
      </c>
      <c r="AE17" s="222">
        <v>100</v>
      </c>
      <c r="AF17" s="221">
        <v>1.6429044008255005</v>
      </c>
      <c r="AG17" s="221">
        <v>0.23781119287014008</v>
      </c>
      <c r="AH17" s="221">
        <v>5</v>
      </c>
      <c r="AI17" s="221">
        <v>94.607841491699219</v>
      </c>
      <c r="AJ17" s="221">
        <v>86.829269409179688</v>
      </c>
      <c r="AK17" s="222">
        <v>100</v>
      </c>
      <c r="AL17" s="221">
        <v>1.6092988252639771</v>
      </c>
      <c r="AM17" s="221">
        <v>0.20107200741767883</v>
      </c>
      <c r="AN17" s="221">
        <v>5</v>
      </c>
      <c r="AO17" s="221">
        <v>95.098037719726563</v>
      </c>
      <c r="AP17" s="221">
        <v>87.804878234863281</v>
      </c>
      <c r="AQ17" s="222">
        <v>100</v>
      </c>
      <c r="AR17" s="221">
        <v>1.5495854616165161</v>
      </c>
      <c r="AS17" s="221">
        <v>0.21459153294563293</v>
      </c>
      <c r="AT17" s="221">
        <v>6</v>
      </c>
      <c r="AU17" s="221">
        <v>93.137252807617188</v>
      </c>
      <c r="AV17" s="221">
        <v>85.365852355957031</v>
      </c>
      <c r="AW17" s="222">
        <v>99.512191772460938</v>
      </c>
      <c r="AX17" s="221">
        <v>1.5144331455230713</v>
      </c>
      <c r="AY17" s="221">
        <v>0.22842669486999512</v>
      </c>
      <c r="AZ17" s="221">
        <v>6</v>
      </c>
      <c r="BA17" s="221">
        <v>92.71844482421875</v>
      </c>
      <c r="BB17" s="221">
        <v>85.024154663085938</v>
      </c>
      <c r="BC17" s="222">
        <v>99.0338134765625</v>
      </c>
      <c r="BD17" s="221">
        <v>1.3251276016235352</v>
      </c>
      <c r="BE17" s="221">
        <v>0.23754377663135529</v>
      </c>
      <c r="BF17" s="221">
        <v>6</v>
      </c>
      <c r="BG17" s="221">
        <v>87.86407470703125</v>
      </c>
      <c r="BH17" s="221">
        <v>78.743965148925781</v>
      </c>
      <c r="BI17" s="222">
        <v>96.135269165039063</v>
      </c>
      <c r="BJ17" s="221">
        <v>1.0046966075897217</v>
      </c>
      <c r="BK17" s="221">
        <v>0.25320744514465332</v>
      </c>
      <c r="BL17" s="221">
        <v>5</v>
      </c>
      <c r="BM17" s="221">
        <v>80.382774353027344</v>
      </c>
      <c r="BN17" s="221">
        <v>70.476188659667969</v>
      </c>
      <c r="BO17" s="222">
        <v>91.428573608398437</v>
      </c>
      <c r="BP17" s="221">
        <v>0.90251213312149048</v>
      </c>
      <c r="BQ17" s="221">
        <v>0.254620760679245</v>
      </c>
      <c r="BR17" s="221">
        <v>6</v>
      </c>
      <c r="BS17" s="221">
        <v>78.468902587890625</v>
      </c>
      <c r="BT17" s="221">
        <v>68.095237731933594</v>
      </c>
      <c r="BU17" s="222">
        <v>86.666664123535156</v>
      </c>
      <c r="BV17" s="221">
        <v>1.0305482149124146</v>
      </c>
      <c r="BW17" s="221">
        <v>0.25214269757270813</v>
      </c>
      <c r="BX17" s="221">
        <v>6</v>
      </c>
      <c r="BY17" s="221">
        <v>80.568717956542969</v>
      </c>
      <c r="BZ17" s="221">
        <v>71.698112487792969</v>
      </c>
      <c r="CA17" s="222">
        <v>91.037734985351563</v>
      </c>
      <c r="CB17" s="221">
        <v>1.0769250392913818</v>
      </c>
      <c r="CC17" s="221">
        <v>0.24357539415359497</v>
      </c>
      <c r="CD17" s="221">
        <v>7</v>
      </c>
      <c r="CE17" s="221">
        <v>81.818183898925781</v>
      </c>
      <c r="CF17" s="221">
        <v>72.380950927734375</v>
      </c>
      <c r="CG17" s="222">
        <v>90.952377319335938</v>
      </c>
      <c r="CH17" s="221">
        <v>1.1074035167694092</v>
      </c>
      <c r="CI17" s="221">
        <v>0.24217924475669861</v>
      </c>
      <c r="CJ17" s="221">
        <v>7</v>
      </c>
      <c r="CK17" s="221">
        <v>83.253585815429687</v>
      </c>
      <c r="CL17" s="221">
        <v>73.333335876464844</v>
      </c>
      <c r="CM17" s="222">
        <v>91.904762268066406</v>
      </c>
      <c r="CN17" s="221">
        <v>1.210985541343689</v>
      </c>
      <c r="CO17" s="221">
        <v>0.24693103134632111</v>
      </c>
      <c r="CP17" s="221">
        <v>7</v>
      </c>
      <c r="CQ17" s="221">
        <v>87.980766296386719</v>
      </c>
      <c r="CR17" s="221">
        <v>75.59808349609375</v>
      </c>
      <c r="CS17" s="222">
        <v>91.86602783203125</v>
      </c>
      <c r="CT17" s="19"/>
      <c r="CU17" s="4" t="s">
        <v>202</v>
      </c>
      <c r="CV17" s="4">
        <f t="shared" si="0"/>
        <v>-0.30914233525906371</v>
      </c>
      <c r="CW17" s="4">
        <f t="shared" si="1"/>
        <v>0.18356695192394565</v>
      </c>
      <c r="CX17" s="4">
        <f t="shared" si="2"/>
        <v>0.67133432466244514</v>
      </c>
      <c r="CY17" s="4">
        <f t="shared" si="3"/>
        <v>0.53689889524553491</v>
      </c>
      <c r="CZ17" s="4">
        <f t="shared" si="4"/>
        <v>0.85353076055998367</v>
      </c>
      <c r="DA17" s="4">
        <f t="shared" si="5"/>
        <v>0.78267030321576725</v>
      </c>
      <c r="DB17" s="4">
        <f t="shared" si="6"/>
        <v>0.88188018030245463</v>
      </c>
      <c r="DC17" s="4">
        <f t="shared" si="7"/>
        <v>0.66422778888962974</v>
      </c>
      <c r="DD17" s="4">
        <f t="shared" si="8"/>
        <v>0.4948764629022378</v>
      </c>
      <c r="DE17" s="4">
        <f t="shared" si="9"/>
        <v>2.6819165599178199E-2</v>
      </c>
      <c r="DF17" s="4">
        <f t="shared" si="10"/>
        <v>-0.68856709977220276</v>
      </c>
      <c r="DG17" s="4">
        <f t="shared" si="11"/>
        <v>-0.85755447899875914</v>
      </c>
      <c r="DH17" s="4">
        <f t="shared" si="12"/>
        <v>-0.53202203291616601</v>
      </c>
      <c r="DI17" s="4">
        <f t="shared" si="13"/>
        <v>-0.41667090612080659</v>
      </c>
      <c r="DJ17" s="4">
        <f t="shared" si="14"/>
        <v>-0.37652911087504337</v>
      </c>
      <c r="DK17" s="4">
        <f t="shared" si="15"/>
        <v>-0.15791139871943896</v>
      </c>
    </row>
    <row r="18" spans="1:115">
      <c r="A18" s="12" t="s">
        <v>203</v>
      </c>
      <c r="B18" s="221">
        <v>1.574419379234314</v>
      </c>
      <c r="C18" s="221">
        <v>0.27450397610664368</v>
      </c>
      <c r="D18" s="221">
        <v>6</v>
      </c>
      <c r="E18" s="221">
        <v>95.588233947753906</v>
      </c>
      <c r="F18" s="221">
        <v>84.390243530273438</v>
      </c>
      <c r="G18" s="222">
        <v>99.512191772460938</v>
      </c>
      <c r="H18" s="221">
        <v>1.6885737180709839</v>
      </c>
      <c r="I18" s="221">
        <v>0.26721286773681641</v>
      </c>
      <c r="J18" s="221">
        <v>6</v>
      </c>
      <c r="K18" s="221">
        <v>96.568626403808594</v>
      </c>
      <c r="L18" s="221">
        <v>88.780487060546875</v>
      </c>
      <c r="M18" s="222">
        <v>99.512191772460938</v>
      </c>
      <c r="N18" s="221">
        <v>1.8375052213668823</v>
      </c>
      <c r="O18" s="221">
        <v>0.23308151960372925</v>
      </c>
      <c r="P18" s="221">
        <v>6</v>
      </c>
      <c r="Q18" s="221">
        <v>97.058822631835938</v>
      </c>
      <c r="R18" s="221">
        <v>91.219512939453125</v>
      </c>
      <c r="S18" s="222">
        <v>100</v>
      </c>
      <c r="T18" s="221">
        <v>1.7623414993286133</v>
      </c>
      <c r="U18" s="221">
        <v>0.22735241055488586</v>
      </c>
      <c r="V18" s="221">
        <v>6</v>
      </c>
      <c r="W18" s="221">
        <v>97.549018859863281</v>
      </c>
      <c r="X18" s="221">
        <v>88.780487060546875</v>
      </c>
      <c r="Y18" s="222">
        <v>100</v>
      </c>
      <c r="Z18" s="221">
        <v>1.6185555458068848</v>
      </c>
      <c r="AA18" s="221">
        <v>0.19941680133342743</v>
      </c>
      <c r="AB18" s="221">
        <v>6</v>
      </c>
      <c r="AC18" s="221">
        <v>94.117645263671875</v>
      </c>
      <c r="AD18" s="221">
        <v>87.804878234863281</v>
      </c>
      <c r="AE18" s="222">
        <v>100</v>
      </c>
      <c r="AF18" s="221">
        <v>1.598496675491333</v>
      </c>
      <c r="AG18" s="221">
        <v>0.21400657296180725</v>
      </c>
      <c r="AH18" s="221">
        <v>6</v>
      </c>
      <c r="AI18" s="221">
        <v>93.627449035644531</v>
      </c>
      <c r="AJ18" s="221">
        <v>86.341461181640625</v>
      </c>
      <c r="AK18" s="222">
        <v>99.512191772460938</v>
      </c>
      <c r="AL18" s="221">
        <v>1.5350821018218994</v>
      </c>
      <c r="AM18" s="221">
        <v>0.18772183358669281</v>
      </c>
      <c r="AN18" s="221">
        <v>6</v>
      </c>
      <c r="AO18" s="221">
        <v>92.647056579589844</v>
      </c>
      <c r="AP18" s="221">
        <v>85.853660583496094</v>
      </c>
      <c r="AQ18" s="222">
        <v>99.512191772460938</v>
      </c>
      <c r="AR18" s="221">
        <v>1.8502893447875977</v>
      </c>
      <c r="AS18" s="221">
        <v>0.20713053643703461</v>
      </c>
      <c r="AT18" s="221">
        <v>7</v>
      </c>
      <c r="AU18" s="221">
        <v>99.509803771972656</v>
      </c>
      <c r="AV18" s="221">
        <v>92.682929992675781</v>
      </c>
      <c r="AW18" s="222">
        <v>100</v>
      </c>
      <c r="AX18" s="221">
        <v>1.8473770618438721</v>
      </c>
      <c r="AY18" s="221">
        <v>0.22038649022579193</v>
      </c>
      <c r="AZ18" s="221">
        <v>7</v>
      </c>
      <c r="BA18" s="221">
        <v>98.543685913085938</v>
      </c>
      <c r="BB18" s="221">
        <v>91.787437438964844</v>
      </c>
      <c r="BC18" s="222">
        <v>100</v>
      </c>
      <c r="BD18" s="221">
        <v>1.9168694019317627</v>
      </c>
      <c r="BE18" s="221">
        <v>0.22854641079902649</v>
      </c>
      <c r="BF18" s="221">
        <v>7</v>
      </c>
      <c r="BG18" s="221">
        <v>99.514564514160156</v>
      </c>
      <c r="BH18" s="221">
        <v>92.753623962402344</v>
      </c>
      <c r="BI18" s="222">
        <v>100</v>
      </c>
      <c r="BJ18" s="221">
        <v>1.6984920501708984</v>
      </c>
      <c r="BK18" s="221">
        <v>0.22402049601078033</v>
      </c>
      <c r="BL18" s="221">
        <v>7</v>
      </c>
      <c r="BM18" s="221">
        <v>96.172248840332031</v>
      </c>
      <c r="BN18" s="221">
        <v>87.619049072265625</v>
      </c>
      <c r="BO18" s="222">
        <v>100</v>
      </c>
      <c r="BP18" s="221">
        <v>1.6147991418838501</v>
      </c>
      <c r="BQ18" s="221">
        <v>0.23568980395793915</v>
      </c>
      <c r="BR18" s="221">
        <v>7</v>
      </c>
      <c r="BS18" s="221">
        <v>94.258369445800781</v>
      </c>
      <c r="BT18" s="221">
        <v>84.76190185546875</v>
      </c>
      <c r="BU18" s="222">
        <v>100</v>
      </c>
      <c r="BV18" s="221">
        <v>1.5912539958953857</v>
      </c>
      <c r="BW18" s="221">
        <v>0.23223629593849182</v>
      </c>
      <c r="BX18" s="221">
        <v>7</v>
      </c>
      <c r="BY18" s="221">
        <v>93.36492919921875</v>
      </c>
      <c r="BZ18" s="221">
        <v>85.377357482910156</v>
      </c>
      <c r="CA18" s="222">
        <v>100</v>
      </c>
      <c r="CB18" s="221">
        <v>1.5568337440490723</v>
      </c>
      <c r="CC18" s="221">
        <v>0.24357539415359497</v>
      </c>
      <c r="CD18" s="221">
        <v>7</v>
      </c>
      <c r="CE18" s="221">
        <v>94.258369445800781</v>
      </c>
      <c r="CF18" s="221">
        <v>84.76190185546875</v>
      </c>
      <c r="CG18" s="222">
        <v>99.523811340332031</v>
      </c>
      <c r="CH18" s="221">
        <v>1.572715163230896</v>
      </c>
      <c r="CI18" s="221">
        <v>0.24217924475669861</v>
      </c>
      <c r="CJ18" s="221">
        <v>7</v>
      </c>
      <c r="CK18" s="221">
        <v>93.7799072265625</v>
      </c>
      <c r="CL18" s="221">
        <v>85.714286804199219</v>
      </c>
      <c r="CM18" s="222">
        <v>100</v>
      </c>
      <c r="CN18" s="221">
        <v>1.7548824548721313</v>
      </c>
      <c r="CO18" s="221">
        <v>0.24693103134632111</v>
      </c>
      <c r="CP18" s="221">
        <v>7</v>
      </c>
      <c r="CQ18" s="221">
        <v>95.192306518554688</v>
      </c>
      <c r="CR18" s="221">
        <v>89.473686218261719</v>
      </c>
      <c r="CS18" s="222">
        <v>99.521530151367188</v>
      </c>
      <c r="CT18" s="19"/>
      <c r="CU18" s="4" t="s">
        <v>203</v>
      </c>
      <c r="CV18" s="4">
        <f t="shared" si="0"/>
        <v>0.81799259744132014</v>
      </c>
      <c r="CW18" s="4">
        <f t="shared" si="1"/>
        <v>1.0593393751562645</v>
      </c>
      <c r="CX18" s="4">
        <f t="shared" si="2"/>
        <v>1.2444089595369519</v>
      </c>
      <c r="CY18" s="4">
        <f t="shared" si="3"/>
        <v>1.0941925796295211</v>
      </c>
      <c r="CZ18" s="4">
        <f t="shared" si="4"/>
        <v>0.79255752540838564</v>
      </c>
      <c r="DA18" s="4">
        <f t="shared" si="5"/>
        <v>0.67684697430450658</v>
      </c>
      <c r="DB18" s="4">
        <f t="shared" si="6"/>
        <v>0.68588476791338149</v>
      </c>
      <c r="DC18" s="4">
        <f t="shared" si="7"/>
        <v>1.4142822609399164</v>
      </c>
      <c r="DD18" s="4">
        <f t="shared" si="8"/>
        <v>1.3100114045458007</v>
      </c>
      <c r="DE18" s="4">
        <f t="shared" si="9"/>
        <v>1.4642659441684522</v>
      </c>
      <c r="DF18" s="4">
        <f t="shared" si="10"/>
        <v>1.0002563656997105</v>
      </c>
      <c r="DG18" s="4">
        <f t="shared" si="11"/>
        <v>0.78641253017797585</v>
      </c>
      <c r="DH18" s="4">
        <f t="shared" si="12"/>
        <v>0.66634707827758832</v>
      </c>
      <c r="DI18" s="4">
        <f t="shared" si="13"/>
        <v>0.68507961984801014</v>
      </c>
      <c r="DJ18" s="4">
        <f t="shared" si="14"/>
        <v>0.68755959463009131</v>
      </c>
      <c r="DK18" s="4">
        <f t="shared" si="15"/>
        <v>0.96493996162967755</v>
      </c>
    </row>
    <row r="19" spans="1:115">
      <c r="A19" s="12" t="s">
        <v>204</v>
      </c>
      <c r="B19" s="221">
        <v>1.1147563457489014</v>
      </c>
      <c r="C19" s="221">
        <v>0.27450397610664368</v>
      </c>
      <c r="D19" s="221">
        <v>6</v>
      </c>
      <c r="E19" s="221">
        <v>84.313728332519531</v>
      </c>
      <c r="F19" s="221">
        <v>71.219512939453125</v>
      </c>
      <c r="G19" s="222">
        <v>94.634147644042969</v>
      </c>
      <c r="H19" s="221">
        <v>1.0914862155914307</v>
      </c>
      <c r="I19" s="221">
        <v>0.26721286773681641</v>
      </c>
      <c r="J19" s="221">
        <v>6</v>
      </c>
      <c r="K19" s="221">
        <v>85.294120788574219</v>
      </c>
      <c r="L19" s="221">
        <v>70.731704711914063</v>
      </c>
      <c r="M19" s="222">
        <v>94.634147644042969</v>
      </c>
      <c r="N19" s="221">
        <v>1.1262956857681274</v>
      </c>
      <c r="O19" s="221">
        <v>0.23308151960372925</v>
      </c>
      <c r="P19" s="221">
        <v>6</v>
      </c>
      <c r="Q19" s="221">
        <v>84.803924560546875</v>
      </c>
      <c r="R19" s="221">
        <v>76.585365295410156</v>
      </c>
      <c r="S19" s="222">
        <v>93.658538818359375</v>
      </c>
      <c r="T19" s="221">
        <v>0.95405066013336182</v>
      </c>
      <c r="U19" s="221">
        <v>0.22735241055488586</v>
      </c>
      <c r="V19" s="221">
        <v>6</v>
      </c>
      <c r="W19" s="221">
        <v>79.411766052246094</v>
      </c>
      <c r="X19" s="221">
        <v>68.780487060546875</v>
      </c>
      <c r="Y19" s="222">
        <v>88.292686462402344</v>
      </c>
      <c r="Z19" s="221">
        <v>0.93480956554412842</v>
      </c>
      <c r="AA19" s="221">
        <v>0.19941680133342743</v>
      </c>
      <c r="AB19" s="221">
        <v>6</v>
      </c>
      <c r="AC19" s="221">
        <v>77.450981140136719</v>
      </c>
      <c r="AD19" s="221">
        <v>68.292686462402344</v>
      </c>
      <c r="AE19" s="222">
        <v>87.317070007324219</v>
      </c>
      <c r="AF19" s="221">
        <v>0.85231328010559082</v>
      </c>
      <c r="AG19" s="221">
        <v>0.21400657296180725</v>
      </c>
      <c r="AH19" s="221">
        <v>6</v>
      </c>
      <c r="AI19" s="221">
        <v>76.960784912109375</v>
      </c>
      <c r="AJ19" s="221">
        <v>67.317070007324219</v>
      </c>
      <c r="AK19" s="222">
        <v>85.365852355957031</v>
      </c>
      <c r="AL19" s="221">
        <v>0.88201779127120972</v>
      </c>
      <c r="AM19" s="221">
        <v>0.18772183358669281</v>
      </c>
      <c r="AN19" s="221">
        <v>6</v>
      </c>
      <c r="AO19" s="221">
        <v>75.490196228027344</v>
      </c>
      <c r="AP19" s="221">
        <v>66.341461181640625</v>
      </c>
      <c r="AQ19" s="222">
        <v>85.365852355957031</v>
      </c>
      <c r="AR19" s="221">
        <v>1.021604061126709</v>
      </c>
      <c r="AS19" s="221">
        <v>0.20713053643703461</v>
      </c>
      <c r="AT19" s="221">
        <v>7</v>
      </c>
      <c r="AU19" s="221">
        <v>79.901962280273438</v>
      </c>
      <c r="AV19" s="221">
        <v>70.731704711914063</v>
      </c>
      <c r="AW19" s="222">
        <v>91.219512939453125</v>
      </c>
      <c r="AX19" s="221">
        <v>1.1120160818099976</v>
      </c>
      <c r="AY19" s="221">
        <v>0.22038649022579193</v>
      </c>
      <c r="AZ19" s="221">
        <v>7</v>
      </c>
      <c r="BA19" s="221">
        <v>84.466018676757813</v>
      </c>
      <c r="BB19" s="221">
        <v>71.980674743652344</v>
      </c>
      <c r="BC19" s="222">
        <v>91.787437438964844</v>
      </c>
      <c r="BD19" s="221">
        <v>1.1794689893722534</v>
      </c>
      <c r="BE19" s="221">
        <v>0.22854641079902649</v>
      </c>
      <c r="BF19" s="221">
        <v>7</v>
      </c>
      <c r="BG19" s="221">
        <v>85.4368896484375</v>
      </c>
      <c r="BH19" s="221">
        <v>74.396133422851563</v>
      </c>
      <c r="BI19" s="222">
        <v>93.236717224121094</v>
      </c>
      <c r="BJ19" s="221">
        <v>1.1121128797531128</v>
      </c>
      <c r="BK19" s="221">
        <v>0.22402049601078033</v>
      </c>
      <c r="BL19" s="221">
        <v>7</v>
      </c>
      <c r="BM19" s="221">
        <v>83.253585815429687</v>
      </c>
      <c r="BN19" s="221">
        <v>73.809524536132813</v>
      </c>
      <c r="BO19" s="222">
        <v>92.857139587402344</v>
      </c>
      <c r="BP19" s="221">
        <v>1.2254669666290283</v>
      </c>
      <c r="BQ19" s="221">
        <v>0.23568980395793915</v>
      </c>
      <c r="BR19" s="221">
        <v>7</v>
      </c>
      <c r="BS19" s="221">
        <v>84.688995361328125</v>
      </c>
      <c r="BT19" s="221">
        <v>76.190475463867187</v>
      </c>
      <c r="BU19" s="222">
        <v>93.809524536132812</v>
      </c>
      <c r="BV19" s="221">
        <v>1.324873685836792</v>
      </c>
      <c r="BW19" s="221">
        <v>0.23223629593849182</v>
      </c>
      <c r="BX19" s="221">
        <v>7</v>
      </c>
      <c r="BY19" s="221">
        <v>87.203788757324219</v>
      </c>
      <c r="BZ19" s="221">
        <v>78.773582458496094</v>
      </c>
      <c r="CA19" s="222">
        <v>95.754714965820313</v>
      </c>
      <c r="CB19" s="221">
        <v>1.1547791957855225</v>
      </c>
      <c r="CC19" s="221">
        <v>0.24357539415359497</v>
      </c>
      <c r="CD19" s="221">
        <v>7</v>
      </c>
      <c r="CE19" s="221">
        <v>84.688995361328125</v>
      </c>
      <c r="CF19" s="221">
        <v>74.76190185546875</v>
      </c>
      <c r="CG19" s="222">
        <v>93.809524536132812</v>
      </c>
      <c r="CH19" s="221">
        <v>1.1480172872543335</v>
      </c>
      <c r="CI19" s="221">
        <v>0.24217924475669861</v>
      </c>
      <c r="CJ19" s="221">
        <v>7</v>
      </c>
      <c r="CK19" s="221">
        <v>85.167465209960938</v>
      </c>
      <c r="CL19" s="221">
        <v>74.285713195800781</v>
      </c>
      <c r="CM19" s="222">
        <v>92.380950927734375</v>
      </c>
      <c r="CN19" s="221">
        <v>1.2086901664733887</v>
      </c>
      <c r="CO19" s="221">
        <v>0.24693103134632111</v>
      </c>
      <c r="CP19" s="221">
        <v>7</v>
      </c>
      <c r="CQ19" s="221">
        <v>87.5</v>
      </c>
      <c r="CR19" s="221">
        <v>75.59808349609375</v>
      </c>
      <c r="CS19" s="222">
        <v>91.86602783203125</v>
      </c>
      <c r="CT19" s="19"/>
      <c r="CU19" s="4" t="s">
        <v>204</v>
      </c>
      <c r="CV19" s="4">
        <f t="shared" si="0"/>
        <v>-0.18306065465565396</v>
      </c>
      <c r="CW19" s="4">
        <f t="shared" si="1"/>
        <v>-0.18758318982090838</v>
      </c>
      <c r="CX19" s="4">
        <f t="shared" si="2"/>
        <v>-0.20396119239597402</v>
      </c>
      <c r="CY19" s="4">
        <f t="shared" si="3"/>
        <v>-0.7227010462428215</v>
      </c>
      <c r="CZ19" s="4">
        <f t="shared" si="4"/>
        <v>-0.83460497773039699</v>
      </c>
      <c r="DA19" s="4">
        <f t="shared" si="5"/>
        <v>-1.1013033426465808</v>
      </c>
      <c r="DB19" s="4">
        <f t="shared" si="6"/>
        <v>-1.0387616854276056</v>
      </c>
      <c r="DC19" s="4">
        <f t="shared" si="7"/>
        <v>-0.65273162786471195</v>
      </c>
      <c r="DD19" s="4">
        <f t="shared" si="8"/>
        <v>-0.49034715484985769</v>
      </c>
      <c r="DE19" s="4">
        <f t="shared" si="9"/>
        <v>-0.3270116823186392</v>
      </c>
      <c r="DF19" s="4">
        <f t="shared" si="10"/>
        <v>-0.42709648484837082</v>
      </c>
      <c r="DG19" s="4">
        <f t="shared" si="11"/>
        <v>-0.1121708271712826</v>
      </c>
      <c r="DH19" s="4">
        <f t="shared" si="12"/>
        <v>9.7025437175891599E-2</v>
      </c>
      <c r="DI19" s="4">
        <f t="shared" si="13"/>
        <v>-0.23793720736535914</v>
      </c>
      <c r="DJ19" s="4">
        <f t="shared" si="14"/>
        <v>-0.28365231574293887</v>
      </c>
      <c r="DK19" s="4">
        <f t="shared" si="15"/>
        <v>-0.16265009962308563</v>
      </c>
    </row>
    <row r="20" spans="1:115">
      <c r="A20" s="12" t="s">
        <v>205</v>
      </c>
      <c r="B20" s="221">
        <v>0.82569849491119385</v>
      </c>
      <c r="C20" s="221">
        <v>0.27450397610664368</v>
      </c>
      <c r="D20" s="221">
        <v>6</v>
      </c>
      <c r="E20" s="221">
        <v>75.980392456054687</v>
      </c>
      <c r="F20" s="221">
        <v>63.902439117431641</v>
      </c>
      <c r="G20" s="222">
        <v>88.780487060546875</v>
      </c>
      <c r="H20" s="221">
        <v>0.7391090989112854</v>
      </c>
      <c r="I20" s="221">
        <v>0.26721286773681641</v>
      </c>
      <c r="J20" s="221">
        <v>6</v>
      </c>
      <c r="K20" s="221">
        <v>75</v>
      </c>
      <c r="L20" s="221">
        <v>61.463413238525391</v>
      </c>
      <c r="M20" s="222">
        <v>86.829269409179688</v>
      </c>
      <c r="N20" s="221">
        <v>0.81337869167327881</v>
      </c>
      <c r="O20" s="221">
        <v>0.23308151960372925</v>
      </c>
      <c r="P20" s="221">
        <v>6</v>
      </c>
      <c r="Q20" s="221">
        <v>78.92156982421875</v>
      </c>
      <c r="R20" s="221">
        <v>65.365852355957031</v>
      </c>
      <c r="S20" s="222">
        <v>86.829269409179688</v>
      </c>
      <c r="T20" s="221">
        <v>0.9290497899055481</v>
      </c>
      <c r="U20" s="221">
        <v>0.22735241055488586</v>
      </c>
      <c r="V20" s="221">
        <v>6</v>
      </c>
      <c r="W20" s="221">
        <v>78.431373596191406</v>
      </c>
      <c r="X20" s="221">
        <v>68.780487060546875</v>
      </c>
      <c r="Y20" s="222">
        <v>87.804878234863281</v>
      </c>
      <c r="Z20" s="221">
        <v>1.0514116287231445</v>
      </c>
      <c r="AA20" s="221">
        <v>0.19941680133342743</v>
      </c>
      <c r="AB20" s="221">
        <v>6</v>
      </c>
      <c r="AC20" s="221">
        <v>80.392158508300781</v>
      </c>
      <c r="AD20" s="221">
        <v>72.682929992675781</v>
      </c>
      <c r="AE20" s="222">
        <v>89.268295288085938</v>
      </c>
      <c r="AF20" s="221">
        <v>1.0924663543701172</v>
      </c>
      <c r="AG20" s="221">
        <v>0.21400657296180725</v>
      </c>
      <c r="AH20" s="221">
        <v>6</v>
      </c>
      <c r="AI20" s="221">
        <v>80.392158508300781</v>
      </c>
      <c r="AJ20" s="221">
        <v>74.146339416503906</v>
      </c>
      <c r="AK20" s="222">
        <v>90.243904113769531</v>
      </c>
      <c r="AL20" s="221">
        <v>0.96502912044525146</v>
      </c>
      <c r="AM20" s="221">
        <v>0.18772183358669281</v>
      </c>
      <c r="AN20" s="221">
        <v>6</v>
      </c>
      <c r="AO20" s="221">
        <v>77.450981140136719</v>
      </c>
      <c r="AP20" s="221">
        <v>69.268295288085938</v>
      </c>
      <c r="AQ20" s="222">
        <v>87.804878234863281</v>
      </c>
      <c r="AR20" s="221">
        <v>0.95111554861068726</v>
      </c>
      <c r="AS20" s="221">
        <v>0.20713053643703461</v>
      </c>
      <c r="AT20" s="221">
        <v>7</v>
      </c>
      <c r="AU20" s="221">
        <v>78.431373596191406</v>
      </c>
      <c r="AV20" s="221">
        <v>69.756095886230469</v>
      </c>
      <c r="AW20" s="222">
        <v>87.804878234863281</v>
      </c>
      <c r="AX20" s="221">
        <v>0.92196941375732422</v>
      </c>
      <c r="AY20" s="221">
        <v>0.22038649022579193</v>
      </c>
      <c r="AZ20" s="221">
        <v>7</v>
      </c>
      <c r="BA20" s="221">
        <v>78.640777587890625</v>
      </c>
      <c r="BB20" s="221">
        <v>68.115943908691406</v>
      </c>
      <c r="BC20" s="222">
        <v>86.956520080566406</v>
      </c>
      <c r="BD20" s="221">
        <v>0.95168554782867432</v>
      </c>
      <c r="BE20" s="221">
        <v>0.22854641079902649</v>
      </c>
      <c r="BF20" s="221">
        <v>7</v>
      </c>
      <c r="BG20" s="221">
        <v>79.126213073730469</v>
      </c>
      <c r="BH20" s="221">
        <v>67.632850646972656</v>
      </c>
      <c r="BI20" s="222">
        <v>87.922706604003906</v>
      </c>
      <c r="BJ20" s="221">
        <v>0.94169098138809204</v>
      </c>
      <c r="BK20" s="221">
        <v>0.22402049601078033</v>
      </c>
      <c r="BL20" s="221">
        <v>7</v>
      </c>
      <c r="BM20" s="221">
        <v>77.990432739257813</v>
      </c>
      <c r="BN20" s="221">
        <v>70.476188659667969</v>
      </c>
      <c r="BO20" s="222">
        <v>86.666664123535156</v>
      </c>
      <c r="BP20" s="221">
        <v>0.88867318630218506</v>
      </c>
      <c r="BQ20" s="221">
        <v>0.23568980395793915</v>
      </c>
      <c r="BR20" s="221">
        <v>7</v>
      </c>
      <c r="BS20" s="221">
        <v>77.511962890625</v>
      </c>
      <c r="BT20" s="221">
        <v>68.571426391601563</v>
      </c>
      <c r="BU20" s="222">
        <v>85.23809814453125</v>
      </c>
      <c r="BV20" s="221">
        <v>0.70609593391418457</v>
      </c>
      <c r="BW20" s="221">
        <v>0.21813498437404633</v>
      </c>
      <c r="BX20" s="221">
        <v>8</v>
      </c>
      <c r="BY20" s="221">
        <v>75.355453491210937</v>
      </c>
      <c r="BZ20" s="221">
        <v>61.320755004882813</v>
      </c>
      <c r="CA20" s="222">
        <v>81.603775024414063</v>
      </c>
      <c r="CB20" s="221">
        <v>0.73249763250350952</v>
      </c>
      <c r="CC20" s="221">
        <v>0.2248246967792511</v>
      </c>
      <c r="CD20" s="221">
        <v>8</v>
      </c>
      <c r="CE20" s="221">
        <v>74.641151428222656</v>
      </c>
      <c r="CF20" s="221">
        <v>62.380950927734375</v>
      </c>
      <c r="CG20" s="222">
        <v>82.380950927734375</v>
      </c>
      <c r="CH20" s="221">
        <v>0.77132105827331543</v>
      </c>
      <c r="CI20" s="221">
        <v>0.22262275218963623</v>
      </c>
      <c r="CJ20" s="221">
        <v>8</v>
      </c>
      <c r="CK20" s="221">
        <v>74.641151428222656</v>
      </c>
      <c r="CL20" s="221">
        <v>63.809524536132812</v>
      </c>
      <c r="CM20" s="222">
        <v>84.285713195800781</v>
      </c>
      <c r="CN20" s="221">
        <v>0.66140961647033691</v>
      </c>
      <c r="CO20" s="221">
        <v>0.22925907373428345</v>
      </c>
      <c r="CP20" s="221">
        <v>8</v>
      </c>
      <c r="CQ20" s="221">
        <v>72.596153259277344</v>
      </c>
      <c r="CR20" s="221">
        <v>62.679424285888672</v>
      </c>
      <c r="CS20" s="222">
        <v>81.339714050292969</v>
      </c>
      <c r="CT20" s="19"/>
      <c r="CU20" s="4" t="s">
        <v>205</v>
      </c>
      <c r="CV20" s="4">
        <f t="shared" si="0"/>
        <v>-0.812570274846663</v>
      </c>
      <c r="CW20" s="4">
        <f t="shared" si="1"/>
        <v>-0.92346691933359193</v>
      </c>
      <c r="CX20" s="4">
        <f t="shared" si="2"/>
        <v>-0.84121310142443306</v>
      </c>
      <c r="CY20" s="4">
        <f t="shared" si="3"/>
        <v>-0.77889854293027783</v>
      </c>
      <c r="CZ20" s="4">
        <f t="shared" si="4"/>
        <v>-0.55711814713783847</v>
      </c>
      <c r="DA20" s="4">
        <f t="shared" si="5"/>
        <v>-0.52902008391835376</v>
      </c>
      <c r="DB20" s="4">
        <f t="shared" si="6"/>
        <v>-0.81954101736444074</v>
      </c>
      <c r="DC20" s="4">
        <f t="shared" si="7"/>
        <v>-0.82855318189078642</v>
      </c>
      <c r="DD20" s="4">
        <f t="shared" si="8"/>
        <v>-0.95563176309422582</v>
      </c>
      <c r="DE20" s="4">
        <f t="shared" si="9"/>
        <v>-0.88033844424029117</v>
      </c>
      <c r="DF20" s="4">
        <f t="shared" si="10"/>
        <v>-0.84193417810035753</v>
      </c>
      <c r="DG20" s="4">
        <f t="shared" si="11"/>
        <v>-0.88949493520926926</v>
      </c>
      <c r="DH20" s="4">
        <f t="shared" si="12"/>
        <v>-1.2254580644174062</v>
      </c>
      <c r="DI20" s="4">
        <f t="shared" si="13"/>
        <v>-1.2073902092395379</v>
      </c>
      <c r="DJ20" s="4">
        <f t="shared" si="14"/>
        <v>-1.1450926121836043</v>
      </c>
      <c r="DK20" s="4">
        <f t="shared" si="15"/>
        <v>-1.2924868293021998</v>
      </c>
    </row>
    <row r="21" spans="1:115">
      <c r="A21" s="12" t="s">
        <v>206</v>
      </c>
      <c r="B21" s="221">
        <v>0.6865084171295166</v>
      </c>
      <c r="C21" s="221">
        <v>0.27450397610664368</v>
      </c>
      <c r="D21" s="221">
        <v>6</v>
      </c>
      <c r="E21" s="221">
        <v>73.039215087890625</v>
      </c>
      <c r="F21" s="221">
        <v>59.512195587158203</v>
      </c>
      <c r="G21" s="222">
        <v>84.390243530273438</v>
      </c>
      <c r="H21" s="221">
        <v>0.55835044384002686</v>
      </c>
      <c r="I21" s="221">
        <v>0.26721286773681641</v>
      </c>
      <c r="J21" s="221">
        <v>6</v>
      </c>
      <c r="K21" s="221">
        <v>69.117645263671875</v>
      </c>
      <c r="L21" s="221">
        <v>55.121952056884766</v>
      </c>
      <c r="M21" s="222">
        <v>80.487808227539063</v>
      </c>
      <c r="N21" s="221">
        <v>0.81413549184799194</v>
      </c>
      <c r="O21" s="221">
        <v>0.23308151960372925</v>
      </c>
      <c r="P21" s="221">
        <v>6</v>
      </c>
      <c r="Q21" s="221">
        <v>79.411766052246094</v>
      </c>
      <c r="R21" s="221">
        <v>65.365852355957031</v>
      </c>
      <c r="S21" s="222">
        <v>86.829269409179688</v>
      </c>
      <c r="T21" s="221">
        <v>0.48414614796638489</v>
      </c>
      <c r="U21" s="221">
        <v>0.22735241055488586</v>
      </c>
      <c r="V21" s="221">
        <v>6</v>
      </c>
      <c r="W21" s="221">
        <v>66.176467895507813</v>
      </c>
      <c r="X21" s="221">
        <v>57.073169708251953</v>
      </c>
      <c r="Y21" s="222">
        <v>75.1219482421875</v>
      </c>
      <c r="Z21" s="221">
        <v>1.0642642974853516</v>
      </c>
      <c r="AA21" s="221">
        <v>0.19941680133342743</v>
      </c>
      <c r="AB21" s="221">
        <v>6</v>
      </c>
      <c r="AC21" s="221">
        <v>80.882354736328125</v>
      </c>
      <c r="AD21" s="221">
        <v>73.170730590820313</v>
      </c>
      <c r="AE21" s="222">
        <v>90.731704711914063</v>
      </c>
      <c r="AF21" s="221">
        <v>1.1521291732788086</v>
      </c>
      <c r="AG21" s="221">
        <v>0.21400657296180725</v>
      </c>
      <c r="AH21" s="221">
        <v>6</v>
      </c>
      <c r="AI21" s="221">
        <v>82.352943420410156</v>
      </c>
      <c r="AJ21" s="221">
        <v>74.634147644042969</v>
      </c>
      <c r="AK21" s="222">
        <v>91.219512939453125</v>
      </c>
      <c r="AL21" s="221">
        <v>1.2404763698577881</v>
      </c>
      <c r="AM21" s="221">
        <v>0.18772183358669281</v>
      </c>
      <c r="AN21" s="221">
        <v>6</v>
      </c>
      <c r="AO21" s="221">
        <v>86.274513244628906</v>
      </c>
      <c r="AP21" s="221">
        <v>76.585365295410156</v>
      </c>
      <c r="AQ21" s="222">
        <v>93.170730590820313</v>
      </c>
      <c r="AR21" s="221">
        <v>1.2596796751022339</v>
      </c>
      <c r="AS21" s="221">
        <v>0.20713053643703461</v>
      </c>
      <c r="AT21" s="221">
        <v>7</v>
      </c>
      <c r="AU21" s="221">
        <v>87.254905700683594</v>
      </c>
      <c r="AV21" s="221">
        <v>76.585365295410156</v>
      </c>
      <c r="AW21" s="222">
        <v>94.146339416503906</v>
      </c>
      <c r="AX21" s="221">
        <v>1.1410584449768066</v>
      </c>
      <c r="AY21" s="221">
        <v>0.22038649022579193</v>
      </c>
      <c r="AZ21" s="221">
        <v>7</v>
      </c>
      <c r="BA21" s="221">
        <v>85.4368896484375</v>
      </c>
      <c r="BB21" s="221">
        <v>72.463768005371094</v>
      </c>
      <c r="BC21" s="222">
        <v>92.270530700683594</v>
      </c>
      <c r="BD21" s="221">
        <v>1.1446163654327393</v>
      </c>
      <c r="BE21" s="221">
        <v>0.22854641079902649</v>
      </c>
      <c r="BF21" s="221">
        <v>7</v>
      </c>
      <c r="BG21" s="221">
        <v>84.466018676757813</v>
      </c>
      <c r="BH21" s="221">
        <v>73.913040161132813</v>
      </c>
      <c r="BI21" s="222">
        <v>92.270530700683594</v>
      </c>
      <c r="BJ21" s="221">
        <v>1.1004959344863892</v>
      </c>
      <c r="BK21" s="221">
        <v>0.22402049601078033</v>
      </c>
      <c r="BL21" s="221">
        <v>7</v>
      </c>
      <c r="BM21" s="221">
        <v>82.296653747558594</v>
      </c>
      <c r="BN21" s="221">
        <v>73.809524536132813</v>
      </c>
      <c r="BO21" s="222">
        <v>92.380950927734375</v>
      </c>
      <c r="BP21" s="221">
        <v>1.0304207801818848</v>
      </c>
      <c r="BQ21" s="221">
        <v>0.23568980395793915</v>
      </c>
      <c r="BR21" s="221">
        <v>7</v>
      </c>
      <c r="BS21" s="221">
        <v>81.818183898925781</v>
      </c>
      <c r="BT21" s="221">
        <v>73.809524536132813</v>
      </c>
      <c r="BU21" s="222">
        <v>90</v>
      </c>
      <c r="BV21" s="221">
        <v>1.0862271785736084</v>
      </c>
      <c r="BW21" s="221">
        <v>0.21813498437404633</v>
      </c>
      <c r="BX21" s="221">
        <v>8</v>
      </c>
      <c r="BY21" s="221">
        <v>81.990524291992188</v>
      </c>
      <c r="BZ21" s="221">
        <v>75.471694946289062</v>
      </c>
      <c r="CA21" s="222">
        <v>91.037734985351563</v>
      </c>
      <c r="CB21" s="221">
        <v>1.1267135143280029</v>
      </c>
      <c r="CC21" s="221">
        <v>0.2248246967792511</v>
      </c>
      <c r="CD21" s="221">
        <v>8</v>
      </c>
      <c r="CE21" s="221">
        <v>84.210525512695312</v>
      </c>
      <c r="CF21" s="221">
        <v>74.76190185546875</v>
      </c>
      <c r="CG21" s="222">
        <v>90.952377319335938</v>
      </c>
      <c r="CH21" s="221">
        <v>1.1040794849395752</v>
      </c>
      <c r="CI21" s="221">
        <v>0.22262275218963623</v>
      </c>
      <c r="CJ21" s="221">
        <v>8</v>
      </c>
      <c r="CK21" s="221">
        <v>82.775115966796875</v>
      </c>
      <c r="CL21" s="221">
        <v>73.809524536132813</v>
      </c>
      <c r="CM21" s="222">
        <v>90.952377319335938</v>
      </c>
      <c r="CN21" s="221">
        <v>1.1367561817169189</v>
      </c>
      <c r="CO21" s="221">
        <v>0.22925907373428345</v>
      </c>
      <c r="CP21" s="221">
        <v>8</v>
      </c>
      <c r="CQ21" s="221">
        <v>84.134613037109375</v>
      </c>
      <c r="CR21" s="221">
        <v>74.162681579589844</v>
      </c>
      <c r="CS21" s="222">
        <v>91.86602783203125</v>
      </c>
      <c r="CT21" s="19"/>
      <c r="CU21" s="4" t="s">
        <v>206</v>
      </c>
      <c r="CV21" s="4">
        <f t="shared" si="0"/>
        <v>-1.1156981530370258</v>
      </c>
      <c r="CW21" s="4">
        <f t="shared" si="1"/>
        <v>-1.300952706403798</v>
      </c>
      <c r="CX21" s="4">
        <f t="shared" si="2"/>
        <v>-0.83967188645308244</v>
      </c>
      <c r="CY21" s="4">
        <f t="shared" si="3"/>
        <v>-1.7789625693535598</v>
      </c>
      <c r="CZ21" s="4">
        <f t="shared" si="4"/>
        <v>-0.52653167017297253</v>
      </c>
      <c r="DA21" s="4">
        <f t="shared" si="5"/>
        <v>-0.38684396339795329</v>
      </c>
      <c r="DB21" s="4">
        <f t="shared" si="6"/>
        <v>-9.2125487060417066E-2</v>
      </c>
      <c r="DC21" s="4">
        <f t="shared" si="7"/>
        <v>-5.8892675519473012E-2</v>
      </c>
      <c r="DD21" s="4">
        <f t="shared" si="8"/>
        <v>-0.41924375321161284</v>
      </c>
      <c r="DE21" s="4">
        <f t="shared" si="9"/>
        <v>-0.41167494589144316</v>
      </c>
      <c r="DF21" s="4">
        <f t="shared" si="10"/>
        <v>-0.45537422863197929</v>
      </c>
      <c r="DG21" s="4">
        <f t="shared" si="11"/>
        <v>-0.56233977850732575</v>
      </c>
      <c r="DH21" s="4">
        <f t="shared" si="12"/>
        <v>-0.41302210022797309</v>
      </c>
      <c r="DI21" s="4">
        <f t="shared" si="13"/>
        <v>-0.30236900241501935</v>
      </c>
      <c r="DJ21" s="4">
        <f t="shared" si="14"/>
        <v>-0.38413060710614766</v>
      </c>
      <c r="DK21" s="4">
        <f t="shared" si="15"/>
        <v>-0.31115466111277096</v>
      </c>
    </row>
    <row r="22" spans="1:115">
      <c r="A22" s="12" t="s">
        <v>207</v>
      </c>
      <c r="B22" s="221">
        <v>0.47765237092971802</v>
      </c>
      <c r="C22" s="221">
        <v>0.27450397610664368</v>
      </c>
      <c r="D22" s="221">
        <v>6</v>
      </c>
      <c r="E22" s="221">
        <v>66.176467895507813</v>
      </c>
      <c r="F22" s="221">
        <v>53.658535003662109</v>
      </c>
      <c r="G22" s="222">
        <v>78.536582946777344</v>
      </c>
      <c r="H22" s="221">
        <v>0.30536234378814697</v>
      </c>
      <c r="I22" s="221">
        <v>0.24922175705432892</v>
      </c>
      <c r="J22" s="221">
        <v>7</v>
      </c>
      <c r="K22" s="221">
        <v>61.764705657958984</v>
      </c>
      <c r="L22" s="221">
        <v>48.780487060546875</v>
      </c>
      <c r="M22" s="222">
        <v>74.146339416503906</v>
      </c>
      <c r="N22" s="221">
        <v>0.59102559089660645</v>
      </c>
      <c r="O22" s="221">
        <v>0.21702823042869568</v>
      </c>
      <c r="P22" s="221">
        <v>7</v>
      </c>
      <c r="Q22" s="221">
        <v>70.098037719726563</v>
      </c>
      <c r="R22" s="221">
        <v>60</v>
      </c>
      <c r="S22" s="222">
        <v>80.975608825683594</v>
      </c>
      <c r="T22" s="221">
        <v>0.8029065728187561</v>
      </c>
      <c r="U22" s="221">
        <v>0.19979305565357208</v>
      </c>
      <c r="V22" s="221">
        <v>8</v>
      </c>
      <c r="W22" s="221">
        <v>75</v>
      </c>
      <c r="X22" s="221">
        <v>65.853660583496094</v>
      </c>
      <c r="Y22" s="222">
        <v>83.414634704589844</v>
      </c>
      <c r="Z22" s="221">
        <v>0.74913877248764038</v>
      </c>
      <c r="AA22" s="221">
        <v>0.17508614063262939</v>
      </c>
      <c r="AB22" s="221">
        <v>8</v>
      </c>
      <c r="AC22" s="221">
        <v>73.529411315917969</v>
      </c>
      <c r="AD22" s="221">
        <v>65.365852355957031</v>
      </c>
      <c r="AE22" s="222">
        <v>79.512191772460938</v>
      </c>
      <c r="AF22" s="221">
        <v>0.80998402833938599</v>
      </c>
      <c r="AG22" s="221">
        <v>0.18243451416492462</v>
      </c>
      <c r="AH22" s="221">
        <v>8</v>
      </c>
      <c r="AI22" s="221">
        <v>75</v>
      </c>
      <c r="AJ22" s="221">
        <v>67.317070007324219</v>
      </c>
      <c r="AK22" s="222">
        <v>80.487808227539063</v>
      </c>
      <c r="AL22" s="221">
        <v>0.82231247425079346</v>
      </c>
      <c r="AM22" s="221">
        <v>0.16898487508296967</v>
      </c>
      <c r="AN22" s="221">
        <v>8</v>
      </c>
      <c r="AO22" s="221">
        <v>72.549018859863281</v>
      </c>
      <c r="AP22" s="221">
        <v>65.853660583496094</v>
      </c>
      <c r="AQ22" s="222">
        <v>81.951217651367188</v>
      </c>
      <c r="AR22" s="221">
        <v>0.74720805883407593</v>
      </c>
      <c r="AS22" s="221">
        <v>0.18107849359512329</v>
      </c>
      <c r="AT22" s="221">
        <v>9</v>
      </c>
      <c r="AU22" s="221">
        <v>72.549018859863281</v>
      </c>
      <c r="AV22" s="221">
        <v>64.8780517578125</v>
      </c>
      <c r="AW22" s="222">
        <v>80.487808227539063</v>
      </c>
      <c r="AX22" s="221">
        <v>0.92591685056686401</v>
      </c>
      <c r="AY22" s="221">
        <v>0.18320642411708832</v>
      </c>
      <c r="AZ22" s="221">
        <v>9</v>
      </c>
      <c r="BA22" s="221">
        <v>79.126213073730469</v>
      </c>
      <c r="BB22" s="221">
        <v>70.048309326171875</v>
      </c>
      <c r="BC22" s="222">
        <v>86.473426818847656</v>
      </c>
      <c r="BD22" s="221">
        <v>0.7271074652671814</v>
      </c>
      <c r="BE22" s="221">
        <v>0.18459700047969818</v>
      </c>
      <c r="BF22" s="221">
        <v>9</v>
      </c>
      <c r="BG22" s="221">
        <v>73.786407470703125</v>
      </c>
      <c r="BH22" s="221">
        <v>63.285022735595703</v>
      </c>
      <c r="BI22" s="222">
        <v>80.67633056640625</v>
      </c>
      <c r="BJ22" s="221">
        <v>0.83897417783737183</v>
      </c>
      <c r="BK22" s="221">
        <v>0.17722198367118835</v>
      </c>
      <c r="BL22" s="221">
        <v>9</v>
      </c>
      <c r="BM22" s="221">
        <v>75.119613647460938</v>
      </c>
      <c r="BN22" s="221">
        <v>70</v>
      </c>
      <c r="BO22" s="222">
        <v>83.333335876464844</v>
      </c>
      <c r="BP22" s="221">
        <v>0.93398916721343994</v>
      </c>
      <c r="BQ22" s="221">
        <v>0.17898574471473694</v>
      </c>
      <c r="BR22" s="221">
        <v>9</v>
      </c>
      <c r="BS22" s="221">
        <v>78.947364807128906</v>
      </c>
      <c r="BT22" s="221">
        <v>73.333335876464844</v>
      </c>
      <c r="BU22" s="222">
        <v>84.76190185546875</v>
      </c>
      <c r="BV22" s="221">
        <v>0.98959183692932129</v>
      </c>
      <c r="BW22" s="221">
        <v>0.16798223555088043</v>
      </c>
      <c r="BX22" s="221">
        <v>10</v>
      </c>
      <c r="BY22" s="221">
        <v>79.620849609375</v>
      </c>
      <c r="BZ22" s="221">
        <v>75.471694946289062</v>
      </c>
      <c r="CA22" s="222">
        <v>86.792449951171875</v>
      </c>
      <c r="CB22" s="221">
        <v>0.88619059324264526</v>
      </c>
      <c r="CC22" s="221">
        <v>0.18090422451496124</v>
      </c>
      <c r="CD22" s="221">
        <v>10</v>
      </c>
      <c r="CE22" s="221">
        <v>77.033493041992188</v>
      </c>
      <c r="CF22" s="221">
        <v>70.476188659667969</v>
      </c>
      <c r="CG22" s="222">
        <v>85.714286804199219</v>
      </c>
      <c r="CH22" s="221">
        <v>0.98310756683349609</v>
      </c>
      <c r="CI22" s="221">
        <v>0.18071264028549194</v>
      </c>
      <c r="CJ22" s="221">
        <v>10</v>
      </c>
      <c r="CK22" s="221">
        <v>79.904304504394531</v>
      </c>
      <c r="CL22" s="221">
        <v>73.333335876464844</v>
      </c>
      <c r="CM22" s="222">
        <v>86.666664123535156</v>
      </c>
      <c r="CN22" s="221">
        <v>1.1088144779205322</v>
      </c>
      <c r="CO22" s="221">
        <v>0.18661361932754517</v>
      </c>
      <c r="CP22" s="221">
        <v>10</v>
      </c>
      <c r="CQ22" s="221">
        <v>83.653846740722656</v>
      </c>
      <c r="CR22" s="221">
        <v>75.59808349609375</v>
      </c>
      <c r="CS22" s="222">
        <v>89.952156066894531</v>
      </c>
      <c r="CT22" s="19"/>
      <c r="CU22" s="4" t="s">
        <v>207</v>
      </c>
      <c r="CV22" s="4">
        <f t="shared" si="0"/>
        <v>-1.5705444405078655</v>
      </c>
      <c r="CW22" s="4">
        <f t="shared" si="1"/>
        <v>-1.8292782354349373</v>
      </c>
      <c r="CX22" s="4">
        <f>(N22-N$39)/N$40</f>
        <v>-1.2940326689848403</v>
      </c>
      <c r="CY22" s="4">
        <f t="shared" si="3"/>
        <v>-1.0624459938703479</v>
      </c>
      <c r="CZ22" s="4">
        <f t="shared" si="4"/>
        <v>-1.2764599371898409</v>
      </c>
      <c r="DA22" s="4">
        <f t="shared" si="5"/>
        <v>-1.2021736821768105</v>
      </c>
      <c r="DB22" s="4">
        <f t="shared" si="6"/>
        <v>-1.1964346153080201</v>
      </c>
      <c r="DC22" s="4">
        <f t="shared" si="7"/>
        <v>-1.3371655848256738</v>
      </c>
      <c r="DD22" s="4">
        <f t="shared" si="8"/>
        <v>-0.94596739166211485</v>
      </c>
      <c r="DE22" s="4">
        <f t="shared" si="9"/>
        <v>-1.42587881530607</v>
      </c>
      <c r="DF22" s="4">
        <f t="shared" si="10"/>
        <v>-1.0919654372988183</v>
      </c>
      <c r="DG22" s="4">
        <f t="shared" si="11"/>
        <v>-0.78490510457901486</v>
      </c>
      <c r="DH22" s="4">
        <f t="shared" si="12"/>
        <v>-0.61955610148822793</v>
      </c>
      <c r="DI22" s="4">
        <f t="shared" si="13"/>
        <v>-0.85454955714604397</v>
      </c>
      <c r="DJ22" s="4">
        <f t="shared" si="14"/>
        <v>-0.66077283757442207</v>
      </c>
      <c r="DK22" s="4">
        <f t="shared" si="15"/>
        <v>-0.36883908501344864</v>
      </c>
    </row>
    <row r="23" spans="1:115">
      <c r="A23" s="12" t="s">
        <v>228</v>
      </c>
      <c r="B23" s="221">
        <v>0.98877781629562378</v>
      </c>
      <c r="C23" s="221">
        <v>0.31684818863868713</v>
      </c>
      <c r="D23" s="221">
        <v>4</v>
      </c>
      <c r="E23" s="221">
        <v>79.901962280273438</v>
      </c>
      <c r="F23" s="221">
        <v>65.853660583496094</v>
      </c>
      <c r="G23" s="222">
        <v>94.146339416503906</v>
      </c>
      <c r="H23" s="221">
        <v>0.86324882507324219</v>
      </c>
      <c r="I23" s="221">
        <v>0.27215272188186646</v>
      </c>
      <c r="J23" s="221">
        <v>6</v>
      </c>
      <c r="K23" s="221">
        <v>78.431373596191406</v>
      </c>
      <c r="L23" s="221">
        <v>66.341461181640625</v>
      </c>
      <c r="M23" s="222">
        <v>91.219512939453125</v>
      </c>
      <c r="N23" s="221">
        <v>0.75424778461456299</v>
      </c>
      <c r="O23" s="221">
        <v>0.22327433526515961</v>
      </c>
      <c r="P23" s="221">
        <v>8</v>
      </c>
      <c r="Q23" s="221">
        <v>77.450981140136719</v>
      </c>
      <c r="R23" s="221">
        <v>64.390243530273438</v>
      </c>
      <c r="S23" s="222">
        <v>84.390243530273438</v>
      </c>
      <c r="T23" s="221">
        <v>0.88299810886383057</v>
      </c>
      <c r="U23" s="221">
        <v>0.2012690007686615</v>
      </c>
      <c r="V23" s="221">
        <v>9</v>
      </c>
      <c r="W23" s="221">
        <v>76.960784912109375</v>
      </c>
      <c r="X23" s="221">
        <v>68.292686462402344</v>
      </c>
      <c r="Y23" s="222">
        <v>84.8780517578125</v>
      </c>
      <c r="Z23" s="221">
        <v>0.95556533336639404</v>
      </c>
      <c r="AA23" s="221">
        <v>0.17312341928482056</v>
      </c>
      <c r="AB23" s="221">
        <v>9</v>
      </c>
      <c r="AC23" s="221">
        <v>77.941177368164062</v>
      </c>
      <c r="AD23" s="221">
        <v>70.731704711914063</v>
      </c>
      <c r="AE23" s="222">
        <v>87.317070007324219</v>
      </c>
      <c r="AF23" s="221">
        <v>0.98683393001556396</v>
      </c>
      <c r="AG23" s="221">
        <v>0.17672982811927795</v>
      </c>
      <c r="AH23" s="221">
        <v>9</v>
      </c>
      <c r="AI23" s="221">
        <v>78.92156982421875</v>
      </c>
      <c r="AJ23" s="221">
        <v>73.170730590820313</v>
      </c>
      <c r="AK23" s="222">
        <v>86.829269409179688</v>
      </c>
      <c r="AL23" s="221">
        <v>0.93995416164398193</v>
      </c>
      <c r="AM23" s="221">
        <v>0.16856014728546143</v>
      </c>
      <c r="AN23" s="221">
        <v>9</v>
      </c>
      <c r="AO23" s="221">
        <v>76.960784912109375</v>
      </c>
      <c r="AP23" s="221">
        <v>69.268295288085938</v>
      </c>
      <c r="AQ23" s="222">
        <v>85.365852355957031</v>
      </c>
      <c r="AR23" s="221">
        <v>0.99824094772338867</v>
      </c>
      <c r="AS23" s="221">
        <v>0.18046239018440247</v>
      </c>
      <c r="AT23" s="221">
        <v>9</v>
      </c>
      <c r="AU23" s="221">
        <v>79.411766052246094</v>
      </c>
      <c r="AV23" s="221">
        <v>70.731704711914063</v>
      </c>
      <c r="AW23" s="222">
        <v>87.804878234863281</v>
      </c>
      <c r="AX23" s="221">
        <v>1.0066292285919189</v>
      </c>
      <c r="AY23" s="221">
        <v>0.18119446933269501</v>
      </c>
      <c r="AZ23" s="221">
        <v>9</v>
      </c>
      <c r="BA23" s="221">
        <v>81.067962646484375</v>
      </c>
      <c r="BB23" s="221">
        <v>71.980674743652344</v>
      </c>
      <c r="BC23" s="222">
        <v>86.956520080566406</v>
      </c>
      <c r="BD23" s="221">
        <v>1.0252162218093872</v>
      </c>
      <c r="BE23" s="221">
        <v>0.18447110056877136</v>
      </c>
      <c r="BF23" s="221">
        <v>9</v>
      </c>
      <c r="BG23" s="221">
        <v>80.582527160644531</v>
      </c>
      <c r="BH23" s="221">
        <v>72.946861267089844</v>
      </c>
      <c r="BI23" s="222">
        <v>87.922706604003906</v>
      </c>
      <c r="BJ23" s="221">
        <v>0.98943156003952026</v>
      </c>
      <c r="BK23" s="221">
        <v>0.16836152970790863</v>
      </c>
      <c r="BL23" s="221">
        <v>10</v>
      </c>
      <c r="BM23" s="221">
        <v>79.904304504394531</v>
      </c>
      <c r="BN23" s="221">
        <v>73.333335876464844</v>
      </c>
      <c r="BO23" s="222">
        <v>85.714286804199219</v>
      </c>
      <c r="BP23" s="221">
        <v>0.98622643947601318</v>
      </c>
      <c r="BQ23" s="221">
        <v>0.16597700119018555</v>
      </c>
      <c r="BR23" s="221">
        <v>10</v>
      </c>
      <c r="BS23" s="221">
        <v>80.382774353027344</v>
      </c>
      <c r="BT23" s="221">
        <v>74.285713195800781</v>
      </c>
      <c r="BU23" s="222">
        <v>85.23809814453125</v>
      </c>
      <c r="BV23" s="221">
        <v>0.96585643291473389</v>
      </c>
      <c r="BW23" s="221">
        <v>0.17939122021198273</v>
      </c>
      <c r="BX23" s="221">
        <v>9</v>
      </c>
      <c r="BY23" s="221">
        <v>79.146919250488281</v>
      </c>
      <c r="BZ23" s="221">
        <v>74.528305053710938</v>
      </c>
      <c r="CA23" s="222">
        <v>86.792449951171875</v>
      </c>
      <c r="CB23" s="221">
        <v>1.004758358001709</v>
      </c>
      <c r="CC23" s="221">
        <v>0.19871281087398529</v>
      </c>
      <c r="CD23" s="221">
        <v>9</v>
      </c>
      <c r="CE23" s="221">
        <v>79.904304504394531</v>
      </c>
      <c r="CF23" s="221">
        <v>72.857139587402344</v>
      </c>
      <c r="CG23" s="222">
        <v>89.047622680664063</v>
      </c>
      <c r="CH23" s="221">
        <v>1.028913140296936</v>
      </c>
      <c r="CI23" s="221">
        <v>0.19232591986656189</v>
      </c>
      <c r="CJ23" s="221">
        <v>10</v>
      </c>
      <c r="CK23" s="221">
        <v>80.382774353027344</v>
      </c>
      <c r="CL23" s="221">
        <v>73.333335876464844</v>
      </c>
      <c r="CM23" s="222">
        <v>89.523811340332031</v>
      </c>
      <c r="CN23" s="221">
        <v>1.1698342561721802</v>
      </c>
      <c r="CO23" s="221">
        <v>0.19992882013320923</v>
      </c>
      <c r="CP23" s="221">
        <v>10</v>
      </c>
      <c r="CQ23" s="221">
        <v>84.615386962890625</v>
      </c>
      <c r="CR23" s="221">
        <v>76.076553344726563</v>
      </c>
      <c r="CS23" s="222">
        <v>91.387557983398438</v>
      </c>
      <c r="CT23" s="19"/>
      <c r="CU23" s="4" t="s">
        <v>228</v>
      </c>
      <c r="CV23" s="4">
        <f t="shared" si="0"/>
        <v>-0.45741644882808247</v>
      </c>
      <c r="CW23" s="4">
        <f t="shared" si="1"/>
        <v>-0.66422078686788721</v>
      </c>
      <c r="CX23" s="4">
        <f t="shared" si="2"/>
        <v>-0.9616325229222934</v>
      </c>
      <c r="CY23" s="4">
        <f t="shared" si="3"/>
        <v>-0.8824145073431704</v>
      </c>
      <c r="CZ23" s="4">
        <f t="shared" si="4"/>
        <v>-0.7852108926474155</v>
      </c>
      <c r="DA23" s="4">
        <f t="shared" si="5"/>
        <v>-0.78074148378850361</v>
      </c>
      <c r="DB23" s="4">
        <f t="shared" si="6"/>
        <v>-0.88576028255107242</v>
      </c>
      <c r="DC23" s="4">
        <f t="shared" si="7"/>
        <v>-0.71100692349569172</v>
      </c>
      <c r="DD23" s="4">
        <f t="shared" si="8"/>
        <v>-0.74836210042148921</v>
      </c>
      <c r="DE23" s="4">
        <f t="shared" si="9"/>
        <v>-0.70171927218831187</v>
      </c>
      <c r="DF23" s="4">
        <f t="shared" si="10"/>
        <v>-0.72572498367010441</v>
      </c>
      <c r="DG23" s="4">
        <f t="shared" si="11"/>
        <v>-0.66434085001220966</v>
      </c>
      <c r="DH23" s="4">
        <f t="shared" si="12"/>
        <v>-0.67028462253704091</v>
      </c>
      <c r="DI23" s="4">
        <f t="shared" si="13"/>
        <v>-0.58234758228875827</v>
      </c>
      <c r="DJ23" s="4">
        <f t="shared" si="14"/>
        <v>-0.5560232708221392</v>
      </c>
      <c r="DK23" s="4">
        <f t="shared" si="15"/>
        <v>-0.24286642491214919</v>
      </c>
    </row>
    <row r="24" spans="1:115">
      <c r="A24" s="12" t="s">
        <v>208</v>
      </c>
      <c r="B24" s="221">
        <v>1.7095528841018677</v>
      </c>
      <c r="C24" s="221">
        <v>0.31887233257293701</v>
      </c>
      <c r="D24" s="221">
        <v>5</v>
      </c>
      <c r="E24" s="221">
        <v>97.058822631835938</v>
      </c>
      <c r="F24" s="221">
        <v>85.853660583496094</v>
      </c>
      <c r="G24" s="222">
        <v>99.512191772460938</v>
      </c>
      <c r="H24" s="221">
        <v>1.4840543270111084</v>
      </c>
      <c r="I24" s="221">
        <v>0.29996135830879211</v>
      </c>
      <c r="J24" s="221">
        <v>5</v>
      </c>
      <c r="K24" s="221">
        <v>93.627449035644531</v>
      </c>
      <c r="L24" s="221">
        <v>80.487808227539063</v>
      </c>
      <c r="M24" s="222">
        <v>98.536582946777344</v>
      </c>
      <c r="N24" s="221">
        <v>1.8871077299118042</v>
      </c>
      <c r="O24" s="221">
        <v>0.25769582390785217</v>
      </c>
      <c r="P24" s="221">
        <v>5</v>
      </c>
      <c r="Q24" s="221">
        <v>99.019607543945313</v>
      </c>
      <c r="R24" s="221">
        <v>91.219512939453125</v>
      </c>
      <c r="S24" s="222">
        <v>100</v>
      </c>
      <c r="T24" s="221">
        <v>1.8949891328811646</v>
      </c>
      <c r="U24" s="221">
        <v>0.26568132638931274</v>
      </c>
      <c r="V24" s="221">
        <v>4</v>
      </c>
      <c r="W24" s="221">
        <v>99.509803771972656</v>
      </c>
      <c r="X24" s="221">
        <v>91.707313537597656</v>
      </c>
      <c r="Y24" s="222">
        <v>100</v>
      </c>
      <c r="Z24" s="221">
        <v>1.8135128021240234</v>
      </c>
      <c r="AA24" s="221">
        <v>0.21928264200687408</v>
      </c>
      <c r="AB24" s="221">
        <v>5</v>
      </c>
      <c r="AC24" s="221">
        <v>98.529411315917969</v>
      </c>
      <c r="AD24" s="221">
        <v>90.731704711914063</v>
      </c>
      <c r="AE24" s="222">
        <v>100</v>
      </c>
      <c r="AF24" s="221">
        <v>1.79847252368927</v>
      </c>
      <c r="AG24" s="221">
        <v>0.23781119287014008</v>
      </c>
      <c r="AH24" s="221">
        <v>5</v>
      </c>
      <c r="AI24" s="221">
        <v>98.529411315917969</v>
      </c>
      <c r="AJ24" s="221">
        <v>89.268295288085938</v>
      </c>
      <c r="AK24" s="222">
        <v>100</v>
      </c>
      <c r="AL24" s="221">
        <v>1.6491289138793945</v>
      </c>
      <c r="AM24" s="221">
        <v>0.20107200741767883</v>
      </c>
      <c r="AN24" s="221">
        <v>5</v>
      </c>
      <c r="AO24" s="221">
        <v>97.549018859863281</v>
      </c>
      <c r="AP24" s="221">
        <v>88.292686462402344</v>
      </c>
      <c r="AQ24" s="222">
        <v>100</v>
      </c>
      <c r="AR24" s="221">
        <v>1.681352972984314</v>
      </c>
      <c r="AS24" s="221">
        <v>0.21459153294563293</v>
      </c>
      <c r="AT24" s="221">
        <v>6</v>
      </c>
      <c r="AU24" s="221">
        <v>96.568626403808594</v>
      </c>
      <c r="AV24" s="221">
        <v>88.780487060546875</v>
      </c>
      <c r="AW24" s="222">
        <v>100</v>
      </c>
      <c r="AX24" s="221">
        <v>1.7375640869140625</v>
      </c>
      <c r="AY24" s="221">
        <v>0.22842669486999512</v>
      </c>
      <c r="AZ24" s="221">
        <v>6</v>
      </c>
      <c r="BA24" s="221">
        <v>97.087379455566406</v>
      </c>
      <c r="BB24" s="221">
        <v>87.922706604003906</v>
      </c>
      <c r="BC24" s="222">
        <v>100</v>
      </c>
      <c r="BD24" s="221">
        <v>1.6653070449829102</v>
      </c>
      <c r="BE24" s="221">
        <v>0.23754377663135529</v>
      </c>
      <c r="BF24" s="221">
        <v>6</v>
      </c>
      <c r="BG24" s="221">
        <v>96.116508483886719</v>
      </c>
      <c r="BH24" s="221">
        <v>86.956520080566406</v>
      </c>
      <c r="BI24" s="222">
        <v>100</v>
      </c>
      <c r="BJ24" s="221">
        <v>1.6589696407318115</v>
      </c>
      <c r="BK24" s="221">
        <v>0.2393345832824707</v>
      </c>
      <c r="BL24" s="221">
        <v>6</v>
      </c>
      <c r="BM24" s="221">
        <v>95.215309143066406</v>
      </c>
      <c r="BN24" s="221">
        <v>85.714286804199219</v>
      </c>
      <c r="BO24" s="222">
        <v>100</v>
      </c>
      <c r="BP24" s="221">
        <v>1.6874287128448486</v>
      </c>
      <c r="BQ24" s="221">
        <v>0.254620760679245</v>
      </c>
      <c r="BR24" s="221">
        <v>6</v>
      </c>
      <c r="BS24" s="221">
        <v>95.693778991699219</v>
      </c>
      <c r="BT24" s="221">
        <v>85.23809814453125</v>
      </c>
      <c r="BU24" s="222">
        <v>100</v>
      </c>
      <c r="BV24" s="221">
        <v>1.8560142517089844</v>
      </c>
      <c r="BW24" s="221">
        <v>0.25214269757270813</v>
      </c>
      <c r="BX24" s="221">
        <v>6</v>
      </c>
      <c r="BY24" s="221">
        <v>98.578201293945313</v>
      </c>
      <c r="BZ24" s="221">
        <v>91.037734985351563</v>
      </c>
      <c r="CA24" s="222">
        <v>100</v>
      </c>
      <c r="CB24" s="221">
        <v>1.7567366361618042</v>
      </c>
      <c r="CC24" s="221">
        <v>0.25223857164382935</v>
      </c>
      <c r="CD24" s="221">
        <v>6</v>
      </c>
      <c r="CE24" s="221">
        <v>96.650718688964844</v>
      </c>
      <c r="CF24" s="221">
        <v>89.523811340332031</v>
      </c>
      <c r="CG24" s="222">
        <v>100</v>
      </c>
      <c r="CH24" s="221">
        <v>1.7676146030426025</v>
      </c>
      <c r="CI24" s="221">
        <v>0.25116842985153198</v>
      </c>
      <c r="CJ24" s="221">
        <v>6</v>
      </c>
      <c r="CK24" s="221">
        <v>96.650718688964844</v>
      </c>
      <c r="CL24" s="221">
        <v>89.523811340332031</v>
      </c>
      <c r="CM24" s="222">
        <v>100</v>
      </c>
      <c r="CN24" s="221">
        <v>1.6475106477737427</v>
      </c>
      <c r="CO24" s="221">
        <v>0.25578939914703369</v>
      </c>
      <c r="CP24" s="221">
        <v>6</v>
      </c>
      <c r="CQ24" s="221">
        <v>92.788459777832031</v>
      </c>
      <c r="CR24" s="221">
        <v>88.038276672363281</v>
      </c>
      <c r="CS24" s="222">
        <v>99.521530151367188</v>
      </c>
      <c r="CT24" s="19"/>
      <c r="CU24" s="4" t="s">
        <v>208</v>
      </c>
      <c r="CV24" s="4">
        <f t="shared" si="0"/>
        <v>1.1122860791015543</v>
      </c>
      <c r="CW24" s="4">
        <f t="shared" si="1"/>
        <v>0.63223305886440351</v>
      </c>
      <c r="CX24" s="4">
        <f t="shared" si="2"/>
        <v>1.3454239055429549</v>
      </c>
      <c r="CY24" s="4">
        <f t="shared" si="3"/>
        <v>1.3923607985451669</v>
      </c>
      <c r="CZ24" s="4">
        <f t="shared" si="4"/>
        <v>1.2565121903735201</v>
      </c>
      <c r="DA24" s="4">
        <f t="shared" si="5"/>
        <v>1.1533881571485742</v>
      </c>
      <c r="DB24" s="4">
        <f t="shared" si="6"/>
        <v>0.98706556550427715</v>
      </c>
      <c r="DC24" s="4">
        <f t="shared" si="7"/>
        <v>0.99289933822284582</v>
      </c>
      <c r="DD24" s="4">
        <f t="shared" si="8"/>
        <v>1.0411601400437376</v>
      </c>
      <c r="DE24" s="4">
        <f t="shared" si="9"/>
        <v>0.85317593934359937</v>
      </c>
      <c r="DF24" s="4">
        <f t="shared" si="10"/>
        <v>0.90405168002982883</v>
      </c>
      <c r="DG24" s="4">
        <f t="shared" si="11"/>
        <v>0.95404245615122607</v>
      </c>
      <c r="DH24" s="4">
        <f t="shared" si="12"/>
        <v>1.2322062564771601</v>
      </c>
      <c r="DI24" s="4">
        <f t="shared" si="13"/>
        <v>1.1440067331603065</v>
      </c>
      <c r="DJ24" s="4">
        <f t="shared" si="14"/>
        <v>1.1332615111628856</v>
      </c>
      <c r="DK24" s="4">
        <f t="shared" si="15"/>
        <v>0.74327556776239379</v>
      </c>
    </row>
    <row r="25" spans="1:115">
      <c r="A25" s="12" t="s">
        <v>209</v>
      </c>
      <c r="B25" s="221">
        <v>0.39096462726593018</v>
      </c>
      <c r="C25" s="221">
        <v>0.27450397610664368</v>
      </c>
      <c r="D25" s="221">
        <v>6</v>
      </c>
      <c r="E25" s="221">
        <v>64.705879211425781</v>
      </c>
      <c r="F25" s="221">
        <v>49.756095886230469</v>
      </c>
      <c r="G25" s="222">
        <v>76.097564697265625</v>
      </c>
      <c r="H25" s="221">
        <v>0.28482106328010559</v>
      </c>
      <c r="I25" s="221">
        <v>0.24922175705432892</v>
      </c>
      <c r="J25" s="221">
        <v>7</v>
      </c>
      <c r="K25" s="221">
        <v>61.274509429931641</v>
      </c>
      <c r="L25" s="221">
        <v>46.829269409179688</v>
      </c>
      <c r="M25" s="222">
        <v>73.658538818359375</v>
      </c>
      <c r="N25" s="221">
        <v>0.28857395052909851</v>
      </c>
      <c r="O25" s="221">
        <v>0.21702823042869568</v>
      </c>
      <c r="P25" s="221">
        <v>7</v>
      </c>
      <c r="Q25" s="221">
        <v>62.254901885986328</v>
      </c>
      <c r="R25" s="221">
        <v>51.707317352294922</v>
      </c>
      <c r="S25" s="222">
        <v>71.707313537597656</v>
      </c>
      <c r="T25" s="221">
        <v>0.45774438977241516</v>
      </c>
      <c r="U25" s="221">
        <v>0.19979305565357208</v>
      </c>
      <c r="V25" s="221">
        <v>8</v>
      </c>
      <c r="W25" s="221">
        <v>64.705879211425781</v>
      </c>
      <c r="X25" s="221">
        <v>57.073169708251953</v>
      </c>
      <c r="Y25" s="222">
        <v>74.634147644042969</v>
      </c>
      <c r="Z25" s="221">
        <v>0.38451111316680908</v>
      </c>
      <c r="AA25" s="221">
        <v>0.17508614063262939</v>
      </c>
      <c r="AB25" s="221">
        <v>8</v>
      </c>
      <c r="AC25" s="221">
        <v>64.705879211425781</v>
      </c>
      <c r="AD25" s="221">
        <v>56.097560882568359</v>
      </c>
      <c r="AE25" s="222">
        <v>70.731704711914063</v>
      </c>
      <c r="AF25" s="221">
        <v>0.44172471761703491</v>
      </c>
      <c r="AG25" s="221">
        <v>0.17805399000644684</v>
      </c>
      <c r="AH25" s="221">
        <v>9</v>
      </c>
      <c r="AI25" s="221">
        <v>65.686271667480469</v>
      </c>
      <c r="AJ25" s="221">
        <v>59.512195587158203</v>
      </c>
      <c r="AK25" s="222">
        <v>74.146339416503906</v>
      </c>
      <c r="AL25" s="221">
        <v>0.27617067098617554</v>
      </c>
      <c r="AM25" s="221">
        <v>0.16707618534564972</v>
      </c>
      <c r="AN25" s="221">
        <v>9</v>
      </c>
      <c r="AO25" s="221">
        <v>61.274509429931641</v>
      </c>
      <c r="AP25" s="221">
        <v>54.146343231201172</v>
      </c>
      <c r="AQ25" s="222">
        <v>65.853660583496094</v>
      </c>
      <c r="AR25" s="221">
        <v>0.39218351244926453</v>
      </c>
      <c r="AS25" s="221">
        <v>0.17699804902076721</v>
      </c>
      <c r="AT25" s="221">
        <v>10</v>
      </c>
      <c r="AU25" s="221">
        <v>64.215682983398437</v>
      </c>
      <c r="AV25" s="221">
        <v>55.121952056884766</v>
      </c>
      <c r="AW25" s="222">
        <v>70.731704711914063</v>
      </c>
      <c r="AX25" s="221">
        <v>0.36975139379501343</v>
      </c>
      <c r="AY25" s="221">
        <v>0.17874249815940857</v>
      </c>
      <c r="AZ25" s="221">
        <v>10</v>
      </c>
      <c r="BA25" s="221">
        <v>63.592231750488281</v>
      </c>
      <c r="BB25" s="221">
        <v>56.038646697998047</v>
      </c>
      <c r="BC25" s="222">
        <v>71.497581481933594</v>
      </c>
      <c r="BD25" s="221">
        <v>0.33078223466873169</v>
      </c>
      <c r="BE25" s="221">
        <v>0.17590394616127014</v>
      </c>
      <c r="BF25" s="221">
        <v>10</v>
      </c>
      <c r="BG25" s="221">
        <v>61.165046691894531</v>
      </c>
      <c r="BH25" s="221">
        <v>54.106281280517578</v>
      </c>
      <c r="BI25" s="222">
        <v>70.048309326171875</v>
      </c>
      <c r="BJ25" s="221">
        <v>0.23241372406482697</v>
      </c>
      <c r="BK25" s="221">
        <v>0.1701522022485733</v>
      </c>
      <c r="BL25" s="221">
        <v>10</v>
      </c>
      <c r="BM25" s="221">
        <v>57.416267395019531</v>
      </c>
      <c r="BN25" s="221">
        <v>51.904762268066406</v>
      </c>
      <c r="BO25" s="222">
        <v>67.619049072265625</v>
      </c>
      <c r="BP25" s="221">
        <v>0.26017141342163086</v>
      </c>
      <c r="BQ25" s="221">
        <v>0.16963623464107513</v>
      </c>
      <c r="BR25" s="221">
        <v>10</v>
      </c>
      <c r="BS25" s="221">
        <v>58.373207092285156</v>
      </c>
      <c r="BT25" s="221">
        <v>53.333332061767578</v>
      </c>
      <c r="BU25" s="222">
        <v>69.523811340332031</v>
      </c>
      <c r="BV25" s="221">
        <v>0.29234528541564941</v>
      </c>
      <c r="BW25" s="221">
        <v>0.16140127182006836</v>
      </c>
      <c r="BX25" s="221">
        <v>11</v>
      </c>
      <c r="BY25" s="221">
        <v>58.767772674560547</v>
      </c>
      <c r="BZ25" s="221">
        <v>53.301887512207031</v>
      </c>
      <c r="CA25" s="222">
        <v>70.754714965820313</v>
      </c>
      <c r="CB25" s="221">
        <v>0.47363162040710449</v>
      </c>
      <c r="CC25" s="221">
        <v>0.17511378228664398</v>
      </c>
      <c r="CD25" s="221">
        <v>11</v>
      </c>
      <c r="CE25" s="221">
        <v>67.464111328125</v>
      </c>
      <c r="CF25" s="221">
        <v>57.142856597900391</v>
      </c>
      <c r="CG25" s="222">
        <v>74.76190185546875</v>
      </c>
      <c r="CH25" s="221">
        <v>0.4589361846446991</v>
      </c>
      <c r="CI25" s="221">
        <v>0.17467764019966125</v>
      </c>
      <c r="CJ25" s="221">
        <v>11</v>
      </c>
      <c r="CK25" s="221">
        <v>66.985649108886719</v>
      </c>
      <c r="CL25" s="221">
        <v>57.142856597900391</v>
      </c>
      <c r="CM25" s="222">
        <v>74.285713195800781</v>
      </c>
      <c r="CN25" s="221">
        <v>0.42928165197372437</v>
      </c>
      <c r="CO25" s="221">
        <v>0.18065167963504791</v>
      </c>
      <c r="CP25" s="221">
        <v>11</v>
      </c>
      <c r="CQ25" s="221">
        <v>66.826919555664062</v>
      </c>
      <c r="CR25" s="221">
        <v>55.980861663818359</v>
      </c>
      <c r="CS25" s="222">
        <v>74.162681579589844</v>
      </c>
      <c r="CT25" s="19"/>
      <c r="CU25" s="4" t="s">
        <v>209</v>
      </c>
      <c r="CV25" s="4">
        <f t="shared" si="0"/>
        <v>-1.7593328385079792</v>
      </c>
      <c r="CW25" s="4">
        <f t="shared" si="1"/>
        <v>-1.8721754424148802</v>
      </c>
      <c r="CX25" s="4">
        <f t="shared" si="2"/>
        <v>-1.9099720038570216</v>
      </c>
      <c r="CY25" s="4">
        <f t="shared" si="3"/>
        <v>-1.8383090123024932</v>
      </c>
      <c r="CZ25" s="4">
        <f t="shared" si="4"/>
        <v>-2.144192212012308</v>
      </c>
      <c r="DA25" s="4">
        <f t="shared" si="5"/>
        <v>-2.0797332930317607</v>
      </c>
      <c r="DB25" s="4">
        <f t="shared" si="6"/>
        <v>-2.6387145084280803</v>
      </c>
      <c r="DC25" s="4">
        <f t="shared" si="7"/>
        <v>-2.2227136725171497</v>
      </c>
      <c r="DD25" s="4">
        <f t="shared" si="8"/>
        <v>-2.3076078209561364</v>
      </c>
      <c r="DE25" s="4">
        <f t="shared" si="9"/>
        <v>-2.3886237586119541</v>
      </c>
      <c r="DF25" s="4">
        <f t="shared" si="10"/>
        <v>-2.5684431779817429</v>
      </c>
      <c r="DG25" s="4">
        <f t="shared" si="11"/>
        <v>-2.3400846091948</v>
      </c>
      <c r="DH25" s="4">
        <f t="shared" si="12"/>
        <v>-2.1097471402813972</v>
      </c>
      <c r="DI25" s="4">
        <f t="shared" si="13"/>
        <v>-1.8016819196319693</v>
      </c>
      <c r="DJ25" s="4">
        <f t="shared" si="14"/>
        <v>-1.8594637617704912</v>
      </c>
      <c r="DK25" s="4">
        <f t="shared" si="15"/>
        <v>-1.7717048469577876</v>
      </c>
    </row>
    <row r="26" spans="1:115">
      <c r="A26" s="12" t="s">
        <v>210</v>
      </c>
      <c r="B26" s="221">
        <v>1.8080282211303711</v>
      </c>
      <c r="C26" s="221">
        <v>0.27450397610664368</v>
      </c>
      <c r="D26" s="221">
        <v>6</v>
      </c>
      <c r="E26" s="221">
        <v>98.039215087890625</v>
      </c>
      <c r="F26" s="221">
        <v>90.243904113769531</v>
      </c>
      <c r="G26" s="222">
        <v>100</v>
      </c>
      <c r="H26" s="221">
        <v>1.8904368877410889</v>
      </c>
      <c r="I26" s="221">
        <v>0.26721286773681641</v>
      </c>
      <c r="J26" s="221">
        <v>6</v>
      </c>
      <c r="K26" s="221">
        <v>98.039215087890625</v>
      </c>
      <c r="L26" s="221">
        <v>93.170730590820313</v>
      </c>
      <c r="M26" s="222">
        <v>100</v>
      </c>
      <c r="N26" s="221">
        <v>2.0766429901123047</v>
      </c>
      <c r="O26" s="221">
        <v>0.23308151960372925</v>
      </c>
      <c r="P26" s="221">
        <v>6</v>
      </c>
      <c r="Q26" s="221">
        <v>99.509803771972656</v>
      </c>
      <c r="R26" s="221">
        <v>94.634147644042969</v>
      </c>
      <c r="S26" s="222">
        <v>100</v>
      </c>
      <c r="T26" s="221">
        <v>1.8615405559539795</v>
      </c>
      <c r="U26" s="221">
        <v>0.22735241055488586</v>
      </c>
      <c r="V26" s="221">
        <v>6</v>
      </c>
      <c r="W26" s="221">
        <v>99.019607543945313</v>
      </c>
      <c r="X26" s="221">
        <v>91.707313537597656</v>
      </c>
      <c r="Y26" s="222">
        <v>100</v>
      </c>
      <c r="Z26" s="221">
        <v>1.743543267250061</v>
      </c>
      <c r="AA26" s="221">
        <v>0.19941680133342743</v>
      </c>
      <c r="AB26" s="221">
        <v>6</v>
      </c>
      <c r="AC26" s="221">
        <v>97.549018859863281</v>
      </c>
      <c r="AD26" s="221">
        <v>90.731704711914063</v>
      </c>
      <c r="AE26" s="222">
        <v>100</v>
      </c>
      <c r="AF26" s="221">
        <v>1.7921943664550781</v>
      </c>
      <c r="AG26" s="221">
        <v>0.21400657296180725</v>
      </c>
      <c r="AH26" s="221">
        <v>6</v>
      </c>
      <c r="AI26" s="221">
        <v>98.039215087890625</v>
      </c>
      <c r="AJ26" s="221">
        <v>90.243904113769531</v>
      </c>
      <c r="AK26" s="222">
        <v>100</v>
      </c>
      <c r="AL26" s="221">
        <v>1.6714729070663452</v>
      </c>
      <c r="AM26" s="221">
        <v>0.18772183358669281</v>
      </c>
      <c r="AN26" s="221">
        <v>6</v>
      </c>
      <c r="AO26" s="221">
        <v>98.529411315917969</v>
      </c>
      <c r="AP26" s="221">
        <v>90.243904113769531</v>
      </c>
      <c r="AQ26" s="222">
        <v>100</v>
      </c>
      <c r="AR26" s="221">
        <v>1.6836317777633667</v>
      </c>
      <c r="AS26" s="221">
        <v>0.21459153294563293</v>
      </c>
      <c r="AT26" s="221">
        <v>6</v>
      </c>
      <c r="AU26" s="221">
        <v>97.058822631835938</v>
      </c>
      <c r="AV26" s="221">
        <v>88.780487060546875</v>
      </c>
      <c r="AW26" s="222">
        <v>100</v>
      </c>
      <c r="AX26" s="221">
        <v>1.7978793382644653</v>
      </c>
      <c r="AY26" s="221">
        <v>0.22842669486999512</v>
      </c>
      <c r="AZ26" s="221">
        <v>6</v>
      </c>
      <c r="BA26" s="221">
        <v>97.57281494140625</v>
      </c>
      <c r="BB26" s="221">
        <v>91.304344177246094</v>
      </c>
      <c r="BC26" s="222">
        <v>100</v>
      </c>
      <c r="BD26" s="221">
        <v>1.7723982334136963</v>
      </c>
      <c r="BE26" s="221">
        <v>0.23754377663135529</v>
      </c>
      <c r="BF26" s="221">
        <v>6</v>
      </c>
      <c r="BG26" s="221">
        <v>97.087379455566406</v>
      </c>
      <c r="BH26" s="221">
        <v>90.338165283203125</v>
      </c>
      <c r="BI26" s="222">
        <v>100</v>
      </c>
      <c r="BJ26" s="221">
        <v>1.7061662673950195</v>
      </c>
      <c r="BK26" s="221">
        <v>0.22402049601078033</v>
      </c>
      <c r="BL26" s="221">
        <v>7</v>
      </c>
      <c r="BM26" s="221">
        <v>97.129188537597656</v>
      </c>
      <c r="BN26" s="221">
        <v>87.619049072265625</v>
      </c>
      <c r="BO26" s="222">
        <v>100</v>
      </c>
      <c r="BP26" s="221">
        <v>1.7357199192047119</v>
      </c>
      <c r="BQ26" s="221">
        <v>0.23568980395793915</v>
      </c>
      <c r="BR26" s="221">
        <v>7</v>
      </c>
      <c r="BS26" s="221">
        <v>97.129188537597656</v>
      </c>
      <c r="BT26" s="221">
        <v>87.142860412597656</v>
      </c>
      <c r="BU26" s="222">
        <v>100</v>
      </c>
      <c r="BV26" s="221">
        <v>1.8135161399841309</v>
      </c>
      <c r="BW26" s="221">
        <v>0.21813498437404633</v>
      </c>
      <c r="BX26" s="221">
        <v>8</v>
      </c>
      <c r="BY26" s="221">
        <v>97.156394958496094</v>
      </c>
      <c r="BZ26" s="221">
        <v>91.509437561035156</v>
      </c>
      <c r="CA26" s="222">
        <v>100</v>
      </c>
      <c r="CB26" s="221">
        <v>1.7514052391052246</v>
      </c>
      <c r="CC26" s="221">
        <v>0.2248246967792511</v>
      </c>
      <c r="CD26" s="221">
        <v>8</v>
      </c>
      <c r="CE26" s="221">
        <v>96.172248840332031</v>
      </c>
      <c r="CF26" s="221">
        <v>90</v>
      </c>
      <c r="CG26" s="222">
        <v>100</v>
      </c>
      <c r="CH26" s="221">
        <v>1.7646385431289673</v>
      </c>
      <c r="CI26" s="221">
        <v>0.22262275218963623</v>
      </c>
      <c r="CJ26" s="221">
        <v>8</v>
      </c>
      <c r="CK26" s="221">
        <v>96.172248840332031</v>
      </c>
      <c r="CL26" s="221">
        <v>89.523811340332031</v>
      </c>
      <c r="CM26" s="222">
        <v>100</v>
      </c>
      <c r="CN26" s="221">
        <v>1.7775576114654541</v>
      </c>
      <c r="CO26" s="221">
        <v>0.22925907373428345</v>
      </c>
      <c r="CP26" s="221">
        <v>8</v>
      </c>
      <c r="CQ26" s="221">
        <v>95.673080444335938</v>
      </c>
      <c r="CR26" s="221">
        <v>89.952156066894531</v>
      </c>
      <c r="CS26" s="222">
        <v>99.521530151367188</v>
      </c>
      <c r="CT26" s="19"/>
      <c r="CU26" s="4" t="s">
        <v>210</v>
      </c>
      <c r="CV26" s="4">
        <f t="shared" si="0"/>
        <v>1.326745474794633</v>
      </c>
      <c r="CW26" s="4">
        <f t="shared" si="1"/>
        <v>1.4808985942894586</v>
      </c>
      <c r="CX26" s="4">
        <f t="shared" si="2"/>
        <v>1.731410313025715</v>
      </c>
      <c r="CY26" s="4">
        <f t="shared" si="3"/>
        <v>1.3171743640756022</v>
      </c>
      <c r="CZ26" s="4">
        <f t="shared" si="4"/>
        <v>1.0900003470933286</v>
      </c>
      <c r="DA26" s="4">
        <f t="shared" si="5"/>
        <v>1.1384273481237686</v>
      </c>
      <c r="DB26" s="4">
        <f t="shared" si="6"/>
        <v>1.0460727535878749</v>
      </c>
      <c r="DC26" s="4">
        <f t="shared" si="7"/>
        <v>0.99858342749177498</v>
      </c>
      <c r="DD26" s="4">
        <f t="shared" si="8"/>
        <v>1.1888278596796042</v>
      </c>
      <c r="DE26" s="4">
        <f t="shared" si="9"/>
        <v>1.1133196096788793</v>
      </c>
      <c r="DF26" s="4">
        <f t="shared" si="10"/>
        <v>1.0189367970369458</v>
      </c>
      <c r="DG26" s="4">
        <f t="shared" si="11"/>
        <v>1.0654991430096656</v>
      </c>
      <c r="DH26" s="4">
        <f t="shared" si="12"/>
        <v>1.1413771155936059</v>
      </c>
      <c r="DI26" s="4">
        <f t="shared" si="13"/>
        <v>1.1317671770676516</v>
      </c>
      <c r="DJ26" s="4">
        <f t="shared" si="14"/>
        <v>1.1264557676035141</v>
      </c>
      <c r="DK26" s="4">
        <f t="shared" si="15"/>
        <v>1.0117518294554548</v>
      </c>
    </row>
    <row r="27" spans="1:115">
      <c r="A27" s="12" t="s">
        <v>211</v>
      </c>
      <c r="B27" s="221">
        <v>1.9676960706710815</v>
      </c>
      <c r="C27" s="221">
        <v>0.27450397610664368</v>
      </c>
      <c r="D27" s="221">
        <v>6</v>
      </c>
      <c r="E27" s="221">
        <v>99.019607543945313</v>
      </c>
      <c r="F27" s="221">
        <v>94.146339416503906</v>
      </c>
      <c r="G27" s="222">
        <v>100</v>
      </c>
      <c r="H27" s="221">
        <v>2.020322322845459</v>
      </c>
      <c r="I27" s="221">
        <v>0.26721286773681641</v>
      </c>
      <c r="J27" s="221">
        <v>6</v>
      </c>
      <c r="K27" s="221">
        <v>99.509803771972656</v>
      </c>
      <c r="L27" s="221">
        <v>95.1219482421875</v>
      </c>
      <c r="M27" s="222">
        <v>100</v>
      </c>
      <c r="N27" s="221">
        <v>1.7126182317733765</v>
      </c>
      <c r="O27" s="221">
        <v>0.23308151960372925</v>
      </c>
      <c r="P27" s="221">
        <v>6</v>
      </c>
      <c r="Q27" s="221">
        <v>95.098037719726563</v>
      </c>
      <c r="R27" s="221">
        <v>90.243904113769531</v>
      </c>
      <c r="S27" s="222">
        <v>99.512191772460938</v>
      </c>
      <c r="T27" s="221">
        <v>1.5972232818603516</v>
      </c>
      <c r="U27" s="221">
        <v>0.22735241055488586</v>
      </c>
      <c r="V27" s="221">
        <v>6</v>
      </c>
      <c r="W27" s="221">
        <v>94.607841491699219</v>
      </c>
      <c r="X27" s="221">
        <v>85.365852355957031</v>
      </c>
      <c r="Y27" s="222">
        <v>100</v>
      </c>
      <c r="Z27" s="221">
        <v>1.6675916910171509</v>
      </c>
      <c r="AA27" s="221">
        <v>0.19941680133342743</v>
      </c>
      <c r="AB27" s="221">
        <v>6</v>
      </c>
      <c r="AC27" s="221">
        <v>96.568626403808594</v>
      </c>
      <c r="AD27" s="221">
        <v>89.268295288085938</v>
      </c>
      <c r="AE27" s="222">
        <v>100</v>
      </c>
      <c r="AF27" s="221">
        <v>1.7772853374481201</v>
      </c>
      <c r="AG27" s="221">
        <v>0.21400657296180725</v>
      </c>
      <c r="AH27" s="221">
        <v>6</v>
      </c>
      <c r="AI27" s="221">
        <v>97.549018859863281</v>
      </c>
      <c r="AJ27" s="221">
        <v>90.243904113769531</v>
      </c>
      <c r="AK27" s="222">
        <v>100</v>
      </c>
      <c r="AL27" s="221">
        <v>1.646186351776123</v>
      </c>
      <c r="AM27" s="221">
        <v>0.18772183358669281</v>
      </c>
      <c r="AN27" s="221">
        <v>6</v>
      </c>
      <c r="AO27" s="221">
        <v>97.058822631835938</v>
      </c>
      <c r="AP27" s="221">
        <v>88.292686462402344</v>
      </c>
      <c r="AQ27" s="222">
        <v>100</v>
      </c>
      <c r="AR27" s="221">
        <v>1.7037699222564697</v>
      </c>
      <c r="AS27" s="221">
        <v>0.20713053643703461</v>
      </c>
      <c r="AT27" s="221">
        <v>7</v>
      </c>
      <c r="AU27" s="221">
        <v>97.549018859863281</v>
      </c>
      <c r="AV27" s="221">
        <v>91.219512939453125</v>
      </c>
      <c r="AW27" s="222">
        <v>100</v>
      </c>
      <c r="AX27" s="221">
        <v>1.7170346975326538</v>
      </c>
      <c r="AY27" s="221">
        <v>0.22038649022579193</v>
      </c>
      <c r="AZ27" s="221">
        <v>7</v>
      </c>
      <c r="BA27" s="221">
        <v>96.601943969726563</v>
      </c>
      <c r="BB27" s="221">
        <v>87.922706604003906</v>
      </c>
      <c r="BC27" s="222">
        <v>100</v>
      </c>
      <c r="BD27" s="221">
        <v>1.8013496398925781</v>
      </c>
      <c r="BE27" s="221">
        <v>0.22854641079902649</v>
      </c>
      <c r="BF27" s="221">
        <v>7</v>
      </c>
      <c r="BG27" s="221">
        <v>98.058250427246094</v>
      </c>
      <c r="BH27" s="221">
        <v>91.304344177246094</v>
      </c>
      <c r="BI27" s="222">
        <v>100</v>
      </c>
      <c r="BJ27" s="221">
        <v>1.8374701738357544</v>
      </c>
      <c r="BK27" s="221">
        <v>0.22402049601078033</v>
      </c>
      <c r="BL27" s="221">
        <v>7</v>
      </c>
      <c r="BM27" s="221">
        <v>99.043060302734375</v>
      </c>
      <c r="BN27" s="221">
        <v>92.380950927734375</v>
      </c>
      <c r="BO27" s="222">
        <v>100</v>
      </c>
      <c r="BP27" s="221">
        <v>1.8123174905776978</v>
      </c>
      <c r="BQ27" s="221">
        <v>0.23568980395793915</v>
      </c>
      <c r="BR27" s="221">
        <v>7</v>
      </c>
      <c r="BS27" s="221">
        <v>98.564590454101563</v>
      </c>
      <c r="BT27" s="221">
        <v>90</v>
      </c>
      <c r="BU27" s="222">
        <v>100</v>
      </c>
      <c r="BV27" s="221">
        <v>1.9709398746490479</v>
      </c>
      <c r="BW27" s="221">
        <v>0.21813498437404633</v>
      </c>
      <c r="BX27" s="221">
        <v>8</v>
      </c>
      <c r="BY27" s="221">
        <v>100</v>
      </c>
      <c r="BZ27" s="221">
        <v>94.339622497558594</v>
      </c>
      <c r="CA27" s="222">
        <v>100</v>
      </c>
      <c r="CB27" s="221">
        <v>1.8411192893981934</v>
      </c>
      <c r="CC27" s="221">
        <v>0.2248246967792511</v>
      </c>
      <c r="CD27" s="221">
        <v>8</v>
      </c>
      <c r="CE27" s="221">
        <v>98.564590454101563</v>
      </c>
      <c r="CF27" s="221">
        <v>90.952377319335938</v>
      </c>
      <c r="CG27" s="222">
        <v>100</v>
      </c>
      <c r="CH27" s="221">
        <v>1.816007137298584</v>
      </c>
      <c r="CI27" s="221">
        <v>0.22262275218963623</v>
      </c>
      <c r="CJ27" s="221">
        <v>8</v>
      </c>
      <c r="CK27" s="221">
        <v>98.08612060546875</v>
      </c>
      <c r="CL27" s="221">
        <v>90.952377319335938</v>
      </c>
      <c r="CM27" s="222">
        <v>100</v>
      </c>
      <c r="CN27" s="221">
        <v>1.9448870420455933</v>
      </c>
      <c r="CO27" s="221">
        <v>0.22925907373428345</v>
      </c>
      <c r="CP27" s="221">
        <v>8</v>
      </c>
      <c r="CQ27" s="221">
        <v>99.038459777832031</v>
      </c>
      <c r="CR27" s="221">
        <v>91.86602783203125</v>
      </c>
      <c r="CS27" s="222">
        <v>100</v>
      </c>
      <c r="CT27" s="19"/>
      <c r="CU27" s="4" t="s">
        <v>211</v>
      </c>
      <c r="CV27" s="4">
        <f t="shared" si="0"/>
        <v>1.6744698041280053</v>
      </c>
      <c r="CW27" s="4">
        <f t="shared" si="1"/>
        <v>1.7521437287478934</v>
      </c>
      <c r="CX27" s="4">
        <f t="shared" si="2"/>
        <v>0.99007802183416938</v>
      </c>
      <c r="CY27" s="4">
        <f t="shared" si="3"/>
        <v>0.72303628008247256</v>
      </c>
      <c r="CZ27" s="4">
        <f t="shared" si="4"/>
        <v>0.90925258335073889</v>
      </c>
      <c r="DA27" s="4">
        <f t="shared" si="5"/>
        <v>1.1028992261927644</v>
      </c>
      <c r="DB27" s="4">
        <f t="shared" si="6"/>
        <v>0.97929469330508534</v>
      </c>
      <c r="DC27" s="4">
        <f t="shared" si="7"/>
        <v>1.0488145890469889</v>
      </c>
      <c r="DD27" s="4">
        <f t="shared" si="8"/>
        <v>0.99089875428149221</v>
      </c>
      <c r="DE27" s="4">
        <f t="shared" si="9"/>
        <v>1.1836477594841512</v>
      </c>
      <c r="DF27" s="4">
        <f t="shared" si="10"/>
        <v>1.3385542299221385</v>
      </c>
      <c r="DG27" s="4">
        <f t="shared" si="11"/>
        <v>1.2422872618033092</v>
      </c>
      <c r="DH27" s="4">
        <f t="shared" si="12"/>
        <v>1.4778311836441855</v>
      </c>
      <c r="DI27" s="4">
        <f t="shared" si="13"/>
        <v>1.3377282299036852</v>
      </c>
      <c r="DJ27" s="4">
        <f t="shared" si="14"/>
        <v>1.2439270178703827</v>
      </c>
      <c r="DK27" s="4">
        <f t="shared" si="15"/>
        <v>1.3571961114140931</v>
      </c>
    </row>
    <row r="28" spans="1:115">
      <c r="A28" s="12" t="s">
        <v>229</v>
      </c>
      <c r="B28" s="221">
        <v>1.4872680902481079</v>
      </c>
      <c r="C28" s="221">
        <v>0.27450397610664368</v>
      </c>
      <c r="D28" s="221">
        <v>6</v>
      </c>
      <c r="E28" s="221">
        <v>93.627449035644531</v>
      </c>
      <c r="F28" s="221">
        <v>83.414634704589844</v>
      </c>
      <c r="G28" s="222">
        <v>98.536582946777344</v>
      </c>
      <c r="H28" s="221">
        <v>1.4201947450637817</v>
      </c>
      <c r="I28" s="221">
        <v>0.26721286773681641</v>
      </c>
      <c r="J28" s="221">
        <v>6</v>
      </c>
      <c r="K28" s="221">
        <v>92.647056579589844</v>
      </c>
      <c r="L28" s="221">
        <v>80.487808227539063</v>
      </c>
      <c r="M28" s="222">
        <v>97.56097412109375</v>
      </c>
      <c r="N28" s="221">
        <v>1.1155678033828735</v>
      </c>
      <c r="O28" s="221">
        <v>0.23308151960372925</v>
      </c>
      <c r="P28" s="221">
        <v>6</v>
      </c>
      <c r="Q28" s="221">
        <v>84.313728332519531</v>
      </c>
      <c r="R28" s="221">
        <v>76.585365295410156</v>
      </c>
      <c r="S28" s="222">
        <v>93.658538818359375</v>
      </c>
      <c r="T28" s="221">
        <v>1.2301990985870361</v>
      </c>
      <c r="U28" s="221">
        <v>0.22735241055488586</v>
      </c>
      <c r="V28" s="221">
        <v>6</v>
      </c>
      <c r="W28" s="221">
        <v>85.784317016601563</v>
      </c>
      <c r="X28" s="221">
        <v>75.1219482421875</v>
      </c>
      <c r="Y28" s="222">
        <v>94.634147644042969</v>
      </c>
      <c r="Z28" s="221">
        <v>1.2929098606109619</v>
      </c>
      <c r="AA28" s="221">
        <v>0.19941680133342743</v>
      </c>
      <c r="AB28" s="221">
        <v>6</v>
      </c>
      <c r="AC28" s="221">
        <v>88.23529052734375</v>
      </c>
      <c r="AD28" s="221">
        <v>78.536582946777344</v>
      </c>
      <c r="AE28" s="222">
        <v>94.634147644042969</v>
      </c>
      <c r="AF28" s="221">
        <v>1.4589332342147827</v>
      </c>
      <c r="AG28" s="221">
        <v>0.21400657296180725</v>
      </c>
      <c r="AH28" s="221">
        <v>6</v>
      </c>
      <c r="AI28" s="221">
        <v>90.686271667480469</v>
      </c>
      <c r="AJ28" s="221">
        <v>80.487808227539063</v>
      </c>
      <c r="AK28" s="222">
        <v>99.512191772460938</v>
      </c>
      <c r="AL28" s="221">
        <v>1.4490154981613159</v>
      </c>
      <c r="AM28" s="221">
        <v>0.18772183358669281</v>
      </c>
      <c r="AN28" s="221">
        <v>6</v>
      </c>
      <c r="AO28" s="221">
        <v>91.176467895507813</v>
      </c>
      <c r="AP28" s="221">
        <v>83.414634704589844</v>
      </c>
      <c r="AQ28" s="222">
        <v>99.024391174316406</v>
      </c>
      <c r="AR28" s="221">
        <v>1.226805567741394</v>
      </c>
      <c r="AS28" s="221">
        <v>0.20713053643703461</v>
      </c>
      <c r="AT28" s="221">
        <v>7</v>
      </c>
      <c r="AU28" s="221">
        <v>86.274513244628906</v>
      </c>
      <c r="AV28" s="221">
        <v>76.585365295410156</v>
      </c>
      <c r="AW28" s="222">
        <v>94.146339416503906</v>
      </c>
      <c r="AX28" s="221">
        <v>1.3336431980133057</v>
      </c>
      <c r="AY28" s="221">
        <v>0.22038649022579193</v>
      </c>
      <c r="AZ28" s="221">
        <v>7</v>
      </c>
      <c r="BA28" s="221">
        <v>87.86407470703125</v>
      </c>
      <c r="BB28" s="221">
        <v>79.71014404296875</v>
      </c>
      <c r="BC28" s="222">
        <v>95.652175903320313</v>
      </c>
      <c r="BD28" s="221">
        <v>1.3816046714782715</v>
      </c>
      <c r="BE28" s="221">
        <v>0.22854641079902649</v>
      </c>
      <c r="BF28" s="221">
        <v>7</v>
      </c>
      <c r="BG28" s="221">
        <v>90.291259765625</v>
      </c>
      <c r="BH28" s="221">
        <v>80.1932373046875</v>
      </c>
      <c r="BI28" s="222">
        <v>96.135269165039063</v>
      </c>
      <c r="BJ28" s="221">
        <v>1.4684432744979858</v>
      </c>
      <c r="BK28" s="221">
        <v>0.22402049601078033</v>
      </c>
      <c r="BL28" s="221">
        <v>7</v>
      </c>
      <c r="BM28" s="221">
        <v>92.344497680664063</v>
      </c>
      <c r="BN28" s="221">
        <v>81.904762268066406</v>
      </c>
      <c r="BO28" s="222">
        <v>98.571426391601563</v>
      </c>
      <c r="BP28" s="221">
        <v>1.5121991634368896</v>
      </c>
      <c r="BQ28" s="221">
        <v>0.23568980395793915</v>
      </c>
      <c r="BR28" s="221">
        <v>7</v>
      </c>
      <c r="BS28" s="221">
        <v>92.822967529296875</v>
      </c>
      <c r="BT28" s="221">
        <v>82.857139587402344</v>
      </c>
      <c r="BU28" s="222">
        <v>99.523811340332031</v>
      </c>
      <c r="BV28" s="221">
        <v>1.601340651512146</v>
      </c>
      <c r="BW28" s="221">
        <v>0.21813498437404633</v>
      </c>
      <c r="BX28" s="221">
        <v>8</v>
      </c>
      <c r="BY28" s="221">
        <v>94.312797546386719</v>
      </c>
      <c r="BZ28" s="221">
        <v>86.792449951171875</v>
      </c>
      <c r="CA28" s="222">
        <v>99.528305053710938</v>
      </c>
      <c r="CB28" s="221">
        <v>1.5294641256332397</v>
      </c>
      <c r="CC28" s="221">
        <v>0.2248246967792511</v>
      </c>
      <c r="CD28" s="221">
        <v>8</v>
      </c>
      <c r="CE28" s="221">
        <v>92.344497680664063</v>
      </c>
      <c r="CF28" s="221">
        <v>85.23809814453125</v>
      </c>
      <c r="CG28" s="222">
        <v>99.047622680664063</v>
      </c>
      <c r="CH28" s="221">
        <v>1.6531219482421875</v>
      </c>
      <c r="CI28" s="221">
        <v>0.22262275218963623</v>
      </c>
      <c r="CJ28" s="221">
        <v>8</v>
      </c>
      <c r="CK28" s="221">
        <v>94.736839294433594</v>
      </c>
      <c r="CL28" s="221">
        <v>87.142860412597656</v>
      </c>
      <c r="CM28" s="222">
        <v>100</v>
      </c>
      <c r="CN28" s="221">
        <v>1.6376496553421021</v>
      </c>
      <c r="CO28" s="221">
        <v>0.22925907373428345</v>
      </c>
      <c r="CP28" s="221">
        <v>8</v>
      </c>
      <c r="CQ28" s="221">
        <v>92.307693481445313</v>
      </c>
      <c r="CR28" s="221">
        <v>88.038276672363281</v>
      </c>
      <c r="CS28" s="222">
        <v>99.043060302734375</v>
      </c>
      <c r="CT28" s="19"/>
      <c r="CU28" s="4" t="s">
        <v>229</v>
      </c>
      <c r="CV28" s="4">
        <f t="shared" si="0"/>
        <v>0.62819469134789174</v>
      </c>
      <c r="CW28" s="4">
        <f t="shared" si="1"/>
        <v>0.49887244858625196</v>
      </c>
      <c r="CX28" s="4">
        <f t="shared" si="2"/>
        <v>-0.22580840318620568</v>
      </c>
      <c r="CY28" s="4">
        <f t="shared" si="3"/>
        <v>-0.10196861517801407</v>
      </c>
      <c r="CZ28" s="4">
        <f t="shared" si="4"/>
        <v>1.7593630108971747E-2</v>
      </c>
      <c r="DA28" s="4">
        <f t="shared" si="5"/>
        <v>0.34426817547932942</v>
      </c>
      <c r="DB28" s="4">
        <f t="shared" si="6"/>
        <v>0.45859557088290237</v>
      </c>
      <c r="DC28" s="4">
        <f t="shared" si="7"/>
        <v>-0.14089152096381563</v>
      </c>
      <c r="DD28" s="4">
        <f t="shared" si="8"/>
        <v>5.2254759698860391E-2</v>
      </c>
      <c r="DE28" s="4">
        <f t="shared" si="9"/>
        <v>0.164012079947017</v>
      </c>
      <c r="DF28" s="4">
        <f t="shared" si="10"/>
        <v>0.44027607941519575</v>
      </c>
      <c r="DG28" s="4">
        <f t="shared" si="11"/>
        <v>0.54961054216738059</v>
      </c>
      <c r="DH28" s="4">
        <f t="shared" si="12"/>
        <v>0.68790479524134751</v>
      </c>
      <c r="DI28" s="4">
        <f t="shared" si="13"/>
        <v>0.62224581169603144</v>
      </c>
      <c r="DJ28" s="4">
        <f t="shared" si="14"/>
        <v>0.87143625541678083</v>
      </c>
      <c r="DK28" s="4">
        <f t="shared" si="15"/>
        <v>0.72291798070710156</v>
      </c>
    </row>
    <row r="29" spans="1:115">
      <c r="A29" s="12" t="s">
        <v>212</v>
      </c>
      <c r="B29" s="221">
        <v>0.64818823337554932</v>
      </c>
      <c r="C29" s="221">
        <v>0.26511135697364807</v>
      </c>
      <c r="D29" s="221">
        <v>7</v>
      </c>
      <c r="E29" s="221">
        <v>70.588233947753906</v>
      </c>
      <c r="F29" s="221">
        <v>58.048782348632813</v>
      </c>
      <c r="G29" s="222">
        <v>83.902435302734375</v>
      </c>
      <c r="H29" s="221">
        <v>0.67684423923492432</v>
      </c>
      <c r="I29" s="221">
        <v>0.232559934258461</v>
      </c>
      <c r="J29" s="221">
        <v>8</v>
      </c>
      <c r="K29" s="221">
        <v>73.039215087890625</v>
      </c>
      <c r="L29" s="221">
        <v>61.463413238525391</v>
      </c>
      <c r="M29" s="222">
        <v>84.390243530273438</v>
      </c>
      <c r="N29" s="221">
        <v>0.73173511028289795</v>
      </c>
      <c r="O29" s="221">
        <v>0.20385237038135529</v>
      </c>
      <c r="P29" s="221">
        <v>9</v>
      </c>
      <c r="Q29" s="221">
        <v>76.470588684082031</v>
      </c>
      <c r="R29" s="221">
        <v>64.390243530273438</v>
      </c>
      <c r="S29" s="222">
        <v>82.926826477050781</v>
      </c>
      <c r="T29" s="221">
        <v>0.74996757507324219</v>
      </c>
      <c r="U29" s="221">
        <v>0.19036158919334412</v>
      </c>
      <c r="V29" s="221">
        <v>10</v>
      </c>
      <c r="W29" s="221">
        <v>74.019607543945313</v>
      </c>
      <c r="X29" s="221">
        <v>64.390243530273438</v>
      </c>
      <c r="Y29" s="222">
        <v>81.951217651367188</v>
      </c>
      <c r="Z29" s="221">
        <v>0.7173646092414856</v>
      </c>
      <c r="AA29" s="221">
        <v>0.16602785885334015</v>
      </c>
      <c r="AB29" s="221">
        <v>10</v>
      </c>
      <c r="AC29" s="221">
        <v>72.549018859863281</v>
      </c>
      <c r="AD29" s="221">
        <v>65.365852355957031</v>
      </c>
      <c r="AE29" s="222">
        <v>78.536582946777344</v>
      </c>
      <c r="AF29" s="221">
        <v>0.82334786653518677</v>
      </c>
      <c r="AG29" s="221">
        <v>0.17137753963470459</v>
      </c>
      <c r="AH29" s="221">
        <v>10</v>
      </c>
      <c r="AI29" s="221">
        <v>75.490196228027344</v>
      </c>
      <c r="AJ29" s="221">
        <v>68.292686462402344</v>
      </c>
      <c r="AK29" s="222">
        <v>80.487808227539063</v>
      </c>
      <c r="AL29" s="221">
        <v>0.81836074590682983</v>
      </c>
      <c r="AM29" s="221">
        <v>0.16304932534694672</v>
      </c>
      <c r="AN29" s="221">
        <v>10</v>
      </c>
      <c r="AO29" s="221">
        <v>72.058822631835938</v>
      </c>
      <c r="AP29" s="221">
        <v>65.853660583496094</v>
      </c>
      <c r="AQ29" s="222">
        <v>79.024391174316406</v>
      </c>
      <c r="AR29" s="221">
        <v>0.7151610255241394</v>
      </c>
      <c r="AS29" s="221">
        <v>0.17020247876644135</v>
      </c>
      <c r="AT29" s="221">
        <v>11</v>
      </c>
      <c r="AU29" s="221">
        <v>72.058822631835938</v>
      </c>
      <c r="AV29" s="221">
        <v>64.390243530273438</v>
      </c>
      <c r="AW29" s="222">
        <v>79.024391174316406</v>
      </c>
      <c r="AX29" s="221">
        <v>0.76789265871047974</v>
      </c>
      <c r="AY29" s="221">
        <v>0.17089976370334625</v>
      </c>
      <c r="AZ29" s="221">
        <v>11</v>
      </c>
      <c r="BA29" s="221">
        <v>72.330093383789063</v>
      </c>
      <c r="BB29" s="221">
        <v>66.183578491210937</v>
      </c>
      <c r="BC29" s="222">
        <v>82.608695983886719</v>
      </c>
      <c r="BD29" s="221">
        <v>0.82335519790649414</v>
      </c>
      <c r="BE29" s="221">
        <v>0.17366187274456024</v>
      </c>
      <c r="BF29" s="221">
        <v>11</v>
      </c>
      <c r="BG29" s="221">
        <v>75.242721557617187</v>
      </c>
      <c r="BH29" s="221">
        <v>67.149757385253906</v>
      </c>
      <c r="BI29" s="222">
        <v>82.125602722167969</v>
      </c>
      <c r="BJ29" s="221">
        <v>0.94897991418838501</v>
      </c>
      <c r="BK29" s="221">
        <v>0.16409014165401459</v>
      </c>
      <c r="BL29" s="221">
        <v>11</v>
      </c>
      <c r="BM29" s="221">
        <v>78.468902587890625</v>
      </c>
      <c r="BN29" s="221">
        <v>72.857139587402344</v>
      </c>
      <c r="BO29" s="222">
        <v>85.714286804199219</v>
      </c>
      <c r="BP29" s="221">
        <v>0.97876620292663574</v>
      </c>
      <c r="BQ29" s="221">
        <v>0.16244542598724365</v>
      </c>
      <c r="BR29" s="221">
        <v>11</v>
      </c>
      <c r="BS29" s="221">
        <v>79.904304504394531</v>
      </c>
      <c r="BT29" s="221">
        <v>74.285713195800781</v>
      </c>
      <c r="BU29" s="222">
        <v>84.76190185546875</v>
      </c>
      <c r="BV29" s="221">
        <v>0.92775404453277588</v>
      </c>
      <c r="BW29" s="221">
        <v>0.15339498221874237</v>
      </c>
      <c r="BX29" s="221">
        <v>12</v>
      </c>
      <c r="BY29" s="221">
        <v>78.199050903320312</v>
      </c>
      <c r="BZ29" s="221">
        <v>74.528305053710938</v>
      </c>
      <c r="CA29" s="222">
        <v>84.905662536621094</v>
      </c>
      <c r="CB29" s="221">
        <v>0.95466393232345581</v>
      </c>
      <c r="CC29" s="221">
        <v>0.16609764099121094</v>
      </c>
      <c r="CD29" s="221">
        <v>12</v>
      </c>
      <c r="CE29" s="221">
        <v>78.468902587890625</v>
      </c>
      <c r="CF29" s="221">
        <v>73.333335876464844</v>
      </c>
      <c r="CG29" s="222">
        <v>86.666664123535156</v>
      </c>
      <c r="CH29" s="221">
        <v>1.0422179698944092</v>
      </c>
      <c r="CI29" s="221">
        <v>0.16798277199268341</v>
      </c>
      <c r="CJ29" s="221">
        <v>12</v>
      </c>
      <c r="CK29" s="221">
        <v>80.861244201660156</v>
      </c>
      <c r="CL29" s="221">
        <v>74.285713195800781</v>
      </c>
      <c r="CM29" s="222">
        <v>89.047622680664063</v>
      </c>
      <c r="CN29" s="221">
        <v>1.0593197345733643</v>
      </c>
      <c r="CO29" s="221">
        <v>0.17391468584537506</v>
      </c>
      <c r="CP29" s="221">
        <v>12</v>
      </c>
      <c r="CQ29" s="221">
        <v>81.730766296386719</v>
      </c>
      <c r="CR29" s="221">
        <v>75.119613647460938</v>
      </c>
      <c r="CS29" s="222">
        <v>89.473686218261719</v>
      </c>
      <c r="CT29" s="19"/>
      <c r="CU29" s="4" t="s">
        <v>212</v>
      </c>
      <c r="CV29" s="4">
        <f t="shared" si="0"/>
        <v>-1.1991517740014794</v>
      </c>
      <c r="CW29" s="4">
        <f t="shared" si="1"/>
        <v>-1.0534972050340543</v>
      </c>
      <c r="CX29" s="4">
        <f t="shared" si="2"/>
        <v>-1.0074793288354329</v>
      </c>
      <c r="CY29" s="4">
        <f t="shared" si="3"/>
        <v>-1.1814434176932598</v>
      </c>
      <c r="CZ29" s="4">
        <f t="shared" si="4"/>
        <v>-1.3520753389548139</v>
      </c>
      <c r="DA29" s="4">
        <f t="shared" si="5"/>
        <v>-1.1703277401865551</v>
      </c>
      <c r="DB29" s="4">
        <f t="shared" si="6"/>
        <v>-1.2068705465982126</v>
      </c>
      <c r="DC29" s="4">
        <f t="shared" si="7"/>
        <v>-1.417101435326104</v>
      </c>
      <c r="DD29" s="4">
        <f t="shared" si="8"/>
        <v>-1.3328524918031608</v>
      </c>
      <c r="DE29" s="4">
        <f t="shared" si="9"/>
        <v>-1.1920758405036944</v>
      </c>
      <c r="DF29" s="4">
        <f t="shared" si="10"/>
        <v>-0.82419159866572489</v>
      </c>
      <c r="DG29" s="4">
        <f t="shared" si="11"/>
        <v>-0.68155916596765731</v>
      </c>
      <c r="DH29" s="4">
        <f t="shared" si="12"/>
        <v>-0.75171899836886946</v>
      </c>
      <c r="DI29" s="4">
        <f t="shared" si="13"/>
        <v>-0.69735187225467565</v>
      </c>
      <c r="DJ29" s="4">
        <f t="shared" si="14"/>
        <v>-0.52559738526564392</v>
      </c>
      <c r="DK29" s="4">
        <f t="shared" si="15"/>
        <v>-0.47101881524387529</v>
      </c>
    </row>
    <row r="30" spans="1:115">
      <c r="A30" s="12" t="s">
        <v>213</v>
      </c>
      <c r="B30" s="221">
        <v>1.2895865440368652</v>
      </c>
      <c r="C30" s="221">
        <v>0.27450397610664368</v>
      </c>
      <c r="D30" s="221">
        <v>6</v>
      </c>
      <c r="E30" s="221">
        <v>89.705879211425781</v>
      </c>
      <c r="F30" s="221">
        <v>76.097564697265625</v>
      </c>
      <c r="G30" s="222">
        <v>97.073173522949219</v>
      </c>
      <c r="H30" s="221">
        <v>1.1496356725692749</v>
      </c>
      <c r="I30" s="221">
        <v>0.26721286773681641</v>
      </c>
      <c r="J30" s="221">
        <v>6</v>
      </c>
      <c r="K30" s="221">
        <v>85.784317016601563</v>
      </c>
      <c r="L30" s="221">
        <v>74.146339416503906</v>
      </c>
      <c r="M30" s="222">
        <v>95.1219482421875</v>
      </c>
      <c r="N30" s="221">
        <v>0.96468400955200195</v>
      </c>
      <c r="O30" s="221">
        <v>0.23308151960372925</v>
      </c>
      <c r="P30" s="221">
        <v>6</v>
      </c>
      <c r="Q30" s="221">
        <v>81.372550964355469</v>
      </c>
      <c r="R30" s="221">
        <v>69.268295288085938</v>
      </c>
      <c r="S30" s="222">
        <v>90.243904113769531</v>
      </c>
      <c r="T30" s="221">
        <v>1.2711067199707031</v>
      </c>
      <c r="U30" s="221">
        <v>0.22735241055488586</v>
      </c>
      <c r="V30" s="221">
        <v>6</v>
      </c>
      <c r="W30" s="221">
        <v>86.76470947265625</v>
      </c>
      <c r="X30" s="221">
        <v>77.073173522949219</v>
      </c>
      <c r="Y30" s="222">
        <v>95.1219482421875</v>
      </c>
      <c r="Z30" s="221">
        <v>1.2259960174560547</v>
      </c>
      <c r="AA30" s="221">
        <v>0.19941680133342743</v>
      </c>
      <c r="AB30" s="221">
        <v>6</v>
      </c>
      <c r="AC30" s="221">
        <v>86.76470947265625</v>
      </c>
      <c r="AD30" s="221">
        <v>76.097564697265625</v>
      </c>
      <c r="AE30" s="222">
        <v>92.682929992675781</v>
      </c>
      <c r="AF30" s="221">
        <v>1.2033729553222656</v>
      </c>
      <c r="AG30" s="221">
        <v>0.21400657296180725</v>
      </c>
      <c r="AH30" s="221">
        <v>6</v>
      </c>
      <c r="AI30" s="221">
        <v>84.803924560546875</v>
      </c>
      <c r="AJ30" s="221">
        <v>76.585365295410156</v>
      </c>
      <c r="AK30" s="222">
        <v>92.682929992675781</v>
      </c>
      <c r="AL30" s="221">
        <v>1.2642968893051147</v>
      </c>
      <c r="AM30" s="221">
        <v>0.18772183358669281</v>
      </c>
      <c r="AN30" s="221">
        <v>6</v>
      </c>
      <c r="AO30" s="221">
        <v>87.254905700683594</v>
      </c>
      <c r="AP30" s="221">
        <v>77.073173522949219</v>
      </c>
      <c r="AQ30" s="222">
        <v>93.658538818359375</v>
      </c>
      <c r="AR30" s="221">
        <v>1.0639866590499878</v>
      </c>
      <c r="AS30" s="221">
        <v>0.20713053643703461</v>
      </c>
      <c r="AT30" s="221">
        <v>7</v>
      </c>
      <c r="AU30" s="221">
        <v>81.372550964355469</v>
      </c>
      <c r="AV30" s="221">
        <v>72.195121765136719</v>
      </c>
      <c r="AW30" s="222">
        <v>91.219512939453125</v>
      </c>
      <c r="AX30" s="221">
        <v>1.0842549800872803</v>
      </c>
      <c r="AY30" s="221">
        <v>0.22038649022579193</v>
      </c>
      <c r="AZ30" s="221">
        <v>7</v>
      </c>
      <c r="BA30" s="221">
        <v>83.009712219238281</v>
      </c>
      <c r="BB30" s="221">
        <v>71.980674743652344</v>
      </c>
      <c r="BC30" s="222">
        <v>91.304344177246094</v>
      </c>
      <c r="BD30" s="221">
        <v>1.0999808311462402</v>
      </c>
      <c r="BE30" s="221">
        <v>0.22854641079902649</v>
      </c>
      <c r="BF30" s="221">
        <v>7</v>
      </c>
      <c r="BG30" s="221">
        <v>82.038833618164063</v>
      </c>
      <c r="BH30" s="221">
        <v>73.429954528808594</v>
      </c>
      <c r="BI30" s="222">
        <v>91.787437438964844</v>
      </c>
      <c r="BJ30" s="221">
        <v>0.98480772972106934</v>
      </c>
      <c r="BK30" s="221">
        <v>0.22402049601078033</v>
      </c>
      <c r="BL30" s="221">
        <v>7</v>
      </c>
      <c r="BM30" s="221">
        <v>79.425834655761719</v>
      </c>
      <c r="BN30" s="221">
        <v>70.952377319335938</v>
      </c>
      <c r="BO30" s="222">
        <v>88.095237731933594</v>
      </c>
      <c r="BP30" s="221">
        <v>0.72805923223495483</v>
      </c>
      <c r="BQ30" s="221">
        <v>0.23568980395793915</v>
      </c>
      <c r="BR30" s="221">
        <v>7</v>
      </c>
      <c r="BS30" s="221">
        <v>74.641151428222656</v>
      </c>
      <c r="BT30" s="221">
        <v>61.904762268066406</v>
      </c>
      <c r="BU30" s="222">
        <v>81.904762268066406</v>
      </c>
      <c r="BV30" s="221">
        <v>0.63367778062820435</v>
      </c>
      <c r="BW30" s="221">
        <v>0.23223629593849182</v>
      </c>
      <c r="BX30" s="221">
        <v>7</v>
      </c>
      <c r="BY30" s="221">
        <v>73.459716796875</v>
      </c>
      <c r="BZ30" s="221">
        <v>57.547168731689453</v>
      </c>
      <c r="CA30" s="222">
        <v>80.188682556152344</v>
      </c>
      <c r="CB30" s="221">
        <v>0.81184941530227661</v>
      </c>
      <c r="CC30" s="221">
        <v>0.2248246967792511</v>
      </c>
      <c r="CD30" s="221">
        <v>8</v>
      </c>
      <c r="CE30" s="221">
        <v>75.59808349609375</v>
      </c>
      <c r="CF30" s="221">
        <v>66.666664123535156</v>
      </c>
      <c r="CG30" s="222">
        <v>85.714286804199219</v>
      </c>
      <c r="CH30" s="221">
        <v>0.78486394882202148</v>
      </c>
      <c r="CI30" s="221">
        <v>0.22262275218963623</v>
      </c>
      <c r="CJ30" s="221">
        <v>8</v>
      </c>
      <c r="CK30" s="221">
        <v>75.59808349609375</v>
      </c>
      <c r="CL30" s="221">
        <v>64.76190185546875</v>
      </c>
      <c r="CM30" s="222">
        <v>85.714286804199219</v>
      </c>
      <c r="CN30" s="221">
        <v>0.76957798004150391</v>
      </c>
      <c r="CO30" s="221">
        <v>0.22925907373428345</v>
      </c>
      <c r="CP30" s="221">
        <v>8</v>
      </c>
      <c r="CQ30" s="221">
        <v>75</v>
      </c>
      <c r="CR30" s="221">
        <v>65.550239562988281</v>
      </c>
      <c r="CS30" s="222">
        <v>84.210525512695312</v>
      </c>
      <c r="CT30" s="19"/>
      <c r="CU30" s="4" t="s">
        <v>213</v>
      </c>
      <c r="CV30" s="4">
        <f t="shared" si="0"/>
        <v>0.19768420801879719</v>
      </c>
      <c r="CW30" s="4">
        <f t="shared" si="1"/>
        <v>-6.6147270050796833E-2</v>
      </c>
      <c r="CX30" s="4">
        <f t="shared" si="2"/>
        <v>-0.53308153783428724</v>
      </c>
      <c r="CY30" s="4">
        <f t="shared" si="3"/>
        <v>-1.0015579293575784E-2</v>
      </c>
      <c r="CZ30" s="4">
        <f t="shared" si="4"/>
        <v>-0.14164635033045025</v>
      </c>
      <c r="DA30" s="4">
        <f t="shared" si="5"/>
        <v>-0.26473035453743826</v>
      </c>
      <c r="DB30" s="4">
        <f t="shared" si="6"/>
        <v>-2.9219011055121372E-2</v>
      </c>
      <c r="DC30" s="4">
        <f t="shared" si="7"/>
        <v>-0.54701547689841934</v>
      </c>
      <c r="DD30" s="4">
        <f t="shared" si="8"/>
        <v>-0.55831368892193378</v>
      </c>
      <c r="DE30" s="4">
        <f t="shared" si="9"/>
        <v>-0.52010265023213031</v>
      </c>
      <c r="DF30" s="4">
        <f t="shared" si="10"/>
        <v>-0.73698022212066072</v>
      </c>
      <c r="DG30" s="4">
        <f t="shared" si="11"/>
        <v>-1.2601938788257561</v>
      </c>
      <c r="DH30" s="4">
        <f t="shared" si="12"/>
        <v>-1.3802338504552691</v>
      </c>
      <c r="DI30" s="4">
        <f t="shared" si="13"/>
        <v>-1.0252183345300616</v>
      </c>
      <c r="DJ30" s="4">
        <f t="shared" si="14"/>
        <v>-1.114122321664639</v>
      </c>
      <c r="DK30" s="4">
        <f t="shared" si="15"/>
        <v>-1.0691779794786362</v>
      </c>
    </row>
    <row r="31" spans="1:115" s="10" customFormat="1">
      <c r="A31" s="12" t="s">
        <v>214</v>
      </c>
      <c r="B31" s="221">
        <v>0.51713329553604126</v>
      </c>
      <c r="C31" s="221">
        <v>0.28157705068588257</v>
      </c>
      <c r="D31" s="221">
        <v>6</v>
      </c>
      <c r="E31" s="221">
        <v>66.666664123535156</v>
      </c>
      <c r="F31" s="221">
        <v>54.146343231201172</v>
      </c>
      <c r="G31" s="222">
        <v>79.512191772460938</v>
      </c>
      <c r="H31" s="221">
        <v>0.43630713224411011</v>
      </c>
      <c r="I31" s="221">
        <v>0.25015264749526978</v>
      </c>
      <c r="J31" s="221">
        <v>7</v>
      </c>
      <c r="K31" s="221">
        <v>66.666664123535156</v>
      </c>
      <c r="L31" s="221">
        <v>53.170730590820313</v>
      </c>
      <c r="M31" s="222">
        <v>78.048782348632813</v>
      </c>
      <c r="N31" s="221">
        <v>0.5361829400062561</v>
      </c>
      <c r="O31" s="221">
        <v>0.22327433526515961</v>
      </c>
      <c r="P31" s="221">
        <v>8</v>
      </c>
      <c r="Q31" s="221">
        <v>68.627449035644531</v>
      </c>
      <c r="R31" s="221">
        <v>57.073169708251953</v>
      </c>
      <c r="S31" s="222">
        <v>80</v>
      </c>
      <c r="T31" s="221">
        <v>0.94184339046478271</v>
      </c>
      <c r="U31" s="221">
        <v>0.19036158919334412</v>
      </c>
      <c r="V31" s="221">
        <v>10</v>
      </c>
      <c r="W31" s="221">
        <v>78.92156982421875</v>
      </c>
      <c r="X31" s="221">
        <v>69.268295288085938</v>
      </c>
      <c r="Y31" s="222">
        <v>86.341461181640625</v>
      </c>
      <c r="Z31" s="221">
        <v>0.95642358064651489</v>
      </c>
      <c r="AA31" s="221">
        <v>0.16602785885334015</v>
      </c>
      <c r="AB31" s="221">
        <v>10</v>
      </c>
      <c r="AC31" s="221">
        <v>78.431373596191406</v>
      </c>
      <c r="AD31" s="221">
        <v>71.707313537597656</v>
      </c>
      <c r="AE31" s="222">
        <v>86.829269409179688</v>
      </c>
      <c r="AF31" s="221">
        <v>1.1614930629730225</v>
      </c>
      <c r="AG31" s="221">
        <v>0.17137753963470459</v>
      </c>
      <c r="AH31" s="221">
        <v>10</v>
      </c>
      <c r="AI31" s="221">
        <v>83.333335876464844</v>
      </c>
      <c r="AJ31" s="221">
        <v>78.536582946777344</v>
      </c>
      <c r="AK31" s="222">
        <v>90.243904113769531</v>
      </c>
      <c r="AL31" s="221">
        <v>1.1734292507171631</v>
      </c>
      <c r="AM31" s="221">
        <v>0.16304932534694672</v>
      </c>
      <c r="AN31" s="221">
        <v>10</v>
      </c>
      <c r="AO31" s="221">
        <v>85.294120788574219</v>
      </c>
      <c r="AP31" s="221">
        <v>75.609756469726563</v>
      </c>
      <c r="AQ31" s="222">
        <v>90.731704711914063</v>
      </c>
      <c r="AR31" s="221">
        <v>1.1397958993911743</v>
      </c>
      <c r="AS31" s="221">
        <v>0.17427001893520355</v>
      </c>
      <c r="AT31" s="221">
        <v>10</v>
      </c>
      <c r="AU31" s="221">
        <v>84.803924560546875</v>
      </c>
      <c r="AV31" s="221">
        <v>75.609756469726563</v>
      </c>
      <c r="AW31" s="222">
        <v>91.219512939453125</v>
      </c>
      <c r="AX31" s="221">
        <v>1.0326246023178101</v>
      </c>
      <c r="AY31" s="221">
        <v>0.17456813156604767</v>
      </c>
      <c r="AZ31" s="221">
        <v>10</v>
      </c>
      <c r="BA31" s="221">
        <v>82.524269104003906</v>
      </c>
      <c r="BB31" s="221">
        <v>71.980674743652344</v>
      </c>
      <c r="BC31" s="222">
        <v>86.956520080566406</v>
      </c>
      <c r="BD31" s="221">
        <v>1.1170240640640259</v>
      </c>
      <c r="BE31" s="221">
        <v>0.17751213908195496</v>
      </c>
      <c r="BF31" s="221">
        <v>10</v>
      </c>
      <c r="BG31" s="221">
        <v>82.524269104003906</v>
      </c>
      <c r="BH31" s="221">
        <v>75.362319946289062</v>
      </c>
      <c r="BI31" s="222">
        <v>91.304344177246094</v>
      </c>
      <c r="BJ31" s="221">
        <v>1.0550318956375122</v>
      </c>
      <c r="BK31" s="221">
        <v>0.17714895308017731</v>
      </c>
      <c r="BL31" s="221">
        <v>10</v>
      </c>
      <c r="BM31" s="221">
        <v>80.861244201660156</v>
      </c>
      <c r="BN31" s="221">
        <v>74.285713195800781</v>
      </c>
      <c r="BO31" s="222">
        <v>88.095237731933594</v>
      </c>
      <c r="BP31" s="221">
        <v>0.99988019466400146</v>
      </c>
      <c r="BQ31" s="221">
        <v>0.17664593458175659</v>
      </c>
      <c r="BR31" s="221">
        <v>10</v>
      </c>
      <c r="BS31" s="221">
        <v>80.861244201660156</v>
      </c>
      <c r="BT31" s="221">
        <v>74.285713195800781</v>
      </c>
      <c r="BU31" s="222">
        <v>85.714286804199219</v>
      </c>
      <c r="BV31" s="221">
        <v>1.0032373666763306</v>
      </c>
      <c r="BW31" s="221">
        <v>0.17292307317256927</v>
      </c>
      <c r="BX31" s="221">
        <v>10</v>
      </c>
      <c r="BY31" s="221">
        <v>80.09478759765625</v>
      </c>
      <c r="BZ31" s="221">
        <v>75.471694946289062</v>
      </c>
      <c r="CA31" s="222">
        <v>86.792449951171875</v>
      </c>
      <c r="CB31" s="221">
        <v>1.0297490358352661</v>
      </c>
      <c r="CC31" s="221">
        <v>0.19005684554576874</v>
      </c>
      <c r="CD31" s="221">
        <v>10</v>
      </c>
      <c r="CE31" s="221">
        <v>80.382774353027344</v>
      </c>
      <c r="CF31" s="221">
        <v>74.285713195800781</v>
      </c>
      <c r="CG31" s="222">
        <v>89.523811340332031</v>
      </c>
      <c r="CH31" s="221">
        <v>0.91218221187591553</v>
      </c>
      <c r="CI31" s="221">
        <v>0.19232591986656189</v>
      </c>
      <c r="CJ31" s="221">
        <v>10</v>
      </c>
      <c r="CK31" s="221">
        <v>78.468902587890625</v>
      </c>
      <c r="CL31" s="221">
        <v>69.523811340332031</v>
      </c>
      <c r="CM31" s="222">
        <v>86.190475463867188</v>
      </c>
      <c r="CN31" s="221">
        <v>0.89655035734176636</v>
      </c>
      <c r="CO31" s="221">
        <v>0.19992882013320923</v>
      </c>
      <c r="CP31" s="221">
        <v>10</v>
      </c>
      <c r="CQ31" s="221">
        <v>78.846153259277344</v>
      </c>
      <c r="CR31" s="221">
        <v>70.813400268554687</v>
      </c>
      <c r="CS31" s="222">
        <v>88.038276672363281</v>
      </c>
      <c r="CT31" s="25"/>
      <c r="CU31" s="10" t="s">
        <v>214</v>
      </c>
      <c r="CV31" s="10">
        <f>(B31-B$39)/B$40</f>
        <v>-1.4845629603934556</v>
      </c>
      <c r="CW31" s="10">
        <f t="shared" si="1"/>
        <v>-1.5558208094900789</v>
      </c>
      <c r="CX31" s="10">
        <f t="shared" si="2"/>
        <v>-1.4057191054379008</v>
      </c>
      <c r="CY31" s="10">
        <f t="shared" si="3"/>
        <v>-0.7501408109594776</v>
      </c>
      <c r="CZ31" s="10">
        <f t="shared" si="4"/>
        <v>-0.78316845608040742</v>
      </c>
      <c r="DA31" s="10">
        <f t="shared" si="5"/>
        <v>-0.36452987341602072</v>
      </c>
      <c r="DB31" s="10">
        <f t="shared" si="6"/>
        <v>-0.26918703270682293</v>
      </c>
      <c r="DC31" s="10">
        <f t="shared" si="7"/>
        <v>-0.35792227616881123</v>
      </c>
      <c r="DD31" s="10">
        <f t="shared" si="8"/>
        <v>-0.68471853642664526</v>
      </c>
      <c r="DE31" s="10">
        <f t="shared" si="9"/>
        <v>-0.47870158604954954</v>
      </c>
      <c r="DF31" s="10">
        <f t="shared" si="10"/>
        <v>-0.56604191384688529</v>
      </c>
      <c r="DG31" s="10">
        <f t="shared" si="11"/>
        <v>-0.63282781832091117</v>
      </c>
      <c r="DH31" s="10">
        <f t="shared" si="12"/>
        <v>-0.59039217646854258</v>
      </c>
      <c r="DI31" s="10">
        <f t="shared" si="13"/>
        <v>-0.52497522755862125</v>
      </c>
      <c r="DJ31" s="10">
        <f t="shared" si="14"/>
        <v>-0.82296707818333559</v>
      </c>
      <c r="DK31" s="10">
        <f>(CN31-CN$39)/CN$40</f>
        <v>-0.80704906675240995</v>
      </c>
    </row>
    <row r="32" spans="1:115">
      <c r="A32" s="12" t="s">
        <v>215</v>
      </c>
      <c r="B32" s="221">
        <v>1.0345205068588257</v>
      </c>
      <c r="C32" s="221">
        <v>0.31684818863868713</v>
      </c>
      <c r="D32" s="221">
        <v>4</v>
      </c>
      <c r="E32" s="221">
        <v>83.333335876464844</v>
      </c>
      <c r="F32" s="221">
        <v>66.341461181640625</v>
      </c>
      <c r="G32" s="222">
        <v>94.634147644042969</v>
      </c>
      <c r="H32" s="221">
        <v>1.0465178489685059</v>
      </c>
      <c r="I32" s="221">
        <v>0.27215272188186646</v>
      </c>
      <c r="J32" s="221">
        <v>6</v>
      </c>
      <c r="K32" s="221">
        <v>84.313728332519531</v>
      </c>
      <c r="L32" s="221">
        <v>69.756095886230469</v>
      </c>
      <c r="M32" s="222">
        <v>93.658538818359375</v>
      </c>
      <c r="N32" s="221">
        <v>0.66440826654434204</v>
      </c>
      <c r="O32" s="221">
        <v>0.20385237038135529</v>
      </c>
      <c r="P32" s="221">
        <v>9</v>
      </c>
      <c r="Q32" s="221">
        <v>73.039215087890625</v>
      </c>
      <c r="R32" s="221">
        <v>62.43902587890625</v>
      </c>
      <c r="S32" s="222">
        <v>82.43902587890625</v>
      </c>
      <c r="T32" s="221">
        <v>0.8649599552154541</v>
      </c>
      <c r="U32" s="221">
        <v>0.19036158919334412</v>
      </c>
      <c r="V32" s="221">
        <v>10</v>
      </c>
      <c r="W32" s="221">
        <v>75.490196228027344</v>
      </c>
      <c r="X32" s="221">
        <v>68.292686462402344</v>
      </c>
      <c r="Y32" s="222">
        <v>84.390243530273438</v>
      </c>
      <c r="Z32" s="221">
        <v>0.86742204427719116</v>
      </c>
      <c r="AA32" s="221">
        <v>0.16602785885334015</v>
      </c>
      <c r="AB32" s="221">
        <v>10</v>
      </c>
      <c r="AC32" s="221">
        <v>75.490196228027344</v>
      </c>
      <c r="AD32" s="221">
        <v>67.317070007324219</v>
      </c>
      <c r="AE32" s="222">
        <v>82.926826477050781</v>
      </c>
      <c r="AF32" s="221">
        <v>0.86103826761245728</v>
      </c>
      <c r="AG32" s="221">
        <v>0.18125376105308533</v>
      </c>
      <c r="AH32" s="221">
        <v>9</v>
      </c>
      <c r="AI32" s="221">
        <v>77.941177368164062</v>
      </c>
      <c r="AJ32" s="221">
        <v>69.268295288085938</v>
      </c>
      <c r="AK32" s="222">
        <v>82.43902587890625</v>
      </c>
      <c r="AL32" s="221">
        <v>0.83383852243423462</v>
      </c>
      <c r="AM32" s="221">
        <v>0.1689482182264328</v>
      </c>
      <c r="AN32" s="221">
        <v>9</v>
      </c>
      <c r="AO32" s="221">
        <v>73.039215087890625</v>
      </c>
      <c r="AP32" s="221">
        <v>65.853660583496094</v>
      </c>
      <c r="AQ32" s="222">
        <v>82.43902587890625</v>
      </c>
      <c r="AR32" s="221">
        <v>0.7799304723739624</v>
      </c>
      <c r="AS32" s="221">
        <v>0.18246546387672424</v>
      </c>
      <c r="AT32" s="221">
        <v>9</v>
      </c>
      <c r="AU32" s="221">
        <v>73.039215087890625</v>
      </c>
      <c r="AV32" s="221">
        <v>65.365852355957031</v>
      </c>
      <c r="AW32" s="222">
        <v>81.463417053222656</v>
      </c>
      <c r="AX32" s="221">
        <v>0.80126684904098511</v>
      </c>
      <c r="AY32" s="221">
        <v>0.17456813156604767</v>
      </c>
      <c r="AZ32" s="221">
        <v>10</v>
      </c>
      <c r="BA32" s="221">
        <v>74.757278442382813</v>
      </c>
      <c r="BB32" s="221">
        <v>66.666664123535156</v>
      </c>
      <c r="BC32" s="222">
        <v>83.574882507324219</v>
      </c>
      <c r="BD32" s="221">
        <v>0.82972061634063721</v>
      </c>
      <c r="BE32" s="221">
        <v>0.17751213908195496</v>
      </c>
      <c r="BF32" s="221">
        <v>10</v>
      </c>
      <c r="BG32" s="221">
        <v>75.728157043457031</v>
      </c>
      <c r="BH32" s="221">
        <v>67.149757385253906</v>
      </c>
      <c r="BI32" s="222">
        <v>82.608695983886719</v>
      </c>
      <c r="BJ32" s="221">
        <v>0.91585612297058105</v>
      </c>
      <c r="BK32" s="221">
        <v>0.17714895308017731</v>
      </c>
      <c r="BL32" s="221">
        <v>10</v>
      </c>
      <c r="BM32" s="221">
        <v>77.511962890625</v>
      </c>
      <c r="BN32" s="221">
        <v>70.952377319335938</v>
      </c>
      <c r="BO32" s="222">
        <v>85.23809814453125</v>
      </c>
      <c r="BP32" s="221">
        <v>0.75222724676132202</v>
      </c>
      <c r="BQ32" s="221">
        <v>0.17664593458175659</v>
      </c>
      <c r="BR32" s="221">
        <v>10</v>
      </c>
      <c r="BS32" s="221">
        <v>75.59808349609375</v>
      </c>
      <c r="BT32" s="221">
        <v>68.095237731933594</v>
      </c>
      <c r="BU32" s="222">
        <v>81.904762268066406</v>
      </c>
      <c r="BV32" s="221">
        <v>0.685333251953125</v>
      </c>
      <c r="BW32" s="221">
        <v>0.17604935169219971</v>
      </c>
      <c r="BX32" s="221">
        <v>9</v>
      </c>
      <c r="BY32" s="221">
        <v>74.881515502929688</v>
      </c>
      <c r="BZ32" s="221">
        <v>63.207546234130859</v>
      </c>
      <c r="CA32" s="222">
        <v>79.245285034179687</v>
      </c>
      <c r="CB32" s="221">
        <v>0.60975861549377441</v>
      </c>
      <c r="CC32" s="221">
        <v>0.18073700368404388</v>
      </c>
      <c r="CD32" s="221">
        <v>11</v>
      </c>
      <c r="CE32" s="221">
        <v>72.248802185058594</v>
      </c>
      <c r="CF32" s="221">
        <v>59.523811340332031</v>
      </c>
      <c r="CG32" s="222">
        <v>77.142860412597656</v>
      </c>
      <c r="CH32" s="221">
        <v>0.61134421825408936</v>
      </c>
      <c r="CI32" s="221">
        <v>0.18208320438861847</v>
      </c>
      <c r="CJ32" s="221">
        <v>11</v>
      </c>
      <c r="CK32" s="221">
        <v>71.770332336425781</v>
      </c>
      <c r="CL32" s="221">
        <v>60.476188659667969</v>
      </c>
      <c r="CM32" s="222">
        <v>77.619049072265625</v>
      </c>
      <c r="CN32" s="221">
        <v>0.6626121997833252</v>
      </c>
      <c r="CO32" s="221">
        <v>0.19019657373428345</v>
      </c>
      <c r="CP32" s="221">
        <v>11</v>
      </c>
      <c r="CQ32" s="221">
        <v>73.076919555664062</v>
      </c>
      <c r="CR32" s="221">
        <v>65.071769714355469</v>
      </c>
      <c r="CS32" s="222">
        <v>79.904304504394531</v>
      </c>
      <c r="CT32" s="19"/>
      <c r="CU32" s="4" t="s">
        <v>215</v>
      </c>
      <c r="CV32" s="4">
        <f t="shared" si="0"/>
        <v>-0.35779810710338944</v>
      </c>
      <c r="CW32" s="4">
        <f t="shared" si="1"/>
        <v>-0.28149249259384901</v>
      </c>
      <c r="CX32" s="4">
        <f t="shared" si="2"/>
        <v>-1.1445896824145383</v>
      </c>
      <c r="CY32" s="4">
        <f t="shared" si="3"/>
        <v>-0.92296105914978366</v>
      </c>
      <c r="CZ32" s="4">
        <f t="shared" si="4"/>
        <v>-0.99497220613134507</v>
      </c>
      <c r="DA32" s="4">
        <f t="shared" si="5"/>
        <v>-1.0805117525406274</v>
      </c>
      <c r="DB32" s="4">
        <f t="shared" si="6"/>
        <v>-1.1659960232743398</v>
      </c>
      <c r="DC32" s="4">
        <f t="shared" si="7"/>
        <v>-1.2555451137062272</v>
      </c>
      <c r="DD32" s="4">
        <f t="shared" si="8"/>
        <v>-1.251143629277361</v>
      </c>
      <c r="DE32" s="4">
        <f t="shared" si="9"/>
        <v>-1.1766130994608301</v>
      </c>
      <c r="DF32" s="4">
        <f t="shared" si="10"/>
        <v>-0.9048208914525171</v>
      </c>
      <c r="DG32" s="4">
        <f t="shared" si="11"/>
        <v>-1.2044138097385948</v>
      </c>
      <c r="DH32" s="4">
        <f t="shared" si="12"/>
        <v>-1.2698331316479492</v>
      </c>
      <c r="DI32" s="4">
        <f t="shared" si="13"/>
        <v>-1.4891683374684239</v>
      </c>
      <c r="DJ32" s="4">
        <f t="shared" si="14"/>
        <v>-1.5109324743520876</v>
      </c>
      <c r="DK32" s="4">
        <f t="shared" si="15"/>
        <v>-1.2900041487145091</v>
      </c>
    </row>
    <row r="33" spans="1:115">
      <c r="A33" s="12" t="s">
        <v>216</v>
      </c>
      <c r="B33" s="221">
        <v>1.142977237701416</v>
      </c>
      <c r="C33" s="221">
        <v>0.27450397610664368</v>
      </c>
      <c r="D33" s="221">
        <v>6</v>
      </c>
      <c r="E33" s="221">
        <v>84.803924560546875</v>
      </c>
      <c r="F33" s="221">
        <v>73.170730590820313</v>
      </c>
      <c r="G33" s="222">
        <v>96.097564697265625</v>
      </c>
      <c r="H33" s="221">
        <v>1.2184610366821289</v>
      </c>
      <c r="I33" s="221">
        <v>0.26721286773681641</v>
      </c>
      <c r="J33" s="221">
        <v>6</v>
      </c>
      <c r="K33" s="221">
        <v>88.23529052734375</v>
      </c>
      <c r="L33" s="221">
        <v>75.609756469726563</v>
      </c>
      <c r="M33" s="222">
        <v>95.609756469726563</v>
      </c>
      <c r="N33" s="221">
        <v>1.2696202993392944</v>
      </c>
      <c r="O33" s="221">
        <v>0.23308151960372925</v>
      </c>
      <c r="P33" s="221">
        <v>6</v>
      </c>
      <c r="Q33" s="221">
        <v>89.705879211425781</v>
      </c>
      <c r="R33" s="221">
        <v>80</v>
      </c>
      <c r="S33" s="222">
        <v>94.634147644042969</v>
      </c>
      <c r="T33" s="221">
        <v>1.3534528017044067</v>
      </c>
      <c r="U33" s="221">
        <v>0.22735241055488586</v>
      </c>
      <c r="V33" s="221">
        <v>6</v>
      </c>
      <c r="W33" s="221">
        <v>88.725486755371094</v>
      </c>
      <c r="X33" s="221">
        <v>80</v>
      </c>
      <c r="Y33" s="222">
        <v>95.609756469726563</v>
      </c>
      <c r="Z33" s="221">
        <v>1.3119163513183594</v>
      </c>
      <c r="AA33" s="221">
        <v>0.19941680133342743</v>
      </c>
      <c r="AB33" s="221">
        <v>6</v>
      </c>
      <c r="AC33" s="221">
        <v>88.725486755371094</v>
      </c>
      <c r="AD33" s="221">
        <v>78.536582946777344</v>
      </c>
      <c r="AE33" s="222">
        <v>95.1219482421875</v>
      </c>
      <c r="AF33" s="221">
        <v>1.3274667263031006</v>
      </c>
      <c r="AG33" s="221">
        <v>0.21400657296180725</v>
      </c>
      <c r="AH33" s="221">
        <v>6</v>
      </c>
      <c r="AI33" s="221">
        <v>87.254905700683594</v>
      </c>
      <c r="AJ33" s="221">
        <v>78.536582946777344</v>
      </c>
      <c r="AK33" s="222">
        <v>95.1219482421875</v>
      </c>
      <c r="AL33" s="221">
        <v>1.2940722703933716</v>
      </c>
      <c r="AM33" s="221">
        <v>0.18772183358669281</v>
      </c>
      <c r="AN33" s="221">
        <v>6</v>
      </c>
      <c r="AO33" s="221">
        <v>88.23529052734375</v>
      </c>
      <c r="AP33" s="221">
        <v>77.56097412109375</v>
      </c>
      <c r="AQ33" s="222">
        <v>94.146339416503906</v>
      </c>
      <c r="AR33" s="221">
        <v>1.1563953161239624</v>
      </c>
      <c r="AS33" s="221">
        <v>0.20713053643703461</v>
      </c>
      <c r="AT33" s="221">
        <v>7</v>
      </c>
      <c r="AU33" s="221">
        <v>85.294120788574219</v>
      </c>
      <c r="AV33" s="221">
        <v>73.170730590820313</v>
      </c>
      <c r="AW33" s="222">
        <v>92.195121765136719</v>
      </c>
      <c r="AX33" s="221">
        <v>1.2059570550918579</v>
      </c>
      <c r="AY33" s="221">
        <v>0.22038649022579193</v>
      </c>
      <c r="AZ33" s="221">
        <v>7</v>
      </c>
      <c r="BA33" s="221">
        <v>86.407768249511719</v>
      </c>
      <c r="BB33" s="221">
        <v>74.879226684570313</v>
      </c>
      <c r="BC33" s="222">
        <v>93.236717224121094</v>
      </c>
      <c r="BD33" s="221">
        <v>1.2380648851394653</v>
      </c>
      <c r="BE33" s="221">
        <v>0.22854641079902649</v>
      </c>
      <c r="BF33" s="221">
        <v>7</v>
      </c>
      <c r="BG33" s="221">
        <v>86.893203735351563</v>
      </c>
      <c r="BH33" s="221">
        <v>76.328498840332031</v>
      </c>
      <c r="BI33" s="222">
        <v>94.202896118164063</v>
      </c>
      <c r="BJ33" s="221">
        <v>1.1747047901153564</v>
      </c>
      <c r="BK33" s="221">
        <v>0.22402049601078033</v>
      </c>
      <c r="BL33" s="221">
        <v>7</v>
      </c>
      <c r="BM33" s="221">
        <v>84.688995361328125</v>
      </c>
      <c r="BN33" s="221">
        <v>74.285713195800781</v>
      </c>
      <c r="BO33" s="222">
        <v>93.809524536132812</v>
      </c>
      <c r="BP33" s="221">
        <v>1.1539229154586792</v>
      </c>
      <c r="BQ33" s="221">
        <v>0.23568980395793915</v>
      </c>
      <c r="BR33" s="221">
        <v>7</v>
      </c>
      <c r="BS33" s="221">
        <v>84.210525512695312</v>
      </c>
      <c r="BT33" s="221">
        <v>75.714286804199219</v>
      </c>
      <c r="BU33" s="222">
        <v>93.333335876464844</v>
      </c>
      <c r="BV33" s="221">
        <v>1.061430811882019</v>
      </c>
      <c r="BW33" s="221">
        <v>0.21813498437404633</v>
      </c>
      <c r="BX33" s="221">
        <v>8</v>
      </c>
      <c r="BY33" s="221">
        <v>81.516586303710938</v>
      </c>
      <c r="BZ33" s="221">
        <v>75</v>
      </c>
      <c r="CA33" s="222">
        <v>91.037734985351563</v>
      </c>
      <c r="CB33" s="221">
        <v>0.945198655128479</v>
      </c>
      <c r="CC33" s="221">
        <v>0.2248246967792511</v>
      </c>
      <c r="CD33" s="221">
        <v>8</v>
      </c>
      <c r="CE33" s="221">
        <v>77.990432739257813</v>
      </c>
      <c r="CF33" s="221">
        <v>70.476188659667969</v>
      </c>
      <c r="CG33" s="222">
        <v>89.047622680664063</v>
      </c>
      <c r="CH33" s="221">
        <v>0.93081456422805786</v>
      </c>
      <c r="CI33" s="221">
        <v>0.22262275218963623</v>
      </c>
      <c r="CJ33" s="221">
        <v>8</v>
      </c>
      <c r="CK33" s="221">
        <v>79.425834655761719</v>
      </c>
      <c r="CL33" s="221">
        <v>68.571426391601563</v>
      </c>
      <c r="CM33" s="222">
        <v>87.619049072265625</v>
      </c>
      <c r="CN33" s="221">
        <v>0.77715378999710083</v>
      </c>
      <c r="CO33" s="221">
        <v>0.22925907373428345</v>
      </c>
      <c r="CP33" s="221">
        <v>8</v>
      </c>
      <c r="CQ33" s="221">
        <v>75.480766296386719</v>
      </c>
      <c r="CR33" s="221">
        <v>65.550239562988281</v>
      </c>
      <c r="CS33" s="222">
        <v>84.210525512695312</v>
      </c>
      <c r="CT33" s="19"/>
      <c r="CU33" s="4" t="s">
        <v>216</v>
      </c>
      <c r="CV33" s="4">
        <f t="shared" si="0"/>
        <v>-0.12160125155349294</v>
      </c>
      <c r="CW33" s="4">
        <f t="shared" si="1"/>
        <v>7.7583588824492747E-2</v>
      </c>
      <c r="CX33" s="4">
        <f t="shared" si="2"/>
        <v>8.79177573976829E-2</v>
      </c>
      <c r="CY33" s="4">
        <f t="shared" si="3"/>
        <v>0.17508372378214315</v>
      </c>
      <c r="CZ33" s="4">
        <f t="shared" si="4"/>
        <v>6.2824826910228379E-2</v>
      </c>
      <c r="DA33" s="4">
        <f t="shared" si="5"/>
        <v>3.0984317707657336E-2</v>
      </c>
      <c r="DB33" s="4">
        <f t="shared" si="6"/>
        <v>4.9413375619686215E-2</v>
      </c>
      <c r="DC33" s="4">
        <f t="shared" si="7"/>
        <v>-0.31651786654643688</v>
      </c>
      <c r="DD33" s="4">
        <f t="shared" si="8"/>
        <v>-0.26035475666989816</v>
      </c>
      <c r="DE33" s="4">
        <f t="shared" si="9"/>
        <v>-0.18467176047420192</v>
      </c>
      <c r="DF33" s="4">
        <f t="shared" si="10"/>
        <v>-0.2747364656254086</v>
      </c>
      <c r="DG33" s="4">
        <f t="shared" si="11"/>
        <v>-0.27729536037212099</v>
      </c>
      <c r="DH33" s="4">
        <f t="shared" si="12"/>
        <v>-0.46601816504638949</v>
      </c>
      <c r="DI33" s="4">
        <f t="shared" si="13"/>
        <v>-0.71908178468306494</v>
      </c>
      <c r="DJ33" s="4">
        <f t="shared" si="14"/>
        <v>-0.78035805292966043</v>
      </c>
      <c r="DK33" s="4">
        <f t="shared" si="15"/>
        <v>-1.0535380515753801</v>
      </c>
    </row>
    <row r="34" spans="1:115">
      <c r="A34" s="12" t="s">
        <v>217</v>
      </c>
      <c r="B34" s="221">
        <v>1.320404052734375</v>
      </c>
      <c r="C34" s="221">
        <v>0.27450397610664368</v>
      </c>
      <c r="D34" s="221">
        <v>6</v>
      </c>
      <c r="E34" s="221">
        <v>90.196075439453125</v>
      </c>
      <c r="F34" s="221">
        <v>76.585365295410156</v>
      </c>
      <c r="G34" s="222">
        <v>97.073173522949219</v>
      </c>
      <c r="H34" s="221">
        <v>1.1906775236129761</v>
      </c>
      <c r="I34" s="221">
        <v>0.26721286773681641</v>
      </c>
      <c r="J34" s="221">
        <v>6</v>
      </c>
      <c r="K34" s="221">
        <v>87.254905700683594</v>
      </c>
      <c r="L34" s="221">
        <v>75.1219482421875</v>
      </c>
      <c r="M34" s="222">
        <v>95.1219482421875</v>
      </c>
      <c r="N34" s="221">
        <v>1.3799260854721069</v>
      </c>
      <c r="O34" s="221">
        <v>0.23308151960372925</v>
      </c>
      <c r="P34" s="221">
        <v>6</v>
      </c>
      <c r="Q34" s="221">
        <v>90.686271667480469</v>
      </c>
      <c r="R34" s="221">
        <v>82.43902587890625</v>
      </c>
      <c r="S34" s="222">
        <v>96.097564697265625</v>
      </c>
      <c r="T34" s="221">
        <v>1.6166417598724365</v>
      </c>
      <c r="U34" s="221">
        <v>0.22735241055488586</v>
      </c>
      <c r="V34" s="221">
        <v>6</v>
      </c>
      <c r="W34" s="221">
        <v>95.098037719726563</v>
      </c>
      <c r="X34" s="221">
        <v>86.341461181640625</v>
      </c>
      <c r="Y34" s="222">
        <v>100</v>
      </c>
      <c r="Z34" s="221">
        <v>1.61982262134552</v>
      </c>
      <c r="AA34" s="221">
        <v>0.19941680133342743</v>
      </c>
      <c r="AB34" s="221">
        <v>6</v>
      </c>
      <c r="AC34" s="221">
        <v>94.607841491699219</v>
      </c>
      <c r="AD34" s="221">
        <v>87.804878234863281</v>
      </c>
      <c r="AE34" s="222">
        <v>100</v>
      </c>
      <c r="AF34" s="221">
        <v>1.6900177001953125</v>
      </c>
      <c r="AG34" s="221">
        <v>0.21400657296180725</v>
      </c>
      <c r="AH34" s="221">
        <v>6</v>
      </c>
      <c r="AI34" s="221">
        <v>95.588233947753906</v>
      </c>
      <c r="AJ34" s="221">
        <v>87.804878234863281</v>
      </c>
      <c r="AK34" s="222">
        <v>100</v>
      </c>
      <c r="AL34" s="221">
        <v>1.5149996280670166</v>
      </c>
      <c r="AM34" s="221">
        <v>0.18772183358669281</v>
      </c>
      <c r="AN34" s="221">
        <v>6</v>
      </c>
      <c r="AO34" s="221">
        <v>92.1568603515625</v>
      </c>
      <c r="AP34" s="221">
        <v>85.365852355957031</v>
      </c>
      <c r="AQ34" s="222">
        <v>99.512191772460938</v>
      </c>
      <c r="AR34" s="221">
        <v>1.4403893947601318</v>
      </c>
      <c r="AS34" s="221">
        <v>0.20713053643703461</v>
      </c>
      <c r="AT34" s="221">
        <v>7</v>
      </c>
      <c r="AU34" s="221">
        <v>91.666664123535156</v>
      </c>
      <c r="AV34" s="221">
        <v>82.926826477050781</v>
      </c>
      <c r="AW34" s="222">
        <v>98.048782348632813</v>
      </c>
      <c r="AX34" s="221">
        <v>1.5766104459762573</v>
      </c>
      <c r="AY34" s="221">
        <v>0.22038649022579193</v>
      </c>
      <c r="AZ34" s="221">
        <v>7</v>
      </c>
      <c r="BA34" s="221">
        <v>93.689323425292969</v>
      </c>
      <c r="BB34" s="221">
        <v>86.473426818847656</v>
      </c>
      <c r="BC34" s="222">
        <v>99.51690673828125</v>
      </c>
      <c r="BD34" s="221">
        <v>1.6421006917953491</v>
      </c>
      <c r="BE34" s="221">
        <v>0.22854641079902649</v>
      </c>
      <c r="BF34" s="221">
        <v>7</v>
      </c>
      <c r="BG34" s="221">
        <v>95.1456298828125</v>
      </c>
      <c r="BH34" s="221">
        <v>86.956520080566406</v>
      </c>
      <c r="BI34" s="222">
        <v>100</v>
      </c>
      <c r="BJ34" s="221">
        <v>1.6704177856445313</v>
      </c>
      <c r="BK34" s="221">
        <v>0.22402049601078033</v>
      </c>
      <c r="BL34" s="221">
        <v>7</v>
      </c>
      <c r="BM34" s="221">
        <v>95.693778991699219</v>
      </c>
      <c r="BN34" s="221">
        <v>86.190475463867188</v>
      </c>
      <c r="BO34" s="222">
        <v>100</v>
      </c>
      <c r="BP34" s="221">
        <v>1.6695165634155273</v>
      </c>
      <c r="BQ34" s="221">
        <v>0.23568980395793915</v>
      </c>
      <c r="BR34" s="221">
        <v>7</v>
      </c>
      <c r="BS34" s="221">
        <v>95.215309143066406</v>
      </c>
      <c r="BT34" s="221">
        <v>85.23809814453125</v>
      </c>
      <c r="BU34" s="222">
        <v>100</v>
      </c>
      <c r="BV34" s="221">
        <v>1.9115713834762573</v>
      </c>
      <c r="BW34" s="221">
        <v>0.21813498437404633</v>
      </c>
      <c r="BX34" s="221">
        <v>8</v>
      </c>
      <c r="BY34" s="221">
        <v>99.052131652832031</v>
      </c>
      <c r="BZ34" s="221">
        <v>92.924530029296875</v>
      </c>
      <c r="CA34" s="222">
        <v>100</v>
      </c>
      <c r="CB34" s="221">
        <v>1.8919690847396851</v>
      </c>
      <c r="CC34" s="221">
        <v>0.2248246967792511</v>
      </c>
      <c r="CD34" s="221">
        <v>8</v>
      </c>
      <c r="CE34" s="221">
        <v>99.043060302734375</v>
      </c>
      <c r="CF34" s="221">
        <v>91.428573608398437</v>
      </c>
      <c r="CG34" s="222">
        <v>100</v>
      </c>
      <c r="CH34" s="221">
        <v>1.8937050104141235</v>
      </c>
      <c r="CI34" s="221">
        <v>0.22262275218963623</v>
      </c>
      <c r="CJ34" s="221">
        <v>8</v>
      </c>
      <c r="CK34" s="221">
        <v>99.043060302734375</v>
      </c>
      <c r="CL34" s="221">
        <v>91.904762268066406</v>
      </c>
      <c r="CM34" s="222">
        <v>100</v>
      </c>
      <c r="CN34" s="221">
        <v>1.803197979927063</v>
      </c>
      <c r="CO34" s="221">
        <v>0.22925907373428345</v>
      </c>
      <c r="CP34" s="221">
        <v>8</v>
      </c>
      <c r="CQ34" s="221">
        <v>96.153846740722656</v>
      </c>
      <c r="CR34" s="221">
        <v>89.952156066894531</v>
      </c>
      <c r="CS34" s="222">
        <v>99.521530151367188</v>
      </c>
      <c r="CT34" s="19"/>
      <c r="CU34" s="4" t="s">
        <v>217</v>
      </c>
      <c r="CV34" s="4">
        <f t="shared" si="0"/>
        <v>0.26479851797156384</v>
      </c>
      <c r="CW34" s="4">
        <f t="shared" si="1"/>
        <v>1.9562127587408478E-2</v>
      </c>
      <c r="CX34" s="4">
        <f t="shared" si="2"/>
        <v>0.31255423964866996</v>
      </c>
      <c r="CY34" s="4">
        <f t="shared" si="3"/>
        <v>0.76668555484033829</v>
      </c>
      <c r="CZ34" s="4">
        <f t="shared" si="4"/>
        <v>0.79557288179018015</v>
      </c>
      <c r="DA34" s="4">
        <f t="shared" si="5"/>
        <v>0.89494099796063653</v>
      </c>
      <c r="DB34" s="4">
        <f t="shared" si="6"/>
        <v>0.63284991885469333</v>
      </c>
      <c r="DC34" s="4">
        <f t="shared" si="7"/>
        <v>0.39185685236489098</v>
      </c>
      <c r="DD34" s="4">
        <f t="shared" si="8"/>
        <v>0.64710297220907165</v>
      </c>
      <c r="DE34" s="4">
        <f t="shared" si="9"/>
        <v>0.79680355257892443</v>
      </c>
      <c r="DF34" s="4">
        <f t="shared" si="10"/>
        <v>0.93191853325214846</v>
      </c>
      <c r="DG34" s="4">
        <f t="shared" si="11"/>
        <v>0.91270099917812486</v>
      </c>
      <c r="DH34" s="4">
        <f t="shared" si="12"/>
        <v>1.3509458038021469</v>
      </c>
      <c r="DI34" s="4">
        <f t="shared" si="13"/>
        <v>1.4544666599581724</v>
      </c>
      <c r="DJ34" s="4">
        <f t="shared" si="14"/>
        <v>1.4216088572413639</v>
      </c>
      <c r="DK34" s="4">
        <f t="shared" si="15"/>
        <v>1.0646852473345849</v>
      </c>
    </row>
    <row r="35" spans="1:115">
      <c r="A35" s="12" t="s">
        <v>218</v>
      </c>
      <c r="B35" s="221">
        <v>1.5097106695175171</v>
      </c>
      <c r="C35" s="221">
        <v>0.27450397610664368</v>
      </c>
      <c r="D35" s="221">
        <v>6</v>
      </c>
      <c r="E35" s="221">
        <v>94.117645263671875</v>
      </c>
      <c r="F35" s="221">
        <v>83.902435302734375</v>
      </c>
      <c r="G35" s="222">
        <v>98.536582946777344</v>
      </c>
      <c r="H35" s="221">
        <v>1.6766748428344727</v>
      </c>
      <c r="I35" s="221">
        <v>0.26721286773681641</v>
      </c>
      <c r="J35" s="221">
        <v>6</v>
      </c>
      <c r="K35" s="221">
        <v>96.07843017578125</v>
      </c>
      <c r="L35" s="221">
        <v>88.780487060546875</v>
      </c>
      <c r="M35" s="222">
        <v>99.512191772460938</v>
      </c>
      <c r="N35" s="221">
        <v>1.8429661989212036</v>
      </c>
      <c r="O35" s="221">
        <v>0.23308151960372925</v>
      </c>
      <c r="P35" s="221">
        <v>6</v>
      </c>
      <c r="Q35" s="221">
        <v>97.549018859863281</v>
      </c>
      <c r="R35" s="221">
        <v>91.219512939453125</v>
      </c>
      <c r="S35" s="222">
        <v>100</v>
      </c>
      <c r="T35" s="221">
        <v>1.7776132822036743</v>
      </c>
      <c r="U35" s="221">
        <v>0.22735241055488586</v>
      </c>
      <c r="V35" s="221">
        <v>6</v>
      </c>
      <c r="W35" s="221">
        <v>98.039215087890625</v>
      </c>
      <c r="X35" s="221">
        <v>89.268295288085938</v>
      </c>
      <c r="Y35" s="222">
        <v>100</v>
      </c>
      <c r="Z35" s="221">
        <v>1.7089238166809082</v>
      </c>
      <c r="AA35" s="221">
        <v>0.19941680133342743</v>
      </c>
      <c r="AB35" s="221">
        <v>6</v>
      </c>
      <c r="AC35" s="221">
        <v>97.058822631835938</v>
      </c>
      <c r="AD35" s="221">
        <v>89.268295288085938</v>
      </c>
      <c r="AE35" s="222">
        <v>100</v>
      </c>
      <c r="AF35" s="221">
        <v>1.6671031713485718</v>
      </c>
      <c r="AG35" s="221">
        <v>0.21400657296180725</v>
      </c>
      <c r="AH35" s="221">
        <v>6</v>
      </c>
      <c r="AI35" s="221">
        <v>95.098037719726563</v>
      </c>
      <c r="AJ35" s="221">
        <v>86.829269409179688</v>
      </c>
      <c r="AK35" s="222">
        <v>100</v>
      </c>
      <c r="AL35" s="221">
        <v>1.5379207134246826</v>
      </c>
      <c r="AM35" s="221">
        <v>0.18772183358669281</v>
      </c>
      <c r="AN35" s="221">
        <v>6</v>
      </c>
      <c r="AO35" s="221">
        <v>93.137252807617188</v>
      </c>
      <c r="AP35" s="221">
        <v>85.853660583496094</v>
      </c>
      <c r="AQ35" s="222">
        <v>99.512191772460938</v>
      </c>
      <c r="AR35" s="221">
        <v>1.5048030614852905</v>
      </c>
      <c r="AS35" s="221">
        <v>0.21459153294563293</v>
      </c>
      <c r="AT35" s="221">
        <v>6</v>
      </c>
      <c r="AU35" s="221">
        <v>92.647056579589844</v>
      </c>
      <c r="AV35" s="221">
        <v>84.8780517578125</v>
      </c>
      <c r="AW35" s="222">
        <v>99.512191772460938</v>
      </c>
      <c r="AX35" s="221">
        <v>1.6538971662521362</v>
      </c>
      <c r="AY35" s="221">
        <v>0.22842669486999512</v>
      </c>
      <c r="AZ35" s="221">
        <v>6</v>
      </c>
      <c r="BA35" s="221">
        <v>95.1456298828125</v>
      </c>
      <c r="BB35" s="221">
        <v>86.473426818847656</v>
      </c>
      <c r="BC35" s="222">
        <v>100</v>
      </c>
      <c r="BD35" s="221">
        <v>1.5818039178848267</v>
      </c>
      <c r="BE35" s="221">
        <v>0.23754377663135529</v>
      </c>
      <c r="BF35" s="221">
        <v>6</v>
      </c>
      <c r="BG35" s="221">
        <v>93.689323425292969</v>
      </c>
      <c r="BH35" s="221">
        <v>85.507247924804688</v>
      </c>
      <c r="BI35" s="222">
        <v>99.51690673828125</v>
      </c>
      <c r="BJ35" s="221">
        <v>1.575869083404541</v>
      </c>
      <c r="BK35" s="221">
        <v>0.22402049601078033</v>
      </c>
      <c r="BL35" s="221">
        <v>7</v>
      </c>
      <c r="BM35" s="221">
        <v>94.258369445800781</v>
      </c>
      <c r="BN35" s="221">
        <v>85.23809814453125</v>
      </c>
      <c r="BO35" s="222">
        <v>100</v>
      </c>
      <c r="BP35" s="221">
        <v>1.6472880840301514</v>
      </c>
      <c r="BQ35" s="221">
        <v>0.23568980395793915</v>
      </c>
      <c r="BR35" s="221">
        <v>7</v>
      </c>
      <c r="BS35" s="221">
        <v>94.736839294433594</v>
      </c>
      <c r="BT35" s="221">
        <v>85.23809814453125</v>
      </c>
      <c r="BU35" s="222">
        <v>100</v>
      </c>
      <c r="BV35" s="221">
        <v>1.6391468048095703</v>
      </c>
      <c r="BW35" s="221">
        <v>0.23223629593849182</v>
      </c>
      <c r="BX35" s="221">
        <v>7</v>
      </c>
      <c r="BY35" s="221">
        <v>94.786727905273438</v>
      </c>
      <c r="BZ35" s="221">
        <v>86.792449951171875</v>
      </c>
      <c r="CA35" s="222">
        <v>100</v>
      </c>
      <c r="CB35" s="221">
        <v>1.6625688076019287</v>
      </c>
      <c r="CC35" s="221">
        <v>0.24357539415359497</v>
      </c>
      <c r="CD35" s="221">
        <v>7</v>
      </c>
      <c r="CE35" s="221">
        <v>95.215309143066406</v>
      </c>
      <c r="CF35" s="221">
        <v>86.666664123535156</v>
      </c>
      <c r="CG35" s="222">
        <v>100</v>
      </c>
      <c r="CH35" s="221">
        <v>1.6311253309249878</v>
      </c>
      <c r="CI35" s="221">
        <v>0.24217924475669861</v>
      </c>
      <c r="CJ35" s="221">
        <v>7</v>
      </c>
      <c r="CK35" s="221">
        <v>94.258369445800781</v>
      </c>
      <c r="CL35" s="221">
        <v>86.190475463867188</v>
      </c>
      <c r="CM35" s="222">
        <v>100</v>
      </c>
      <c r="CN35" s="221">
        <v>1.8180427551269531</v>
      </c>
      <c r="CO35" s="221">
        <v>0.24693103134632111</v>
      </c>
      <c r="CP35" s="221">
        <v>7</v>
      </c>
      <c r="CQ35" s="221">
        <v>96.634613037109375</v>
      </c>
      <c r="CR35" s="221">
        <v>89.952156066894531</v>
      </c>
      <c r="CS35" s="222">
        <v>99.521530151367188</v>
      </c>
      <c r="CT35" s="19"/>
      <c r="CU35" s="4" t="s">
        <v>218</v>
      </c>
      <c r="CV35" s="4">
        <f t="shared" si="0"/>
        <v>0.67707009643046978</v>
      </c>
      <c r="CW35" s="4">
        <f t="shared" si="1"/>
        <v>1.0344904611049073</v>
      </c>
      <c r="CX35" s="4">
        <f t="shared" si="2"/>
        <v>1.2555301783819659</v>
      </c>
      <c r="CY35" s="4">
        <f t="shared" si="3"/>
        <v>1.128520823395132</v>
      </c>
      <c r="CZ35" s="4">
        <f t="shared" si="4"/>
        <v>1.0076137978901516</v>
      </c>
      <c r="DA35" s="4">
        <f t="shared" si="5"/>
        <v>0.84033582048874522</v>
      </c>
      <c r="DB35" s="4">
        <f t="shared" si="6"/>
        <v>0.69338112218364389</v>
      </c>
      <c r="DC35" s="4">
        <f t="shared" si="7"/>
        <v>0.55252574123612164</v>
      </c>
      <c r="DD35" s="4">
        <f t="shared" si="8"/>
        <v>0.83632134543562886</v>
      </c>
      <c r="DE35" s="4">
        <f t="shared" si="9"/>
        <v>0.65033189319867835</v>
      </c>
      <c r="DF35" s="4">
        <f t="shared" si="10"/>
        <v>0.70176990849503262</v>
      </c>
      <c r="DG35" s="4">
        <f t="shared" si="11"/>
        <v>0.86139740059471304</v>
      </c>
      <c r="DH35" s="4">
        <f t="shared" si="12"/>
        <v>0.76870604227907902</v>
      </c>
      <c r="DI35" s="4">
        <f t="shared" si="13"/>
        <v>0.92782091778200859</v>
      </c>
      <c r="DJ35" s="4">
        <f t="shared" si="14"/>
        <v>0.8211337275850642</v>
      </c>
      <c r="DK35" s="4">
        <f t="shared" si="15"/>
        <v>1.0953316356715577</v>
      </c>
    </row>
    <row r="36" spans="1:115">
      <c r="A36" s="12" t="s">
        <v>219</v>
      </c>
      <c r="B36" s="221">
        <v>0.23185515403747559</v>
      </c>
      <c r="C36" s="221">
        <v>0.27450397610664368</v>
      </c>
      <c r="D36" s="221">
        <v>6</v>
      </c>
      <c r="E36" s="221">
        <v>59.313724517822266</v>
      </c>
      <c r="F36" s="221">
        <v>41.951217651367188</v>
      </c>
      <c r="G36" s="222">
        <v>71.707313537597656</v>
      </c>
      <c r="H36" s="221">
        <v>0.52260756492614746</v>
      </c>
      <c r="I36" s="221">
        <v>0.24922175705432892</v>
      </c>
      <c r="J36" s="221">
        <v>7</v>
      </c>
      <c r="K36" s="221">
        <v>67.647056579589844</v>
      </c>
      <c r="L36" s="221">
        <v>55.121952056884766</v>
      </c>
      <c r="M36" s="222">
        <v>80.487808227539063</v>
      </c>
      <c r="N36" s="221">
        <v>0.36298114061355591</v>
      </c>
      <c r="O36" s="221">
        <v>0.21691866219043732</v>
      </c>
      <c r="P36" s="221">
        <v>8</v>
      </c>
      <c r="Q36" s="221">
        <v>63.725490570068359</v>
      </c>
      <c r="R36" s="221">
        <v>54.146343231201172</v>
      </c>
      <c r="S36" s="222">
        <v>74.634147644042969</v>
      </c>
      <c r="T36" s="221">
        <v>8.7175793945789337E-2</v>
      </c>
      <c r="U36" s="221">
        <v>0.19951988756656647</v>
      </c>
      <c r="V36" s="221">
        <v>9</v>
      </c>
      <c r="W36" s="221">
        <v>56.862743377685547</v>
      </c>
      <c r="X36" s="221">
        <v>43.902439117431641</v>
      </c>
      <c r="Y36" s="222">
        <v>64.390243530273438</v>
      </c>
      <c r="Z36" s="221">
        <v>3.0961595475673676E-2</v>
      </c>
      <c r="AA36" s="221">
        <v>0.17467454075813293</v>
      </c>
      <c r="AB36" s="221">
        <v>9</v>
      </c>
      <c r="AC36" s="221">
        <v>54.901962280273438</v>
      </c>
      <c r="AD36" s="221">
        <v>46.341464996337891</v>
      </c>
      <c r="AE36" s="222">
        <v>63.414634704589844</v>
      </c>
      <c r="AF36" s="221">
        <v>7.4550993740558624E-2</v>
      </c>
      <c r="AG36" s="221">
        <v>0.17776554822921753</v>
      </c>
      <c r="AH36" s="221">
        <v>10</v>
      </c>
      <c r="AI36" s="221">
        <v>57.352939605712891</v>
      </c>
      <c r="AJ36" s="221">
        <v>46.829269409179688</v>
      </c>
      <c r="AK36" s="222">
        <v>64.8780517578125</v>
      </c>
      <c r="AL36" s="221">
        <v>0.27199816703796387</v>
      </c>
      <c r="AM36" s="221">
        <v>0.16706706583499908</v>
      </c>
      <c r="AN36" s="221">
        <v>10</v>
      </c>
      <c r="AO36" s="221">
        <v>60.784313201904297</v>
      </c>
      <c r="AP36" s="221">
        <v>54.146343231201172</v>
      </c>
      <c r="AQ36" s="222">
        <v>65.853660583496094</v>
      </c>
      <c r="AR36" s="221">
        <v>0.28777068853378296</v>
      </c>
      <c r="AS36" s="221">
        <v>0.17695924639701843</v>
      </c>
      <c r="AT36" s="221">
        <v>11</v>
      </c>
      <c r="AU36" s="221">
        <v>59.313724517822266</v>
      </c>
      <c r="AV36" s="221">
        <v>54.634147644042969</v>
      </c>
      <c r="AW36" s="222">
        <v>67.317070007324219</v>
      </c>
      <c r="AX36" s="221">
        <v>0.31846460700035095</v>
      </c>
      <c r="AY36" s="221">
        <v>0.17869846522808075</v>
      </c>
      <c r="AZ36" s="221">
        <v>11</v>
      </c>
      <c r="BA36" s="221">
        <v>62.135921478271484</v>
      </c>
      <c r="BB36" s="221">
        <v>54.106281280517578</v>
      </c>
      <c r="BC36" s="222">
        <v>69.565216064453125</v>
      </c>
      <c r="BD36" s="221">
        <v>0.26587420701980591</v>
      </c>
      <c r="BE36" s="221">
        <v>0.17585878074169159</v>
      </c>
      <c r="BF36" s="221">
        <v>11</v>
      </c>
      <c r="BG36" s="221">
        <v>59.708736419677734</v>
      </c>
      <c r="BH36" s="221">
        <v>53.623188018798828</v>
      </c>
      <c r="BI36" s="222">
        <v>67.632850646972656</v>
      </c>
      <c r="BJ36" s="221">
        <v>0.29596120119094849</v>
      </c>
      <c r="BK36" s="221">
        <v>0.15843063592910767</v>
      </c>
      <c r="BL36" s="221">
        <v>12</v>
      </c>
      <c r="BM36" s="221">
        <v>60.765548706054688</v>
      </c>
      <c r="BN36" s="221">
        <v>53.809524536132813</v>
      </c>
      <c r="BO36" s="222">
        <v>70.476188659667969</v>
      </c>
      <c r="BP36" s="221">
        <v>0.30818331241607666</v>
      </c>
      <c r="BQ36" s="221">
        <v>0.15535946190357208</v>
      </c>
      <c r="BR36" s="221">
        <v>12</v>
      </c>
      <c r="BS36" s="221">
        <v>60.765548706054688</v>
      </c>
      <c r="BT36" s="221">
        <v>53.333332061767578</v>
      </c>
      <c r="BU36" s="222">
        <v>70</v>
      </c>
      <c r="BV36" s="221">
        <v>0.38147780299186707</v>
      </c>
      <c r="BW36" s="221">
        <v>0.14833506941795349</v>
      </c>
      <c r="BX36" s="221">
        <v>13</v>
      </c>
      <c r="BY36" s="221">
        <v>63.033176422119141</v>
      </c>
      <c r="BZ36" s="221">
        <v>55.660377502441406</v>
      </c>
      <c r="CA36" s="222">
        <v>73.113204956054687</v>
      </c>
      <c r="CB36" s="221">
        <v>0.41398242115974426</v>
      </c>
      <c r="CC36" s="221">
        <v>0.1615820974111557</v>
      </c>
      <c r="CD36" s="221">
        <v>13</v>
      </c>
      <c r="CE36" s="221">
        <v>65.550239562988281</v>
      </c>
      <c r="CF36" s="221">
        <v>56.190475463867188</v>
      </c>
      <c r="CG36" s="222">
        <v>73.333335876464844</v>
      </c>
      <c r="CH36" s="221">
        <v>0.42005327343940735</v>
      </c>
      <c r="CI36" s="221">
        <v>0.16310250759124756</v>
      </c>
      <c r="CJ36" s="221">
        <v>13</v>
      </c>
      <c r="CK36" s="221">
        <v>65.071769714355469</v>
      </c>
      <c r="CL36" s="221">
        <v>56.190475463867188</v>
      </c>
      <c r="CM36" s="222">
        <v>73.333335876464844</v>
      </c>
      <c r="CN36" s="221">
        <v>0.40802434086799622</v>
      </c>
      <c r="CO36" s="221">
        <v>0.16905863583087921</v>
      </c>
      <c r="CP36" s="221">
        <v>13</v>
      </c>
      <c r="CQ36" s="221">
        <v>66.346153259277344</v>
      </c>
      <c r="CR36" s="221">
        <v>55.980861663818359</v>
      </c>
      <c r="CS36" s="222">
        <v>73.205741882324219</v>
      </c>
      <c r="CT36" s="19"/>
      <c r="CU36" s="4" t="s">
        <v>219</v>
      </c>
      <c r="CV36" s="4">
        <f t="shared" si="0"/>
        <v>-2.1058411370045031</v>
      </c>
      <c r="CW36" s="4">
        <f t="shared" si="1"/>
        <v>-1.3755960410404817</v>
      </c>
      <c r="CX36" s="4">
        <f t="shared" si="2"/>
        <v>-1.7584426052574955</v>
      </c>
      <c r="CY36" s="4">
        <f t="shared" si="3"/>
        <v>-2.671281114740514</v>
      </c>
      <c r="CZ36" s="4">
        <f t="shared" si="4"/>
        <v>-2.9855609875460845</v>
      </c>
      <c r="DA36" s="4">
        <f t="shared" si="5"/>
        <v>-2.9547059572915351</v>
      </c>
      <c r="DB36" s="4">
        <f t="shared" si="6"/>
        <v>-2.6497334755031092</v>
      </c>
      <c r="DC36" s="4">
        <f t="shared" si="7"/>
        <v>-2.4831536265720482</v>
      </c>
      <c r="DD36" s="4">
        <f t="shared" si="8"/>
        <v>-2.4331714666984183</v>
      </c>
      <c r="DE36" s="4">
        <f t="shared" si="9"/>
        <v>-2.5462969789229657</v>
      </c>
      <c r="DF36" s="4">
        <f t="shared" si="10"/>
        <v>-2.4137571365991968</v>
      </c>
      <c r="DG36" s="4">
        <f t="shared" si="11"/>
        <v>-2.2292725671052778</v>
      </c>
      <c r="DH36" s="4">
        <f t="shared" si="12"/>
        <v>-1.919248558870271</v>
      </c>
      <c r="DI36" s="4">
        <f t="shared" si="13"/>
        <v>-1.9386215833490084</v>
      </c>
      <c r="DJ36" s="4">
        <f t="shared" si="14"/>
        <v>-1.9483823757045067</v>
      </c>
      <c r="DK36" s="4">
        <f t="shared" si="15"/>
        <v>-1.8155896348628822</v>
      </c>
    </row>
    <row r="37" spans="1:115">
      <c r="A37" s="12" t="s">
        <v>220</v>
      </c>
      <c r="B37" s="221">
        <v>2.0228831768035889</v>
      </c>
      <c r="C37" s="221">
        <v>0.27450397610664368</v>
      </c>
      <c r="D37" s="221">
        <v>6</v>
      </c>
      <c r="E37" s="221">
        <v>99.509803771972656</v>
      </c>
      <c r="F37" s="221">
        <v>94.634147644042969</v>
      </c>
      <c r="G37" s="222">
        <v>100</v>
      </c>
      <c r="H37" s="221">
        <v>2.0065157413482666</v>
      </c>
      <c r="I37" s="221">
        <v>0.26721286773681641</v>
      </c>
      <c r="J37" s="221">
        <v>6</v>
      </c>
      <c r="K37" s="221">
        <v>99.019607543945313</v>
      </c>
      <c r="L37" s="221">
        <v>95.1219482421875</v>
      </c>
      <c r="M37" s="222">
        <v>100</v>
      </c>
      <c r="N37" s="221">
        <v>1.8452304601669312</v>
      </c>
      <c r="O37" s="221">
        <v>0.23308151960372925</v>
      </c>
      <c r="P37" s="221">
        <v>6</v>
      </c>
      <c r="Q37" s="221">
        <v>98.039215087890625</v>
      </c>
      <c r="R37" s="221">
        <v>91.219512939453125</v>
      </c>
      <c r="S37" s="222">
        <v>100</v>
      </c>
      <c r="T37" s="221">
        <v>1.741355299949646</v>
      </c>
      <c r="U37" s="221">
        <v>0.22735241055488586</v>
      </c>
      <c r="V37" s="221">
        <v>6</v>
      </c>
      <c r="W37" s="221">
        <v>96.568626403808594</v>
      </c>
      <c r="X37" s="221">
        <v>88.780487060546875</v>
      </c>
      <c r="Y37" s="222">
        <v>100</v>
      </c>
      <c r="Z37" s="221">
        <v>1.6659576892852783</v>
      </c>
      <c r="AA37" s="221">
        <v>0.19941680133342743</v>
      </c>
      <c r="AB37" s="221">
        <v>6</v>
      </c>
      <c r="AC37" s="221">
        <v>96.07843017578125</v>
      </c>
      <c r="AD37" s="221">
        <v>89.268295288085938</v>
      </c>
      <c r="AE37" s="222">
        <v>100</v>
      </c>
      <c r="AF37" s="221">
        <v>1.7587733268737793</v>
      </c>
      <c r="AG37" s="221">
        <v>0.21400657296180725</v>
      </c>
      <c r="AH37" s="221">
        <v>6</v>
      </c>
      <c r="AI37" s="221">
        <v>96.568626403808594</v>
      </c>
      <c r="AJ37" s="221">
        <v>89.268295288085938</v>
      </c>
      <c r="AK37" s="222">
        <v>100</v>
      </c>
      <c r="AL37" s="221">
        <v>1.6209075450897217</v>
      </c>
      <c r="AM37" s="221">
        <v>0.18772183358669281</v>
      </c>
      <c r="AN37" s="221">
        <v>6</v>
      </c>
      <c r="AO37" s="221">
        <v>96.568626403808594</v>
      </c>
      <c r="AP37" s="221">
        <v>88.292686462402344</v>
      </c>
      <c r="AQ37" s="222">
        <v>100</v>
      </c>
      <c r="AR37" s="221">
        <v>1.8436328172683716</v>
      </c>
      <c r="AS37" s="221">
        <v>0.20713053643703461</v>
      </c>
      <c r="AT37" s="221">
        <v>7</v>
      </c>
      <c r="AU37" s="221">
        <v>99.019607543945313</v>
      </c>
      <c r="AV37" s="221">
        <v>92.195121765136719</v>
      </c>
      <c r="AW37" s="222">
        <v>100</v>
      </c>
      <c r="AX37" s="221">
        <v>1.8559190034866333</v>
      </c>
      <c r="AY37" s="221">
        <v>0.22038649022579193</v>
      </c>
      <c r="AZ37" s="221">
        <v>7</v>
      </c>
      <c r="BA37" s="221">
        <v>99.029129028320313</v>
      </c>
      <c r="BB37" s="221">
        <v>91.787437438964844</v>
      </c>
      <c r="BC37" s="222">
        <v>100</v>
      </c>
      <c r="BD37" s="221">
        <v>1.7739330530166626</v>
      </c>
      <c r="BE37" s="221">
        <v>0.22854641079902649</v>
      </c>
      <c r="BF37" s="221">
        <v>7</v>
      </c>
      <c r="BG37" s="221">
        <v>97.57281494140625</v>
      </c>
      <c r="BH37" s="221">
        <v>91.304344177246094</v>
      </c>
      <c r="BI37" s="222">
        <v>100</v>
      </c>
      <c r="BJ37" s="221">
        <v>1.5930758714675903</v>
      </c>
      <c r="BK37" s="221">
        <v>0.22402049601078033</v>
      </c>
      <c r="BL37" s="221">
        <v>7</v>
      </c>
      <c r="BM37" s="221">
        <v>94.736839294433594</v>
      </c>
      <c r="BN37" s="221">
        <v>85.714286804199219</v>
      </c>
      <c r="BO37" s="222">
        <v>100</v>
      </c>
      <c r="BP37" s="221">
        <v>1.7361011505126953</v>
      </c>
      <c r="BQ37" s="221">
        <v>0.23568980395793915</v>
      </c>
      <c r="BR37" s="221">
        <v>7</v>
      </c>
      <c r="BS37" s="221">
        <v>97.607658386230469</v>
      </c>
      <c r="BT37" s="221">
        <v>87.142860412597656</v>
      </c>
      <c r="BU37" s="222">
        <v>100</v>
      </c>
      <c r="BV37" s="221">
        <v>1.6555074453353882</v>
      </c>
      <c r="BW37" s="221">
        <v>0.21813498437404633</v>
      </c>
      <c r="BX37" s="221">
        <v>8</v>
      </c>
      <c r="BY37" s="221">
        <v>95.260665893554688</v>
      </c>
      <c r="BZ37" s="221">
        <v>86.792449951171875</v>
      </c>
      <c r="CA37" s="222">
        <v>100</v>
      </c>
      <c r="CB37" s="221">
        <v>1.6362082958221436</v>
      </c>
      <c r="CC37" s="221">
        <v>0.2248246967792511</v>
      </c>
      <c r="CD37" s="221">
        <v>8</v>
      </c>
      <c r="CE37" s="221">
        <v>94.736839294433594</v>
      </c>
      <c r="CF37" s="221">
        <v>86.666664123535156</v>
      </c>
      <c r="CG37" s="222">
        <v>100</v>
      </c>
      <c r="CH37" s="221">
        <v>1.762831449508667</v>
      </c>
      <c r="CI37" s="221">
        <v>0.22262275218963623</v>
      </c>
      <c r="CJ37" s="221">
        <v>8</v>
      </c>
      <c r="CK37" s="221">
        <v>95.693778991699219</v>
      </c>
      <c r="CL37" s="221">
        <v>89.523811340332031</v>
      </c>
      <c r="CM37" s="222">
        <v>100</v>
      </c>
      <c r="CN37" s="221">
        <v>1.8301153182983398</v>
      </c>
      <c r="CO37" s="221">
        <v>0.22925907373428345</v>
      </c>
      <c r="CP37" s="221">
        <v>8</v>
      </c>
      <c r="CQ37" s="221">
        <v>97.115386962890625</v>
      </c>
      <c r="CR37" s="221">
        <v>90.430618286132813</v>
      </c>
      <c r="CS37" s="222">
        <v>99.521530151367188</v>
      </c>
      <c r="CT37" s="19"/>
      <c r="CU37" s="4" t="s">
        <v>220</v>
      </c>
      <c r="CV37" s="4">
        <f t="shared" si="0"/>
        <v>1.794656175542013</v>
      </c>
      <c r="CW37" s="4">
        <f t="shared" si="1"/>
        <v>1.7233108726881821</v>
      </c>
      <c r="CX37" s="4">
        <f t="shared" si="2"/>
        <v>1.2601413207251706</v>
      </c>
      <c r="CY37" s="4">
        <f t="shared" si="3"/>
        <v>1.0470193468846167</v>
      </c>
      <c r="CZ37" s="4">
        <f t="shared" si="4"/>
        <v>0.90536402469750166</v>
      </c>
      <c r="DA37" s="4">
        <f t="shared" si="5"/>
        <v>1.0587852219496798</v>
      </c>
      <c r="DB37" s="4">
        <f t="shared" si="6"/>
        <v>0.91253709594130983</v>
      </c>
      <c r="DC37" s="4">
        <f t="shared" si="7"/>
        <v>1.3976786900732217</v>
      </c>
      <c r="DD37" s="4">
        <f t="shared" si="8"/>
        <v>1.3309243414134804</v>
      </c>
      <c r="DE37" s="4">
        <f t="shared" si="9"/>
        <v>1.1170479612890238</v>
      </c>
      <c r="DF37" s="4">
        <f t="shared" si="10"/>
        <v>0.74365433964403038</v>
      </c>
      <c r="DG37" s="4">
        <f t="shared" si="11"/>
        <v>1.0663790294676245</v>
      </c>
      <c r="DH37" s="4">
        <f t="shared" si="12"/>
        <v>0.80367284110735848</v>
      </c>
      <c r="DI37" s="4">
        <f t="shared" si="13"/>
        <v>0.8673037664357971</v>
      </c>
      <c r="DJ37" s="4">
        <f t="shared" si="14"/>
        <v>1.1223232514161912</v>
      </c>
      <c r="DK37" s="4">
        <f t="shared" si="15"/>
        <v>1.1202549136728095</v>
      </c>
    </row>
    <row r="38" spans="1:115">
      <c r="A38" s="12" t="s">
        <v>221</v>
      </c>
      <c r="B38" s="221">
        <v>1.5909208059310913</v>
      </c>
      <c r="C38" s="221">
        <v>0.27450397610664368</v>
      </c>
      <c r="D38" s="221">
        <v>6</v>
      </c>
      <c r="E38" s="221">
        <v>96.07843017578125</v>
      </c>
      <c r="F38" s="221">
        <v>84.390243530273438</v>
      </c>
      <c r="G38" s="222">
        <v>99.512191772460938</v>
      </c>
      <c r="H38" s="221">
        <v>1.6382460594177246</v>
      </c>
      <c r="I38" s="221">
        <v>0.26721286773681641</v>
      </c>
      <c r="J38" s="221">
        <v>6</v>
      </c>
      <c r="K38" s="221">
        <v>95.588233947753906</v>
      </c>
      <c r="L38" s="221">
        <v>87.317070007324219</v>
      </c>
      <c r="M38" s="222">
        <v>99.512191772460938</v>
      </c>
      <c r="N38" s="221">
        <v>1.7393978834152222</v>
      </c>
      <c r="O38" s="221">
        <v>0.23308151960372925</v>
      </c>
      <c r="P38" s="221">
        <v>6</v>
      </c>
      <c r="Q38" s="221">
        <v>95.588233947753906</v>
      </c>
      <c r="R38" s="221">
        <v>90.243904113769531</v>
      </c>
      <c r="S38" s="222">
        <v>100</v>
      </c>
      <c r="T38" s="221">
        <v>1.5809348821640015</v>
      </c>
      <c r="U38" s="221">
        <v>0.22735241055488586</v>
      </c>
      <c r="V38" s="221">
        <v>6</v>
      </c>
      <c r="W38" s="221">
        <v>94.117645263671875</v>
      </c>
      <c r="X38" s="221">
        <v>84.8780517578125</v>
      </c>
      <c r="Y38" s="222">
        <v>100</v>
      </c>
      <c r="Z38" s="221">
        <v>1.5765469074249268</v>
      </c>
      <c r="AA38" s="221">
        <v>0.19941680133342743</v>
      </c>
      <c r="AB38" s="221">
        <v>6</v>
      </c>
      <c r="AC38" s="221">
        <v>93.137252807617188</v>
      </c>
      <c r="AD38" s="221">
        <v>87.317070007324219</v>
      </c>
      <c r="AE38" s="222">
        <v>99.512191772460938</v>
      </c>
      <c r="AF38" s="221">
        <v>1.5896884202957153</v>
      </c>
      <c r="AG38" s="221">
        <v>0.21400657296180725</v>
      </c>
      <c r="AH38" s="221">
        <v>6</v>
      </c>
      <c r="AI38" s="221">
        <v>93.137252807617188</v>
      </c>
      <c r="AJ38" s="221">
        <v>86.341461181640625</v>
      </c>
      <c r="AK38" s="222">
        <v>99.512191772460938</v>
      </c>
      <c r="AL38" s="221">
        <v>1.6170027256011963</v>
      </c>
      <c r="AM38" s="221">
        <v>0.18772183358669281</v>
      </c>
      <c r="AN38" s="221">
        <v>6</v>
      </c>
      <c r="AO38" s="221">
        <v>96.07843017578125</v>
      </c>
      <c r="AP38" s="221">
        <v>88.292686462402344</v>
      </c>
      <c r="AQ38" s="222">
        <v>100</v>
      </c>
      <c r="AR38" s="221">
        <v>1.6481568813323975</v>
      </c>
      <c r="AS38" s="221">
        <v>0.20713053643703461</v>
      </c>
      <c r="AT38" s="221">
        <v>7</v>
      </c>
      <c r="AU38" s="221">
        <v>95.588233947753906</v>
      </c>
      <c r="AV38" s="221">
        <v>88.292686462402344</v>
      </c>
      <c r="AW38" s="222">
        <v>100</v>
      </c>
      <c r="AX38" s="221">
        <v>1.4989213943481445</v>
      </c>
      <c r="AY38" s="221">
        <v>0.22038649022579193</v>
      </c>
      <c r="AZ38" s="221">
        <v>7</v>
      </c>
      <c r="BA38" s="221">
        <v>92.233009338378906</v>
      </c>
      <c r="BB38" s="221">
        <v>84.541061401367188</v>
      </c>
      <c r="BC38" s="222">
        <v>99.0338134765625</v>
      </c>
      <c r="BD38" s="221">
        <v>1.5427066087722778</v>
      </c>
      <c r="BE38" s="221">
        <v>0.22854641079902649</v>
      </c>
      <c r="BF38" s="221">
        <v>7</v>
      </c>
      <c r="BG38" s="221">
        <v>93.203880310058594</v>
      </c>
      <c r="BH38" s="221">
        <v>85.024154663085938</v>
      </c>
      <c r="BI38" s="222">
        <v>99.51690673828125</v>
      </c>
      <c r="BJ38" s="221">
        <v>1.3972411155700684</v>
      </c>
      <c r="BK38" s="221">
        <v>0.22402049601078033</v>
      </c>
      <c r="BL38" s="221">
        <v>7</v>
      </c>
      <c r="BM38" s="221">
        <v>90.909088134765625</v>
      </c>
      <c r="BN38" s="221">
        <v>80.476188659667969</v>
      </c>
      <c r="BO38" s="222">
        <v>97.142860412597656</v>
      </c>
      <c r="BP38" s="221">
        <v>1.4364961385726929</v>
      </c>
      <c r="BQ38" s="221">
        <v>0.23568980395793915</v>
      </c>
      <c r="BR38" s="221">
        <v>7</v>
      </c>
      <c r="BS38" s="221">
        <v>91.387557983398438</v>
      </c>
      <c r="BT38" s="221">
        <v>81.904762268066406</v>
      </c>
      <c r="BU38" s="222">
        <v>98.571426391601563</v>
      </c>
      <c r="BV38" s="221">
        <v>1.4495335817337036</v>
      </c>
      <c r="BW38" s="221">
        <v>0.21813498437404633</v>
      </c>
      <c r="BX38" s="221">
        <v>8</v>
      </c>
      <c r="BY38" s="221">
        <v>91.469192504882813</v>
      </c>
      <c r="BZ38" s="221">
        <v>82.075469970703125</v>
      </c>
      <c r="CA38" s="222">
        <v>96.698112487792969</v>
      </c>
      <c r="CB38" s="221">
        <v>1.2825466394424438</v>
      </c>
      <c r="CC38" s="221">
        <v>0.2248246967792511</v>
      </c>
      <c r="CD38" s="221">
        <v>8</v>
      </c>
      <c r="CE38" s="221">
        <v>87.559806823730469</v>
      </c>
      <c r="CF38" s="221">
        <v>77.142860412597656</v>
      </c>
      <c r="CG38" s="222">
        <v>94.76190185546875</v>
      </c>
      <c r="CH38" s="221">
        <v>1.2523624897003174</v>
      </c>
      <c r="CI38" s="221">
        <v>0.22262275218963623</v>
      </c>
      <c r="CJ38" s="221">
        <v>8</v>
      </c>
      <c r="CK38" s="221">
        <v>86.602867126464844</v>
      </c>
      <c r="CL38" s="221">
        <v>77.619049072265625</v>
      </c>
      <c r="CM38" s="222">
        <v>93.809524536132812</v>
      </c>
      <c r="CN38" s="221">
        <v>1.2718394994735718</v>
      </c>
      <c r="CO38" s="221">
        <v>0.22925907373428345</v>
      </c>
      <c r="CP38" s="221">
        <v>8</v>
      </c>
      <c r="CQ38" s="221">
        <v>88.461540222167969</v>
      </c>
      <c r="CR38" s="221">
        <v>78.468902587890625</v>
      </c>
      <c r="CS38" s="222">
        <v>92.822967529296875</v>
      </c>
      <c r="CT38" s="19"/>
      <c r="CU38" s="4" t="s">
        <v>221</v>
      </c>
      <c r="CV38" s="4">
        <f t="shared" si="0"/>
        <v>0.85392937211252717</v>
      </c>
      <c r="CW38" s="4">
        <f t="shared" si="1"/>
        <v>0.95423804083489072</v>
      </c>
      <c r="CX38" s="4">
        <f t="shared" si="2"/>
        <v>1.044614478638783</v>
      </c>
      <c r="CY38" s="4">
        <f t="shared" si="3"/>
        <v>0.68642286304384315</v>
      </c>
      <c r="CZ38" s="4">
        <f t="shared" si="4"/>
        <v>0.69258636191171596</v>
      </c>
      <c r="DA38" s="4">
        <f t="shared" si="5"/>
        <v>0.65585695782232944</v>
      </c>
      <c r="DB38" s="4">
        <f t="shared" si="6"/>
        <v>0.90222504401468817</v>
      </c>
      <c r="DC38" s="4">
        <f t="shared" si="7"/>
        <v>0.91009735796393021</v>
      </c>
      <c r="DD38" s="4">
        <f t="shared" si="8"/>
        <v>0.45689958520917801</v>
      </c>
      <c r="DE38" s="4">
        <f t="shared" si="9"/>
        <v>0.55535752937092986</v>
      </c>
      <c r="DF38" s="4">
        <f t="shared" si="10"/>
        <v>0.26695715944310605</v>
      </c>
      <c r="DG38" s="4">
        <f t="shared" si="11"/>
        <v>0.37488704750773427</v>
      </c>
      <c r="DH38" s="4">
        <f t="shared" si="12"/>
        <v>0.36345495103892933</v>
      </c>
      <c r="DI38" s="4">
        <f t="shared" si="13"/>
        <v>5.5384932564940828E-2</v>
      </c>
      <c r="DJ38" s="4">
        <f t="shared" si="14"/>
        <v>-4.5032560057094002E-2</v>
      </c>
      <c r="DK38" s="4">
        <f t="shared" si="15"/>
        <v>-3.2281066998143267E-2</v>
      </c>
    </row>
    <row r="39" spans="1:115">
      <c r="A39" s="12"/>
      <c r="B39" s="231">
        <f>AVERAGE(B4:B38)</f>
        <v>1.1988140276500157</v>
      </c>
      <c r="C39" s="231">
        <f t="shared" ref="C39:BN39" si="16">AVERAGE(C4:C38)</f>
        <v>0.28006582089832849</v>
      </c>
      <c r="D39" s="231">
        <f t="shared" si="16"/>
        <v>5.8571428571428568</v>
      </c>
      <c r="E39" s="231">
        <f t="shared" si="16"/>
        <v>85.294117191859655</v>
      </c>
      <c r="F39" s="231">
        <f t="shared" si="16"/>
        <v>73.296167210170196</v>
      </c>
      <c r="G39" s="231">
        <f t="shared" si="16"/>
        <v>93.393727329799106</v>
      </c>
      <c r="H39" s="231">
        <f t="shared" si="16"/>
        <v>1.1813102202756065</v>
      </c>
      <c r="I39" s="231">
        <f t="shared" si="16"/>
        <v>0.26399381288460322</v>
      </c>
      <c r="J39" s="231">
        <f t="shared" si="16"/>
        <v>6.2571428571428571</v>
      </c>
      <c r="K39" s="231">
        <f t="shared" si="16"/>
        <v>85.252100263323101</v>
      </c>
      <c r="L39" s="231">
        <f t="shared" si="16"/>
        <v>73.979093715122772</v>
      </c>
      <c r="M39" s="231">
        <f t="shared" si="16"/>
        <v>92.79442465645927</v>
      </c>
      <c r="N39" s="231">
        <f t="shared" si="16"/>
        <v>1.2264490510736192</v>
      </c>
      <c r="O39" s="231">
        <f t="shared" si="16"/>
        <v>0.22846916913986207</v>
      </c>
      <c r="P39" s="231">
        <f t="shared" si="16"/>
        <v>6.6</v>
      </c>
      <c r="Q39" s="231">
        <f t="shared" si="16"/>
        <v>85.938374982561385</v>
      </c>
      <c r="R39" s="231">
        <f t="shared" si="16"/>
        <v>76.808363233293804</v>
      </c>
      <c r="S39" s="231">
        <f t="shared" si="16"/>
        <v>92.209059361049114</v>
      </c>
      <c r="T39" s="231">
        <f t="shared" si="16"/>
        <v>1.2755624023931367</v>
      </c>
      <c r="U39" s="231">
        <f t="shared" si="16"/>
        <v>0.21894998805863516</v>
      </c>
      <c r="V39" s="231">
        <f t="shared" si="16"/>
        <v>6.9428571428571431</v>
      </c>
      <c r="W39" s="231">
        <f t="shared" si="16"/>
        <v>86.330531638009205</v>
      </c>
      <c r="X39" s="231">
        <f t="shared" si="16"/>
        <v>77.393728310721258</v>
      </c>
      <c r="Y39" s="231">
        <f t="shared" si="16"/>
        <v>92.710800824846544</v>
      </c>
      <c r="Z39" s="231">
        <f t="shared" si="16"/>
        <v>1.2855168842843601</v>
      </c>
      <c r="AA39" s="231">
        <f t="shared" si="16"/>
        <v>0.19128452709742955</v>
      </c>
      <c r="AB39" s="231">
        <f t="shared" si="16"/>
        <v>6.9714285714285715</v>
      </c>
      <c r="AC39" s="231">
        <f t="shared" si="16"/>
        <v>86.624649265834265</v>
      </c>
      <c r="AD39" s="231">
        <f t="shared" si="16"/>
        <v>78.829268101283489</v>
      </c>
      <c r="AE39" s="231">
        <f t="shared" si="16"/>
        <v>92.68292628696986</v>
      </c>
      <c r="AF39" s="231">
        <f t="shared" si="16"/>
        <v>1.3144644603133202</v>
      </c>
      <c r="AG39" s="231">
        <f t="shared" si="16"/>
        <v>0.20328418059008463</v>
      </c>
      <c r="AH39" s="231">
        <f t="shared" si="16"/>
        <v>7.0285714285714285</v>
      </c>
      <c r="AI39" s="231">
        <f t="shared" si="16"/>
        <v>86.918767111642026</v>
      </c>
      <c r="AJ39" s="231">
        <f t="shared" si="16"/>
        <v>79.080139269147594</v>
      </c>
      <c r="AK39" s="231">
        <f t="shared" si="16"/>
        <v>92.961672537667411</v>
      </c>
      <c r="AL39" s="231">
        <f t="shared" si="16"/>
        <v>1.2753611241068159</v>
      </c>
      <c r="AM39" s="231">
        <f t="shared" si="16"/>
        <v>0.18173950144222806</v>
      </c>
      <c r="AN39" s="231">
        <f t="shared" si="16"/>
        <v>7</v>
      </c>
      <c r="AO39" s="231">
        <f t="shared" si="16"/>
        <v>86.652660696847093</v>
      </c>
      <c r="AP39" s="231">
        <f t="shared" si="16"/>
        <v>78.508712114606581</v>
      </c>
      <c r="AQ39" s="231">
        <f t="shared" si="16"/>
        <v>92.794424874441958</v>
      </c>
      <c r="AR39" s="231">
        <f t="shared" si="16"/>
        <v>1.2832903019019535</v>
      </c>
      <c r="AS39" s="231">
        <f t="shared" si="16"/>
        <v>0.19964638182095118</v>
      </c>
      <c r="AT39" s="231">
        <f t="shared" si="16"/>
        <v>7.6571428571428575</v>
      </c>
      <c r="AU39" s="231">
        <f t="shared" si="16"/>
        <v>86.778711264474055</v>
      </c>
      <c r="AV39" s="231">
        <f t="shared" si="16"/>
        <v>78.466898781912661</v>
      </c>
      <c r="AW39" s="231">
        <f t="shared" si="16"/>
        <v>93.017421177455361</v>
      </c>
      <c r="AX39" s="231">
        <f t="shared" si="16"/>
        <v>1.31229961003576</v>
      </c>
      <c r="AY39" s="231">
        <f t="shared" si="16"/>
        <v>0.2085548916033336</v>
      </c>
      <c r="AZ39" s="231">
        <f t="shared" si="16"/>
        <v>7.7428571428571429</v>
      </c>
      <c r="BA39" s="231">
        <f t="shared" si="16"/>
        <v>87.531206512451178</v>
      </c>
      <c r="BB39" s="231">
        <f t="shared" si="16"/>
        <v>78.895789664132252</v>
      </c>
      <c r="BC39" s="231">
        <f t="shared" si="16"/>
        <v>93.236713954380576</v>
      </c>
      <c r="BD39" s="231">
        <f t="shared" si="16"/>
        <v>1.3140871780259269</v>
      </c>
      <c r="BE39" s="231">
        <f t="shared" si="16"/>
        <v>0.21489113569259644</v>
      </c>
      <c r="BF39" s="231">
        <f t="shared" si="16"/>
        <v>7.7428571428571429</v>
      </c>
      <c r="BG39" s="231">
        <f t="shared" si="16"/>
        <v>87.364770834786555</v>
      </c>
      <c r="BH39" s="231">
        <f t="shared" si="16"/>
        <v>78.868184443882527</v>
      </c>
      <c r="BI39" s="231">
        <f t="shared" si="16"/>
        <v>93.402346583775113</v>
      </c>
      <c r="BJ39" s="231">
        <f t="shared" si="16"/>
        <v>1.2875708839723041</v>
      </c>
      <c r="BK39" s="231">
        <f t="shared" si="16"/>
        <v>0.20931443444320133</v>
      </c>
      <c r="BL39" s="231">
        <f t="shared" si="16"/>
        <v>7.8857142857142861</v>
      </c>
      <c r="BM39" s="231">
        <f t="shared" si="16"/>
        <v>86.671223013741624</v>
      </c>
      <c r="BN39" s="231">
        <f t="shared" si="16"/>
        <v>78.435374014718192</v>
      </c>
      <c r="BO39" s="231">
        <f t="shared" ref="BO39:CN39" si="17">AVERAGE(BO4:BO38)</f>
        <v>93.047618974958141</v>
      </c>
      <c r="BP39" s="231">
        <f t="shared" si="17"/>
        <v>1.2740675909178598</v>
      </c>
      <c r="BQ39" s="231">
        <f t="shared" si="17"/>
        <v>0.21745293097836629</v>
      </c>
      <c r="BR39" s="231">
        <f t="shared" si="17"/>
        <v>7.8857142857142861</v>
      </c>
      <c r="BS39" s="231">
        <f t="shared" si="17"/>
        <v>86.452494812011722</v>
      </c>
      <c r="BT39" s="231">
        <f t="shared" si="17"/>
        <v>77.768707384381969</v>
      </c>
      <c r="BU39" s="231">
        <f t="shared" si="17"/>
        <v>92.476190403529571</v>
      </c>
      <c r="BV39" s="231">
        <f t="shared" si="17"/>
        <v>1.2794763846056803</v>
      </c>
      <c r="BW39" s="231">
        <f t="shared" si="17"/>
        <v>0.20729464590549468</v>
      </c>
      <c r="BX39" s="231">
        <f t="shared" si="17"/>
        <v>8.4571428571428573</v>
      </c>
      <c r="BY39" s="231">
        <f t="shared" si="17"/>
        <v>86.323629324776789</v>
      </c>
      <c r="BZ39" s="231">
        <f t="shared" si="17"/>
        <v>78.504042816162112</v>
      </c>
      <c r="CA39" s="231">
        <f t="shared" si="17"/>
        <v>92.115902491978233</v>
      </c>
      <c r="CB39" s="231">
        <f t="shared" si="17"/>
        <v>1.2584216577666147</v>
      </c>
      <c r="CC39" s="231">
        <f t="shared" si="17"/>
        <v>0.21411652990749905</v>
      </c>
      <c r="CD39" s="231">
        <f t="shared" si="17"/>
        <v>8.6857142857142851</v>
      </c>
      <c r="CE39" s="231">
        <f t="shared" si="17"/>
        <v>85.946684047154022</v>
      </c>
      <c r="CF39" s="231">
        <f t="shared" si="17"/>
        <v>77.755101122174949</v>
      </c>
      <c r="CG39" s="231">
        <f t="shared" si="17"/>
        <v>92.353741455078122</v>
      </c>
      <c r="CH39" s="231">
        <f t="shared" si="17"/>
        <v>1.2720546211515154</v>
      </c>
      <c r="CI39" s="231">
        <f t="shared" si="17"/>
        <v>0.21275254232542856</v>
      </c>
      <c r="CJ39" s="231">
        <f t="shared" si="17"/>
        <v>8.7142857142857135</v>
      </c>
      <c r="CK39" s="231">
        <f t="shared" si="17"/>
        <v>86.233765520368308</v>
      </c>
      <c r="CL39" s="231">
        <f t="shared" si="17"/>
        <v>77.959184156145369</v>
      </c>
      <c r="CM39" s="231">
        <f t="shared" si="17"/>
        <v>92.394558061872203</v>
      </c>
      <c r="CN39" s="231">
        <f t="shared" si="17"/>
        <v>1.2874760951314654</v>
      </c>
      <c r="CO39" s="12"/>
      <c r="CP39" s="12"/>
      <c r="CQ39" s="12"/>
      <c r="CR39" s="12"/>
      <c r="CS39" s="12"/>
    </row>
    <row r="40" spans="1:115">
      <c r="A40" s="12"/>
      <c r="B40" s="12">
        <f>STDEV(B4:B38)</f>
        <v>0.45917940181756095</v>
      </c>
      <c r="C40" s="12">
        <f t="shared" ref="C40:BN40" si="18">STDEV(C4:C38)</f>
        <v>1.5856152332041764E-2</v>
      </c>
      <c r="D40" s="12">
        <f t="shared" si="18"/>
        <v>0.69209218796245164</v>
      </c>
      <c r="E40" s="12">
        <f t="shared" si="18"/>
        <v>11.192722730483259</v>
      </c>
      <c r="F40" s="12">
        <f t="shared" si="18"/>
        <v>13.137927841400503</v>
      </c>
      <c r="G40" s="12">
        <f t="shared" si="18"/>
        <v>7.7638296321012508</v>
      </c>
      <c r="H40" s="12">
        <f t="shared" si="18"/>
        <v>0.47884890309165584</v>
      </c>
      <c r="I40" s="12">
        <f t="shared" si="18"/>
        <v>1.4393321078223461E-2</v>
      </c>
      <c r="J40" s="12">
        <f t="shared" si="18"/>
        <v>0.70054000779470771</v>
      </c>
      <c r="K40" s="12">
        <f t="shared" si="18"/>
        <v>11.251525553668563</v>
      </c>
      <c r="L40" s="12">
        <f t="shared" si="18"/>
        <v>13.511683472094296</v>
      </c>
      <c r="M40" s="12">
        <f t="shared" si="18"/>
        <v>7.712041804130962</v>
      </c>
      <c r="N40" s="12">
        <f t="shared" si="18"/>
        <v>0.49104128157405652</v>
      </c>
      <c r="O40" s="12">
        <f t="shared" si="18"/>
        <v>1.2375762906346663E-2</v>
      </c>
      <c r="P40" s="12">
        <f t="shared" si="18"/>
        <v>1.142752096012595</v>
      </c>
      <c r="Q40" s="12">
        <f t="shared" si="18"/>
        <v>10.540235276274942</v>
      </c>
      <c r="R40" s="12">
        <f t="shared" si="18"/>
        <v>12.495213501369701</v>
      </c>
      <c r="S40" s="12">
        <f t="shared" si="18"/>
        <v>8.1191099717635247</v>
      </c>
      <c r="T40" s="12">
        <f t="shared" si="18"/>
        <v>0.44487515817397832</v>
      </c>
      <c r="U40" s="12">
        <f t="shared" si="18"/>
        <v>1.8490125602710687E-2</v>
      </c>
      <c r="V40" s="12">
        <f t="shared" si="18"/>
        <v>1.7140055793521858</v>
      </c>
      <c r="W40" s="12">
        <f t="shared" si="18"/>
        <v>10.694003693699837</v>
      </c>
      <c r="X40" s="12">
        <f t="shared" si="18"/>
        <v>11.403237688725369</v>
      </c>
      <c r="Y40" s="12">
        <f t="shared" si="18"/>
        <v>8.9070603828479467</v>
      </c>
      <c r="Z40" s="12">
        <f t="shared" si="18"/>
        <v>0.4202075569857443</v>
      </c>
      <c r="AA40" s="12">
        <f t="shared" si="18"/>
        <v>1.5570532812832917E-2</v>
      </c>
      <c r="AB40" s="12">
        <f t="shared" si="18"/>
        <v>1.6713100582849278</v>
      </c>
      <c r="AC40" s="12">
        <f t="shared" si="18"/>
        <v>10.336302370454574</v>
      </c>
      <c r="AD40" s="12">
        <f t="shared" si="18"/>
        <v>10.768945438606886</v>
      </c>
      <c r="AE40" s="12">
        <f t="shared" si="18"/>
        <v>8.9525626137033516</v>
      </c>
      <c r="AF40" s="12">
        <f t="shared" si="18"/>
        <v>0.41964022291725517</v>
      </c>
      <c r="AG40" s="12">
        <f t="shared" si="18"/>
        <v>1.9965586893868362E-2</v>
      </c>
      <c r="AH40" s="12">
        <f t="shared" si="18"/>
        <v>1.723295650536977</v>
      </c>
      <c r="AI40" s="12">
        <f t="shared" si="18"/>
        <v>9.8332683324483998</v>
      </c>
      <c r="AJ40" s="12">
        <f t="shared" si="18"/>
        <v>9.918851774531058</v>
      </c>
      <c r="AK40" s="12">
        <f t="shared" si="18"/>
        <v>8.6449644819599598</v>
      </c>
      <c r="AL40" s="12">
        <f t="shared" si="18"/>
        <v>0.37866561537036925</v>
      </c>
      <c r="AM40" s="12">
        <f t="shared" si="18"/>
        <v>1.1168549098316575E-2</v>
      </c>
      <c r="AN40" s="12">
        <f t="shared" si="18"/>
        <v>1.6803361008336117</v>
      </c>
      <c r="AO40" s="12">
        <f t="shared" si="18"/>
        <v>10.334602755295512</v>
      </c>
      <c r="AP40" s="12">
        <f t="shared" si="18"/>
        <v>10.238396614360392</v>
      </c>
      <c r="AQ40" s="12">
        <f t="shared" si="18"/>
        <v>9.2396180266826633</v>
      </c>
      <c r="AR40" s="12">
        <f t="shared" si="18"/>
        <v>0.40090939308594797</v>
      </c>
      <c r="AS40" s="12">
        <f t="shared" si="18"/>
        <v>1.5869051696603315E-2</v>
      </c>
      <c r="AT40" s="12">
        <f t="shared" si="18"/>
        <v>1.6617293816428478</v>
      </c>
      <c r="AU40" s="12">
        <f t="shared" si="18"/>
        <v>10.237310507870033</v>
      </c>
      <c r="AV40" s="12">
        <f t="shared" si="18"/>
        <v>10.424145661243346</v>
      </c>
      <c r="AW40" s="12">
        <f t="shared" si="18"/>
        <v>8.5533930317124174</v>
      </c>
      <c r="AX40" s="12">
        <f t="shared" si="18"/>
        <v>0.40845251419290574</v>
      </c>
      <c r="AY40" s="12">
        <f t="shared" si="18"/>
        <v>2.2654372148318003E-2</v>
      </c>
      <c r="AZ40" s="12">
        <f t="shared" si="18"/>
        <v>1.7879146107860369</v>
      </c>
      <c r="BA40" s="12">
        <f t="shared" si="18"/>
        <v>9.5792131315669291</v>
      </c>
      <c r="BB40" s="12">
        <f t="shared" si="18"/>
        <v>10.0993378715429</v>
      </c>
      <c r="BC40" s="12">
        <f t="shared" si="18"/>
        <v>7.9991669774855945</v>
      </c>
      <c r="BD40" s="12">
        <f t="shared" si="18"/>
        <v>0.41166171097979892</v>
      </c>
      <c r="BE40" s="12">
        <f t="shared" si="18"/>
        <v>2.5903348687261924E-2</v>
      </c>
      <c r="BF40" s="12">
        <f t="shared" si="18"/>
        <v>1.7879146107860369</v>
      </c>
      <c r="BG40" s="12">
        <f t="shared" si="18"/>
        <v>9.9460474295388757</v>
      </c>
      <c r="BH40" s="12">
        <f t="shared" si="18"/>
        <v>10.257526148819334</v>
      </c>
      <c r="BI40" s="12">
        <f t="shared" si="18"/>
        <v>8.3542126701866888</v>
      </c>
      <c r="BJ40" s="12">
        <f t="shared" si="18"/>
        <v>0.41081584710649865</v>
      </c>
      <c r="BK40" s="12">
        <f t="shared" si="18"/>
        <v>2.5937990504273978E-2</v>
      </c>
      <c r="BL40" s="12">
        <f t="shared" si="18"/>
        <v>1.6408647033774328</v>
      </c>
      <c r="BM40" s="12">
        <f t="shared" si="18"/>
        <v>10.332727405718977</v>
      </c>
      <c r="BN40" s="12">
        <f t="shared" si="18"/>
        <v>9.8991663788778279</v>
      </c>
      <c r="BO40" s="12">
        <f t="shared" ref="BO40:CN40" si="19">STDEV(BO4:BO38)</f>
        <v>8.2221068127964063</v>
      </c>
      <c r="BP40" s="12">
        <f t="shared" si="19"/>
        <v>0.43327329854329522</v>
      </c>
      <c r="BQ40" s="12">
        <f t="shared" si="19"/>
        <v>3.0620212672271465E-2</v>
      </c>
      <c r="BR40" s="12">
        <f t="shared" si="19"/>
        <v>1.548650808843326</v>
      </c>
      <c r="BS40" s="12">
        <f t="shared" si="19"/>
        <v>10.358519242866592</v>
      </c>
      <c r="BT40" s="12">
        <f t="shared" si="19"/>
        <v>10.1474865059861</v>
      </c>
      <c r="BU40" s="12">
        <f t="shared" si="19"/>
        <v>8.749168720046157</v>
      </c>
      <c r="BV40" s="12">
        <f t="shared" si="19"/>
        <v>0.46789071559465067</v>
      </c>
      <c r="BW40" s="12">
        <f t="shared" si="19"/>
        <v>2.8656254772895077E-2</v>
      </c>
      <c r="BX40" s="12">
        <f t="shared" si="19"/>
        <v>1.615055219286492</v>
      </c>
      <c r="BY40" s="12">
        <f t="shared" si="19"/>
        <v>10.6962249732285</v>
      </c>
      <c r="BZ40" s="12">
        <f t="shared" si="19"/>
        <v>11.584902606053609</v>
      </c>
      <c r="CA40" s="12">
        <f t="shared" si="19"/>
        <v>8.5117906021282099</v>
      </c>
      <c r="CB40" s="12">
        <f t="shared" si="19"/>
        <v>0.43558745237329116</v>
      </c>
      <c r="CC40" s="12">
        <f t="shared" si="19"/>
        <v>2.4402398733702611E-2</v>
      </c>
      <c r="CD40" s="12">
        <f t="shared" si="19"/>
        <v>1.5861798090237491</v>
      </c>
      <c r="CE40" s="12">
        <f t="shared" si="19"/>
        <v>9.8898528948851858</v>
      </c>
      <c r="CF40" s="12">
        <f t="shared" si="19"/>
        <v>10.897176444211517</v>
      </c>
      <c r="CG40" s="12">
        <f t="shared" si="19"/>
        <v>8.1575645480851211</v>
      </c>
      <c r="CH40" s="12">
        <f t="shared" si="19"/>
        <v>0.43728651949237468</v>
      </c>
      <c r="CI40" s="12">
        <f t="shared" si="19"/>
        <v>2.340269195526257E-2</v>
      </c>
      <c r="CJ40" s="12">
        <f t="shared" si="19"/>
        <v>1.6009450990224616</v>
      </c>
      <c r="CK40" s="12">
        <f t="shared" si="19"/>
        <v>9.6834498500372916</v>
      </c>
      <c r="CL40" s="12">
        <f t="shared" si="19"/>
        <v>10.961859125684017</v>
      </c>
      <c r="CM40" s="12">
        <f t="shared" si="19"/>
        <v>7.9610609001452319</v>
      </c>
      <c r="CN40" s="12">
        <f t="shared" si="19"/>
        <v>0.48438905872575527</v>
      </c>
      <c r="CO40" s="12"/>
      <c r="CP40" s="12"/>
      <c r="CQ40" s="12"/>
      <c r="CR40" s="12"/>
      <c r="CS40" s="12"/>
    </row>
  </sheetData>
  <mergeCells count="2">
    <mergeCell ref="B1:CS1"/>
    <mergeCell ref="CV1:DK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40"/>
  <sheetViews>
    <sheetView topLeftCell="AF13" workbookViewId="0">
      <selection activeCell="BD15" sqref="A1:XFD1048576"/>
    </sheetView>
  </sheetViews>
  <sheetFormatPr defaultRowHeight="13.8"/>
  <cols>
    <col min="1" max="2" width="9" style="12"/>
    <col min="3" max="7" width="0" style="12" hidden="1" customWidth="1"/>
    <col min="8" max="8" width="9" style="12"/>
    <col min="9" max="13" width="0" style="12" hidden="1" customWidth="1"/>
    <col min="14" max="14" width="9" style="12"/>
    <col min="15" max="19" width="0" style="12" hidden="1" customWidth="1"/>
    <col min="20" max="20" width="9" style="12"/>
    <col min="21" max="25" width="0" style="12" hidden="1" customWidth="1"/>
    <col min="26" max="26" width="9" style="12"/>
    <col min="27" max="31" width="0" style="12" hidden="1" customWidth="1"/>
    <col min="32" max="32" width="9" style="12"/>
    <col min="33" max="37" width="0" style="12" hidden="1" customWidth="1"/>
    <col min="38" max="38" width="9" style="12"/>
    <col min="39" max="43" width="0" style="12" hidden="1" customWidth="1"/>
    <col min="44" max="44" width="9" style="12"/>
    <col min="45" max="49" width="0" style="12" hidden="1" customWidth="1"/>
    <col min="50" max="50" width="9" style="12"/>
    <col min="51" max="55" width="0" style="12" hidden="1" customWidth="1"/>
    <col min="56" max="56" width="9" style="12"/>
    <col min="57" max="61" width="0" style="12" hidden="1" customWidth="1"/>
    <col min="62" max="62" width="9" style="12"/>
    <col min="63" max="67" width="0" style="12" hidden="1" customWidth="1"/>
    <col min="68" max="68" width="9" style="12"/>
    <col min="69" max="73" width="0" style="12" hidden="1" customWidth="1"/>
    <col min="74" max="74" width="9" style="12"/>
    <col min="75" max="79" width="0" style="12" hidden="1" customWidth="1"/>
    <col min="80" max="80" width="9" style="12"/>
    <col min="81" max="85" width="0" style="12" hidden="1" customWidth="1"/>
    <col min="86" max="86" width="9" style="12"/>
    <col min="87" max="91" width="0" style="12" hidden="1" customWidth="1"/>
    <col min="92" max="92" width="9" style="12"/>
    <col min="93" max="97" width="0" style="12" hidden="1" customWidth="1"/>
    <col min="98" max="98" width="9.125" style="12"/>
    <col min="99" max="16384" width="9" style="12"/>
  </cols>
  <sheetData>
    <row r="1" spans="1:115">
      <c r="B1" s="223" t="s">
        <v>162</v>
      </c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 s="223"/>
      <c r="BJ1" s="223"/>
      <c r="BK1" s="223"/>
      <c r="BL1" s="223"/>
      <c r="BM1" s="223"/>
      <c r="BN1" s="223"/>
      <c r="BO1" s="223"/>
      <c r="BP1" s="223"/>
      <c r="BQ1" s="223"/>
      <c r="BR1" s="223"/>
      <c r="BS1" s="223"/>
      <c r="BT1" s="223"/>
      <c r="BU1" s="223"/>
      <c r="BV1" s="223"/>
      <c r="BW1" s="223"/>
      <c r="BX1" s="223"/>
      <c r="BY1" s="223"/>
      <c r="BZ1" s="223"/>
      <c r="CA1" s="223"/>
      <c r="CB1" s="223"/>
      <c r="CC1" s="223"/>
      <c r="CD1" s="223"/>
      <c r="CE1" s="223"/>
      <c r="CF1" s="223"/>
      <c r="CG1" s="223"/>
      <c r="CH1" s="223"/>
      <c r="CI1" s="223"/>
      <c r="CJ1" s="223"/>
      <c r="CK1" s="223"/>
      <c r="CL1" s="223"/>
      <c r="CM1" s="223"/>
      <c r="CN1" s="223"/>
      <c r="CO1" s="223"/>
      <c r="CP1" s="223"/>
      <c r="CQ1" s="223"/>
      <c r="CR1" s="223"/>
      <c r="CS1" s="223"/>
      <c r="CT1" s="62"/>
      <c r="CV1" s="232" t="s">
        <v>163</v>
      </c>
      <c r="CW1" s="232"/>
      <c r="CX1" s="232"/>
      <c r="CY1" s="232"/>
      <c r="CZ1" s="232"/>
      <c r="DA1" s="232"/>
      <c r="DB1" s="232"/>
      <c r="DC1" s="232"/>
      <c r="DD1" s="232"/>
      <c r="DE1" s="232"/>
      <c r="DF1" s="232"/>
      <c r="DG1" s="232"/>
      <c r="DH1" s="232"/>
      <c r="DI1" s="232"/>
      <c r="DJ1" s="232"/>
      <c r="DK1" s="232"/>
    </row>
    <row r="2" spans="1:115">
      <c r="A2" s="11"/>
      <c r="B2" s="224">
        <v>1996</v>
      </c>
      <c r="C2" s="225">
        <v>1996</v>
      </c>
      <c r="D2" s="225">
        <v>1996</v>
      </c>
      <c r="E2" s="225">
        <v>1996</v>
      </c>
      <c r="F2" s="225">
        <v>1996</v>
      </c>
      <c r="G2" s="226">
        <v>1996</v>
      </c>
      <c r="H2" s="224">
        <v>1998</v>
      </c>
      <c r="I2" s="225">
        <v>1998</v>
      </c>
      <c r="J2" s="225">
        <v>1998</v>
      </c>
      <c r="K2" s="225">
        <v>1998</v>
      </c>
      <c r="L2" s="225">
        <v>1998</v>
      </c>
      <c r="M2" s="226">
        <v>1998</v>
      </c>
      <c r="N2" s="224">
        <v>2000</v>
      </c>
      <c r="O2" s="225">
        <v>2000</v>
      </c>
      <c r="P2" s="225">
        <v>2000</v>
      </c>
      <c r="Q2" s="225">
        <v>2000</v>
      </c>
      <c r="R2" s="225">
        <v>2000</v>
      </c>
      <c r="S2" s="226">
        <v>2000</v>
      </c>
      <c r="T2" s="224">
        <v>2002</v>
      </c>
      <c r="U2" s="225">
        <v>2002</v>
      </c>
      <c r="V2" s="225">
        <v>2002</v>
      </c>
      <c r="W2" s="225">
        <v>2002</v>
      </c>
      <c r="X2" s="225">
        <v>2002</v>
      </c>
      <c r="Y2" s="226">
        <v>2002</v>
      </c>
      <c r="Z2" s="224">
        <v>2003</v>
      </c>
      <c r="AA2" s="225">
        <v>2003</v>
      </c>
      <c r="AB2" s="225">
        <v>2003</v>
      </c>
      <c r="AC2" s="225">
        <v>2003</v>
      </c>
      <c r="AD2" s="225">
        <v>2003</v>
      </c>
      <c r="AE2" s="226">
        <v>2003</v>
      </c>
      <c r="AF2" s="224">
        <v>2004</v>
      </c>
      <c r="AG2" s="225">
        <v>2004</v>
      </c>
      <c r="AH2" s="225">
        <v>2004</v>
      </c>
      <c r="AI2" s="225">
        <v>2004</v>
      </c>
      <c r="AJ2" s="225">
        <v>2004</v>
      </c>
      <c r="AK2" s="226">
        <v>2004</v>
      </c>
      <c r="AL2" s="224">
        <v>2005</v>
      </c>
      <c r="AM2" s="225">
        <v>2005</v>
      </c>
      <c r="AN2" s="225">
        <v>2005</v>
      </c>
      <c r="AO2" s="225">
        <v>2005</v>
      </c>
      <c r="AP2" s="225">
        <v>2005</v>
      </c>
      <c r="AQ2" s="226">
        <v>2005</v>
      </c>
      <c r="AR2" s="224">
        <v>2006</v>
      </c>
      <c r="AS2" s="225">
        <v>2006</v>
      </c>
      <c r="AT2" s="225">
        <v>2006</v>
      </c>
      <c r="AU2" s="225">
        <v>2006</v>
      </c>
      <c r="AV2" s="225">
        <v>2006</v>
      </c>
      <c r="AW2" s="226">
        <v>2006</v>
      </c>
      <c r="AX2" s="224">
        <v>2007</v>
      </c>
      <c r="AY2" s="225">
        <v>2007</v>
      </c>
      <c r="AZ2" s="225">
        <v>2007</v>
      </c>
      <c r="BA2" s="225">
        <v>2007</v>
      </c>
      <c r="BB2" s="225">
        <v>2007</v>
      </c>
      <c r="BC2" s="226">
        <v>2007</v>
      </c>
      <c r="BD2" s="224">
        <v>2008</v>
      </c>
      <c r="BE2" s="225">
        <v>2008</v>
      </c>
      <c r="BF2" s="225">
        <v>2008</v>
      </c>
      <c r="BG2" s="225">
        <v>2008</v>
      </c>
      <c r="BH2" s="225">
        <v>2008</v>
      </c>
      <c r="BI2" s="226">
        <v>2008</v>
      </c>
      <c r="BJ2" s="224">
        <v>2009</v>
      </c>
      <c r="BK2" s="225">
        <v>2009</v>
      </c>
      <c r="BL2" s="225">
        <v>2009</v>
      </c>
      <c r="BM2" s="225">
        <v>2009</v>
      </c>
      <c r="BN2" s="225">
        <v>2009</v>
      </c>
      <c r="BO2" s="226">
        <v>2009</v>
      </c>
      <c r="BP2" s="224">
        <v>2010</v>
      </c>
      <c r="BQ2" s="225">
        <v>2010</v>
      </c>
      <c r="BR2" s="225">
        <v>2010</v>
      </c>
      <c r="BS2" s="225">
        <v>2010</v>
      </c>
      <c r="BT2" s="225">
        <v>2010</v>
      </c>
      <c r="BU2" s="226">
        <v>2010</v>
      </c>
      <c r="BV2" s="224">
        <v>2011</v>
      </c>
      <c r="BW2" s="225">
        <v>2011</v>
      </c>
      <c r="BX2" s="225">
        <v>2011</v>
      </c>
      <c r="BY2" s="225">
        <v>2011</v>
      </c>
      <c r="BZ2" s="225">
        <v>2011</v>
      </c>
      <c r="CA2" s="226">
        <v>2011</v>
      </c>
      <c r="CB2" s="224">
        <v>2012</v>
      </c>
      <c r="CC2" s="225">
        <v>2012</v>
      </c>
      <c r="CD2" s="225">
        <v>2012</v>
      </c>
      <c r="CE2" s="225">
        <v>2012</v>
      </c>
      <c r="CF2" s="225">
        <v>2012</v>
      </c>
      <c r="CG2" s="226">
        <v>2012</v>
      </c>
      <c r="CH2" s="224">
        <v>2013</v>
      </c>
      <c r="CI2" s="225">
        <v>2013</v>
      </c>
      <c r="CJ2" s="225">
        <v>2013</v>
      </c>
      <c r="CK2" s="225">
        <v>2013</v>
      </c>
      <c r="CL2" s="225">
        <v>2013</v>
      </c>
      <c r="CM2" s="226">
        <v>2013</v>
      </c>
      <c r="CN2" s="224">
        <v>2014</v>
      </c>
      <c r="CO2" s="225">
        <v>2014</v>
      </c>
      <c r="CP2" s="225">
        <v>2014</v>
      </c>
      <c r="CQ2" s="225">
        <v>2014</v>
      </c>
      <c r="CR2" s="225">
        <v>2014</v>
      </c>
      <c r="CS2" s="226">
        <v>2014</v>
      </c>
      <c r="CT2" s="62"/>
      <c r="CV2" s="62">
        <v>1996</v>
      </c>
      <c r="CW2" s="62">
        <v>1998</v>
      </c>
      <c r="CX2" s="62">
        <v>2000</v>
      </c>
      <c r="CY2" s="62">
        <v>2002</v>
      </c>
      <c r="CZ2" s="62">
        <v>2003</v>
      </c>
      <c r="DA2" s="62">
        <v>2004</v>
      </c>
      <c r="DB2" s="62">
        <v>2005</v>
      </c>
      <c r="DC2" s="62">
        <v>2006</v>
      </c>
      <c r="DD2" s="62">
        <v>2007</v>
      </c>
      <c r="DE2" s="62">
        <v>2008</v>
      </c>
      <c r="DF2" s="62">
        <v>2009</v>
      </c>
      <c r="DG2" s="62">
        <v>2010</v>
      </c>
      <c r="DH2" s="62">
        <v>2011</v>
      </c>
      <c r="DI2" s="62">
        <v>2012</v>
      </c>
      <c r="DJ2" s="62">
        <v>2013</v>
      </c>
      <c r="DK2" s="62">
        <v>2014</v>
      </c>
    </row>
    <row r="3" spans="1:115">
      <c r="A3" s="227"/>
      <c r="B3" s="228" t="s">
        <v>222</v>
      </c>
      <c r="C3" s="229" t="s">
        <v>223</v>
      </c>
      <c r="D3" s="229" t="s">
        <v>224</v>
      </c>
      <c r="E3" s="229" t="s">
        <v>225</v>
      </c>
      <c r="F3" s="229" t="s">
        <v>226</v>
      </c>
      <c r="G3" s="230" t="s">
        <v>227</v>
      </c>
      <c r="H3" s="228" t="s">
        <v>222</v>
      </c>
      <c r="I3" s="229" t="s">
        <v>223</v>
      </c>
      <c r="J3" s="229" t="s">
        <v>224</v>
      </c>
      <c r="K3" s="229" t="s">
        <v>225</v>
      </c>
      <c r="L3" s="229" t="s">
        <v>226</v>
      </c>
      <c r="M3" s="230" t="s">
        <v>227</v>
      </c>
      <c r="N3" s="228" t="s">
        <v>222</v>
      </c>
      <c r="O3" s="229" t="s">
        <v>223</v>
      </c>
      <c r="P3" s="229" t="s">
        <v>224</v>
      </c>
      <c r="Q3" s="229" t="s">
        <v>225</v>
      </c>
      <c r="R3" s="229" t="s">
        <v>226</v>
      </c>
      <c r="S3" s="230" t="s">
        <v>227</v>
      </c>
      <c r="T3" s="228" t="s">
        <v>222</v>
      </c>
      <c r="U3" s="229" t="s">
        <v>223</v>
      </c>
      <c r="V3" s="229" t="s">
        <v>224</v>
      </c>
      <c r="W3" s="229" t="s">
        <v>225</v>
      </c>
      <c r="X3" s="229" t="s">
        <v>226</v>
      </c>
      <c r="Y3" s="230" t="s">
        <v>227</v>
      </c>
      <c r="Z3" s="228" t="s">
        <v>222</v>
      </c>
      <c r="AA3" s="229" t="s">
        <v>223</v>
      </c>
      <c r="AB3" s="229" t="s">
        <v>224</v>
      </c>
      <c r="AC3" s="229" t="s">
        <v>225</v>
      </c>
      <c r="AD3" s="229" t="s">
        <v>226</v>
      </c>
      <c r="AE3" s="230" t="s">
        <v>227</v>
      </c>
      <c r="AF3" s="228" t="s">
        <v>222</v>
      </c>
      <c r="AG3" s="229" t="s">
        <v>223</v>
      </c>
      <c r="AH3" s="229" t="s">
        <v>224</v>
      </c>
      <c r="AI3" s="229" t="s">
        <v>225</v>
      </c>
      <c r="AJ3" s="229" t="s">
        <v>226</v>
      </c>
      <c r="AK3" s="230" t="s">
        <v>227</v>
      </c>
      <c r="AL3" s="228" t="s">
        <v>222</v>
      </c>
      <c r="AM3" s="229" t="s">
        <v>223</v>
      </c>
      <c r="AN3" s="229" t="s">
        <v>224</v>
      </c>
      <c r="AO3" s="229" t="s">
        <v>225</v>
      </c>
      <c r="AP3" s="229" t="s">
        <v>226</v>
      </c>
      <c r="AQ3" s="230" t="s">
        <v>227</v>
      </c>
      <c r="AR3" s="228" t="s">
        <v>222</v>
      </c>
      <c r="AS3" s="229" t="s">
        <v>223</v>
      </c>
      <c r="AT3" s="229" t="s">
        <v>224</v>
      </c>
      <c r="AU3" s="229" t="s">
        <v>225</v>
      </c>
      <c r="AV3" s="229" t="s">
        <v>226</v>
      </c>
      <c r="AW3" s="230" t="s">
        <v>227</v>
      </c>
      <c r="AX3" s="228" t="s">
        <v>222</v>
      </c>
      <c r="AY3" s="229" t="s">
        <v>223</v>
      </c>
      <c r="AZ3" s="229" t="s">
        <v>224</v>
      </c>
      <c r="BA3" s="229" t="s">
        <v>225</v>
      </c>
      <c r="BB3" s="229" t="s">
        <v>226</v>
      </c>
      <c r="BC3" s="230" t="s">
        <v>227</v>
      </c>
      <c r="BD3" s="228" t="s">
        <v>222</v>
      </c>
      <c r="BE3" s="229" t="s">
        <v>223</v>
      </c>
      <c r="BF3" s="229" t="s">
        <v>224</v>
      </c>
      <c r="BG3" s="229" t="s">
        <v>225</v>
      </c>
      <c r="BH3" s="229" t="s">
        <v>226</v>
      </c>
      <c r="BI3" s="230" t="s">
        <v>227</v>
      </c>
      <c r="BJ3" s="228" t="s">
        <v>222</v>
      </c>
      <c r="BK3" s="229" t="s">
        <v>223</v>
      </c>
      <c r="BL3" s="229" t="s">
        <v>224</v>
      </c>
      <c r="BM3" s="229" t="s">
        <v>225</v>
      </c>
      <c r="BN3" s="229" t="s">
        <v>226</v>
      </c>
      <c r="BO3" s="230" t="s">
        <v>227</v>
      </c>
      <c r="BP3" s="228" t="s">
        <v>222</v>
      </c>
      <c r="BQ3" s="229" t="s">
        <v>223</v>
      </c>
      <c r="BR3" s="229" t="s">
        <v>224</v>
      </c>
      <c r="BS3" s="229" t="s">
        <v>225</v>
      </c>
      <c r="BT3" s="229" t="s">
        <v>226</v>
      </c>
      <c r="BU3" s="230" t="s">
        <v>227</v>
      </c>
      <c r="BV3" s="228" t="s">
        <v>222</v>
      </c>
      <c r="BW3" s="229" t="s">
        <v>223</v>
      </c>
      <c r="BX3" s="229" t="s">
        <v>224</v>
      </c>
      <c r="BY3" s="229" t="s">
        <v>225</v>
      </c>
      <c r="BZ3" s="229" t="s">
        <v>226</v>
      </c>
      <c r="CA3" s="230" t="s">
        <v>227</v>
      </c>
      <c r="CB3" s="228" t="s">
        <v>222</v>
      </c>
      <c r="CC3" s="229" t="s">
        <v>223</v>
      </c>
      <c r="CD3" s="229" t="s">
        <v>224</v>
      </c>
      <c r="CE3" s="229" t="s">
        <v>225</v>
      </c>
      <c r="CF3" s="229" t="s">
        <v>226</v>
      </c>
      <c r="CG3" s="230" t="s">
        <v>227</v>
      </c>
      <c r="CH3" s="228" t="s">
        <v>222</v>
      </c>
      <c r="CI3" s="229" t="s">
        <v>223</v>
      </c>
      <c r="CJ3" s="229" t="s">
        <v>224</v>
      </c>
      <c r="CK3" s="229" t="s">
        <v>225</v>
      </c>
      <c r="CL3" s="229" t="s">
        <v>226</v>
      </c>
      <c r="CM3" s="230" t="s">
        <v>227</v>
      </c>
      <c r="CN3" s="228" t="s">
        <v>222</v>
      </c>
      <c r="CO3" s="229" t="s">
        <v>223</v>
      </c>
      <c r="CP3" s="229" t="s">
        <v>224</v>
      </c>
      <c r="CQ3" s="229" t="s">
        <v>225</v>
      </c>
      <c r="CR3" s="229" t="s">
        <v>226</v>
      </c>
      <c r="CS3" s="230" t="s">
        <v>227</v>
      </c>
      <c r="CT3" s="62"/>
    </row>
    <row r="4" spans="1:115">
      <c r="A4" s="12" t="s">
        <v>189</v>
      </c>
      <c r="B4" s="221">
        <v>1.6684074401855469</v>
      </c>
      <c r="C4" s="221">
        <v>0.19309571385383606</v>
      </c>
      <c r="D4" s="221">
        <v>7</v>
      </c>
      <c r="E4" s="221">
        <v>96.172248840332031</v>
      </c>
      <c r="F4" s="221">
        <v>90.476188659667969</v>
      </c>
      <c r="G4" s="222">
        <v>100</v>
      </c>
      <c r="H4" s="221">
        <v>1.7529351711273193</v>
      </c>
      <c r="I4" s="221">
        <v>0.19264541566371918</v>
      </c>
      <c r="J4" s="221">
        <v>7</v>
      </c>
      <c r="K4" s="221">
        <v>96.172248840332031</v>
      </c>
      <c r="L4" s="221">
        <v>91.428573608398437</v>
      </c>
      <c r="M4" s="222">
        <v>100</v>
      </c>
      <c r="N4" s="221">
        <v>1.6960842609405518</v>
      </c>
      <c r="O4" s="221">
        <v>0.16043168306350708</v>
      </c>
      <c r="P4" s="221">
        <v>7</v>
      </c>
      <c r="Q4" s="221">
        <v>95.215309143066406</v>
      </c>
      <c r="R4" s="221">
        <v>91.428573608398437</v>
      </c>
      <c r="S4" s="222">
        <v>100</v>
      </c>
      <c r="T4" s="221">
        <v>1.7549005746841431</v>
      </c>
      <c r="U4" s="221">
        <v>0.17916379868984222</v>
      </c>
      <c r="V4" s="221">
        <v>7</v>
      </c>
      <c r="W4" s="221">
        <v>95.693778991699219</v>
      </c>
      <c r="X4" s="221">
        <v>91.428573608398437</v>
      </c>
      <c r="Y4" s="222">
        <v>100</v>
      </c>
      <c r="Z4" s="221">
        <v>1.8379917144775391</v>
      </c>
      <c r="AA4" s="221">
        <v>0.17712971568107605</v>
      </c>
      <c r="AB4" s="221">
        <v>8</v>
      </c>
      <c r="AC4" s="221">
        <v>95.693778991699219</v>
      </c>
      <c r="AD4" s="221">
        <v>92.380950927734375</v>
      </c>
      <c r="AE4" s="222">
        <v>100</v>
      </c>
      <c r="AF4" s="221">
        <v>1.8141107559204102</v>
      </c>
      <c r="AG4" s="221">
        <v>0.17186273634433746</v>
      </c>
      <c r="AH4" s="221">
        <v>8</v>
      </c>
      <c r="AI4" s="221">
        <v>95.693778991699219</v>
      </c>
      <c r="AJ4" s="221">
        <v>92.380950927734375</v>
      </c>
      <c r="AK4" s="222">
        <v>100</v>
      </c>
      <c r="AL4" s="221">
        <v>1.7116299867630005</v>
      </c>
      <c r="AM4" s="221">
        <v>0.16913898289203644</v>
      </c>
      <c r="AN4" s="221">
        <v>8</v>
      </c>
      <c r="AO4" s="221">
        <v>94.736839294433594</v>
      </c>
      <c r="AP4" s="221">
        <v>90.952377319335938</v>
      </c>
      <c r="AQ4" s="222">
        <v>100</v>
      </c>
      <c r="AR4" s="221">
        <v>1.7474572658538818</v>
      </c>
      <c r="AS4" s="221">
        <v>0.17187030613422394</v>
      </c>
      <c r="AT4" s="221">
        <v>9</v>
      </c>
      <c r="AU4" s="221">
        <v>94.258369445800781</v>
      </c>
      <c r="AV4" s="221">
        <v>90.476188659667969</v>
      </c>
      <c r="AW4" s="222">
        <v>100</v>
      </c>
      <c r="AX4" s="221">
        <v>1.7354205846786499</v>
      </c>
      <c r="AY4" s="221">
        <v>0.17350304126739502</v>
      </c>
      <c r="AZ4" s="221">
        <v>9</v>
      </c>
      <c r="BA4" s="221">
        <v>94.258369445800781</v>
      </c>
      <c r="BB4" s="221">
        <v>90</v>
      </c>
      <c r="BC4" s="222">
        <v>100</v>
      </c>
      <c r="BD4" s="221">
        <v>1.7535762786865234</v>
      </c>
      <c r="BE4" s="221">
        <v>0.17214830219745636</v>
      </c>
      <c r="BF4" s="221">
        <v>9</v>
      </c>
      <c r="BG4" s="221">
        <v>95.192306518554688</v>
      </c>
      <c r="BH4" s="221">
        <v>89.952156066894531</v>
      </c>
      <c r="BI4" s="222">
        <v>100</v>
      </c>
      <c r="BJ4" s="221">
        <v>1.7319517135620117</v>
      </c>
      <c r="BK4" s="221">
        <v>0.15939855575561523</v>
      </c>
      <c r="BL4" s="221">
        <v>10</v>
      </c>
      <c r="BM4" s="221">
        <v>94.786727905273438</v>
      </c>
      <c r="BN4" s="221">
        <v>90.094337463378906</v>
      </c>
      <c r="BO4" s="222">
        <v>100</v>
      </c>
      <c r="BP4" s="221">
        <v>1.7632095813751221</v>
      </c>
      <c r="BQ4" s="221">
        <v>0.15982086956501007</v>
      </c>
      <c r="BR4" s="221">
        <v>10</v>
      </c>
      <c r="BS4" s="221">
        <v>94.786727905273438</v>
      </c>
      <c r="BT4" s="221">
        <v>90.094337463378906</v>
      </c>
      <c r="BU4" s="222">
        <v>100</v>
      </c>
      <c r="BV4" s="221">
        <v>1.7414872646331787</v>
      </c>
      <c r="BW4" s="221">
        <v>0.144532710313797</v>
      </c>
      <c r="BX4" s="221">
        <v>11</v>
      </c>
      <c r="BY4" s="221">
        <v>94.366195678710938</v>
      </c>
      <c r="BZ4" s="221">
        <v>90.186912536621094</v>
      </c>
      <c r="CA4" s="222">
        <v>100</v>
      </c>
      <c r="CB4" s="221">
        <v>1.7460082769393921</v>
      </c>
      <c r="CC4" s="221">
        <v>0.15370813012123108</v>
      </c>
      <c r="CD4" s="221">
        <v>11</v>
      </c>
      <c r="CE4" s="221">
        <v>94.786727905273438</v>
      </c>
      <c r="CF4" s="221">
        <v>90.094337463378906</v>
      </c>
      <c r="CG4" s="222">
        <v>100</v>
      </c>
      <c r="CH4" s="221">
        <v>1.7536821365356445</v>
      </c>
      <c r="CI4" s="221">
        <v>0.15312792360782623</v>
      </c>
      <c r="CJ4" s="221">
        <v>11</v>
      </c>
      <c r="CK4" s="221">
        <v>95.734596252441406</v>
      </c>
      <c r="CL4" s="221">
        <v>90.094337463378906</v>
      </c>
      <c r="CM4" s="222">
        <v>100</v>
      </c>
      <c r="CN4" s="221">
        <v>1.9275593757629395</v>
      </c>
      <c r="CO4" s="221">
        <v>0.16620856523513794</v>
      </c>
      <c r="CP4" s="221">
        <v>10</v>
      </c>
      <c r="CQ4" s="221">
        <v>96.153846740722656</v>
      </c>
      <c r="CR4" s="221">
        <v>90.430618286132813</v>
      </c>
      <c r="CS4" s="222">
        <v>100</v>
      </c>
      <c r="CT4" s="221"/>
      <c r="CU4" s="12" t="s">
        <v>189</v>
      </c>
      <c r="CV4" s="12">
        <f>(B4-B$39)/B$40</f>
        <v>0.73202683873821373</v>
      </c>
      <c r="CW4" s="12">
        <f>(H4-H$39)/H$40</f>
        <v>0.81830315164158751</v>
      </c>
      <c r="CX4" s="12">
        <f>(N4-N$39)/N$40</f>
        <v>0.77482400525205208</v>
      </c>
      <c r="CY4" s="12">
        <f>(T4-T$39)/T$40</f>
        <v>0.85961226602569285</v>
      </c>
      <c r="CZ4" s="12">
        <f>(Z4-Z$39)/Z$40</f>
        <v>0.96486893248696814</v>
      </c>
      <c r="DA4" s="12">
        <f>(AF4-AF$39)/AF$40</f>
        <v>0.90207455593735919</v>
      </c>
      <c r="DB4" s="12">
        <f>(AL4-AL$39)/AL$40</f>
        <v>0.77973306493004435</v>
      </c>
      <c r="DC4" s="12">
        <f>(AR4-AR$39)/AR$40</f>
        <v>0.79321830723062314</v>
      </c>
      <c r="DD4" s="12">
        <f>(AX4-AX$39)/AX$40</f>
        <v>0.7600636178555995</v>
      </c>
      <c r="DE4" s="12">
        <f>(BD4-BD$39)/BD$40</f>
        <v>0.76394012178474568</v>
      </c>
      <c r="DF4" s="12">
        <f>(BJ4-BJ$39)/BJ$40</f>
        <v>0.75571787912068522</v>
      </c>
      <c r="DG4" s="12">
        <f>(BP4-BP$39)/BP$40</f>
        <v>0.79082026522801097</v>
      </c>
      <c r="DH4" s="12">
        <f>(BV4-BV$39)/BV$40</f>
        <v>0.77063782497579991</v>
      </c>
      <c r="DI4" s="12">
        <f>(CB4-CB$39)/CB$40</f>
        <v>0.78331977667308639</v>
      </c>
      <c r="DJ4" s="12">
        <f>(CH4-CH$39)/CH$40</f>
        <v>0.80647483532962672</v>
      </c>
      <c r="DK4" s="12">
        <f>(CN4-CN$39)/CN$40</f>
        <v>0.85567768792247501</v>
      </c>
    </row>
    <row r="5" spans="1:115">
      <c r="A5" s="12" t="s">
        <v>190</v>
      </c>
      <c r="B5" s="221">
        <v>1.8013601303100586</v>
      </c>
      <c r="C5" s="221">
        <v>0.19309571385383606</v>
      </c>
      <c r="D5" s="221">
        <v>7</v>
      </c>
      <c r="E5" s="221">
        <v>98.08612060546875</v>
      </c>
      <c r="F5" s="221">
        <v>93.333335876464844</v>
      </c>
      <c r="G5" s="222">
        <v>100</v>
      </c>
      <c r="H5" s="221">
        <v>1.8335310220718384</v>
      </c>
      <c r="I5" s="221">
        <v>0.19264541566371918</v>
      </c>
      <c r="J5" s="221">
        <v>7</v>
      </c>
      <c r="K5" s="221">
        <v>97.607658386230469</v>
      </c>
      <c r="L5" s="221">
        <v>92.380950927734375</v>
      </c>
      <c r="M5" s="222">
        <v>100</v>
      </c>
      <c r="N5" s="221">
        <v>1.8134810924530029</v>
      </c>
      <c r="O5" s="221">
        <v>0.1600375771522522</v>
      </c>
      <c r="P5" s="221">
        <v>8</v>
      </c>
      <c r="Q5" s="221">
        <v>99.043060302734375</v>
      </c>
      <c r="R5" s="221">
        <v>93.333335876464844</v>
      </c>
      <c r="S5" s="222">
        <v>100</v>
      </c>
      <c r="T5" s="221">
        <v>1.8620064258575439</v>
      </c>
      <c r="U5" s="221">
        <v>0.17777164280414581</v>
      </c>
      <c r="V5" s="221">
        <v>8</v>
      </c>
      <c r="W5" s="221">
        <v>98.08612060546875</v>
      </c>
      <c r="X5" s="221">
        <v>92.857139587402344</v>
      </c>
      <c r="Y5" s="222">
        <v>100</v>
      </c>
      <c r="Z5" s="221">
        <v>1.8621518611907959</v>
      </c>
      <c r="AA5" s="221">
        <v>0.17712971568107605</v>
      </c>
      <c r="AB5" s="221">
        <v>8</v>
      </c>
      <c r="AC5" s="221">
        <v>97.129188537597656</v>
      </c>
      <c r="AD5" s="221">
        <v>92.857139587402344</v>
      </c>
      <c r="AE5" s="222">
        <v>100</v>
      </c>
      <c r="AF5" s="221">
        <v>1.8461997509002686</v>
      </c>
      <c r="AG5" s="221">
        <v>0.17186273634433746</v>
      </c>
      <c r="AH5" s="221">
        <v>8</v>
      </c>
      <c r="AI5" s="221">
        <v>96.172248840332031</v>
      </c>
      <c r="AJ5" s="221">
        <v>92.380950927734375</v>
      </c>
      <c r="AK5" s="222">
        <v>100</v>
      </c>
      <c r="AL5" s="221">
        <v>1.8631130456924438</v>
      </c>
      <c r="AM5" s="221">
        <v>0.16913898289203644</v>
      </c>
      <c r="AN5" s="221">
        <v>8</v>
      </c>
      <c r="AO5" s="221">
        <v>97.607658386230469</v>
      </c>
      <c r="AP5" s="221">
        <v>92.380950927734375</v>
      </c>
      <c r="AQ5" s="222">
        <v>100</v>
      </c>
      <c r="AR5" s="221">
        <v>1.9094439744949341</v>
      </c>
      <c r="AS5" s="221">
        <v>0.17187030613422394</v>
      </c>
      <c r="AT5" s="221">
        <v>9</v>
      </c>
      <c r="AU5" s="221">
        <v>98.564590454101563</v>
      </c>
      <c r="AV5" s="221">
        <v>92.380950927734375</v>
      </c>
      <c r="AW5" s="222">
        <v>100</v>
      </c>
      <c r="AX5" s="221">
        <v>1.959169864654541</v>
      </c>
      <c r="AY5" s="221">
        <v>0.17350304126739502</v>
      </c>
      <c r="AZ5" s="221">
        <v>9</v>
      </c>
      <c r="BA5" s="221">
        <v>99.521530151367188</v>
      </c>
      <c r="BB5" s="221">
        <v>92.380950927734375</v>
      </c>
      <c r="BC5" s="222">
        <v>100</v>
      </c>
      <c r="BD5" s="221">
        <v>1.9265502691268921</v>
      </c>
      <c r="BE5" s="221">
        <v>0.17214830219745636</v>
      </c>
      <c r="BF5" s="221">
        <v>9</v>
      </c>
      <c r="BG5" s="221">
        <v>99.038459777832031</v>
      </c>
      <c r="BH5" s="221">
        <v>92.344497680664063</v>
      </c>
      <c r="BI5" s="222">
        <v>100</v>
      </c>
      <c r="BJ5" s="221">
        <v>1.7870105504989624</v>
      </c>
      <c r="BK5" s="221">
        <v>0.15939855575561523</v>
      </c>
      <c r="BL5" s="221">
        <v>10</v>
      </c>
      <c r="BM5" s="221">
        <v>96.208534240722656</v>
      </c>
      <c r="BN5" s="221">
        <v>91.037734985351563</v>
      </c>
      <c r="BO5" s="222">
        <v>100</v>
      </c>
      <c r="BP5" s="221">
        <v>1.8057999610900879</v>
      </c>
      <c r="BQ5" s="221">
        <v>0.15982086956501007</v>
      </c>
      <c r="BR5" s="221">
        <v>10</v>
      </c>
      <c r="BS5" s="221">
        <v>96.208534240722656</v>
      </c>
      <c r="BT5" s="221">
        <v>91.037734985351563</v>
      </c>
      <c r="BU5" s="222">
        <v>100</v>
      </c>
      <c r="BV5" s="221">
        <v>1.8107688426971436</v>
      </c>
      <c r="BW5" s="221">
        <v>0.144532710313797</v>
      </c>
      <c r="BX5" s="221">
        <v>11</v>
      </c>
      <c r="BY5" s="221">
        <v>97.183097839355469</v>
      </c>
      <c r="BZ5" s="221">
        <v>90.654205322265625</v>
      </c>
      <c r="CA5" s="222">
        <v>100</v>
      </c>
      <c r="CB5" s="221">
        <v>1.8418700695037842</v>
      </c>
      <c r="CC5" s="221">
        <v>0.15370813012123108</v>
      </c>
      <c r="CD5" s="221">
        <v>11</v>
      </c>
      <c r="CE5" s="221">
        <v>97.630332946777344</v>
      </c>
      <c r="CF5" s="221">
        <v>90.5660400390625</v>
      </c>
      <c r="CG5" s="222">
        <v>100</v>
      </c>
      <c r="CH5" s="221">
        <v>1.828849196434021</v>
      </c>
      <c r="CI5" s="221">
        <v>0.15312792360782623</v>
      </c>
      <c r="CJ5" s="221">
        <v>11</v>
      </c>
      <c r="CK5" s="221">
        <v>97.630332946777344</v>
      </c>
      <c r="CL5" s="221">
        <v>91.037734985351563</v>
      </c>
      <c r="CM5" s="222">
        <v>100</v>
      </c>
      <c r="CN5" s="221">
        <v>1.9568920135498047</v>
      </c>
      <c r="CO5" s="221">
        <v>0.16620856523513794</v>
      </c>
      <c r="CP5" s="221">
        <v>10</v>
      </c>
      <c r="CQ5" s="221">
        <v>96.634613037109375</v>
      </c>
      <c r="CR5" s="221">
        <v>90.430618286132813</v>
      </c>
      <c r="CS5" s="222">
        <v>100</v>
      </c>
      <c r="CT5" s="221"/>
      <c r="CU5" s="12" t="s">
        <v>190</v>
      </c>
      <c r="CV5" s="12">
        <f t="shared" ref="CV5:CV38" si="0">(B5-B$39)/B$40</f>
        <v>0.93929726993452722</v>
      </c>
      <c r="CW5" s="12">
        <f t="shared" ref="CW5:CW38" si="1">(H5-H$39)/H$40</f>
        <v>0.94302825161994486</v>
      </c>
      <c r="CX5" s="12">
        <f t="shared" ref="CX5:CX38" si="2">(N5-N$39)/N$40</f>
        <v>0.96534321775681853</v>
      </c>
      <c r="CY5" s="12">
        <f t="shared" ref="CY5:CY38" si="3">(T5-T$39)/T$40</f>
        <v>1.0367330033130591</v>
      </c>
      <c r="CZ5" s="12">
        <f t="shared" ref="CZ5:CZ38" si="4">(Z5-Z$39)/Z$40</f>
        <v>1.0049474636293845</v>
      </c>
      <c r="DA5" s="12">
        <f t="shared" ref="DA5:DA38" si="5">(AF5-AF$39)/AF$40</f>
        <v>0.95536728690691164</v>
      </c>
      <c r="DB5" s="12">
        <f t="shared" ref="DB5:DB38" si="6">(AL5-AL$39)/AL$40</f>
        <v>1.03324325442124</v>
      </c>
      <c r="DC5" s="12">
        <f t="shared" ref="DC5:DC38" si="7">(AR5-AR$39)/AR$40</f>
        <v>1.0545569980005849</v>
      </c>
      <c r="DD5" s="12">
        <f t="shared" ref="DD5:DD38" si="8">(AX5-AX$39)/AX$40</f>
        <v>1.119751949498291</v>
      </c>
      <c r="DE5" s="12">
        <f t="shared" ref="DE5:DE38" si="9">(BD5-BD$39)/BD$40</f>
        <v>1.0399836348153999</v>
      </c>
      <c r="DF5" s="12">
        <f t="shared" ref="DF5:DF38" si="10">(BJ5-BJ$39)/BJ$40</f>
        <v>0.84499338622825537</v>
      </c>
      <c r="DG5" s="12">
        <f t="shared" ref="DG5:DG38" si="11">(BP5-BP$39)/BP$40</f>
        <v>0.86038143917702614</v>
      </c>
      <c r="DH5" s="12">
        <f t="shared" ref="DH5:DH38" si="12">(BV5-BV$39)/BV$40</f>
        <v>0.88659889477075493</v>
      </c>
      <c r="DI5" s="12">
        <f t="shared" ref="DI5:DI38" si="13">(CB5-CB$39)/CB$40</f>
        <v>0.93728260506324745</v>
      </c>
      <c r="DJ5" s="12">
        <f t="shared" ref="DJ5:DJ38" si="14">(CH5-CH$39)/CH$40</f>
        <v>0.92802839214286903</v>
      </c>
      <c r="DK5" s="12">
        <f t="shared" ref="DK5:DK38" si="15">(CN5-CN$39)/CN$40</f>
        <v>0.89939795399565858</v>
      </c>
    </row>
    <row r="6" spans="1:115">
      <c r="A6" s="12" t="s">
        <v>191</v>
      </c>
      <c r="B6" s="221">
        <v>1.310563325881958</v>
      </c>
      <c r="C6" s="221">
        <v>0.19309571385383606</v>
      </c>
      <c r="D6" s="221">
        <v>7</v>
      </c>
      <c r="E6" s="221">
        <v>89.952156066894531</v>
      </c>
      <c r="F6" s="221">
        <v>82.380950927734375</v>
      </c>
      <c r="G6" s="222">
        <v>94.76190185546875</v>
      </c>
      <c r="H6" s="221">
        <v>1.1828244924545288</v>
      </c>
      <c r="I6" s="221">
        <v>0.19264541566371918</v>
      </c>
      <c r="J6" s="221">
        <v>7</v>
      </c>
      <c r="K6" s="221">
        <v>85.167465209960938</v>
      </c>
      <c r="L6" s="221">
        <v>76.190475463867187</v>
      </c>
      <c r="M6" s="222">
        <v>91.904762268066406</v>
      </c>
      <c r="N6" s="221">
        <v>1.2816916704177856</v>
      </c>
      <c r="O6" s="221">
        <v>0.1600375771522522</v>
      </c>
      <c r="P6" s="221">
        <v>8</v>
      </c>
      <c r="Q6" s="221">
        <v>88.038276672363281</v>
      </c>
      <c r="R6" s="221">
        <v>83.333335876464844</v>
      </c>
      <c r="S6" s="222">
        <v>93.333335876464844</v>
      </c>
      <c r="T6" s="221">
        <v>1.316178560256958</v>
      </c>
      <c r="U6" s="221">
        <v>0.17777164280414581</v>
      </c>
      <c r="V6" s="221">
        <v>8</v>
      </c>
      <c r="W6" s="221">
        <v>88.995216369628906</v>
      </c>
      <c r="X6" s="221">
        <v>82.380950927734375</v>
      </c>
      <c r="Y6" s="222">
        <v>93.333335876464844</v>
      </c>
      <c r="Z6" s="221">
        <v>1.3164222240447998</v>
      </c>
      <c r="AA6" s="221">
        <v>0.17712971568107605</v>
      </c>
      <c r="AB6" s="221">
        <v>8</v>
      </c>
      <c r="AC6" s="221">
        <v>89.473686218261719</v>
      </c>
      <c r="AD6" s="221">
        <v>82.380950927734375</v>
      </c>
      <c r="AE6" s="222">
        <v>92.857139587402344</v>
      </c>
      <c r="AF6" s="221">
        <v>1.310935378074646</v>
      </c>
      <c r="AG6" s="221">
        <v>0.17186273634433746</v>
      </c>
      <c r="AH6" s="221">
        <v>8</v>
      </c>
      <c r="AI6" s="221">
        <v>88.995216369628906</v>
      </c>
      <c r="AJ6" s="221">
        <v>83.333335876464844</v>
      </c>
      <c r="AK6" s="222">
        <v>92.857139587402344</v>
      </c>
      <c r="AL6" s="221">
        <v>1.2401882410049438</v>
      </c>
      <c r="AM6" s="221">
        <v>0.16913898289203644</v>
      </c>
      <c r="AN6" s="221">
        <v>8</v>
      </c>
      <c r="AO6" s="221">
        <v>87.559806823730469</v>
      </c>
      <c r="AP6" s="221">
        <v>80.952377319335937</v>
      </c>
      <c r="AQ6" s="222">
        <v>90.952377319335938</v>
      </c>
      <c r="AR6" s="221">
        <v>1.2000693082809448</v>
      </c>
      <c r="AS6" s="221">
        <v>0.17187030613422394</v>
      </c>
      <c r="AT6" s="221">
        <v>9</v>
      </c>
      <c r="AU6" s="221">
        <v>88.995216369628906</v>
      </c>
      <c r="AV6" s="221">
        <v>78.095237731933594</v>
      </c>
      <c r="AW6" s="222">
        <v>90.476188659667969</v>
      </c>
      <c r="AX6" s="221">
        <v>1.3062191009521484</v>
      </c>
      <c r="AY6" s="221">
        <v>0.17350304126739502</v>
      </c>
      <c r="AZ6" s="221">
        <v>9</v>
      </c>
      <c r="BA6" s="221">
        <v>88.995216369628906</v>
      </c>
      <c r="BB6" s="221">
        <v>82.857139587402344</v>
      </c>
      <c r="BC6" s="222">
        <v>91.904762268066406</v>
      </c>
      <c r="BD6" s="221">
        <v>1.3273108005523682</v>
      </c>
      <c r="BE6" s="221">
        <v>0.17214830219745636</v>
      </c>
      <c r="BF6" s="221">
        <v>9</v>
      </c>
      <c r="BG6" s="221">
        <v>89.423080444335938</v>
      </c>
      <c r="BH6" s="221">
        <v>83.7320556640625</v>
      </c>
      <c r="BI6" s="222">
        <v>91.387557983398438</v>
      </c>
      <c r="BJ6" s="221">
        <v>1.3555488586425781</v>
      </c>
      <c r="BK6" s="221">
        <v>0.15939855575561523</v>
      </c>
      <c r="BL6" s="221">
        <v>10</v>
      </c>
      <c r="BM6" s="221">
        <v>88.625595092773438</v>
      </c>
      <c r="BN6" s="221">
        <v>84.4339599609375</v>
      </c>
      <c r="BO6" s="222">
        <v>92.452827453613281</v>
      </c>
      <c r="BP6" s="221">
        <v>1.3698656558990479</v>
      </c>
      <c r="BQ6" s="221">
        <v>0.15982086956501007</v>
      </c>
      <c r="BR6" s="221">
        <v>10</v>
      </c>
      <c r="BS6" s="221">
        <v>88.625595092773438</v>
      </c>
      <c r="BT6" s="221">
        <v>83.490562438964844</v>
      </c>
      <c r="BU6" s="222">
        <v>92.452827453613281</v>
      </c>
      <c r="BV6" s="221">
        <v>1.4036682844161987</v>
      </c>
      <c r="BW6" s="221">
        <v>0.144532710313797</v>
      </c>
      <c r="BX6" s="221">
        <v>11</v>
      </c>
      <c r="BY6" s="221">
        <v>89.201881408691406</v>
      </c>
      <c r="BZ6" s="221">
        <v>85.514015197753906</v>
      </c>
      <c r="CA6" s="222">
        <v>92.056076049804688</v>
      </c>
      <c r="CB6" s="221">
        <v>1.3953030109405518</v>
      </c>
      <c r="CC6" s="221">
        <v>0.15370813012123108</v>
      </c>
      <c r="CD6" s="221">
        <v>11</v>
      </c>
      <c r="CE6" s="221">
        <v>88.625595092773438</v>
      </c>
      <c r="CF6" s="221">
        <v>85.84906005859375</v>
      </c>
      <c r="CG6" s="222">
        <v>91.981132507324219</v>
      </c>
      <c r="CH6" s="221">
        <v>1.4032539129257202</v>
      </c>
      <c r="CI6" s="221">
        <v>0.15312792360782623</v>
      </c>
      <c r="CJ6" s="221">
        <v>11</v>
      </c>
      <c r="CK6" s="221">
        <v>89.099525451660156</v>
      </c>
      <c r="CL6" s="221">
        <v>85.84906005859375</v>
      </c>
      <c r="CM6" s="222">
        <v>92.452827453613281</v>
      </c>
      <c r="CN6" s="221">
        <v>1.5112392902374268</v>
      </c>
      <c r="CO6" s="221">
        <v>0.16620856523513794</v>
      </c>
      <c r="CP6" s="221">
        <v>10</v>
      </c>
      <c r="CQ6" s="221">
        <v>88.942306518554688</v>
      </c>
      <c r="CR6" s="221">
        <v>86.124404907226563</v>
      </c>
      <c r="CS6" s="222">
        <v>92.344497680664063</v>
      </c>
      <c r="CT6" s="221"/>
      <c r="CU6" s="12" t="s">
        <v>191</v>
      </c>
      <c r="CV6" s="12">
        <f t="shared" si="0"/>
        <v>0.17415543498319214</v>
      </c>
      <c r="CW6" s="12">
        <f t="shared" si="1"/>
        <v>-6.3964490710647331E-2</v>
      </c>
      <c r="CX6" s="12">
        <f t="shared" si="2"/>
        <v>0.10232076136480855</v>
      </c>
      <c r="CY6" s="12">
        <f t="shared" si="3"/>
        <v>0.13409852603648528</v>
      </c>
      <c r="CZ6" s="12">
        <f t="shared" si="4"/>
        <v>9.9653198769062715E-2</v>
      </c>
      <c r="DA6" s="12">
        <f t="shared" si="5"/>
        <v>6.6411424110736444E-2</v>
      </c>
      <c r="DB6" s="12">
        <f t="shared" si="6"/>
        <v>-9.2349368110079648E-3</v>
      </c>
      <c r="DC6" s="12">
        <f t="shared" si="7"/>
        <v>-8.9901384350668911E-2</v>
      </c>
      <c r="DD6" s="12">
        <f t="shared" si="8"/>
        <v>7.0100433899041692E-2</v>
      </c>
      <c r="DE6" s="12">
        <f t="shared" si="9"/>
        <v>8.3677038483740585E-2</v>
      </c>
      <c r="DF6" s="12">
        <f t="shared" si="10"/>
        <v>0.14539703656184391</v>
      </c>
      <c r="DG6" s="12">
        <f t="shared" si="11"/>
        <v>0.14838726967960181</v>
      </c>
      <c r="DH6" s="12">
        <f t="shared" si="12"/>
        <v>0.20520829179117525</v>
      </c>
      <c r="DI6" s="12">
        <f t="shared" si="13"/>
        <v>0.22005496344486081</v>
      </c>
      <c r="DJ6" s="12">
        <f t="shared" si="14"/>
        <v>0.2397931393164964</v>
      </c>
      <c r="DK6" s="12">
        <f t="shared" si="15"/>
        <v>0.23515303401847451</v>
      </c>
    </row>
    <row r="7" spans="1:115">
      <c r="A7" s="12" t="s">
        <v>192</v>
      </c>
      <c r="B7" s="221">
        <v>1.6328165531158447</v>
      </c>
      <c r="C7" s="221">
        <v>0.19309571385383606</v>
      </c>
      <c r="D7" s="221">
        <v>7</v>
      </c>
      <c r="E7" s="221">
        <v>95.215309143066406</v>
      </c>
      <c r="F7" s="221">
        <v>90</v>
      </c>
      <c r="G7" s="222">
        <v>100</v>
      </c>
      <c r="H7" s="221">
        <v>1.726685643196106</v>
      </c>
      <c r="I7" s="221">
        <v>0.19264541566371918</v>
      </c>
      <c r="J7" s="221">
        <v>7</v>
      </c>
      <c r="K7" s="221">
        <v>94.736839294433594</v>
      </c>
      <c r="L7" s="221">
        <v>91.428573608398437</v>
      </c>
      <c r="M7" s="222">
        <v>100</v>
      </c>
      <c r="N7" s="221">
        <v>1.6770555973052979</v>
      </c>
      <c r="O7" s="221">
        <v>0.1600375771522522</v>
      </c>
      <c r="P7" s="221">
        <v>8</v>
      </c>
      <c r="Q7" s="221">
        <v>94.736839294433594</v>
      </c>
      <c r="R7" s="221">
        <v>91.428573608398437</v>
      </c>
      <c r="S7" s="222">
        <v>100</v>
      </c>
      <c r="T7" s="221">
        <v>1.6604746580123901</v>
      </c>
      <c r="U7" s="221">
        <v>0.17777164280414581</v>
      </c>
      <c r="V7" s="221">
        <v>8</v>
      </c>
      <c r="W7" s="221">
        <v>94.736839294433594</v>
      </c>
      <c r="X7" s="221">
        <v>89.523811340332031</v>
      </c>
      <c r="Y7" s="222">
        <v>100</v>
      </c>
      <c r="Z7" s="221">
        <v>1.7031147480010986</v>
      </c>
      <c r="AA7" s="221">
        <v>0.17712971568107605</v>
      </c>
      <c r="AB7" s="221">
        <v>8</v>
      </c>
      <c r="AC7" s="221">
        <v>94.736839294433594</v>
      </c>
      <c r="AD7" s="221">
        <v>90.476188659667969</v>
      </c>
      <c r="AE7" s="222">
        <v>100</v>
      </c>
      <c r="AF7" s="221">
        <v>1.7049323320388794</v>
      </c>
      <c r="AG7" s="221">
        <v>0.17186273634433746</v>
      </c>
      <c r="AH7" s="221">
        <v>8</v>
      </c>
      <c r="AI7" s="221">
        <v>94.258369445800781</v>
      </c>
      <c r="AJ7" s="221">
        <v>90.952377319335938</v>
      </c>
      <c r="AK7" s="222">
        <v>100</v>
      </c>
      <c r="AL7" s="221">
        <v>1.6607928276062012</v>
      </c>
      <c r="AM7" s="221">
        <v>0.16913898289203644</v>
      </c>
      <c r="AN7" s="221">
        <v>8</v>
      </c>
      <c r="AO7" s="221">
        <v>93.7799072265625</v>
      </c>
      <c r="AP7" s="221">
        <v>90</v>
      </c>
      <c r="AQ7" s="222">
        <v>98.571426391601563</v>
      </c>
      <c r="AR7" s="221">
        <v>1.7900255918502808</v>
      </c>
      <c r="AS7" s="221">
        <v>0.15572495758533478</v>
      </c>
      <c r="AT7" s="221">
        <v>11</v>
      </c>
      <c r="AU7" s="221">
        <v>96.650718688964844</v>
      </c>
      <c r="AV7" s="221">
        <v>90.952377319335938</v>
      </c>
      <c r="AW7" s="222">
        <v>100</v>
      </c>
      <c r="AX7" s="221">
        <v>1.7889524698257446</v>
      </c>
      <c r="AY7" s="221">
        <v>0.15471610426902771</v>
      </c>
      <c r="AZ7" s="221">
        <v>12</v>
      </c>
      <c r="BA7" s="221">
        <v>96.172248840332031</v>
      </c>
      <c r="BB7" s="221">
        <v>90.952377319335938</v>
      </c>
      <c r="BC7" s="222">
        <v>100</v>
      </c>
      <c r="BD7" s="221">
        <v>1.7989243268966675</v>
      </c>
      <c r="BE7" s="221">
        <v>0.15654663741588593</v>
      </c>
      <c r="BF7" s="221">
        <v>12</v>
      </c>
      <c r="BG7" s="221">
        <v>95.673080444335938</v>
      </c>
      <c r="BH7" s="221">
        <v>90.909088134765625</v>
      </c>
      <c r="BI7" s="222">
        <v>100</v>
      </c>
      <c r="BJ7" s="221">
        <v>1.805861234664917</v>
      </c>
      <c r="BK7" s="221">
        <v>0.15549321472644806</v>
      </c>
      <c r="BL7" s="221">
        <v>12</v>
      </c>
      <c r="BM7" s="221">
        <v>97.156394958496094</v>
      </c>
      <c r="BN7" s="221">
        <v>91.037734985351563</v>
      </c>
      <c r="BO7" s="222">
        <v>100</v>
      </c>
      <c r="BP7" s="221">
        <v>1.8098323345184326</v>
      </c>
      <c r="BQ7" s="221">
        <v>0.15588545799255371</v>
      </c>
      <c r="BR7" s="221">
        <v>12</v>
      </c>
      <c r="BS7" s="221">
        <v>96.682464599609375</v>
      </c>
      <c r="BT7" s="221">
        <v>91.037734985351563</v>
      </c>
      <c r="BU7" s="222">
        <v>100</v>
      </c>
      <c r="BV7" s="221">
        <v>1.7430195808410645</v>
      </c>
      <c r="BW7" s="221">
        <v>0.14132970571517944</v>
      </c>
      <c r="BX7" s="221">
        <v>13</v>
      </c>
      <c r="BY7" s="221">
        <v>95.774650573730469</v>
      </c>
      <c r="BZ7" s="221">
        <v>90.186912536621094</v>
      </c>
      <c r="CA7" s="222">
        <v>100</v>
      </c>
      <c r="CB7" s="221">
        <v>1.7530425786972046</v>
      </c>
      <c r="CC7" s="221">
        <v>0.15102413296699524</v>
      </c>
      <c r="CD7" s="221">
        <v>13</v>
      </c>
      <c r="CE7" s="221">
        <v>95.260665893554688</v>
      </c>
      <c r="CF7" s="221">
        <v>90.094337463378906</v>
      </c>
      <c r="CG7" s="222">
        <v>100</v>
      </c>
      <c r="CH7" s="221">
        <v>1.7399179935455322</v>
      </c>
      <c r="CI7" s="221">
        <v>0.15224680304527283</v>
      </c>
      <c r="CJ7" s="221">
        <v>12</v>
      </c>
      <c r="CK7" s="221">
        <v>94.786727905273438</v>
      </c>
      <c r="CL7" s="221">
        <v>90.094337463378906</v>
      </c>
      <c r="CM7" s="222">
        <v>100</v>
      </c>
      <c r="CN7" s="221">
        <v>1.8924553394317627</v>
      </c>
      <c r="CO7" s="221">
        <v>0.16476373374462128</v>
      </c>
      <c r="CP7" s="221">
        <v>11</v>
      </c>
      <c r="CQ7" s="221">
        <v>94.711540222167969</v>
      </c>
      <c r="CR7" s="221">
        <v>89.952156066894531</v>
      </c>
      <c r="CS7" s="222">
        <v>100</v>
      </c>
      <c r="CT7" s="221"/>
      <c r="CU7" s="12" t="s">
        <v>192</v>
      </c>
      <c r="CV7" s="12">
        <f t="shared" si="0"/>
        <v>0.67654139874683128</v>
      </c>
      <c r="CW7" s="12">
        <f t="shared" si="1"/>
        <v>0.77768102336529421</v>
      </c>
      <c r="CX7" s="12">
        <f t="shared" si="2"/>
        <v>0.74394305246907888</v>
      </c>
      <c r="CY7" s="12">
        <f t="shared" si="3"/>
        <v>0.70346031170473422</v>
      </c>
      <c r="CZ7" s="12">
        <f t="shared" si="4"/>
        <v>0.74112564294996663</v>
      </c>
      <c r="DA7" s="12">
        <f t="shared" si="5"/>
        <v>0.72075331557909028</v>
      </c>
      <c r="DB7" s="12">
        <f t="shared" si="6"/>
        <v>0.69465597484410269</v>
      </c>
      <c r="DC7" s="12">
        <f t="shared" si="7"/>
        <v>0.86189524176121635</v>
      </c>
      <c r="DD7" s="12">
        <f t="shared" si="8"/>
        <v>0.84611884207943322</v>
      </c>
      <c r="DE7" s="12">
        <f t="shared" si="9"/>
        <v>0.83630958325778215</v>
      </c>
      <c r="DF7" s="12">
        <f t="shared" si="10"/>
        <v>0.87555894993907946</v>
      </c>
      <c r="DG7" s="12">
        <f t="shared" si="11"/>
        <v>0.86696735438496009</v>
      </c>
      <c r="DH7" s="12">
        <f t="shared" si="12"/>
        <v>0.7732025619765438</v>
      </c>
      <c r="DI7" s="12">
        <f t="shared" si="13"/>
        <v>0.79461751026861882</v>
      </c>
      <c r="DJ7" s="12">
        <f t="shared" si="14"/>
        <v>0.78421667411916884</v>
      </c>
      <c r="DK7" s="12">
        <f t="shared" si="15"/>
        <v>0.80335515832955195</v>
      </c>
    </row>
    <row r="8" spans="1:115">
      <c r="A8" s="12" t="s">
        <v>193</v>
      </c>
      <c r="B8" s="221">
        <v>1.0482915639877319</v>
      </c>
      <c r="C8" s="221">
        <v>0.18958127498626709</v>
      </c>
      <c r="D8" s="221">
        <v>8</v>
      </c>
      <c r="E8" s="221">
        <v>84.210525512695312</v>
      </c>
      <c r="F8" s="221">
        <v>67.142860412597656</v>
      </c>
      <c r="G8" s="222">
        <v>90.476188659667969</v>
      </c>
      <c r="H8" s="221">
        <v>1.0945693254470825</v>
      </c>
      <c r="I8" s="221">
        <v>0.18618246912956238</v>
      </c>
      <c r="J8" s="221">
        <v>9</v>
      </c>
      <c r="K8" s="221">
        <v>84.210525512695312</v>
      </c>
      <c r="L8" s="221">
        <v>74.76190185546875</v>
      </c>
      <c r="M8" s="222">
        <v>91.428573608398437</v>
      </c>
      <c r="N8" s="221">
        <v>1.2590512037277222</v>
      </c>
      <c r="O8" s="221">
        <v>0.15435613691806793</v>
      </c>
      <c r="P8" s="221">
        <v>9</v>
      </c>
      <c r="Q8" s="221">
        <v>87.081336975097656</v>
      </c>
      <c r="R8" s="221">
        <v>82.380950927734375</v>
      </c>
      <c r="S8" s="222">
        <v>92.857139587402344</v>
      </c>
      <c r="T8" s="221">
        <v>1.3007442951202393</v>
      </c>
      <c r="U8" s="221">
        <v>0.16760118305683136</v>
      </c>
      <c r="V8" s="221">
        <v>10</v>
      </c>
      <c r="W8" s="221">
        <v>88.516746520996094</v>
      </c>
      <c r="X8" s="221">
        <v>82.380950927734375</v>
      </c>
      <c r="Y8" s="222">
        <v>92.857139587402344</v>
      </c>
      <c r="Z8" s="221">
        <v>1.2433755397796631</v>
      </c>
      <c r="AA8" s="221">
        <v>0.16276475787162781</v>
      </c>
      <c r="AB8" s="221">
        <v>11</v>
      </c>
      <c r="AC8" s="221">
        <v>87.559806823730469</v>
      </c>
      <c r="AD8" s="221">
        <v>80.952377319335937</v>
      </c>
      <c r="AE8" s="222">
        <v>91.428573608398437</v>
      </c>
      <c r="AF8" s="221">
        <v>1.3088347911834717</v>
      </c>
      <c r="AG8" s="221">
        <v>0.15560375154018402</v>
      </c>
      <c r="AH8" s="221">
        <v>12</v>
      </c>
      <c r="AI8" s="221">
        <v>88.516746520996094</v>
      </c>
      <c r="AJ8" s="221">
        <v>83.333335876464844</v>
      </c>
      <c r="AK8" s="222">
        <v>92.380950927734375</v>
      </c>
      <c r="AL8" s="221">
        <v>1.2736148834228516</v>
      </c>
      <c r="AM8" s="221">
        <v>0.15544064342975616</v>
      </c>
      <c r="AN8" s="221">
        <v>12</v>
      </c>
      <c r="AO8" s="221">
        <v>88.516746520996094</v>
      </c>
      <c r="AP8" s="221">
        <v>82.380950927734375</v>
      </c>
      <c r="AQ8" s="222">
        <v>91.428573608398437</v>
      </c>
      <c r="AR8" s="221">
        <v>1.2109270095825195</v>
      </c>
      <c r="AS8" s="221">
        <v>0.1459980309009552</v>
      </c>
      <c r="AT8" s="221">
        <v>14</v>
      </c>
      <c r="AU8" s="221">
        <v>89.473686218261719</v>
      </c>
      <c r="AV8" s="221">
        <v>80</v>
      </c>
      <c r="AW8" s="222">
        <v>90.476188659667969</v>
      </c>
      <c r="AX8" s="221">
        <v>1.2183395624160767</v>
      </c>
      <c r="AY8" s="221">
        <v>0.14627568423748016</v>
      </c>
      <c r="AZ8" s="221">
        <v>14</v>
      </c>
      <c r="BA8" s="221">
        <v>87.559806823730469</v>
      </c>
      <c r="BB8" s="221">
        <v>81.428573608398438</v>
      </c>
      <c r="BC8" s="222">
        <v>90.476188659667969</v>
      </c>
      <c r="BD8" s="221">
        <v>1.2689987421035767</v>
      </c>
      <c r="BE8" s="221">
        <v>0.14142401516437531</v>
      </c>
      <c r="BF8" s="221">
        <v>15</v>
      </c>
      <c r="BG8" s="221">
        <v>88.461540222167969</v>
      </c>
      <c r="BH8" s="221">
        <v>83.7320556640625</v>
      </c>
      <c r="BI8" s="222">
        <v>90.909088134765625</v>
      </c>
      <c r="BJ8" s="221">
        <v>1.2657794952392578</v>
      </c>
      <c r="BK8" s="221">
        <v>0.13779860734939575</v>
      </c>
      <c r="BL8" s="221">
        <v>15</v>
      </c>
      <c r="BM8" s="221">
        <v>87.677726745605469</v>
      </c>
      <c r="BN8" s="221">
        <v>82.547172546386719</v>
      </c>
      <c r="BO8" s="222">
        <v>91.037734985351563</v>
      </c>
      <c r="BP8" s="221">
        <v>1.3221518993377686</v>
      </c>
      <c r="BQ8" s="221">
        <v>0.13891659677028656</v>
      </c>
      <c r="BR8" s="221">
        <v>15</v>
      </c>
      <c r="BS8" s="221">
        <v>87.677726745605469</v>
      </c>
      <c r="BT8" s="221">
        <v>83.490562438964844</v>
      </c>
      <c r="BU8" s="222">
        <v>91.037734985351563</v>
      </c>
      <c r="BV8" s="221">
        <v>1.3580999374389648</v>
      </c>
      <c r="BW8" s="221">
        <v>0.13164153695106506</v>
      </c>
      <c r="BX8" s="221">
        <v>15</v>
      </c>
      <c r="BY8" s="221">
        <v>88.262908935546875</v>
      </c>
      <c r="BZ8" s="221">
        <v>85.046730041503906</v>
      </c>
      <c r="CA8" s="222">
        <v>90.654205322265625</v>
      </c>
      <c r="CB8" s="221">
        <v>1.3668131828308105</v>
      </c>
      <c r="CC8" s="221">
        <v>0.13747105002403259</v>
      </c>
      <c r="CD8" s="221">
        <v>15</v>
      </c>
      <c r="CE8" s="221">
        <v>88.151657104492187</v>
      </c>
      <c r="CF8" s="221">
        <v>85.84906005859375</v>
      </c>
      <c r="CG8" s="222">
        <v>90.5660400390625</v>
      </c>
      <c r="CH8" s="221">
        <v>1.3384664058685303</v>
      </c>
      <c r="CI8" s="221">
        <v>0.13675607740879059</v>
      </c>
      <c r="CJ8" s="221">
        <v>15</v>
      </c>
      <c r="CK8" s="221">
        <v>87.677726745605469</v>
      </c>
      <c r="CL8" s="221">
        <v>83.962265014648437</v>
      </c>
      <c r="CM8" s="222">
        <v>91.037734985351563</v>
      </c>
      <c r="CN8" s="221">
        <v>1.4267400503158569</v>
      </c>
      <c r="CO8" s="221">
        <v>0.1472814679145813</v>
      </c>
      <c r="CP8" s="221">
        <v>13</v>
      </c>
      <c r="CQ8" s="221">
        <v>87.980766296386719</v>
      </c>
      <c r="CR8" s="221">
        <v>85.167465209960938</v>
      </c>
      <c r="CS8" s="222">
        <v>90.430618286132813</v>
      </c>
      <c r="CT8" s="221"/>
      <c r="CU8" s="12" t="s">
        <v>193</v>
      </c>
      <c r="CV8" s="12">
        <f t="shared" si="0"/>
        <v>-0.23472069326606124</v>
      </c>
      <c r="CW8" s="12">
        <f t="shared" si="1"/>
        <v>-0.20054266935892356</v>
      </c>
      <c r="CX8" s="12">
        <f t="shared" si="2"/>
        <v>6.5578339708617553E-2</v>
      </c>
      <c r="CY8" s="12">
        <f t="shared" si="3"/>
        <v>0.10857491186830599</v>
      </c>
      <c r="CZ8" s="12">
        <f t="shared" si="4"/>
        <v>-2.1521719782410263E-2</v>
      </c>
      <c r="DA8" s="12">
        <f t="shared" si="5"/>
        <v>6.2922813384854018E-2</v>
      </c>
      <c r="DB8" s="12">
        <f t="shared" si="6"/>
        <v>4.670527533750149E-2</v>
      </c>
      <c r="DC8" s="12">
        <f t="shared" si="7"/>
        <v>-7.2384283924778012E-2</v>
      </c>
      <c r="DD8" s="12">
        <f t="shared" si="8"/>
        <v>-7.1170387642708763E-2</v>
      </c>
      <c r="DE8" s="12">
        <f t="shared" si="9"/>
        <v>-9.3812613523983207E-3</v>
      </c>
      <c r="DF8" s="12">
        <f t="shared" si="10"/>
        <v>-1.6007808866075888E-4</v>
      </c>
      <c r="DG8" s="12">
        <f t="shared" si="11"/>
        <v>7.0458288014433754E-2</v>
      </c>
      <c r="DH8" s="12">
        <f t="shared" si="12"/>
        <v>0.1289375945592342</v>
      </c>
      <c r="DI8" s="12">
        <f t="shared" si="13"/>
        <v>0.17429768727897996</v>
      </c>
      <c r="DJ8" s="12">
        <f t="shared" si="14"/>
        <v>0.13502448226763167</v>
      </c>
      <c r="DK8" s="12">
        <f t="shared" si="15"/>
        <v>0.10920700491613855</v>
      </c>
    </row>
    <row r="9" spans="1:115">
      <c r="A9" s="12" t="s">
        <v>194</v>
      </c>
      <c r="B9" s="221">
        <v>0.83687376976013184</v>
      </c>
      <c r="C9" s="221">
        <v>0.17972280085086823</v>
      </c>
      <c r="D9" s="221">
        <v>8</v>
      </c>
      <c r="E9" s="221">
        <v>77.511962890625</v>
      </c>
      <c r="F9" s="221">
        <v>63.809524536132812</v>
      </c>
      <c r="G9" s="222">
        <v>85.714286804199219</v>
      </c>
      <c r="H9" s="221">
        <v>0.84059876203536987</v>
      </c>
      <c r="I9" s="221">
        <v>0.17804788053035736</v>
      </c>
      <c r="J9" s="221">
        <v>9</v>
      </c>
      <c r="K9" s="221">
        <v>75.59808349609375</v>
      </c>
      <c r="L9" s="221">
        <v>68.095237731933594</v>
      </c>
      <c r="M9" s="222">
        <v>84.285713195800781</v>
      </c>
      <c r="N9" s="221">
        <v>0.60028582811355591</v>
      </c>
      <c r="O9" s="221">
        <v>0.14903923869132996</v>
      </c>
      <c r="P9" s="221">
        <v>11</v>
      </c>
      <c r="Q9" s="221">
        <v>67.942581176757813</v>
      </c>
      <c r="R9" s="221">
        <v>61.428569793701172</v>
      </c>
      <c r="S9" s="222">
        <v>74.285713195800781</v>
      </c>
      <c r="T9" s="221">
        <v>0.82705122232437134</v>
      </c>
      <c r="U9" s="221">
        <v>0.15659970045089722</v>
      </c>
      <c r="V9" s="221">
        <v>12</v>
      </c>
      <c r="W9" s="221">
        <v>73.205741882324219</v>
      </c>
      <c r="X9" s="221">
        <v>65.23809814453125</v>
      </c>
      <c r="Y9" s="222">
        <v>83.333335876464844</v>
      </c>
      <c r="Z9" s="221">
        <v>0.83644092082977295</v>
      </c>
      <c r="AA9" s="221">
        <v>0.15559692680835724</v>
      </c>
      <c r="AB9" s="221">
        <v>12</v>
      </c>
      <c r="AC9" s="221">
        <v>76.076553344726563</v>
      </c>
      <c r="AD9" s="221">
        <v>68.571426391601563</v>
      </c>
      <c r="AE9" s="222">
        <v>83.809524536132813</v>
      </c>
      <c r="AF9" s="221">
        <v>0.74394583702087402</v>
      </c>
      <c r="AG9" s="221">
        <v>0.14175356924533844</v>
      </c>
      <c r="AH9" s="221">
        <v>12</v>
      </c>
      <c r="AI9" s="221">
        <v>72.248802185058594</v>
      </c>
      <c r="AJ9" s="221">
        <v>65.23809814453125</v>
      </c>
      <c r="AK9" s="222">
        <v>81.428573608398438</v>
      </c>
      <c r="AL9" s="221">
        <v>0.82146990299224854</v>
      </c>
      <c r="AM9" s="221">
        <v>0.15234997868537903</v>
      </c>
      <c r="AN9" s="221">
        <v>11</v>
      </c>
      <c r="AO9" s="221">
        <v>76.076553344726563</v>
      </c>
      <c r="AP9" s="221">
        <v>65.23809814453125</v>
      </c>
      <c r="AQ9" s="222">
        <v>83.333335876464844</v>
      </c>
      <c r="AR9" s="221">
        <v>0.83632779121398926</v>
      </c>
      <c r="AS9" s="221">
        <v>0.14525946974754333</v>
      </c>
      <c r="AT9" s="221">
        <v>13</v>
      </c>
      <c r="AU9" s="221">
        <v>71.291862487792969</v>
      </c>
      <c r="AV9" s="221">
        <v>68.095237731933594</v>
      </c>
      <c r="AW9" s="222">
        <v>83.333335876464844</v>
      </c>
      <c r="AX9" s="221">
        <v>0.86083102226257324</v>
      </c>
      <c r="AY9" s="221">
        <v>0.13948951661586761</v>
      </c>
      <c r="AZ9" s="221">
        <v>14</v>
      </c>
      <c r="BA9" s="221">
        <v>75.59808349609375</v>
      </c>
      <c r="BB9" s="221">
        <v>68.571426391601563</v>
      </c>
      <c r="BC9" s="222">
        <v>83.809524536132813</v>
      </c>
      <c r="BD9" s="221">
        <v>0.88802343606948853</v>
      </c>
      <c r="BE9" s="221">
        <v>0.13732314109802246</v>
      </c>
      <c r="BF9" s="221">
        <v>14</v>
      </c>
      <c r="BG9" s="221">
        <v>76.923080444335938</v>
      </c>
      <c r="BH9" s="221">
        <v>70.334930419921875</v>
      </c>
      <c r="BI9" s="222">
        <v>83.7320556640625</v>
      </c>
      <c r="BJ9" s="221">
        <v>0.93559455871582031</v>
      </c>
      <c r="BK9" s="221">
        <v>0.14033955335617065</v>
      </c>
      <c r="BL9" s="221">
        <v>13</v>
      </c>
      <c r="BM9" s="221">
        <v>79.146919250488281</v>
      </c>
      <c r="BN9" s="221">
        <v>70.754714965820313</v>
      </c>
      <c r="BO9" s="222">
        <v>85.377357482910156</v>
      </c>
      <c r="BP9" s="221">
        <v>0.92545896768569946</v>
      </c>
      <c r="BQ9" s="221">
        <v>0.13598679006099701</v>
      </c>
      <c r="BR9" s="221">
        <v>14</v>
      </c>
      <c r="BS9" s="221">
        <v>79.620849609375</v>
      </c>
      <c r="BT9" s="221">
        <v>70.28302001953125</v>
      </c>
      <c r="BU9" s="222">
        <v>83.962265014648437</v>
      </c>
      <c r="BV9" s="221">
        <v>1.0226248502731323</v>
      </c>
      <c r="BW9" s="221">
        <v>0.12635685503482819</v>
      </c>
      <c r="BX9" s="221">
        <v>15</v>
      </c>
      <c r="BY9" s="221">
        <v>80.751174926757813</v>
      </c>
      <c r="BZ9" s="221">
        <v>73.831779479980469</v>
      </c>
      <c r="CA9" s="222">
        <v>86.448600769042969</v>
      </c>
      <c r="CB9" s="221">
        <v>1.0062872171401978</v>
      </c>
      <c r="CC9" s="221">
        <v>0.13014395534992218</v>
      </c>
      <c r="CD9" s="221">
        <v>15</v>
      </c>
      <c r="CE9" s="221">
        <v>81.516586303710938</v>
      </c>
      <c r="CF9" s="221">
        <v>72.641510009765625</v>
      </c>
      <c r="CG9" s="222">
        <v>86.320755004882813</v>
      </c>
      <c r="CH9" s="221">
        <v>1.0022830963134766</v>
      </c>
      <c r="CI9" s="221">
        <v>0.13344933092594147</v>
      </c>
      <c r="CJ9" s="221">
        <v>14</v>
      </c>
      <c r="CK9" s="221">
        <v>82.464454650878906</v>
      </c>
      <c r="CL9" s="221">
        <v>73.113204956054687</v>
      </c>
      <c r="CM9" s="222">
        <v>86.320755004882813</v>
      </c>
      <c r="CN9" s="221">
        <v>1.1363128423690796</v>
      </c>
      <c r="CO9" s="221">
        <v>0.14144791662693024</v>
      </c>
      <c r="CP9" s="221">
        <v>13</v>
      </c>
      <c r="CQ9" s="221">
        <v>84.615386962890625</v>
      </c>
      <c r="CR9" s="221">
        <v>77.990432739257813</v>
      </c>
      <c r="CS9" s="222">
        <v>86.602867126464844</v>
      </c>
      <c r="CT9" s="221"/>
      <c r="CU9" s="12" t="s">
        <v>194</v>
      </c>
      <c r="CV9" s="12">
        <f t="shared" si="0"/>
        <v>-0.56431656177454803</v>
      </c>
      <c r="CW9" s="12">
        <f t="shared" si="1"/>
        <v>-0.59357163476920538</v>
      </c>
      <c r="CX9" s="12">
        <f t="shared" si="2"/>
        <v>-1.0035089514088289</v>
      </c>
      <c r="CY9" s="12">
        <f t="shared" si="3"/>
        <v>-0.67477039917067161</v>
      </c>
      <c r="CZ9" s="12">
        <f t="shared" si="4"/>
        <v>-0.69657315850407364</v>
      </c>
      <c r="DA9" s="12">
        <f t="shared" si="5"/>
        <v>-0.87523293380371192</v>
      </c>
      <c r="DB9" s="12">
        <f t="shared" si="6"/>
        <v>-0.70996917048183927</v>
      </c>
      <c r="DC9" s="12">
        <f t="shared" si="7"/>
        <v>-0.67673799981398775</v>
      </c>
      <c r="DD9" s="12">
        <f t="shared" si="8"/>
        <v>-0.645883523567363</v>
      </c>
      <c r="DE9" s="12">
        <f t="shared" si="9"/>
        <v>-0.61736724576450752</v>
      </c>
      <c r="DF9" s="12">
        <f t="shared" si="10"/>
        <v>-0.53554057806482491</v>
      </c>
      <c r="DG9" s="12">
        <f t="shared" si="11"/>
        <v>-0.57744450617685639</v>
      </c>
      <c r="DH9" s="12">
        <f t="shared" si="12"/>
        <v>-0.43256881283508181</v>
      </c>
      <c r="DI9" s="12">
        <f t="shared" si="13"/>
        <v>-0.40474007011049756</v>
      </c>
      <c r="DJ9" s="12">
        <f t="shared" si="14"/>
        <v>-0.40862159186259633</v>
      </c>
      <c r="DK9" s="12">
        <f t="shared" si="15"/>
        <v>-0.32367444606644979</v>
      </c>
    </row>
    <row r="10" spans="1:115">
      <c r="A10" s="12" t="s">
        <v>195</v>
      </c>
      <c r="B10" s="221">
        <v>1.7892918586730957</v>
      </c>
      <c r="C10" s="221">
        <v>0.19309571385383606</v>
      </c>
      <c r="D10" s="221">
        <v>7</v>
      </c>
      <c r="E10" s="221">
        <v>97.607658386230469</v>
      </c>
      <c r="F10" s="221">
        <v>93.333335876464844</v>
      </c>
      <c r="G10" s="222">
        <v>100</v>
      </c>
      <c r="H10" s="221">
        <v>1.8424830436706543</v>
      </c>
      <c r="I10" s="221">
        <v>0.19264541566371918</v>
      </c>
      <c r="J10" s="221">
        <v>7</v>
      </c>
      <c r="K10" s="221">
        <v>98.08612060546875</v>
      </c>
      <c r="L10" s="221">
        <v>92.380950927734375</v>
      </c>
      <c r="M10" s="222">
        <v>100</v>
      </c>
      <c r="N10" s="221">
        <v>1.7988932132720947</v>
      </c>
      <c r="O10" s="221">
        <v>0.16043168306350708</v>
      </c>
      <c r="P10" s="221">
        <v>7</v>
      </c>
      <c r="Q10" s="221">
        <v>97.129188537597656</v>
      </c>
      <c r="R10" s="221">
        <v>92.857139587402344</v>
      </c>
      <c r="S10" s="222">
        <v>100</v>
      </c>
      <c r="T10" s="221">
        <v>1.8733110427856445</v>
      </c>
      <c r="U10" s="221">
        <v>0.17777164280414581</v>
      </c>
      <c r="V10" s="221">
        <v>8</v>
      </c>
      <c r="W10" s="221">
        <v>99.043060302734375</v>
      </c>
      <c r="X10" s="221">
        <v>92.857139587402344</v>
      </c>
      <c r="Y10" s="222">
        <v>100</v>
      </c>
      <c r="Z10" s="221">
        <v>1.9201831817626953</v>
      </c>
      <c r="AA10" s="221">
        <v>0.17712971568107605</v>
      </c>
      <c r="AB10" s="221">
        <v>8</v>
      </c>
      <c r="AC10" s="221">
        <v>99.043060302734375</v>
      </c>
      <c r="AD10" s="221">
        <v>93.809524536132812</v>
      </c>
      <c r="AE10" s="222">
        <v>100</v>
      </c>
      <c r="AF10" s="221">
        <v>1.953641414642334</v>
      </c>
      <c r="AG10" s="221">
        <v>0.17186273634433746</v>
      </c>
      <c r="AH10" s="221">
        <v>8</v>
      </c>
      <c r="AI10" s="221">
        <v>98.564590454101563</v>
      </c>
      <c r="AJ10" s="221">
        <v>93.809524536132812</v>
      </c>
      <c r="AK10" s="222">
        <v>100</v>
      </c>
      <c r="AL10" s="221">
        <v>1.9453281164169312</v>
      </c>
      <c r="AM10" s="221">
        <v>0.16913898289203644</v>
      </c>
      <c r="AN10" s="221">
        <v>8</v>
      </c>
      <c r="AO10" s="221">
        <v>99.043060302734375</v>
      </c>
      <c r="AP10" s="221">
        <v>93.809524536132812</v>
      </c>
      <c r="AQ10" s="222">
        <v>100</v>
      </c>
      <c r="AR10" s="221">
        <v>1.9843196868896484</v>
      </c>
      <c r="AS10" s="221">
        <v>0.17187030613422394</v>
      </c>
      <c r="AT10" s="221">
        <v>9</v>
      </c>
      <c r="AU10" s="221">
        <v>100</v>
      </c>
      <c r="AV10" s="221">
        <v>93.809524536132812</v>
      </c>
      <c r="AW10" s="222">
        <v>100</v>
      </c>
      <c r="AX10" s="221">
        <v>1.9996402263641357</v>
      </c>
      <c r="AY10" s="221">
        <v>0.17350304126739502</v>
      </c>
      <c r="AZ10" s="221">
        <v>9</v>
      </c>
      <c r="BA10" s="221">
        <v>100</v>
      </c>
      <c r="BB10" s="221">
        <v>93.809524536132812</v>
      </c>
      <c r="BC10" s="222">
        <v>100</v>
      </c>
      <c r="BD10" s="221">
        <v>1.9503306150436401</v>
      </c>
      <c r="BE10" s="221">
        <v>0.17214830219745636</v>
      </c>
      <c r="BF10" s="221">
        <v>9</v>
      </c>
      <c r="BG10" s="221">
        <v>99.519233703613281</v>
      </c>
      <c r="BH10" s="221">
        <v>92.822967529296875</v>
      </c>
      <c r="BI10" s="222">
        <v>100</v>
      </c>
      <c r="BJ10" s="221">
        <v>1.9211004972457886</v>
      </c>
      <c r="BK10" s="221">
        <v>0.15939855575561523</v>
      </c>
      <c r="BL10" s="221">
        <v>10</v>
      </c>
      <c r="BM10" s="221">
        <v>98.578201293945313</v>
      </c>
      <c r="BN10" s="221">
        <v>92.924530029296875</v>
      </c>
      <c r="BO10" s="222">
        <v>100</v>
      </c>
      <c r="BP10" s="221">
        <v>1.8966164588928223</v>
      </c>
      <c r="BQ10" s="221">
        <v>0.15982086956501007</v>
      </c>
      <c r="BR10" s="221">
        <v>10</v>
      </c>
      <c r="BS10" s="221">
        <v>98.578201293945313</v>
      </c>
      <c r="BT10" s="221">
        <v>92.452827453613281</v>
      </c>
      <c r="BU10" s="222">
        <v>100</v>
      </c>
      <c r="BV10" s="221">
        <v>1.9284610748291016</v>
      </c>
      <c r="BW10" s="221">
        <v>0.14873716235160828</v>
      </c>
      <c r="BX10" s="221">
        <v>10</v>
      </c>
      <c r="BY10" s="221">
        <v>99.06103515625</v>
      </c>
      <c r="BZ10" s="221">
        <v>92.990653991699219</v>
      </c>
      <c r="CA10" s="222">
        <v>100</v>
      </c>
      <c r="CB10" s="221">
        <v>1.8507766723632813</v>
      </c>
      <c r="CC10" s="221">
        <v>0.15370813012123108</v>
      </c>
      <c r="CD10" s="221">
        <v>11</v>
      </c>
      <c r="CE10" s="221">
        <v>98.104263305664063</v>
      </c>
      <c r="CF10" s="221">
        <v>90.5660400390625</v>
      </c>
      <c r="CG10" s="222">
        <v>100</v>
      </c>
      <c r="CH10" s="221">
        <v>1.8733121156692505</v>
      </c>
      <c r="CI10" s="221">
        <v>0.15312792360782623</v>
      </c>
      <c r="CJ10" s="221">
        <v>11</v>
      </c>
      <c r="CK10" s="221">
        <v>98.578201293945313</v>
      </c>
      <c r="CL10" s="221">
        <v>91.981132507324219</v>
      </c>
      <c r="CM10" s="222">
        <v>100</v>
      </c>
      <c r="CN10" s="221">
        <v>2.0937230587005615</v>
      </c>
      <c r="CO10" s="221">
        <v>0.16620856523513794</v>
      </c>
      <c r="CP10" s="221">
        <v>10</v>
      </c>
      <c r="CQ10" s="221">
        <v>99.519233703613281</v>
      </c>
      <c r="CR10" s="221">
        <v>92.822967529296875</v>
      </c>
      <c r="CS10" s="222">
        <v>100</v>
      </c>
      <c r="CT10" s="221"/>
      <c r="CU10" s="12" t="s">
        <v>195</v>
      </c>
      <c r="CV10" s="12">
        <f t="shared" si="0"/>
        <v>0.92048308976528848</v>
      </c>
      <c r="CW10" s="12">
        <f t="shared" si="1"/>
        <v>0.95688184055579895</v>
      </c>
      <c r="CX10" s="12">
        <f t="shared" si="2"/>
        <v>0.9416690587709643</v>
      </c>
      <c r="CY10" s="12">
        <f t="shared" si="3"/>
        <v>1.0554274262892116</v>
      </c>
      <c r="CZ10" s="12">
        <f t="shared" si="4"/>
        <v>1.10121385291833</v>
      </c>
      <c r="DA10" s="12">
        <f t="shared" si="5"/>
        <v>1.1338041523905773</v>
      </c>
      <c r="DB10" s="12">
        <f t="shared" si="6"/>
        <v>1.1708319610772404</v>
      </c>
      <c r="DC10" s="12">
        <f t="shared" si="7"/>
        <v>1.175356542678436</v>
      </c>
      <c r="DD10" s="12">
        <f t="shared" si="8"/>
        <v>1.1848101114100025</v>
      </c>
      <c r="DE10" s="12">
        <f t="shared" si="9"/>
        <v>1.0779339082133321</v>
      </c>
      <c r="DF10" s="12">
        <f t="shared" si="10"/>
        <v>1.0624143972742794</v>
      </c>
      <c r="DG10" s="12">
        <f t="shared" si="11"/>
        <v>1.0087084145027834</v>
      </c>
      <c r="DH10" s="12">
        <f t="shared" si="12"/>
        <v>1.083588015485899</v>
      </c>
      <c r="DI10" s="12">
        <f t="shared" si="13"/>
        <v>0.95158742589866996</v>
      </c>
      <c r="DJ10" s="12">
        <f t="shared" si="14"/>
        <v>0.99992991372225448</v>
      </c>
      <c r="DK10" s="12">
        <f t="shared" si="15"/>
        <v>1.1033444842917397</v>
      </c>
    </row>
    <row r="11" spans="1:115">
      <c r="A11" s="12" t="s">
        <v>196</v>
      </c>
      <c r="B11" s="221">
        <v>0.474050372838974</v>
      </c>
      <c r="C11" s="221">
        <v>0.20278079807758331</v>
      </c>
      <c r="D11" s="221">
        <v>5</v>
      </c>
      <c r="E11" s="221">
        <v>62.200958251953125</v>
      </c>
      <c r="F11" s="221">
        <v>55.714286804199219</v>
      </c>
      <c r="G11" s="222">
        <v>76.190475463867187</v>
      </c>
      <c r="H11" s="221">
        <v>0.53382009267807007</v>
      </c>
      <c r="I11" s="221">
        <v>0.19705572724342346</v>
      </c>
      <c r="J11" s="221">
        <v>7</v>
      </c>
      <c r="K11" s="221">
        <v>67.464111328125</v>
      </c>
      <c r="L11" s="221">
        <v>59.523811340332031</v>
      </c>
      <c r="M11" s="222">
        <v>76.190475463867187</v>
      </c>
      <c r="N11" s="221">
        <v>0.58215987682342529</v>
      </c>
      <c r="O11" s="221">
        <v>0.15518228709697723</v>
      </c>
      <c r="P11" s="221">
        <v>9</v>
      </c>
      <c r="Q11" s="221">
        <v>66.507179260253906</v>
      </c>
      <c r="R11" s="221">
        <v>60.952381134033203</v>
      </c>
      <c r="S11" s="222">
        <v>74.285713195800781</v>
      </c>
      <c r="T11" s="221">
        <v>0.75829887390136719</v>
      </c>
      <c r="U11" s="221">
        <v>0.15659970045089722</v>
      </c>
      <c r="V11" s="221">
        <v>12</v>
      </c>
      <c r="W11" s="221">
        <v>72.727272033691406</v>
      </c>
      <c r="X11" s="221">
        <v>64.285713195800781</v>
      </c>
      <c r="Y11" s="222">
        <v>81.904762268066406</v>
      </c>
      <c r="Z11" s="221">
        <v>0.75149726867675781</v>
      </c>
      <c r="AA11" s="221">
        <v>0.15559692680835724</v>
      </c>
      <c r="AB11" s="221">
        <v>12</v>
      </c>
      <c r="AC11" s="221">
        <v>72.727272033691406</v>
      </c>
      <c r="AD11" s="221">
        <v>63.333332061767578</v>
      </c>
      <c r="AE11" s="222">
        <v>82.380950927734375</v>
      </c>
      <c r="AF11" s="221">
        <v>0.92113626003265381</v>
      </c>
      <c r="AG11" s="221">
        <v>0.14175356924533844</v>
      </c>
      <c r="AH11" s="221">
        <v>12</v>
      </c>
      <c r="AI11" s="221">
        <v>80.382774353027344</v>
      </c>
      <c r="AJ11" s="221">
        <v>70.952377319335938</v>
      </c>
      <c r="AK11" s="222">
        <v>85.23809814453125</v>
      </c>
      <c r="AL11" s="221">
        <v>0.92380064725875854</v>
      </c>
      <c r="AM11" s="221">
        <v>0.14608226716518402</v>
      </c>
      <c r="AN11" s="221">
        <v>12</v>
      </c>
      <c r="AO11" s="221">
        <v>80.861244201660156</v>
      </c>
      <c r="AP11" s="221">
        <v>69.523811340332031</v>
      </c>
      <c r="AQ11" s="222">
        <v>86.190475463867188</v>
      </c>
      <c r="AR11" s="221">
        <v>1.0925120115280151</v>
      </c>
      <c r="AS11" s="221">
        <v>0.14525946974754333</v>
      </c>
      <c r="AT11" s="221">
        <v>13</v>
      </c>
      <c r="AU11" s="221">
        <v>84.210525512695312</v>
      </c>
      <c r="AV11" s="221">
        <v>71.904762268066406</v>
      </c>
      <c r="AW11" s="222">
        <v>89.523811340332031</v>
      </c>
      <c r="AX11" s="221">
        <v>1.122137188911438</v>
      </c>
      <c r="AY11" s="221">
        <v>0.13948951661586761</v>
      </c>
      <c r="AZ11" s="221">
        <v>14</v>
      </c>
      <c r="BA11" s="221">
        <v>84.210525512695312</v>
      </c>
      <c r="BB11" s="221">
        <v>79.047622680664063</v>
      </c>
      <c r="BC11" s="222">
        <v>89.523811340332031</v>
      </c>
      <c r="BD11" s="221">
        <v>1.1630483865737915</v>
      </c>
      <c r="BE11" s="221">
        <v>0.13732314109802246</v>
      </c>
      <c r="BF11" s="221">
        <v>14</v>
      </c>
      <c r="BG11" s="221">
        <v>85.576919555664062</v>
      </c>
      <c r="BH11" s="221">
        <v>81.339714050292969</v>
      </c>
      <c r="BI11" s="222">
        <v>89.473686218261719</v>
      </c>
      <c r="BJ11" s="221">
        <v>1.0909531116485596</v>
      </c>
      <c r="BK11" s="221">
        <v>0.14033955335617065</v>
      </c>
      <c r="BL11" s="221">
        <v>13</v>
      </c>
      <c r="BM11" s="221">
        <v>84.360191345214844</v>
      </c>
      <c r="BN11" s="221">
        <v>75</v>
      </c>
      <c r="BO11" s="222">
        <v>88.207550048828125</v>
      </c>
      <c r="BP11" s="221">
        <v>1.1268100738525391</v>
      </c>
      <c r="BQ11" s="221">
        <v>0.13718467950820923</v>
      </c>
      <c r="BR11" s="221">
        <v>13</v>
      </c>
      <c r="BS11" s="221">
        <v>83.886253356933594</v>
      </c>
      <c r="BT11" s="221">
        <v>79.245285034179687</v>
      </c>
      <c r="BU11" s="222">
        <v>88.207550048828125</v>
      </c>
      <c r="BV11" s="221">
        <v>1.1596778631210327</v>
      </c>
      <c r="BW11" s="221">
        <v>0.12744297087192535</v>
      </c>
      <c r="BX11" s="221">
        <v>14</v>
      </c>
      <c r="BY11" s="221">
        <v>85.446006774902344</v>
      </c>
      <c r="BZ11" s="221">
        <v>78.504669189453125</v>
      </c>
      <c r="CA11" s="222">
        <v>88.317756652832031</v>
      </c>
      <c r="CB11" s="221">
        <v>1.1267307996749878</v>
      </c>
      <c r="CC11" s="221">
        <v>0.13128559291362762</v>
      </c>
      <c r="CD11" s="221">
        <v>14</v>
      </c>
      <c r="CE11" s="221">
        <v>84.360191345214844</v>
      </c>
      <c r="CF11" s="221">
        <v>77.358489990234375</v>
      </c>
      <c r="CG11" s="222">
        <v>87.735847473144531</v>
      </c>
      <c r="CH11" s="221">
        <v>1.1649821996688843</v>
      </c>
      <c r="CI11" s="221">
        <v>0.13344933092594147</v>
      </c>
      <c r="CJ11" s="221">
        <v>14</v>
      </c>
      <c r="CK11" s="221">
        <v>86.25592041015625</v>
      </c>
      <c r="CL11" s="221">
        <v>79.71697998046875</v>
      </c>
      <c r="CM11" s="222">
        <v>87.735847473144531</v>
      </c>
      <c r="CN11" s="221">
        <v>1.3646622896194458</v>
      </c>
      <c r="CO11" s="221">
        <v>0.14144791662693024</v>
      </c>
      <c r="CP11" s="221">
        <v>13</v>
      </c>
      <c r="CQ11" s="221">
        <v>86.538459777832031</v>
      </c>
      <c r="CR11" s="221">
        <v>84.210525512695312</v>
      </c>
      <c r="CS11" s="222">
        <v>88.995216369628906</v>
      </c>
      <c r="CT11" s="221"/>
      <c r="CU11" s="12" t="s">
        <v>196</v>
      </c>
      <c r="CV11" s="12">
        <f t="shared" si="0"/>
        <v>-1.1299505617901289</v>
      </c>
      <c r="CW11" s="12">
        <f t="shared" si="1"/>
        <v>-1.0683231233186137</v>
      </c>
      <c r="CX11" s="12">
        <f t="shared" si="2"/>
        <v>-1.0329249238946721</v>
      </c>
      <c r="CY11" s="12">
        <f t="shared" si="3"/>
        <v>-0.78846602372815222</v>
      </c>
      <c r="CZ11" s="12">
        <f t="shared" si="4"/>
        <v>-0.8374835945444794</v>
      </c>
      <c r="DA11" s="12">
        <f t="shared" si="5"/>
        <v>-0.58095878935402945</v>
      </c>
      <c r="DB11" s="12">
        <f t="shared" si="6"/>
        <v>-0.53871644721949052</v>
      </c>
      <c r="DC11" s="12">
        <f t="shared" si="7"/>
        <v>-0.2634272455276721</v>
      </c>
      <c r="DD11" s="12">
        <f t="shared" si="8"/>
        <v>-0.22582058910784417</v>
      </c>
      <c r="DE11" s="12">
        <f t="shared" si="9"/>
        <v>-0.17846395565129253</v>
      </c>
      <c r="DF11" s="12">
        <f t="shared" si="10"/>
        <v>-0.28363344801681545</v>
      </c>
      <c r="DG11" s="12">
        <f t="shared" si="11"/>
        <v>-0.2485857494662059</v>
      </c>
      <c r="DH11" s="12">
        <f t="shared" si="12"/>
        <v>-0.20317429797875056</v>
      </c>
      <c r="DI11" s="12">
        <f t="shared" si="13"/>
        <v>-0.21129663313278985</v>
      </c>
      <c r="DJ11" s="12">
        <f t="shared" si="14"/>
        <v>-0.1455189145739999</v>
      </c>
      <c r="DK11" s="12">
        <f t="shared" si="15"/>
        <v>1.6680167248309338E-2</v>
      </c>
    </row>
    <row r="12" spans="1:115">
      <c r="A12" s="12" t="s">
        <v>197</v>
      </c>
      <c r="B12" s="221">
        <v>1.8760342597961426</v>
      </c>
      <c r="C12" s="221">
        <v>0.19309571385383606</v>
      </c>
      <c r="D12" s="221">
        <v>7</v>
      </c>
      <c r="E12" s="221">
        <v>99.043060302734375</v>
      </c>
      <c r="F12" s="221">
        <v>93.333335876464844</v>
      </c>
      <c r="G12" s="222">
        <v>100</v>
      </c>
      <c r="H12" s="221">
        <v>1.9695303440093994</v>
      </c>
      <c r="I12" s="221">
        <v>0.19264541566371918</v>
      </c>
      <c r="J12" s="221">
        <v>7</v>
      </c>
      <c r="K12" s="221">
        <v>100</v>
      </c>
      <c r="L12" s="221">
        <v>93.809524536132812</v>
      </c>
      <c r="M12" s="222">
        <v>100</v>
      </c>
      <c r="N12" s="221">
        <v>1.9375127553939819</v>
      </c>
      <c r="O12" s="221">
        <v>0.16043168306350708</v>
      </c>
      <c r="P12" s="221">
        <v>7</v>
      </c>
      <c r="Q12" s="221">
        <v>100</v>
      </c>
      <c r="R12" s="221">
        <v>94.285713195800781</v>
      </c>
      <c r="S12" s="222">
        <v>100</v>
      </c>
      <c r="T12" s="221">
        <v>1.8999115228652954</v>
      </c>
      <c r="U12" s="221">
        <v>0.17777164280414581</v>
      </c>
      <c r="V12" s="221">
        <v>8</v>
      </c>
      <c r="W12" s="221">
        <v>99.521530151367188</v>
      </c>
      <c r="X12" s="221">
        <v>93.333335876464844</v>
      </c>
      <c r="Y12" s="222">
        <v>100</v>
      </c>
      <c r="Z12" s="221">
        <v>1.9635870456695557</v>
      </c>
      <c r="AA12" s="221">
        <v>0.17712971568107605</v>
      </c>
      <c r="AB12" s="221">
        <v>8</v>
      </c>
      <c r="AC12" s="221">
        <v>100</v>
      </c>
      <c r="AD12" s="221">
        <v>94.285713195800781</v>
      </c>
      <c r="AE12" s="222">
        <v>100</v>
      </c>
      <c r="AF12" s="221">
        <v>1.9701478481292725</v>
      </c>
      <c r="AG12" s="221">
        <v>0.17186273634433746</v>
      </c>
      <c r="AH12" s="221">
        <v>8</v>
      </c>
      <c r="AI12" s="221">
        <v>99.521530151367188</v>
      </c>
      <c r="AJ12" s="221">
        <v>93.809524536132812</v>
      </c>
      <c r="AK12" s="222">
        <v>100</v>
      </c>
      <c r="AL12" s="221">
        <v>1.9536304473876953</v>
      </c>
      <c r="AM12" s="221">
        <v>0.16913898289203644</v>
      </c>
      <c r="AN12" s="221">
        <v>8</v>
      </c>
      <c r="AO12" s="221">
        <v>99.521530151367188</v>
      </c>
      <c r="AP12" s="221">
        <v>94.285713195800781</v>
      </c>
      <c r="AQ12" s="222">
        <v>100</v>
      </c>
      <c r="AR12" s="221">
        <v>1.9600425958633423</v>
      </c>
      <c r="AS12" s="221">
        <v>0.17187030613422394</v>
      </c>
      <c r="AT12" s="221">
        <v>9</v>
      </c>
      <c r="AU12" s="221">
        <v>99.521530151367188</v>
      </c>
      <c r="AV12" s="221">
        <v>92.857139587402344</v>
      </c>
      <c r="AW12" s="222">
        <v>100</v>
      </c>
      <c r="AX12" s="221">
        <v>1.8929183483123779</v>
      </c>
      <c r="AY12" s="221">
        <v>0.17350304126739502</v>
      </c>
      <c r="AZ12" s="221">
        <v>9</v>
      </c>
      <c r="BA12" s="221">
        <v>98.564590454101563</v>
      </c>
      <c r="BB12" s="221">
        <v>91.904762268066406</v>
      </c>
      <c r="BC12" s="222">
        <v>100</v>
      </c>
      <c r="BD12" s="221">
        <v>1.9042963981628418</v>
      </c>
      <c r="BE12" s="221">
        <v>0.17214830219745636</v>
      </c>
      <c r="BF12" s="221">
        <v>9</v>
      </c>
      <c r="BG12" s="221">
        <v>98.076919555664062</v>
      </c>
      <c r="BH12" s="221">
        <v>91.86602783203125</v>
      </c>
      <c r="BI12" s="222">
        <v>100</v>
      </c>
      <c r="BJ12" s="221">
        <v>1.9741289615631104</v>
      </c>
      <c r="BK12" s="221">
        <v>0.15939855575561523</v>
      </c>
      <c r="BL12" s="221">
        <v>10</v>
      </c>
      <c r="BM12" s="221">
        <v>100</v>
      </c>
      <c r="BN12" s="221">
        <v>93.867927551269531</v>
      </c>
      <c r="BO12" s="222">
        <v>100</v>
      </c>
      <c r="BP12" s="221">
        <v>1.976778507232666</v>
      </c>
      <c r="BQ12" s="221">
        <v>0.15982086956501007</v>
      </c>
      <c r="BR12" s="221">
        <v>10</v>
      </c>
      <c r="BS12" s="221">
        <v>100</v>
      </c>
      <c r="BT12" s="221">
        <v>93.396224975585938</v>
      </c>
      <c r="BU12" s="222">
        <v>100</v>
      </c>
      <c r="BV12" s="221">
        <v>1.9557156562805176</v>
      </c>
      <c r="BW12" s="221">
        <v>0.14873716235160828</v>
      </c>
      <c r="BX12" s="221">
        <v>10</v>
      </c>
      <c r="BY12" s="221">
        <v>100</v>
      </c>
      <c r="BZ12" s="221">
        <v>92.990653991699219</v>
      </c>
      <c r="CA12" s="222">
        <v>100</v>
      </c>
      <c r="CB12" s="221">
        <v>1.9433751106262207</v>
      </c>
      <c r="CC12" s="221">
        <v>0.15370813012123108</v>
      </c>
      <c r="CD12" s="221">
        <v>11</v>
      </c>
      <c r="CE12" s="221">
        <v>99.526069641113281</v>
      </c>
      <c r="CF12" s="221">
        <v>92.924530029296875</v>
      </c>
      <c r="CG12" s="222">
        <v>100</v>
      </c>
      <c r="CH12" s="221">
        <v>1.9257305860519409</v>
      </c>
      <c r="CI12" s="221">
        <v>0.15312792360782623</v>
      </c>
      <c r="CJ12" s="221">
        <v>11</v>
      </c>
      <c r="CK12" s="221">
        <v>99.052131652832031</v>
      </c>
      <c r="CL12" s="221">
        <v>92.924530029296875</v>
      </c>
      <c r="CM12" s="222">
        <v>100</v>
      </c>
      <c r="CN12" s="221">
        <v>2.1205637454986572</v>
      </c>
      <c r="CO12" s="221">
        <v>0.16620856523513794</v>
      </c>
      <c r="CP12" s="221">
        <v>10</v>
      </c>
      <c r="CQ12" s="221">
        <v>100</v>
      </c>
      <c r="CR12" s="221">
        <v>92.822967529296875</v>
      </c>
      <c r="CS12" s="222">
        <v>100</v>
      </c>
      <c r="CT12" s="221"/>
      <c r="CU12" s="12" t="s">
        <v>197</v>
      </c>
      <c r="CV12" s="12">
        <f t="shared" si="0"/>
        <v>1.0557126580195286</v>
      </c>
      <c r="CW12" s="12">
        <f t="shared" si="1"/>
        <v>1.1534922994197239</v>
      </c>
      <c r="CX12" s="12">
        <f t="shared" si="2"/>
        <v>1.1666298661674761</v>
      </c>
      <c r="CY12" s="12">
        <f t="shared" si="3"/>
        <v>1.0994165883404792</v>
      </c>
      <c r="CZ12" s="12">
        <f t="shared" si="4"/>
        <v>1.1732152000930054</v>
      </c>
      <c r="DA12" s="12">
        <f t="shared" si="5"/>
        <v>1.1612176915069747</v>
      </c>
      <c r="DB12" s="12">
        <f t="shared" si="6"/>
        <v>1.1847260922922522</v>
      </c>
      <c r="DC12" s="12">
        <f t="shared" si="7"/>
        <v>1.1361894823822918</v>
      </c>
      <c r="DD12" s="12">
        <f t="shared" si="8"/>
        <v>1.0132492721065298</v>
      </c>
      <c r="DE12" s="12">
        <f t="shared" si="9"/>
        <v>1.0044694126840381</v>
      </c>
      <c r="DF12" s="12">
        <f t="shared" si="10"/>
        <v>1.1483977435713648</v>
      </c>
      <c r="DG12" s="12">
        <f t="shared" si="11"/>
        <v>1.1396339011031724</v>
      </c>
      <c r="DH12" s="12">
        <f t="shared" si="12"/>
        <v>1.1292057757944474</v>
      </c>
      <c r="DI12" s="12">
        <f t="shared" si="13"/>
        <v>1.100309008064968</v>
      </c>
      <c r="DJ12" s="12">
        <f t="shared" si="14"/>
        <v>1.0846964527666165</v>
      </c>
      <c r="DK12" s="12">
        <f t="shared" si="15"/>
        <v>1.1433505000113762</v>
      </c>
    </row>
    <row r="13" spans="1:115">
      <c r="A13" s="12" t="s">
        <v>198</v>
      </c>
      <c r="B13" s="221">
        <v>1.4457216262817383</v>
      </c>
      <c r="C13" s="221">
        <v>0.19309571385383606</v>
      </c>
      <c r="D13" s="221">
        <v>7</v>
      </c>
      <c r="E13" s="221">
        <v>91.86602783203125</v>
      </c>
      <c r="F13" s="221">
        <v>85.714286804199219</v>
      </c>
      <c r="G13" s="222">
        <v>97.142860412597656</v>
      </c>
      <c r="H13" s="221">
        <v>1.3605855703353882</v>
      </c>
      <c r="I13" s="221">
        <v>0.19264541566371918</v>
      </c>
      <c r="J13" s="221">
        <v>7</v>
      </c>
      <c r="K13" s="221">
        <v>91.387557983398438</v>
      </c>
      <c r="L13" s="221">
        <v>82.857139587402344</v>
      </c>
      <c r="M13" s="222">
        <v>93.809524536132812</v>
      </c>
      <c r="N13" s="221">
        <v>1.4038516283035278</v>
      </c>
      <c r="O13" s="221">
        <v>0.1600375771522522</v>
      </c>
      <c r="P13" s="221">
        <v>8</v>
      </c>
      <c r="Q13" s="221">
        <v>91.387557983398438</v>
      </c>
      <c r="R13" s="221">
        <v>83.809524536132813</v>
      </c>
      <c r="S13" s="222">
        <v>94.285713195800781</v>
      </c>
      <c r="T13" s="221">
        <v>1.1966980695724487</v>
      </c>
      <c r="U13" s="221">
        <v>0.17777164280414581</v>
      </c>
      <c r="V13" s="221">
        <v>8</v>
      </c>
      <c r="W13" s="221">
        <v>84.688995361328125</v>
      </c>
      <c r="X13" s="221">
        <v>76.666664123535156</v>
      </c>
      <c r="Y13" s="222">
        <v>91.904762268066406</v>
      </c>
      <c r="Z13" s="221">
        <v>1.3397873640060425</v>
      </c>
      <c r="AA13" s="221">
        <v>0.17712971568107605</v>
      </c>
      <c r="AB13" s="221">
        <v>8</v>
      </c>
      <c r="AC13" s="221">
        <v>89.952156066894531</v>
      </c>
      <c r="AD13" s="221">
        <v>82.380950927734375</v>
      </c>
      <c r="AE13" s="222">
        <v>93.809524536132812</v>
      </c>
      <c r="AF13" s="221">
        <v>1.4505389928817749</v>
      </c>
      <c r="AG13" s="221">
        <v>0.17186273634433746</v>
      </c>
      <c r="AH13" s="221">
        <v>8</v>
      </c>
      <c r="AI13" s="221">
        <v>91.86602783203125</v>
      </c>
      <c r="AJ13" s="221">
        <v>86.190475463867188</v>
      </c>
      <c r="AK13" s="222">
        <v>94.76190185546875</v>
      </c>
      <c r="AL13" s="221">
        <v>1.3998643159866333</v>
      </c>
      <c r="AM13" s="221">
        <v>0.16913898289203644</v>
      </c>
      <c r="AN13" s="221">
        <v>8</v>
      </c>
      <c r="AO13" s="221">
        <v>90.430618286132813</v>
      </c>
      <c r="AP13" s="221">
        <v>84.285713195800781</v>
      </c>
      <c r="AQ13" s="222">
        <v>94.285713195800781</v>
      </c>
      <c r="AR13" s="221">
        <v>1.4458364248275757</v>
      </c>
      <c r="AS13" s="221">
        <v>0.15990234911441803</v>
      </c>
      <c r="AT13" s="221">
        <v>10</v>
      </c>
      <c r="AU13" s="221">
        <v>90.430618286132813</v>
      </c>
      <c r="AV13" s="221">
        <v>88.571426391601563</v>
      </c>
      <c r="AW13" s="222">
        <v>93.809524536132812</v>
      </c>
      <c r="AX13" s="221">
        <v>1.4294180870056152</v>
      </c>
      <c r="AY13" s="221">
        <v>0.15920050442218781</v>
      </c>
      <c r="AZ13" s="221">
        <v>11</v>
      </c>
      <c r="BA13" s="221">
        <v>89.952156066894531</v>
      </c>
      <c r="BB13" s="221">
        <v>86.666664123535156</v>
      </c>
      <c r="BC13" s="222">
        <v>93.333335876464844</v>
      </c>
      <c r="BD13" s="221">
        <v>1.4781404733657837</v>
      </c>
      <c r="BE13" s="221">
        <v>0.15824198722839355</v>
      </c>
      <c r="BF13" s="221">
        <v>11</v>
      </c>
      <c r="BG13" s="221">
        <v>90.865386962890625</v>
      </c>
      <c r="BH13" s="221">
        <v>87.081336975097656</v>
      </c>
      <c r="BI13" s="222">
        <v>94.258369445800781</v>
      </c>
      <c r="BJ13" s="221">
        <v>1.4274542331695557</v>
      </c>
      <c r="BK13" s="221">
        <v>0.15690995752811432</v>
      </c>
      <c r="BL13" s="221">
        <v>11</v>
      </c>
      <c r="BM13" s="221">
        <v>89.573463439941406</v>
      </c>
      <c r="BN13" s="221">
        <v>85.377357482910156</v>
      </c>
      <c r="BO13" s="222">
        <v>92.924530029296875</v>
      </c>
      <c r="BP13" s="221">
        <v>1.5115292072296143</v>
      </c>
      <c r="BQ13" s="221">
        <v>0.15982086956501007</v>
      </c>
      <c r="BR13" s="221">
        <v>10</v>
      </c>
      <c r="BS13" s="221">
        <v>90.521324157714844</v>
      </c>
      <c r="BT13" s="221">
        <v>87.264152526855469</v>
      </c>
      <c r="BU13" s="222">
        <v>95.754714965820313</v>
      </c>
      <c r="BV13" s="221">
        <v>1.4398369789123535</v>
      </c>
      <c r="BW13" s="221">
        <v>0.144532710313797</v>
      </c>
      <c r="BX13" s="221">
        <v>11</v>
      </c>
      <c r="BY13" s="221">
        <v>90.140846252441406</v>
      </c>
      <c r="BZ13" s="221">
        <v>85.981307983398438</v>
      </c>
      <c r="CA13" s="222">
        <v>92.990653991699219</v>
      </c>
      <c r="CB13" s="221">
        <v>1.431004524230957</v>
      </c>
      <c r="CC13" s="221">
        <v>0.15370813012123108</v>
      </c>
      <c r="CD13" s="221">
        <v>11</v>
      </c>
      <c r="CE13" s="221">
        <v>90.047393798828125</v>
      </c>
      <c r="CF13" s="221">
        <v>86.320755004882813</v>
      </c>
      <c r="CG13" s="222">
        <v>92.452827453613281</v>
      </c>
      <c r="CH13" s="221">
        <v>1.3982954025268555</v>
      </c>
      <c r="CI13" s="221">
        <v>0.15312792360782623</v>
      </c>
      <c r="CJ13" s="221">
        <v>11</v>
      </c>
      <c r="CK13" s="221">
        <v>88.151657104492187</v>
      </c>
      <c r="CL13" s="221">
        <v>85.84906005859375</v>
      </c>
      <c r="CM13" s="222">
        <v>92.452827453613281</v>
      </c>
      <c r="CN13" s="221">
        <v>1.4667198657989502</v>
      </c>
      <c r="CO13" s="221">
        <v>0.16620856523513794</v>
      </c>
      <c r="CP13" s="221">
        <v>10</v>
      </c>
      <c r="CQ13" s="221">
        <v>88.461540222167969</v>
      </c>
      <c r="CR13" s="221">
        <v>85.167465209960938</v>
      </c>
      <c r="CS13" s="222">
        <v>90.909088134765625</v>
      </c>
      <c r="CT13" s="221"/>
      <c r="CU13" s="12" t="s">
        <v>198</v>
      </c>
      <c r="CV13" s="12">
        <f t="shared" si="0"/>
        <v>0.38486436593741047</v>
      </c>
      <c r="CW13" s="12">
        <f t="shared" si="1"/>
        <v>0.21112743959496003</v>
      </c>
      <c r="CX13" s="12">
        <f t="shared" si="2"/>
        <v>0.30056988509468208</v>
      </c>
      <c r="CY13" s="12">
        <f t="shared" si="3"/>
        <v>-6.3486128486592255E-2</v>
      </c>
      <c r="CZ13" s="12">
        <f t="shared" si="4"/>
        <v>0.13841291743706854</v>
      </c>
      <c r="DA13" s="12">
        <f t="shared" si="5"/>
        <v>0.29826218450267777</v>
      </c>
      <c r="DB13" s="12">
        <f t="shared" si="6"/>
        <v>0.25798644300462337</v>
      </c>
      <c r="DC13" s="12">
        <f t="shared" si="7"/>
        <v>0.30660310056314882</v>
      </c>
      <c r="DD13" s="12">
        <f t="shared" si="8"/>
        <v>0.26814906117693693</v>
      </c>
      <c r="DE13" s="12">
        <f t="shared" si="9"/>
        <v>0.32438116195733818</v>
      </c>
      <c r="DF13" s="12">
        <f t="shared" si="10"/>
        <v>0.26198847095786443</v>
      </c>
      <c r="DG13" s="12">
        <f t="shared" si="11"/>
        <v>0.37976071603744416</v>
      </c>
      <c r="DH13" s="12">
        <f t="shared" si="12"/>
        <v>0.26574618114162735</v>
      </c>
      <c r="DI13" s="12">
        <f t="shared" si="13"/>
        <v>0.2773948672475931</v>
      </c>
      <c r="DJ13" s="12">
        <f t="shared" si="14"/>
        <v>0.23177467250014994</v>
      </c>
      <c r="DK13" s="12">
        <f t="shared" si="15"/>
        <v>0.16879687825716896</v>
      </c>
    </row>
    <row r="14" spans="1:115">
      <c r="A14" s="12" t="s">
        <v>199</v>
      </c>
      <c r="B14" s="221">
        <v>1.5654261112213135</v>
      </c>
      <c r="C14" s="221">
        <v>0.19309571385383606</v>
      </c>
      <c r="D14" s="221">
        <v>7</v>
      </c>
      <c r="E14" s="221">
        <v>93.7799072265625</v>
      </c>
      <c r="F14" s="221">
        <v>89.047622680664063</v>
      </c>
      <c r="G14" s="222">
        <v>99.047622680664063</v>
      </c>
      <c r="H14" s="221">
        <v>1.6073637008666992</v>
      </c>
      <c r="I14" s="221">
        <v>0.19264541566371918</v>
      </c>
      <c r="J14" s="221">
        <v>7</v>
      </c>
      <c r="K14" s="221">
        <v>93.7799072265625</v>
      </c>
      <c r="L14" s="221">
        <v>89.523811340332031</v>
      </c>
      <c r="M14" s="222">
        <v>98.571426391601563</v>
      </c>
      <c r="N14" s="221">
        <v>1.5874545574188232</v>
      </c>
      <c r="O14" s="221">
        <v>0.1600375771522522</v>
      </c>
      <c r="P14" s="221">
        <v>8</v>
      </c>
      <c r="Q14" s="221">
        <v>93.7799072265625</v>
      </c>
      <c r="R14" s="221">
        <v>89.047622680664063</v>
      </c>
      <c r="S14" s="222">
        <v>99.047622680664063</v>
      </c>
      <c r="T14" s="221">
        <v>1.6121045351028442</v>
      </c>
      <c r="U14" s="221">
        <v>0.17777164280414581</v>
      </c>
      <c r="V14" s="221">
        <v>8</v>
      </c>
      <c r="W14" s="221">
        <v>93.7799072265625</v>
      </c>
      <c r="X14" s="221">
        <v>89.047622680664063</v>
      </c>
      <c r="Y14" s="222">
        <v>99.523811340332031</v>
      </c>
      <c r="Z14" s="221">
        <v>1.6246222257614136</v>
      </c>
      <c r="AA14" s="221">
        <v>0.17712971568107605</v>
      </c>
      <c r="AB14" s="221">
        <v>8</v>
      </c>
      <c r="AC14" s="221">
        <v>93.7799072265625</v>
      </c>
      <c r="AD14" s="221">
        <v>89.523811340332031</v>
      </c>
      <c r="AE14" s="222">
        <v>98.571426391601563</v>
      </c>
      <c r="AF14" s="221">
        <v>1.6298314332962036</v>
      </c>
      <c r="AG14" s="221">
        <v>0.17186273634433746</v>
      </c>
      <c r="AH14" s="221">
        <v>8</v>
      </c>
      <c r="AI14" s="221">
        <v>93.7799072265625</v>
      </c>
      <c r="AJ14" s="221">
        <v>89.523811340332031</v>
      </c>
      <c r="AK14" s="222">
        <v>97.619049072265625</v>
      </c>
      <c r="AL14" s="221">
        <v>1.6562941074371338</v>
      </c>
      <c r="AM14" s="221">
        <v>0.16913898289203644</v>
      </c>
      <c r="AN14" s="221">
        <v>8</v>
      </c>
      <c r="AO14" s="221">
        <v>93.301437377929688</v>
      </c>
      <c r="AP14" s="221">
        <v>90</v>
      </c>
      <c r="AQ14" s="222">
        <v>98.571426391601563</v>
      </c>
      <c r="AR14" s="221">
        <v>1.7556418180465698</v>
      </c>
      <c r="AS14" s="221">
        <v>0.15990234911441803</v>
      </c>
      <c r="AT14" s="221">
        <v>10</v>
      </c>
      <c r="AU14" s="221">
        <v>95.215309143066406</v>
      </c>
      <c r="AV14" s="221">
        <v>90.476188659667969</v>
      </c>
      <c r="AW14" s="222">
        <v>100</v>
      </c>
      <c r="AX14" s="221">
        <v>1.7470752000808716</v>
      </c>
      <c r="AY14" s="221">
        <v>0.16147583723068237</v>
      </c>
      <c r="AZ14" s="221">
        <v>10</v>
      </c>
      <c r="BA14" s="221">
        <v>94.736839294433594</v>
      </c>
      <c r="BB14" s="221">
        <v>90.476188659667969</v>
      </c>
      <c r="BC14" s="222">
        <v>100</v>
      </c>
      <c r="BD14" s="221">
        <v>1.7205294370651245</v>
      </c>
      <c r="BE14" s="221">
        <v>0.16031542420387268</v>
      </c>
      <c r="BF14" s="221">
        <v>10</v>
      </c>
      <c r="BG14" s="221">
        <v>94.230766296386719</v>
      </c>
      <c r="BH14" s="221">
        <v>89.473686218261719</v>
      </c>
      <c r="BI14" s="222">
        <v>100</v>
      </c>
      <c r="BJ14" s="221">
        <v>1.6397396326065063</v>
      </c>
      <c r="BK14" s="221">
        <v>0.15939855575561523</v>
      </c>
      <c r="BL14" s="221">
        <v>10</v>
      </c>
      <c r="BM14" s="221">
        <v>92.890998840332031</v>
      </c>
      <c r="BN14" s="221">
        <v>88.679244995117187</v>
      </c>
      <c r="BO14" s="222">
        <v>98.113204956054688</v>
      </c>
      <c r="BP14" s="221">
        <v>1.615868091583252</v>
      </c>
      <c r="BQ14" s="221">
        <v>0.15982086956501007</v>
      </c>
      <c r="BR14" s="221">
        <v>10</v>
      </c>
      <c r="BS14" s="221">
        <v>91.469192504882813</v>
      </c>
      <c r="BT14" s="221">
        <v>88.207550048828125</v>
      </c>
      <c r="BU14" s="222">
        <v>98.113204956054688</v>
      </c>
      <c r="BV14" s="221">
        <v>1.6073281764984131</v>
      </c>
      <c r="BW14" s="221">
        <v>0.14295421540737152</v>
      </c>
      <c r="BX14" s="221">
        <v>12</v>
      </c>
      <c r="BY14" s="221">
        <v>91.549293518066406</v>
      </c>
      <c r="BZ14" s="221">
        <v>88.317756652832031</v>
      </c>
      <c r="CA14" s="222">
        <v>97.663551330566406</v>
      </c>
      <c r="CB14" s="221">
        <v>1.6375913619995117</v>
      </c>
      <c r="CC14" s="221">
        <v>0.15188471972942352</v>
      </c>
      <c r="CD14" s="221">
        <v>12</v>
      </c>
      <c r="CE14" s="221">
        <v>91.943130493164063</v>
      </c>
      <c r="CF14" s="221">
        <v>88.207550048828125</v>
      </c>
      <c r="CG14" s="222">
        <v>98.584907531738281</v>
      </c>
      <c r="CH14" s="221">
        <v>1.6154458522796631</v>
      </c>
      <c r="CI14" s="221">
        <v>0.15312792360782623</v>
      </c>
      <c r="CJ14" s="221">
        <v>11</v>
      </c>
      <c r="CK14" s="221">
        <v>91.943130493164063</v>
      </c>
      <c r="CL14" s="221">
        <v>87.735847473144531</v>
      </c>
      <c r="CM14" s="222">
        <v>98.113204956054688</v>
      </c>
      <c r="CN14" s="221">
        <v>1.8521702289581299</v>
      </c>
      <c r="CO14" s="221">
        <v>0.16620856523513794</v>
      </c>
      <c r="CP14" s="221">
        <v>10</v>
      </c>
      <c r="CQ14" s="221">
        <v>93.269233703613281</v>
      </c>
      <c r="CR14" s="221">
        <v>88.995216369628906</v>
      </c>
      <c r="CS14" s="222">
        <v>100</v>
      </c>
      <c r="CT14" s="221"/>
      <c r="CU14" s="12" t="s">
        <v>199</v>
      </c>
      <c r="CV14" s="12">
        <f t="shared" si="0"/>
        <v>0.57148112552551955</v>
      </c>
      <c r="CW14" s="12">
        <f t="shared" si="1"/>
        <v>0.59302584555853721</v>
      </c>
      <c r="CX14" s="12">
        <f t="shared" si="2"/>
        <v>0.59853265817774071</v>
      </c>
      <c r="CY14" s="12">
        <f t="shared" si="3"/>
        <v>0.62347073374461859</v>
      </c>
      <c r="CZ14" s="12">
        <f t="shared" si="4"/>
        <v>0.61091678973535157</v>
      </c>
      <c r="DA14" s="12">
        <f t="shared" si="5"/>
        <v>0.59602731544174714</v>
      </c>
      <c r="DB14" s="12">
        <f t="shared" si="6"/>
        <v>0.68712726892419296</v>
      </c>
      <c r="DC14" s="12">
        <f t="shared" si="7"/>
        <v>0.80642272488019218</v>
      </c>
      <c r="DD14" s="12">
        <f t="shared" si="8"/>
        <v>0.7787990040450613</v>
      </c>
      <c r="DE14" s="12">
        <f t="shared" si="9"/>
        <v>0.71120175208815561</v>
      </c>
      <c r="DF14" s="12">
        <f t="shared" si="10"/>
        <v>0.60620000430298693</v>
      </c>
      <c r="DG14" s="12">
        <f t="shared" si="11"/>
        <v>0.55017326771561603</v>
      </c>
      <c r="DH14" s="12">
        <f t="shared" si="12"/>
        <v>0.54608705956944992</v>
      </c>
      <c r="DI14" s="12">
        <f t="shared" si="13"/>
        <v>0.60919227057343728</v>
      </c>
      <c r="DJ14" s="12">
        <f t="shared" si="14"/>
        <v>0.58293127709177295</v>
      </c>
      <c r="DK14" s="12">
        <f t="shared" si="15"/>
        <v>0.74331024312306826</v>
      </c>
    </row>
    <row r="15" spans="1:115">
      <c r="A15" s="12" t="s">
        <v>200</v>
      </c>
      <c r="B15" s="221">
        <v>0.976185142993927</v>
      </c>
      <c r="C15" s="221">
        <v>0.19309571385383606</v>
      </c>
      <c r="D15" s="221">
        <v>7</v>
      </c>
      <c r="E15" s="221">
        <v>81.818183898925781</v>
      </c>
      <c r="F15" s="221">
        <v>65.23809814453125</v>
      </c>
      <c r="G15" s="222">
        <v>89.523811340332031</v>
      </c>
      <c r="H15" s="221">
        <v>0.71449792385101318</v>
      </c>
      <c r="I15" s="221">
        <v>0.19264541566371918</v>
      </c>
      <c r="J15" s="221">
        <v>7</v>
      </c>
      <c r="K15" s="221">
        <v>71.770332336425781</v>
      </c>
      <c r="L15" s="221">
        <v>64.285713195800781</v>
      </c>
      <c r="M15" s="222">
        <v>82.857139587402344</v>
      </c>
      <c r="N15" s="221">
        <v>0.82247775793075562</v>
      </c>
      <c r="O15" s="221">
        <v>0.1600375771522522</v>
      </c>
      <c r="P15" s="221">
        <v>8</v>
      </c>
      <c r="Q15" s="221">
        <v>73.205741882324219</v>
      </c>
      <c r="R15" s="221">
        <v>65.23809814453125</v>
      </c>
      <c r="S15" s="222">
        <v>83.809524536132813</v>
      </c>
      <c r="T15" s="221">
        <v>0.71063417196273804</v>
      </c>
      <c r="U15" s="221">
        <v>0.17777164280414581</v>
      </c>
      <c r="V15" s="221">
        <v>8</v>
      </c>
      <c r="W15" s="221">
        <v>71.291862487792969</v>
      </c>
      <c r="X15" s="221">
        <v>63.333332061767578</v>
      </c>
      <c r="Y15" s="222">
        <v>80.952377319335937</v>
      </c>
      <c r="Z15" s="221">
        <v>0.79985862970352173</v>
      </c>
      <c r="AA15" s="221">
        <v>0.17712971568107605</v>
      </c>
      <c r="AB15" s="221">
        <v>8</v>
      </c>
      <c r="AC15" s="221">
        <v>73.684211730957031</v>
      </c>
      <c r="AD15" s="221">
        <v>63.333332061767578</v>
      </c>
      <c r="AE15" s="222">
        <v>83.809524536132813</v>
      </c>
      <c r="AF15" s="221">
        <v>0.91665017604827881</v>
      </c>
      <c r="AG15" s="221">
        <v>0.17186273634433746</v>
      </c>
      <c r="AH15" s="221">
        <v>8</v>
      </c>
      <c r="AI15" s="221">
        <v>79.425834655761719</v>
      </c>
      <c r="AJ15" s="221">
        <v>69.523811340332031</v>
      </c>
      <c r="AK15" s="222">
        <v>86.190475463867188</v>
      </c>
      <c r="AL15" s="221">
        <v>0.77552348375320435</v>
      </c>
      <c r="AM15" s="221">
        <v>0.16913898289203644</v>
      </c>
      <c r="AN15" s="221">
        <v>8</v>
      </c>
      <c r="AO15" s="221">
        <v>73.205741882324219</v>
      </c>
      <c r="AP15" s="221">
        <v>63.333332061767578</v>
      </c>
      <c r="AQ15" s="222">
        <v>83.333335876464844</v>
      </c>
      <c r="AR15" s="221">
        <v>0.85865676403045654</v>
      </c>
      <c r="AS15" s="221">
        <v>0.15990234911441803</v>
      </c>
      <c r="AT15" s="221">
        <v>10</v>
      </c>
      <c r="AU15" s="221">
        <v>72.248802185058594</v>
      </c>
      <c r="AV15" s="221">
        <v>68.095237731933594</v>
      </c>
      <c r="AW15" s="222">
        <v>85.23809814453125</v>
      </c>
      <c r="AX15" s="221">
        <v>0.83975207805633545</v>
      </c>
      <c r="AY15" s="221">
        <v>0.16147583723068237</v>
      </c>
      <c r="AZ15" s="221">
        <v>10</v>
      </c>
      <c r="BA15" s="221">
        <v>74.162681579589844</v>
      </c>
      <c r="BB15" s="221">
        <v>67.142860412597656</v>
      </c>
      <c r="BC15" s="222">
        <v>83.809524536132813</v>
      </c>
      <c r="BD15" s="221">
        <v>0.83644562959671021</v>
      </c>
      <c r="BE15" s="221">
        <v>0.16031542420387268</v>
      </c>
      <c r="BF15" s="221">
        <v>10</v>
      </c>
      <c r="BG15" s="221">
        <v>75.480766296386719</v>
      </c>
      <c r="BH15" s="221">
        <v>67.942581176757813</v>
      </c>
      <c r="BI15" s="222">
        <v>83.7320556640625</v>
      </c>
      <c r="BJ15" s="221">
        <v>0.6193619966506958</v>
      </c>
      <c r="BK15" s="221">
        <v>0.15939855575561523</v>
      </c>
      <c r="BL15" s="221">
        <v>10</v>
      </c>
      <c r="BM15" s="221">
        <v>67.298576354980469</v>
      </c>
      <c r="BN15" s="221">
        <v>62.264152526855469</v>
      </c>
      <c r="BO15" s="222">
        <v>75</v>
      </c>
      <c r="BP15" s="221">
        <v>0.60506671667098999</v>
      </c>
      <c r="BQ15" s="221">
        <v>0.1576838493347168</v>
      </c>
      <c r="BR15" s="221">
        <v>11</v>
      </c>
      <c r="BS15" s="221">
        <v>66.82464599609375</v>
      </c>
      <c r="BT15" s="221">
        <v>62.264152526855469</v>
      </c>
      <c r="BU15" s="222">
        <v>75.471694946289062</v>
      </c>
      <c r="BV15" s="221">
        <v>0.54807323217391968</v>
      </c>
      <c r="BW15" s="221">
        <v>0.14617151021957397</v>
      </c>
      <c r="BX15" s="221">
        <v>11</v>
      </c>
      <c r="BY15" s="221">
        <v>67.136146545410156</v>
      </c>
      <c r="BZ15" s="221">
        <v>62.149532318115234</v>
      </c>
      <c r="CA15" s="222">
        <v>73.831779479980469</v>
      </c>
      <c r="CB15" s="221">
        <v>0.39322647452354431</v>
      </c>
      <c r="CC15" s="221">
        <v>0.15085998177528381</v>
      </c>
      <c r="CD15" s="221">
        <v>12</v>
      </c>
      <c r="CE15" s="221">
        <v>63.507110595703125</v>
      </c>
      <c r="CF15" s="221">
        <v>58.962265014648437</v>
      </c>
      <c r="CG15" s="222">
        <v>69.811317443847656</v>
      </c>
      <c r="CH15" s="221">
        <v>0.43819773197174072</v>
      </c>
      <c r="CI15" s="221">
        <v>0.15039508044719696</v>
      </c>
      <c r="CJ15" s="221">
        <v>12</v>
      </c>
      <c r="CK15" s="221">
        <v>63.507110595703125</v>
      </c>
      <c r="CL15" s="221">
        <v>58.962265014648437</v>
      </c>
      <c r="CM15" s="222">
        <v>71.226417541503906</v>
      </c>
      <c r="CN15" s="221">
        <v>0.34484434127807617</v>
      </c>
      <c r="CO15" s="221">
        <v>0.16620856523513794</v>
      </c>
      <c r="CP15" s="221">
        <v>10</v>
      </c>
      <c r="CQ15" s="221">
        <v>67.307693481445312</v>
      </c>
      <c r="CR15" s="221">
        <v>60.765548706054688</v>
      </c>
      <c r="CS15" s="222">
        <v>73.684211730957031</v>
      </c>
      <c r="CT15" s="221"/>
      <c r="CU15" s="12" t="s">
        <v>200</v>
      </c>
      <c r="CV15" s="12">
        <f t="shared" si="0"/>
        <v>-0.34713307813328131</v>
      </c>
      <c r="CW15" s="12">
        <f t="shared" si="1"/>
        <v>-0.78871740797687862</v>
      </c>
      <c r="CX15" s="12">
        <f t="shared" si="2"/>
        <v>-0.64292143854058326</v>
      </c>
      <c r="CY15" s="12">
        <f t="shared" si="3"/>
        <v>-0.86728904840384957</v>
      </c>
      <c r="CZ15" s="12">
        <f t="shared" si="4"/>
        <v>-0.75725840646905829</v>
      </c>
      <c r="DA15" s="12">
        <f t="shared" si="5"/>
        <v>-0.58840918370374895</v>
      </c>
      <c r="DB15" s="12">
        <f t="shared" si="6"/>
        <v>-0.7868615010833574</v>
      </c>
      <c r="DC15" s="12">
        <f t="shared" si="7"/>
        <v>-0.64071390517654192</v>
      </c>
      <c r="DD15" s="12">
        <f t="shared" si="8"/>
        <v>-0.67976899696485493</v>
      </c>
      <c r="DE15" s="12">
        <f t="shared" si="9"/>
        <v>-0.69967857394115196</v>
      </c>
      <c r="DF15" s="12">
        <f t="shared" si="10"/>
        <v>-1.0482979102732612</v>
      </c>
      <c r="DG15" s="12">
        <f t="shared" si="11"/>
        <v>-1.1007284321222124</v>
      </c>
      <c r="DH15" s="12">
        <f t="shared" si="12"/>
        <v>-1.2268566285211675</v>
      </c>
      <c r="DI15" s="12">
        <f t="shared" si="13"/>
        <v>-1.3893718340620216</v>
      </c>
      <c r="DJ15" s="12">
        <f t="shared" si="14"/>
        <v>-1.3208108204253681</v>
      </c>
      <c r="DK15" s="12">
        <f t="shared" si="15"/>
        <v>-1.5033574226768014</v>
      </c>
    </row>
    <row r="16" spans="1:115">
      <c r="A16" s="12" t="s">
        <v>201</v>
      </c>
      <c r="B16" s="221">
        <v>0.82913857698440552</v>
      </c>
      <c r="C16" s="221">
        <v>0.17972280085086823</v>
      </c>
      <c r="D16" s="221">
        <v>8</v>
      </c>
      <c r="E16" s="221">
        <v>77.033493041992188</v>
      </c>
      <c r="F16" s="221">
        <v>63.809524536132812</v>
      </c>
      <c r="G16" s="222">
        <v>85.714286804199219</v>
      </c>
      <c r="H16" s="221">
        <v>0.78904581069946289</v>
      </c>
      <c r="I16" s="221">
        <v>0.17804788053035736</v>
      </c>
      <c r="J16" s="221">
        <v>9</v>
      </c>
      <c r="K16" s="221">
        <v>75.119613647460938</v>
      </c>
      <c r="L16" s="221">
        <v>66.190475463867188</v>
      </c>
      <c r="M16" s="222">
        <v>83.809524536132813</v>
      </c>
      <c r="N16" s="221">
        <v>0.85298824310302734</v>
      </c>
      <c r="O16" s="221">
        <v>0.14903923869132996</v>
      </c>
      <c r="P16" s="221">
        <v>11</v>
      </c>
      <c r="Q16" s="221">
        <v>76.555023193359375</v>
      </c>
      <c r="R16" s="221">
        <v>68.571426391601563</v>
      </c>
      <c r="S16" s="222">
        <v>83.809524536132813</v>
      </c>
      <c r="T16" s="221">
        <v>0.92916744947433472</v>
      </c>
      <c r="U16" s="221">
        <v>0.15659970045089722</v>
      </c>
      <c r="V16" s="221">
        <v>12</v>
      </c>
      <c r="W16" s="221">
        <v>78.468902587890625</v>
      </c>
      <c r="X16" s="221">
        <v>70</v>
      </c>
      <c r="Y16" s="222">
        <v>84.285713195800781</v>
      </c>
      <c r="Z16" s="221">
        <v>0.89032500982284546</v>
      </c>
      <c r="AA16" s="221">
        <v>0.15559692680835724</v>
      </c>
      <c r="AB16" s="221">
        <v>12</v>
      </c>
      <c r="AC16" s="221">
        <v>77.511962890625</v>
      </c>
      <c r="AD16" s="221">
        <v>69.523811340332031</v>
      </c>
      <c r="AE16" s="222">
        <v>83.809524536132813</v>
      </c>
      <c r="AF16" s="221">
        <v>0.89128661155700684</v>
      </c>
      <c r="AG16" s="221">
        <v>0.14175356924533844</v>
      </c>
      <c r="AH16" s="221">
        <v>12</v>
      </c>
      <c r="AI16" s="221">
        <v>77.511962890625</v>
      </c>
      <c r="AJ16" s="221">
        <v>70.476188659667969</v>
      </c>
      <c r="AK16" s="222">
        <v>84.76190185546875</v>
      </c>
      <c r="AL16" s="221">
        <v>0.82587552070617676</v>
      </c>
      <c r="AM16" s="221">
        <v>0.14608226716518402</v>
      </c>
      <c r="AN16" s="221">
        <v>12</v>
      </c>
      <c r="AO16" s="221">
        <v>76.555023193359375</v>
      </c>
      <c r="AP16" s="221">
        <v>66.190475463867188</v>
      </c>
      <c r="AQ16" s="222">
        <v>83.333335876464844</v>
      </c>
      <c r="AR16" s="221">
        <v>0.96134036779403687</v>
      </c>
      <c r="AS16" s="221">
        <v>0.13997794687747955</v>
      </c>
      <c r="AT16" s="221">
        <v>14</v>
      </c>
      <c r="AU16" s="221">
        <v>79.904304504394531</v>
      </c>
      <c r="AV16" s="221">
        <v>70.476188659667969</v>
      </c>
      <c r="AW16" s="222">
        <v>88.571426391601563</v>
      </c>
      <c r="AX16" s="221">
        <v>0.91935557126998901</v>
      </c>
      <c r="AY16" s="221">
        <v>0.13948951661586761</v>
      </c>
      <c r="AZ16" s="221">
        <v>14</v>
      </c>
      <c r="BA16" s="221">
        <v>81.339714050292969</v>
      </c>
      <c r="BB16" s="221">
        <v>71.428573608398438</v>
      </c>
      <c r="BC16" s="222">
        <v>84.76190185546875</v>
      </c>
      <c r="BD16" s="221">
        <v>0.89208805561065674</v>
      </c>
      <c r="BE16" s="221">
        <v>0.13601323962211609</v>
      </c>
      <c r="BF16" s="221">
        <v>15</v>
      </c>
      <c r="BG16" s="221">
        <v>79.807693481445313</v>
      </c>
      <c r="BH16" s="221">
        <v>70.334930419921875</v>
      </c>
      <c r="BI16" s="222">
        <v>83.7320556640625</v>
      </c>
      <c r="BJ16" s="221">
        <v>0.75868517160415649</v>
      </c>
      <c r="BK16" s="221">
        <v>0.13032689690589905</v>
      </c>
      <c r="BL16" s="221">
        <v>15</v>
      </c>
      <c r="BM16" s="221">
        <v>71.563980102539063</v>
      </c>
      <c r="BN16" s="221">
        <v>65.5660400390625</v>
      </c>
      <c r="BO16" s="222">
        <v>80.660377502441406</v>
      </c>
      <c r="BP16" s="221">
        <v>0.74758428335189819</v>
      </c>
      <c r="BQ16" s="221">
        <v>0.13598679006099701</v>
      </c>
      <c r="BR16" s="221">
        <v>14</v>
      </c>
      <c r="BS16" s="221">
        <v>72.037918090820313</v>
      </c>
      <c r="BT16" s="221">
        <v>65.094337463378906</v>
      </c>
      <c r="BU16" s="222">
        <v>80.188682556152344</v>
      </c>
      <c r="BV16" s="221">
        <v>0.74494451284408569</v>
      </c>
      <c r="BW16" s="221">
        <v>0.12913736701011658</v>
      </c>
      <c r="BX16" s="221">
        <v>14</v>
      </c>
      <c r="BY16" s="221">
        <v>71.361503601074219</v>
      </c>
      <c r="BZ16" s="221">
        <v>65.887847900390625</v>
      </c>
      <c r="CA16" s="222">
        <v>79.439254760742188</v>
      </c>
      <c r="CB16" s="221">
        <v>0.59509807825088501</v>
      </c>
      <c r="CC16" s="221">
        <v>0.13014395534992218</v>
      </c>
      <c r="CD16" s="221">
        <v>15</v>
      </c>
      <c r="CE16" s="221">
        <v>68.246444702148438</v>
      </c>
      <c r="CF16" s="221">
        <v>62.735847473144531</v>
      </c>
      <c r="CG16" s="222">
        <v>73.584907531738281</v>
      </c>
      <c r="CH16" s="221">
        <v>0.56343120336532593</v>
      </c>
      <c r="CI16" s="221">
        <v>0.13344933092594147</v>
      </c>
      <c r="CJ16" s="221">
        <v>14</v>
      </c>
      <c r="CK16" s="221">
        <v>67.298576354980469</v>
      </c>
      <c r="CL16" s="221">
        <v>61.320755004882813</v>
      </c>
      <c r="CM16" s="222">
        <v>73.113204956054687</v>
      </c>
      <c r="CN16" s="221">
        <v>0.49723508954048157</v>
      </c>
      <c r="CO16" s="221">
        <v>0.14144791662693024</v>
      </c>
      <c r="CP16" s="221">
        <v>13</v>
      </c>
      <c r="CQ16" s="221">
        <v>70.673080444335938</v>
      </c>
      <c r="CR16" s="221">
        <v>65.071769714355469</v>
      </c>
      <c r="CS16" s="222">
        <v>76.555023193359375</v>
      </c>
      <c r="CT16" s="221"/>
      <c r="CU16" s="12" t="s">
        <v>201</v>
      </c>
      <c r="CV16" s="12">
        <f t="shared" si="0"/>
        <v>-0.57637556366845411</v>
      </c>
      <c r="CW16" s="12">
        <f t="shared" si="1"/>
        <v>-0.67335175910807077</v>
      </c>
      <c r="CX16" s="12">
        <f t="shared" si="2"/>
        <v>-0.59340703910346515</v>
      </c>
      <c r="CY16" s="12">
        <f t="shared" si="3"/>
        <v>-0.50590099340381411</v>
      </c>
      <c r="CZ16" s="12">
        <f t="shared" si="4"/>
        <v>-0.60718648530127373</v>
      </c>
      <c r="DA16" s="12">
        <f t="shared" si="5"/>
        <v>-0.63053246053777512</v>
      </c>
      <c r="DB16" s="12">
        <f t="shared" si="6"/>
        <v>-0.70259627354288912</v>
      </c>
      <c r="DC16" s="12">
        <f t="shared" si="7"/>
        <v>-0.4750509393922322</v>
      </c>
      <c r="DD16" s="12">
        <f t="shared" si="8"/>
        <v>-0.55180233861388961</v>
      </c>
      <c r="DE16" s="12">
        <f t="shared" si="9"/>
        <v>-0.61088065287027749</v>
      </c>
      <c r="DF16" s="12">
        <f t="shared" si="10"/>
        <v>-0.82239144751869608</v>
      </c>
      <c r="DG16" s="12">
        <f t="shared" si="11"/>
        <v>-0.86796015644521785</v>
      </c>
      <c r="DH16" s="12">
        <f t="shared" si="12"/>
        <v>-0.89734039987323089</v>
      </c>
      <c r="DI16" s="12">
        <f t="shared" si="13"/>
        <v>-1.065147528944405</v>
      </c>
      <c r="DJ16" s="12">
        <f t="shared" si="14"/>
        <v>-1.1182942672897238</v>
      </c>
      <c r="DK16" s="12">
        <f t="shared" si="15"/>
        <v>-1.2762191710972823</v>
      </c>
    </row>
    <row r="17" spans="1:115">
      <c r="A17" s="12" t="s">
        <v>202</v>
      </c>
      <c r="B17" s="221">
        <v>1.5818372964859009</v>
      </c>
      <c r="C17" s="221">
        <v>0.25360441207885742</v>
      </c>
      <c r="D17" s="221">
        <v>6</v>
      </c>
      <c r="E17" s="221">
        <v>94.258369445800781</v>
      </c>
      <c r="F17" s="221">
        <v>86.190475463867188</v>
      </c>
      <c r="G17" s="222">
        <v>100</v>
      </c>
      <c r="H17" s="221">
        <v>1.6900030374526978</v>
      </c>
      <c r="I17" s="221">
        <v>0.23854281008243561</v>
      </c>
      <c r="J17" s="221">
        <v>6</v>
      </c>
      <c r="K17" s="221">
        <v>94.258369445800781</v>
      </c>
      <c r="L17" s="221">
        <v>90</v>
      </c>
      <c r="M17" s="222">
        <v>100</v>
      </c>
      <c r="N17" s="221">
        <v>1.8014086484909058</v>
      </c>
      <c r="O17" s="221">
        <v>0.19938020408153534</v>
      </c>
      <c r="P17" s="221">
        <v>6</v>
      </c>
      <c r="Q17" s="221">
        <v>98.08612060546875</v>
      </c>
      <c r="R17" s="221">
        <v>91.428573608398437</v>
      </c>
      <c r="S17" s="222">
        <v>100</v>
      </c>
      <c r="T17" s="221">
        <v>1.8657501935958862</v>
      </c>
      <c r="U17" s="221">
        <v>0.21888956427574158</v>
      </c>
      <c r="V17" s="221">
        <v>6</v>
      </c>
      <c r="W17" s="221">
        <v>98.564590454101563</v>
      </c>
      <c r="X17" s="221">
        <v>92.857139587402344</v>
      </c>
      <c r="Y17" s="222">
        <v>100</v>
      </c>
      <c r="Z17" s="221">
        <v>1.94266676902771</v>
      </c>
      <c r="AA17" s="221">
        <v>0.21042260527610779</v>
      </c>
      <c r="AB17" s="221">
        <v>6</v>
      </c>
      <c r="AC17" s="221">
        <v>99.521530151367188</v>
      </c>
      <c r="AD17" s="221">
        <v>92.857139587402344</v>
      </c>
      <c r="AE17" s="222">
        <v>100</v>
      </c>
      <c r="AF17" s="221">
        <v>1.9603681564331055</v>
      </c>
      <c r="AG17" s="221">
        <v>0.20839570462703705</v>
      </c>
      <c r="AH17" s="221">
        <v>6</v>
      </c>
      <c r="AI17" s="221">
        <v>99.043060302734375</v>
      </c>
      <c r="AJ17" s="221">
        <v>92.857139587402344</v>
      </c>
      <c r="AK17" s="222">
        <v>100</v>
      </c>
      <c r="AL17" s="221">
        <v>1.9744237661361694</v>
      </c>
      <c r="AM17" s="221">
        <v>0.20370768010616302</v>
      </c>
      <c r="AN17" s="221">
        <v>6</v>
      </c>
      <c r="AO17" s="221">
        <v>100</v>
      </c>
      <c r="AP17" s="221">
        <v>92.857139587402344</v>
      </c>
      <c r="AQ17" s="222">
        <v>100</v>
      </c>
      <c r="AR17" s="221">
        <v>1.9005427360534668</v>
      </c>
      <c r="AS17" s="221">
        <v>0.17316582798957825</v>
      </c>
      <c r="AT17" s="221">
        <v>7</v>
      </c>
      <c r="AU17" s="221">
        <v>98.08612060546875</v>
      </c>
      <c r="AV17" s="221">
        <v>91.904762268066406</v>
      </c>
      <c r="AW17" s="222">
        <v>100</v>
      </c>
      <c r="AX17" s="221">
        <v>1.8461402654647827</v>
      </c>
      <c r="AY17" s="221">
        <v>0.17496410012245178</v>
      </c>
      <c r="AZ17" s="221">
        <v>7</v>
      </c>
      <c r="BA17" s="221">
        <v>97.607658386230469</v>
      </c>
      <c r="BB17" s="221">
        <v>90.952377319335938</v>
      </c>
      <c r="BC17" s="222">
        <v>100</v>
      </c>
      <c r="BD17" s="221">
        <v>1.8864041566848755</v>
      </c>
      <c r="BE17" s="221">
        <v>0.1726904958486557</v>
      </c>
      <c r="BF17" s="221">
        <v>8</v>
      </c>
      <c r="BG17" s="221">
        <v>97.596153259277344</v>
      </c>
      <c r="BH17" s="221">
        <v>91.387557983398438</v>
      </c>
      <c r="BI17" s="222">
        <v>100</v>
      </c>
      <c r="BJ17" s="221">
        <v>1.7053052186965942</v>
      </c>
      <c r="BK17" s="221">
        <v>0.17919790744781494</v>
      </c>
      <c r="BL17" s="221">
        <v>8</v>
      </c>
      <c r="BM17" s="221">
        <v>93.838859558105469</v>
      </c>
      <c r="BN17" s="221">
        <v>88.679244995117187</v>
      </c>
      <c r="BO17" s="222">
        <v>100</v>
      </c>
      <c r="BP17" s="221">
        <v>1.6975963115692139</v>
      </c>
      <c r="BQ17" s="221">
        <v>0.17013952136039734</v>
      </c>
      <c r="BR17" s="221">
        <v>9</v>
      </c>
      <c r="BS17" s="221">
        <v>93.36492919921875</v>
      </c>
      <c r="BT17" s="221">
        <v>88.679244995117187</v>
      </c>
      <c r="BU17" s="222">
        <v>100</v>
      </c>
      <c r="BV17" s="221">
        <v>1.6767785549163818</v>
      </c>
      <c r="BW17" s="221">
        <v>0.15819205343723297</v>
      </c>
      <c r="BX17" s="221">
        <v>9</v>
      </c>
      <c r="BY17" s="221">
        <v>92.957748413085938</v>
      </c>
      <c r="BZ17" s="221">
        <v>89.252334594726563</v>
      </c>
      <c r="CA17" s="222">
        <v>99.065422058105469</v>
      </c>
      <c r="CB17" s="221">
        <v>1.6721111536026001</v>
      </c>
      <c r="CC17" s="221">
        <v>0.15975479781627655</v>
      </c>
      <c r="CD17" s="221">
        <v>10</v>
      </c>
      <c r="CE17" s="221">
        <v>92.417060852050781</v>
      </c>
      <c r="CF17" s="221">
        <v>89.15093994140625</v>
      </c>
      <c r="CG17" s="222">
        <v>99.056602478027344</v>
      </c>
      <c r="CH17" s="221">
        <v>1.6451733112335205</v>
      </c>
      <c r="CI17" s="221">
        <v>0.16077016294002533</v>
      </c>
      <c r="CJ17" s="221">
        <v>10</v>
      </c>
      <c r="CK17" s="221">
        <v>92.417060852050781</v>
      </c>
      <c r="CL17" s="221">
        <v>87.735847473144531</v>
      </c>
      <c r="CM17" s="222">
        <v>98.584907531738281</v>
      </c>
      <c r="CN17" s="221">
        <v>1.7215516567230225</v>
      </c>
      <c r="CO17" s="221">
        <v>0.17599323391914368</v>
      </c>
      <c r="CP17" s="221">
        <v>9</v>
      </c>
      <c r="CQ17" s="221">
        <v>90.865386962890625</v>
      </c>
      <c r="CR17" s="221">
        <v>88.038276672363281</v>
      </c>
      <c r="CS17" s="222">
        <v>97.607658386230469</v>
      </c>
      <c r="CT17" s="221"/>
      <c r="CU17" s="12" t="s">
        <v>202</v>
      </c>
      <c r="CV17" s="12">
        <f t="shared" si="0"/>
        <v>0.59706581616282839</v>
      </c>
      <c r="CW17" s="12">
        <f t="shared" si="1"/>
        <v>0.72091331615462428</v>
      </c>
      <c r="CX17" s="12">
        <f t="shared" si="2"/>
        <v>0.94575127062302622</v>
      </c>
      <c r="CY17" s="12">
        <f t="shared" si="3"/>
        <v>1.0429240647236471</v>
      </c>
      <c r="CZ17" s="12">
        <f t="shared" si="4"/>
        <v>1.1385111906824121</v>
      </c>
      <c r="DA17" s="12">
        <f t="shared" si="5"/>
        <v>1.144975784309316</v>
      </c>
      <c r="DB17" s="12">
        <f t="shared" si="6"/>
        <v>1.2195241628707698</v>
      </c>
      <c r="DC17" s="12">
        <f t="shared" si="7"/>
        <v>1.0401963259427369</v>
      </c>
      <c r="DD17" s="12">
        <f t="shared" si="8"/>
        <v>0.93805112810039915</v>
      </c>
      <c r="DE17" s="12">
        <f t="shared" si="9"/>
        <v>0.97591577186788714</v>
      </c>
      <c r="DF17" s="12">
        <f t="shared" si="10"/>
        <v>0.71251174775119175</v>
      </c>
      <c r="DG17" s="12">
        <f t="shared" si="11"/>
        <v>0.68365672020029045</v>
      </c>
      <c r="DH17" s="12">
        <f t="shared" si="12"/>
        <v>0.66233066146282216</v>
      </c>
      <c r="DI17" s="12">
        <f t="shared" si="13"/>
        <v>0.66463422099472114</v>
      </c>
      <c r="DJ17" s="12">
        <f t="shared" si="14"/>
        <v>0.63100390858416266</v>
      </c>
      <c r="DK17" s="12">
        <f t="shared" si="15"/>
        <v>0.54862339723785403</v>
      </c>
    </row>
    <row r="18" spans="1:115">
      <c r="A18" s="12" t="s">
        <v>203</v>
      </c>
      <c r="B18" s="221">
        <v>1.4666485786437988</v>
      </c>
      <c r="C18" s="221">
        <v>0.19309571385383606</v>
      </c>
      <c r="D18" s="221">
        <v>7</v>
      </c>
      <c r="E18" s="221">
        <v>93.301437377929688</v>
      </c>
      <c r="F18" s="221">
        <v>85.714286804199219</v>
      </c>
      <c r="G18" s="222">
        <v>97.142860412597656</v>
      </c>
      <c r="H18" s="221">
        <v>1.5891132354736328</v>
      </c>
      <c r="I18" s="221">
        <v>0.19264541566371918</v>
      </c>
      <c r="J18" s="221">
        <v>7</v>
      </c>
      <c r="K18" s="221">
        <v>93.301437377929688</v>
      </c>
      <c r="L18" s="221">
        <v>88.571426391601563</v>
      </c>
      <c r="M18" s="222">
        <v>98.571426391601563</v>
      </c>
      <c r="N18" s="221">
        <v>1.5099667310714722</v>
      </c>
      <c r="O18" s="221">
        <v>0.16043168306350708</v>
      </c>
      <c r="P18" s="221">
        <v>7</v>
      </c>
      <c r="Q18" s="221">
        <v>92.822967529296875</v>
      </c>
      <c r="R18" s="221">
        <v>86.190475463867188</v>
      </c>
      <c r="S18" s="222">
        <v>96.190475463867188</v>
      </c>
      <c r="T18" s="221">
        <v>1.5904330015182495</v>
      </c>
      <c r="U18" s="221">
        <v>0.17916379868984222</v>
      </c>
      <c r="V18" s="221">
        <v>7</v>
      </c>
      <c r="W18" s="221">
        <v>93.301437377929688</v>
      </c>
      <c r="X18" s="221">
        <v>88.095237731933594</v>
      </c>
      <c r="Y18" s="222">
        <v>99.047622680664063</v>
      </c>
      <c r="Z18" s="221">
        <v>1.4841700792312622</v>
      </c>
      <c r="AA18" s="221">
        <v>0.178548663854599</v>
      </c>
      <c r="AB18" s="221">
        <v>7</v>
      </c>
      <c r="AC18" s="221">
        <v>91.387557983398438</v>
      </c>
      <c r="AD18" s="221">
        <v>84.76190185546875</v>
      </c>
      <c r="AE18" s="222">
        <v>95.23809814453125</v>
      </c>
      <c r="AF18" s="221">
        <v>1.5303828716278076</v>
      </c>
      <c r="AG18" s="221">
        <v>0.17253555357456207</v>
      </c>
      <c r="AH18" s="221">
        <v>7</v>
      </c>
      <c r="AI18" s="221">
        <v>92.344497680664063</v>
      </c>
      <c r="AJ18" s="221">
        <v>87.619049072265625</v>
      </c>
      <c r="AK18" s="222">
        <v>95.714286804199219</v>
      </c>
      <c r="AL18" s="221">
        <v>1.580155611038208</v>
      </c>
      <c r="AM18" s="221">
        <v>0.16913898289203644</v>
      </c>
      <c r="AN18" s="221">
        <v>8</v>
      </c>
      <c r="AO18" s="221">
        <v>92.344497680664063</v>
      </c>
      <c r="AP18" s="221">
        <v>89.523811340332031</v>
      </c>
      <c r="AQ18" s="222">
        <v>97.142860412597656</v>
      </c>
      <c r="AR18" s="221">
        <v>1.6950418949127197</v>
      </c>
      <c r="AS18" s="221">
        <v>0.16043747961521149</v>
      </c>
      <c r="AT18" s="221">
        <v>9</v>
      </c>
      <c r="AU18" s="221">
        <v>93.7799072265625</v>
      </c>
      <c r="AV18" s="221">
        <v>90</v>
      </c>
      <c r="AW18" s="222">
        <v>99.047622680664063</v>
      </c>
      <c r="AX18" s="221">
        <v>1.7095720767974854</v>
      </c>
      <c r="AY18" s="221">
        <v>0.16147583723068237</v>
      </c>
      <c r="AZ18" s="221">
        <v>10</v>
      </c>
      <c r="BA18" s="221">
        <v>93.7799072265625</v>
      </c>
      <c r="BB18" s="221">
        <v>90</v>
      </c>
      <c r="BC18" s="222">
        <v>99.523811340332031</v>
      </c>
      <c r="BD18" s="221">
        <v>1.691156268119812</v>
      </c>
      <c r="BE18" s="221">
        <v>0.16031542420387268</v>
      </c>
      <c r="BF18" s="221">
        <v>10</v>
      </c>
      <c r="BG18" s="221">
        <v>93.269233703613281</v>
      </c>
      <c r="BH18" s="221">
        <v>89.473686218261719</v>
      </c>
      <c r="BI18" s="222">
        <v>99.521530151367188</v>
      </c>
      <c r="BJ18" s="221">
        <v>1.741917610168457</v>
      </c>
      <c r="BK18" s="221">
        <v>0.15939855575561523</v>
      </c>
      <c r="BL18" s="221">
        <v>10</v>
      </c>
      <c r="BM18" s="221">
        <v>95.260665893554688</v>
      </c>
      <c r="BN18" s="221">
        <v>90.094337463378906</v>
      </c>
      <c r="BO18" s="222">
        <v>100</v>
      </c>
      <c r="BP18" s="221">
        <v>1.7683802843093872</v>
      </c>
      <c r="BQ18" s="221">
        <v>0.15982086956501007</v>
      </c>
      <c r="BR18" s="221">
        <v>10</v>
      </c>
      <c r="BS18" s="221">
        <v>95.734596252441406</v>
      </c>
      <c r="BT18" s="221">
        <v>90.094337463378906</v>
      </c>
      <c r="BU18" s="222">
        <v>100</v>
      </c>
      <c r="BV18" s="221">
        <v>1.7653161287307739</v>
      </c>
      <c r="BW18" s="221">
        <v>0.14701850712299347</v>
      </c>
      <c r="BX18" s="221">
        <v>11</v>
      </c>
      <c r="BY18" s="221">
        <v>96.244132995605469</v>
      </c>
      <c r="BZ18" s="221">
        <v>90.186912536621094</v>
      </c>
      <c r="CA18" s="222">
        <v>100</v>
      </c>
      <c r="CB18" s="221">
        <v>1.7297277450561523</v>
      </c>
      <c r="CC18" s="221">
        <v>0.15771052241325378</v>
      </c>
      <c r="CD18" s="221">
        <v>11</v>
      </c>
      <c r="CE18" s="221">
        <v>94.312797546386719</v>
      </c>
      <c r="CF18" s="221">
        <v>90.094337463378906</v>
      </c>
      <c r="CG18" s="222">
        <v>100</v>
      </c>
      <c r="CH18" s="221">
        <v>1.7209016084671021</v>
      </c>
      <c r="CI18" s="221">
        <v>0.16077016294002533</v>
      </c>
      <c r="CJ18" s="221">
        <v>10</v>
      </c>
      <c r="CK18" s="221">
        <v>94.312797546386719</v>
      </c>
      <c r="CL18" s="221">
        <v>90.094337463378906</v>
      </c>
      <c r="CM18" s="222">
        <v>100</v>
      </c>
      <c r="CN18" s="221">
        <v>1.8010456562042236</v>
      </c>
      <c r="CO18" s="221">
        <v>0.17599323391914368</v>
      </c>
      <c r="CP18" s="221">
        <v>9</v>
      </c>
      <c r="CQ18" s="221">
        <v>92.788459777832031</v>
      </c>
      <c r="CR18" s="221">
        <v>88.995216369628906</v>
      </c>
      <c r="CS18" s="222">
        <v>99.043060302734375</v>
      </c>
      <c r="CT18" s="221"/>
      <c r="CU18" s="12" t="s">
        <v>203</v>
      </c>
      <c r="CV18" s="12">
        <f t="shared" si="0"/>
        <v>0.41748904194544645</v>
      </c>
      <c r="CW18" s="12">
        <f t="shared" si="1"/>
        <v>0.56478256635588042</v>
      </c>
      <c r="CX18" s="12">
        <f t="shared" si="2"/>
        <v>0.47278037454104249</v>
      </c>
      <c r="CY18" s="12">
        <f t="shared" si="3"/>
        <v>0.58763256090346383</v>
      </c>
      <c r="CZ18" s="12">
        <f t="shared" si="4"/>
        <v>0.37792500390156941</v>
      </c>
      <c r="DA18" s="12">
        <f t="shared" si="5"/>
        <v>0.43086522651906789</v>
      </c>
      <c r="DB18" s="12">
        <f t="shared" si="6"/>
        <v>0.55970784139166152</v>
      </c>
      <c r="DC18" s="12">
        <f t="shared" si="7"/>
        <v>0.70865479870018522</v>
      </c>
      <c r="DD18" s="12">
        <f t="shared" si="8"/>
        <v>0.71851082860760351</v>
      </c>
      <c r="DE18" s="12">
        <f t="shared" si="9"/>
        <v>0.66432607601764115</v>
      </c>
      <c r="DF18" s="12">
        <f t="shared" si="10"/>
        <v>0.77187714660286699</v>
      </c>
      <c r="DG18" s="12">
        <f t="shared" si="11"/>
        <v>0.79926536876210108</v>
      </c>
      <c r="DH18" s="12">
        <f t="shared" si="12"/>
        <v>0.81052174000736232</v>
      </c>
      <c r="DI18" s="12">
        <f t="shared" si="13"/>
        <v>0.75717174971275125</v>
      </c>
      <c r="DJ18" s="12">
        <f t="shared" si="14"/>
        <v>0.75346504904378941</v>
      </c>
      <c r="DK18" s="12">
        <f t="shared" si="15"/>
        <v>0.66710912067647077</v>
      </c>
    </row>
    <row r="19" spans="1:115">
      <c r="A19" s="12" t="s">
        <v>204</v>
      </c>
      <c r="B19" s="221">
        <v>1.2463201284408569</v>
      </c>
      <c r="C19" s="221">
        <v>0.19309571385383606</v>
      </c>
      <c r="D19" s="221">
        <v>7</v>
      </c>
      <c r="E19" s="221">
        <v>88.995216369628906</v>
      </c>
      <c r="F19" s="221">
        <v>80.476188659667969</v>
      </c>
      <c r="G19" s="222">
        <v>93.333335876464844</v>
      </c>
      <c r="H19" s="221">
        <v>1.0001093149185181</v>
      </c>
      <c r="I19" s="221">
        <v>0.19264541566371918</v>
      </c>
      <c r="J19" s="221">
        <v>7</v>
      </c>
      <c r="K19" s="221">
        <v>81.818183898925781</v>
      </c>
      <c r="L19" s="221">
        <v>71.428573608398438</v>
      </c>
      <c r="M19" s="222">
        <v>90.476188659667969</v>
      </c>
      <c r="N19" s="221">
        <v>0.97960752248764038</v>
      </c>
      <c r="O19" s="221">
        <v>0.1600375771522522</v>
      </c>
      <c r="P19" s="221">
        <v>8</v>
      </c>
      <c r="Q19" s="221">
        <v>81.818183898925781</v>
      </c>
      <c r="R19" s="221">
        <v>70.952377319335938</v>
      </c>
      <c r="S19" s="222">
        <v>86.190475463867188</v>
      </c>
      <c r="T19" s="221">
        <v>1.0641790628433228</v>
      </c>
      <c r="U19" s="221">
        <v>0.17777164280414581</v>
      </c>
      <c r="V19" s="221">
        <v>8</v>
      </c>
      <c r="W19" s="221">
        <v>82.775115966796875</v>
      </c>
      <c r="X19" s="221">
        <v>72.857139587402344</v>
      </c>
      <c r="Y19" s="222">
        <v>89.047622680664063</v>
      </c>
      <c r="Z19" s="221">
        <v>0.88785320520401001</v>
      </c>
      <c r="AA19" s="221">
        <v>0.17712971568107605</v>
      </c>
      <c r="AB19" s="221">
        <v>8</v>
      </c>
      <c r="AC19" s="221">
        <v>77.033493041992188</v>
      </c>
      <c r="AD19" s="221">
        <v>69.047622680664063</v>
      </c>
      <c r="AE19" s="222">
        <v>84.76190185546875</v>
      </c>
      <c r="AF19" s="221">
        <v>0.86959052085876465</v>
      </c>
      <c r="AG19" s="221">
        <v>0.17186273634433746</v>
      </c>
      <c r="AH19" s="221">
        <v>8</v>
      </c>
      <c r="AI19" s="221">
        <v>76.555023193359375</v>
      </c>
      <c r="AJ19" s="221">
        <v>68.571426391601563</v>
      </c>
      <c r="AK19" s="222">
        <v>85.23809814453125</v>
      </c>
      <c r="AL19" s="221">
        <v>0.81344175338745117</v>
      </c>
      <c r="AM19" s="221">
        <v>0.16913898289203644</v>
      </c>
      <c r="AN19" s="221">
        <v>8</v>
      </c>
      <c r="AO19" s="221">
        <v>75.59808349609375</v>
      </c>
      <c r="AP19" s="221">
        <v>64.76190185546875</v>
      </c>
      <c r="AQ19" s="222">
        <v>83.809524536132813</v>
      </c>
      <c r="AR19" s="221">
        <v>0.88694983720779419</v>
      </c>
      <c r="AS19" s="221">
        <v>0.15671221911907196</v>
      </c>
      <c r="AT19" s="221">
        <v>11</v>
      </c>
      <c r="AU19" s="221">
        <v>77.990432739257813</v>
      </c>
      <c r="AV19" s="221">
        <v>68.095237731933594</v>
      </c>
      <c r="AW19" s="222">
        <v>87.619049072265625</v>
      </c>
      <c r="AX19" s="221">
        <v>0.81049710512161255</v>
      </c>
      <c r="AY19" s="221">
        <v>0.15920050442218781</v>
      </c>
      <c r="AZ19" s="221">
        <v>11</v>
      </c>
      <c r="BA19" s="221">
        <v>73.684211730957031</v>
      </c>
      <c r="BB19" s="221">
        <v>65.714286804199219</v>
      </c>
      <c r="BC19" s="222">
        <v>83.333335876464844</v>
      </c>
      <c r="BD19" s="221">
        <v>0.82713764905929565</v>
      </c>
      <c r="BE19" s="221">
        <v>0.15824198722839355</v>
      </c>
      <c r="BF19" s="221">
        <v>11</v>
      </c>
      <c r="BG19" s="221">
        <v>75</v>
      </c>
      <c r="BH19" s="221">
        <v>67.464111328125</v>
      </c>
      <c r="BI19" s="222">
        <v>83.7320556640625</v>
      </c>
      <c r="BJ19" s="221">
        <v>0.82259082794189453</v>
      </c>
      <c r="BK19" s="221">
        <v>0.15939855575561523</v>
      </c>
      <c r="BL19" s="221">
        <v>10</v>
      </c>
      <c r="BM19" s="221">
        <v>74.407585144042969</v>
      </c>
      <c r="BN19" s="221">
        <v>66.037734985351563</v>
      </c>
      <c r="BO19" s="222">
        <v>83.962265014648437</v>
      </c>
      <c r="BP19" s="221">
        <v>0.89870655536651611</v>
      </c>
      <c r="BQ19" s="221">
        <v>0.15982086956501007</v>
      </c>
      <c r="BR19" s="221">
        <v>10</v>
      </c>
      <c r="BS19" s="221">
        <v>79.146919250488281</v>
      </c>
      <c r="BT19" s="221">
        <v>66.981132507324219</v>
      </c>
      <c r="BU19" s="222">
        <v>85.84906005859375</v>
      </c>
      <c r="BV19" s="221">
        <v>0.99930417537689209</v>
      </c>
      <c r="BW19" s="221">
        <v>0.14873716235160828</v>
      </c>
      <c r="BX19" s="221">
        <v>10</v>
      </c>
      <c r="BY19" s="221">
        <v>80.281692504882813</v>
      </c>
      <c r="BZ19" s="221">
        <v>72.897193908691406</v>
      </c>
      <c r="CA19" s="222">
        <v>86.448600769042969</v>
      </c>
      <c r="CB19" s="221">
        <v>0.91688507795333862</v>
      </c>
      <c r="CC19" s="221">
        <v>0.15975479781627655</v>
      </c>
      <c r="CD19" s="221">
        <v>10</v>
      </c>
      <c r="CE19" s="221">
        <v>77.725120544433594</v>
      </c>
      <c r="CF19" s="221">
        <v>70.28302001953125</v>
      </c>
      <c r="CG19" s="222">
        <v>86.320755004882813</v>
      </c>
      <c r="CH19" s="221">
        <v>0.95249778032302856</v>
      </c>
      <c r="CI19" s="221">
        <v>0.16077016294002533</v>
      </c>
      <c r="CJ19" s="221">
        <v>10</v>
      </c>
      <c r="CK19" s="221">
        <v>80.09478759765625</v>
      </c>
      <c r="CL19" s="221">
        <v>71.226417541503906</v>
      </c>
      <c r="CM19" s="222">
        <v>86.320755004882813</v>
      </c>
      <c r="CN19" s="221">
        <v>1.1051598787307739</v>
      </c>
      <c r="CO19" s="221">
        <v>0.17599323391914368</v>
      </c>
      <c r="CP19" s="221">
        <v>9</v>
      </c>
      <c r="CQ19" s="221">
        <v>83.173080444335938</v>
      </c>
      <c r="CR19" s="221">
        <v>77.033493041992188</v>
      </c>
      <c r="CS19" s="222">
        <v>87.559806823730469</v>
      </c>
      <c r="CT19" s="221"/>
      <c r="CU19" s="12" t="s">
        <v>204</v>
      </c>
      <c r="CV19" s="12">
        <f t="shared" si="0"/>
        <v>7.4001649282604942E-2</v>
      </c>
      <c r="CW19" s="12">
        <f t="shared" si="1"/>
        <v>-0.34672307590667645</v>
      </c>
      <c r="CX19" s="12">
        <f t="shared" si="2"/>
        <v>-0.38792103845515158</v>
      </c>
      <c r="CY19" s="12">
        <f t="shared" si="3"/>
        <v>-0.28263255157464606</v>
      </c>
      <c r="CZ19" s="12">
        <f t="shared" si="4"/>
        <v>-0.61128688665933362</v>
      </c>
      <c r="DA19" s="12">
        <f t="shared" si="5"/>
        <v>-0.66656487368746031</v>
      </c>
      <c r="DB19" s="12">
        <f t="shared" si="6"/>
        <v>-0.72340445322539548</v>
      </c>
      <c r="DC19" s="12">
        <f t="shared" si="7"/>
        <v>-0.59506772368390637</v>
      </c>
      <c r="DD19" s="12">
        <f t="shared" si="8"/>
        <v>-0.72679785179860634</v>
      </c>
      <c r="DE19" s="12">
        <f t="shared" si="9"/>
        <v>-0.71453287452257175</v>
      </c>
      <c r="DF19" s="12">
        <f t="shared" si="10"/>
        <v>-0.71877120789890803</v>
      </c>
      <c r="DG19" s="12">
        <f t="shared" si="11"/>
        <v>-0.62113815763863423</v>
      </c>
      <c r="DH19" s="12">
        <f t="shared" si="12"/>
        <v>-0.47160213864662159</v>
      </c>
      <c r="DI19" s="12">
        <f t="shared" si="13"/>
        <v>-0.54832810289314915</v>
      </c>
      <c r="DJ19" s="12">
        <f t="shared" si="14"/>
        <v>-0.48913002526270127</v>
      </c>
      <c r="DK19" s="12">
        <f t="shared" si="15"/>
        <v>-0.37010790592544784</v>
      </c>
    </row>
    <row r="20" spans="1:115">
      <c r="A20" s="12" t="s">
        <v>205</v>
      </c>
      <c r="B20" s="221">
        <v>0.98215615749359131</v>
      </c>
      <c r="C20" s="221">
        <v>0.19309571385383606</v>
      </c>
      <c r="D20" s="221">
        <v>7</v>
      </c>
      <c r="E20" s="221">
        <v>82.296653747558594</v>
      </c>
      <c r="F20" s="221">
        <v>65.714286804199219</v>
      </c>
      <c r="G20" s="222">
        <v>89.523811340332031</v>
      </c>
      <c r="H20" s="221">
        <v>0.75640583038330078</v>
      </c>
      <c r="I20" s="221">
        <v>0.19264541566371918</v>
      </c>
      <c r="J20" s="221">
        <v>7</v>
      </c>
      <c r="K20" s="221">
        <v>74.162681579589844</v>
      </c>
      <c r="L20" s="221">
        <v>64.76190185546875</v>
      </c>
      <c r="M20" s="222">
        <v>83.333335876464844</v>
      </c>
      <c r="N20" s="221">
        <v>0.80274128913879395</v>
      </c>
      <c r="O20" s="221">
        <v>0.1600375771522522</v>
      </c>
      <c r="P20" s="221">
        <v>8</v>
      </c>
      <c r="Q20" s="221">
        <v>72.727272033691406</v>
      </c>
      <c r="R20" s="221">
        <v>64.76190185546875</v>
      </c>
      <c r="S20" s="222">
        <v>83.333335876464844</v>
      </c>
      <c r="T20" s="221">
        <v>0.70142972469329834</v>
      </c>
      <c r="U20" s="221">
        <v>0.17777164280414581</v>
      </c>
      <c r="V20" s="221">
        <v>8</v>
      </c>
      <c r="W20" s="221">
        <v>70.813400268554687</v>
      </c>
      <c r="X20" s="221">
        <v>63.333332061767578</v>
      </c>
      <c r="Y20" s="222">
        <v>80.476188659667969</v>
      </c>
      <c r="Z20" s="221">
        <v>0.66147392988204956</v>
      </c>
      <c r="AA20" s="221">
        <v>0.17712971568107605</v>
      </c>
      <c r="AB20" s="221">
        <v>8</v>
      </c>
      <c r="AC20" s="221">
        <v>70.813400268554687</v>
      </c>
      <c r="AD20" s="221">
        <v>62.380950927734375</v>
      </c>
      <c r="AE20" s="222">
        <v>80.952377319335937</v>
      </c>
      <c r="AF20" s="221">
        <v>0.57861584424972534</v>
      </c>
      <c r="AG20" s="221">
        <v>0.17186273634433746</v>
      </c>
      <c r="AH20" s="221">
        <v>8</v>
      </c>
      <c r="AI20" s="221">
        <v>66.985649108886719</v>
      </c>
      <c r="AJ20" s="221">
        <v>60</v>
      </c>
      <c r="AK20" s="222">
        <v>76.190475463867187</v>
      </c>
      <c r="AL20" s="221">
        <v>0.46831926703453064</v>
      </c>
      <c r="AM20" s="221">
        <v>0.16913898289203644</v>
      </c>
      <c r="AN20" s="221">
        <v>8</v>
      </c>
      <c r="AO20" s="221">
        <v>62.679424285888672</v>
      </c>
      <c r="AP20" s="221">
        <v>58.095237731933594</v>
      </c>
      <c r="AQ20" s="222">
        <v>70.952377319335938</v>
      </c>
      <c r="AR20" s="221">
        <v>0.35106557607650757</v>
      </c>
      <c r="AS20" s="221">
        <v>0.15990234911441803</v>
      </c>
      <c r="AT20" s="221">
        <v>10</v>
      </c>
      <c r="AU20" s="221">
        <v>60.287082672119141</v>
      </c>
      <c r="AV20" s="221">
        <v>55.238094329833984</v>
      </c>
      <c r="AW20" s="222">
        <v>68.095237731933594</v>
      </c>
      <c r="AX20" s="221">
        <v>0.4351668655872345</v>
      </c>
      <c r="AY20" s="221">
        <v>0.15920050442218781</v>
      </c>
      <c r="AZ20" s="221">
        <v>11</v>
      </c>
      <c r="BA20" s="221">
        <v>61.722488403320312</v>
      </c>
      <c r="BB20" s="221">
        <v>58.095237731933594</v>
      </c>
      <c r="BC20" s="222">
        <v>71.904762268066406</v>
      </c>
      <c r="BD20" s="221">
        <v>0.41731515526771545</v>
      </c>
      <c r="BE20" s="221">
        <v>0.15824198722839355</v>
      </c>
      <c r="BF20" s="221">
        <v>11</v>
      </c>
      <c r="BG20" s="221">
        <v>62.980770111083984</v>
      </c>
      <c r="BH20" s="221">
        <v>57.894737243652344</v>
      </c>
      <c r="BI20" s="222">
        <v>70.334930419921875</v>
      </c>
      <c r="BJ20" s="221">
        <v>0.35093706846237183</v>
      </c>
      <c r="BK20" s="221">
        <v>0.15690995752811432</v>
      </c>
      <c r="BL20" s="221">
        <v>11</v>
      </c>
      <c r="BM20" s="221">
        <v>62.085308074951172</v>
      </c>
      <c r="BN20" s="221">
        <v>56.603775024414063</v>
      </c>
      <c r="BO20" s="222">
        <v>66.509437561035156</v>
      </c>
      <c r="BP20" s="221">
        <v>0.37826275825500488</v>
      </c>
      <c r="BQ20" s="221">
        <v>0.15587231516838074</v>
      </c>
      <c r="BR20" s="221">
        <v>12</v>
      </c>
      <c r="BS20" s="221">
        <v>63.033176422119141</v>
      </c>
      <c r="BT20" s="221">
        <v>59.433963775634766</v>
      </c>
      <c r="BU20" s="222">
        <v>66.981132507324219</v>
      </c>
      <c r="BV20" s="221">
        <v>0.42062482237815857</v>
      </c>
      <c r="BW20" s="221">
        <v>0.14067186415195465</v>
      </c>
      <c r="BX20" s="221">
        <v>13</v>
      </c>
      <c r="BY20" s="221">
        <v>62.910797119140625</v>
      </c>
      <c r="BZ20" s="221">
        <v>60.747665405273438</v>
      </c>
      <c r="CA20" s="222">
        <v>68.69158935546875</v>
      </c>
      <c r="CB20" s="221">
        <v>0.36074772477149963</v>
      </c>
      <c r="CC20" s="221">
        <v>0.14913494884967804</v>
      </c>
      <c r="CD20" s="221">
        <v>13</v>
      </c>
      <c r="CE20" s="221">
        <v>62.085308074951172</v>
      </c>
      <c r="CF20" s="221">
        <v>58.490566253662109</v>
      </c>
      <c r="CG20" s="222">
        <v>68.396224975585937</v>
      </c>
      <c r="CH20" s="221">
        <v>0.35698488354682922</v>
      </c>
      <c r="CI20" s="221">
        <v>0.15039508044719696</v>
      </c>
      <c r="CJ20" s="221">
        <v>12</v>
      </c>
      <c r="CK20" s="221">
        <v>62.085308074951172</v>
      </c>
      <c r="CL20" s="221">
        <v>57.075469970703125</v>
      </c>
      <c r="CM20" s="222">
        <v>68.867927551269531</v>
      </c>
      <c r="CN20" s="221">
        <v>0.33701586723327637</v>
      </c>
      <c r="CO20" s="221">
        <v>0.16620856523513794</v>
      </c>
      <c r="CP20" s="221">
        <v>10</v>
      </c>
      <c r="CQ20" s="221">
        <v>66.826919555664062</v>
      </c>
      <c r="CR20" s="221">
        <v>60.287082672119141</v>
      </c>
      <c r="CS20" s="222">
        <v>73.205741882324219</v>
      </c>
      <c r="CT20" s="221"/>
      <c r="CU20" s="12" t="s">
        <v>205</v>
      </c>
      <c r="CV20" s="12">
        <f t="shared" si="0"/>
        <v>-0.33782439284932186</v>
      </c>
      <c r="CW20" s="12">
        <f t="shared" si="1"/>
        <v>-0.72386335195702978</v>
      </c>
      <c r="CX20" s="12">
        <f t="shared" si="2"/>
        <v>-0.67495106356049395</v>
      </c>
      <c r="CY20" s="12">
        <f t="shared" si="3"/>
        <v>-0.88251042490966192</v>
      </c>
      <c r="CZ20" s="12">
        <f t="shared" si="4"/>
        <v>-0.98682056795980533</v>
      </c>
      <c r="DA20" s="12">
        <f t="shared" si="5"/>
        <v>-1.1498095240484765</v>
      </c>
      <c r="DB20" s="12">
        <f t="shared" si="6"/>
        <v>-1.3009744305636062</v>
      </c>
      <c r="DC20" s="12">
        <f t="shared" si="7"/>
        <v>-1.459628108811619</v>
      </c>
      <c r="DD20" s="12">
        <f t="shared" si="8"/>
        <v>-1.33016027463062</v>
      </c>
      <c r="DE20" s="12">
        <f t="shared" si="9"/>
        <v>-1.368555138894229</v>
      </c>
      <c r="DF20" s="12">
        <f t="shared" si="10"/>
        <v>-1.4835372454551372</v>
      </c>
      <c r="DG20" s="12">
        <f t="shared" si="11"/>
        <v>-1.4711583204980554</v>
      </c>
      <c r="DH20" s="12">
        <f t="shared" si="12"/>
        <v>-1.4401752964351318</v>
      </c>
      <c r="DI20" s="12">
        <f t="shared" si="13"/>
        <v>-1.4415356841281686</v>
      </c>
      <c r="DJ20" s="12">
        <f t="shared" si="14"/>
        <v>-1.4521410945950506</v>
      </c>
      <c r="DK20" s="12">
        <f t="shared" si="15"/>
        <v>-1.5150257550877011</v>
      </c>
    </row>
    <row r="21" spans="1:115">
      <c r="A21" s="12" t="s">
        <v>206</v>
      </c>
      <c r="B21" s="221">
        <v>1.318259596824646</v>
      </c>
      <c r="C21" s="221">
        <v>0.19309571385383606</v>
      </c>
      <c r="D21" s="221">
        <v>7</v>
      </c>
      <c r="E21" s="221">
        <v>90.430618286132813</v>
      </c>
      <c r="F21" s="221">
        <v>82.380950927734375</v>
      </c>
      <c r="G21" s="222">
        <v>95.23809814453125</v>
      </c>
      <c r="H21" s="221">
        <v>1.3319480419158936</v>
      </c>
      <c r="I21" s="221">
        <v>0.19264541566371918</v>
      </c>
      <c r="J21" s="221">
        <v>7</v>
      </c>
      <c r="K21" s="221">
        <v>90.909088134765625</v>
      </c>
      <c r="L21" s="221">
        <v>82.380950927734375</v>
      </c>
      <c r="M21" s="222">
        <v>93.809524536132812</v>
      </c>
      <c r="N21" s="221">
        <v>1.2939733266830444</v>
      </c>
      <c r="O21" s="221">
        <v>0.1600375771522522</v>
      </c>
      <c r="P21" s="221">
        <v>8</v>
      </c>
      <c r="Q21" s="221">
        <v>88.516746520996094</v>
      </c>
      <c r="R21" s="221">
        <v>83.333335876464844</v>
      </c>
      <c r="S21" s="222">
        <v>93.333335876464844</v>
      </c>
      <c r="T21" s="221">
        <v>1.1358919143676758</v>
      </c>
      <c r="U21" s="221">
        <v>0.17777164280414581</v>
      </c>
      <c r="V21" s="221">
        <v>8</v>
      </c>
      <c r="W21" s="221">
        <v>83.7320556640625</v>
      </c>
      <c r="X21" s="221">
        <v>75.23809814453125</v>
      </c>
      <c r="Y21" s="222">
        <v>90</v>
      </c>
      <c r="Z21" s="221">
        <v>1.1761608123779297</v>
      </c>
      <c r="AA21" s="221">
        <v>0.17712971568107605</v>
      </c>
      <c r="AB21" s="221">
        <v>8</v>
      </c>
      <c r="AC21" s="221">
        <v>84.688995361328125</v>
      </c>
      <c r="AD21" s="221">
        <v>76.666664123535156</v>
      </c>
      <c r="AE21" s="222">
        <v>90.952377319335938</v>
      </c>
      <c r="AF21" s="221">
        <v>1.264797568321228</v>
      </c>
      <c r="AG21" s="221">
        <v>0.17186273634433746</v>
      </c>
      <c r="AH21" s="221">
        <v>8</v>
      </c>
      <c r="AI21" s="221">
        <v>88.038276672363281</v>
      </c>
      <c r="AJ21" s="221">
        <v>81.904762268066406</v>
      </c>
      <c r="AK21" s="222">
        <v>92.380950927734375</v>
      </c>
      <c r="AL21" s="221">
        <v>1.2402698993682861</v>
      </c>
      <c r="AM21" s="221">
        <v>0.16913898289203644</v>
      </c>
      <c r="AN21" s="221">
        <v>8</v>
      </c>
      <c r="AO21" s="221">
        <v>88.038276672363281</v>
      </c>
      <c r="AP21" s="221">
        <v>80.952377319335937</v>
      </c>
      <c r="AQ21" s="222">
        <v>90.952377319335938</v>
      </c>
      <c r="AR21" s="221">
        <v>1.3510189056396484</v>
      </c>
      <c r="AS21" s="221">
        <v>0.15990234911441803</v>
      </c>
      <c r="AT21" s="221">
        <v>10</v>
      </c>
      <c r="AU21" s="221">
        <v>89.952156066894531</v>
      </c>
      <c r="AV21" s="221">
        <v>83.809524536132813</v>
      </c>
      <c r="AW21" s="222">
        <v>91.904762268066406</v>
      </c>
      <c r="AX21" s="221">
        <v>1.3258465528488159</v>
      </c>
      <c r="AY21" s="221">
        <v>0.15920050442218781</v>
      </c>
      <c r="AZ21" s="221">
        <v>11</v>
      </c>
      <c r="BA21" s="221">
        <v>89.473686218261719</v>
      </c>
      <c r="BB21" s="221">
        <v>83.333335876464844</v>
      </c>
      <c r="BC21" s="222">
        <v>91.904762268066406</v>
      </c>
      <c r="BD21" s="221">
        <v>1.3192912340164185</v>
      </c>
      <c r="BE21" s="221">
        <v>0.15824198722839355</v>
      </c>
      <c r="BF21" s="221">
        <v>11</v>
      </c>
      <c r="BG21" s="221">
        <v>88.942306518554688</v>
      </c>
      <c r="BH21" s="221">
        <v>83.7320556640625</v>
      </c>
      <c r="BI21" s="222">
        <v>90.909088134765625</v>
      </c>
      <c r="BJ21" s="221">
        <v>1.2970616817474365</v>
      </c>
      <c r="BK21" s="221">
        <v>0.15690995752811432</v>
      </c>
      <c r="BL21" s="221">
        <v>11</v>
      </c>
      <c r="BM21" s="221">
        <v>88.151657104492187</v>
      </c>
      <c r="BN21" s="221">
        <v>82.547172546386719</v>
      </c>
      <c r="BO21" s="222">
        <v>91.037734985351563</v>
      </c>
      <c r="BP21" s="221">
        <v>1.3257570266723633</v>
      </c>
      <c r="BQ21" s="221">
        <v>0.15793557465076447</v>
      </c>
      <c r="BR21" s="221">
        <v>11</v>
      </c>
      <c r="BS21" s="221">
        <v>88.151657104492187</v>
      </c>
      <c r="BT21" s="221">
        <v>83.490562438964844</v>
      </c>
      <c r="BU21" s="222">
        <v>91.037734985351563</v>
      </c>
      <c r="BV21" s="221">
        <v>1.2954616546630859</v>
      </c>
      <c r="BW21" s="221">
        <v>0.144532710313797</v>
      </c>
      <c r="BX21" s="221">
        <v>11</v>
      </c>
      <c r="BY21" s="221">
        <v>86.854461669921875</v>
      </c>
      <c r="BZ21" s="221">
        <v>83.644859313964844</v>
      </c>
      <c r="CA21" s="222">
        <v>90.186912536621094</v>
      </c>
      <c r="CB21" s="221">
        <v>1.3230776786804199</v>
      </c>
      <c r="CC21" s="221">
        <v>0.15370813012123108</v>
      </c>
      <c r="CD21" s="221">
        <v>11</v>
      </c>
      <c r="CE21" s="221">
        <v>87.203788757324219</v>
      </c>
      <c r="CF21" s="221">
        <v>83.962265014648437</v>
      </c>
      <c r="CG21" s="222">
        <v>90.5660400390625</v>
      </c>
      <c r="CH21" s="221">
        <v>1.4095159769058228</v>
      </c>
      <c r="CI21" s="221">
        <v>0.15312792360782623</v>
      </c>
      <c r="CJ21" s="221">
        <v>11</v>
      </c>
      <c r="CK21" s="221">
        <v>89.573463439941406</v>
      </c>
      <c r="CL21" s="221">
        <v>85.84906005859375</v>
      </c>
      <c r="CM21" s="222">
        <v>92.452827453613281</v>
      </c>
      <c r="CN21" s="221">
        <v>1.5986671447753906</v>
      </c>
      <c r="CO21" s="221">
        <v>0.16620856523513794</v>
      </c>
      <c r="CP21" s="221">
        <v>10</v>
      </c>
      <c r="CQ21" s="221">
        <v>89.423080444335938</v>
      </c>
      <c r="CR21" s="221">
        <v>86.124404907226563</v>
      </c>
      <c r="CS21" s="222">
        <v>93.7799072265625</v>
      </c>
      <c r="CT21" s="221"/>
      <c r="CU21" s="12" t="s">
        <v>206</v>
      </c>
      <c r="CV21" s="12">
        <f t="shared" si="0"/>
        <v>0.1861537585628103</v>
      </c>
      <c r="CW21" s="12">
        <f t="shared" si="1"/>
        <v>0.16680979106348287</v>
      </c>
      <c r="CX21" s="12">
        <f t="shared" si="2"/>
        <v>0.12225223182926624</v>
      </c>
      <c r="CY21" s="12">
        <f t="shared" si="3"/>
        <v>-0.16404114880983375</v>
      </c>
      <c r="CZ21" s="12">
        <f t="shared" si="4"/>
        <v>-0.13302218281234926</v>
      </c>
      <c r="DA21" s="12">
        <f t="shared" si="5"/>
        <v>-1.0213284274697379E-2</v>
      </c>
      <c r="DB21" s="12">
        <f t="shared" si="6"/>
        <v>-9.0982797662483537E-3</v>
      </c>
      <c r="DC21" s="12">
        <f t="shared" si="7"/>
        <v>0.15363075774249368</v>
      </c>
      <c r="DD21" s="12">
        <f t="shared" si="8"/>
        <v>0.1016525596885423</v>
      </c>
      <c r="DE21" s="12">
        <f t="shared" si="9"/>
        <v>7.0878875511777448E-2</v>
      </c>
      <c r="DF21" s="12">
        <f t="shared" si="10"/>
        <v>5.0562625464799255E-2</v>
      </c>
      <c r="DG21" s="12">
        <f t="shared" si="11"/>
        <v>7.6346399163205056E-2</v>
      </c>
      <c r="DH21" s="12">
        <f t="shared" si="12"/>
        <v>2.409583887486396E-2</v>
      </c>
      <c r="DI21" s="12">
        <f t="shared" si="13"/>
        <v>0.10405445752150744</v>
      </c>
      <c r="DJ21" s="12">
        <f t="shared" si="14"/>
        <v>0.2499195983106707</v>
      </c>
      <c r="DK21" s="12">
        <f t="shared" si="15"/>
        <v>0.36546416015657374</v>
      </c>
    </row>
    <row r="22" spans="1:115">
      <c r="A22" s="12" t="s">
        <v>207</v>
      </c>
      <c r="B22" s="221">
        <v>0.75249481201171875</v>
      </c>
      <c r="C22" s="221">
        <v>0.19309571385383606</v>
      </c>
      <c r="D22" s="221">
        <v>7</v>
      </c>
      <c r="E22" s="221">
        <v>68.899520874023438</v>
      </c>
      <c r="F22" s="221">
        <v>60.952381134033203</v>
      </c>
      <c r="G22" s="222">
        <v>84.76190185546875</v>
      </c>
      <c r="H22" s="221">
        <v>0.73160761594772339</v>
      </c>
      <c r="I22" s="221">
        <v>0.18837936222553253</v>
      </c>
      <c r="J22" s="221">
        <v>8</v>
      </c>
      <c r="K22" s="221">
        <v>72.727272033691406</v>
      </c>
      <c r="L22" s="221">
        <v>64.76190185546875</v>
      </c>
      <c r="M22" s="222">
        <v>82.857139587402344</v>
      </c>
      <c r="N22" s="221">
        <v>0.8303942084312439</v>
      </c>
      <c r="O22" s="221">
        <v>0.15658241510391235</v>
      </c>
      <c r="P22" s="221">
        <v>9</v>
      </c>
      <c r="Q22" s="221">
        <v>73.684211730957031</v>
      </c>
      <c r="R22" s="221">
        <v>65.714286804199219</v>
      </c>
      <c r="S22" s="222">
        <v>83.809524536132813</v>
      </c>
      <c r="T22" s="221">
        <v>0.91479980945587158</v>
      </c>
      <c r="U22" s="221">
        <v>0.16746240854263306</v>
      </c>
      <c r="V22" s="221">
        <v>10</v>
      </c>
      <c r="W22" s="221">
        <v>77.033493041992188</v>
      </c>
      <c r="X22" s="221">
        <v>68.571426391601563</v>
      </c>
      <c r="Y22" s="222">
        <v>84.285713195800781</v>
      </c>
      <c r="Z22" s="221">
        <v>0.78062987327575684</v>
      </c>
      <c r="AA22" s="221">
        <v>0.16682416200637817</v>
      </c>
      <c r="AB22" s="221">
        <v>10</v>
      </c>
      <c r="AC22" s="221">
        <v>73.205741882324219</v>
      </c>
      <c r="AD22" s="221">
        <v>63.333332061767578</v>
      </c>
      <c r="AE22" s="222">
        <v>82.380950927734375</v>
      </c>
      <c r="AF22" s="221">
        <v>0.91256809234619141</v>
      </c>
      <c r="AG22" s="221">
        <v>0.15842495858669281</v>
      </c>
      <c r="AH22" s="221">
        <v>10</v>
      </c>
      <c r="AI22" s="221">
        <v>78.468902587890625</v>
      </c>
      <c r="AJ22" s="221">
        <v>70.476188659667969</v>
      </c>
      <c r="AK22" s="222">
        <v>86.190475463867188</v>
      </c>
      <c r="AL22" s="221">
        <v>0.96675986051559448</v>
      </c>
      <c r="AM22" s="221">
        <v>0.15836891531944275</v>
      </c>
      <c r="AN22" s="221">
        <v>10</v>
      </c>
      <c r="AO22" s="221">
        <v>81.339714050292969</v>
      </c>
      <c r="AP22" s="221">
        <v>70.476188659667969</v>
      </c>
      <c r="AQ22" s="222">
        <v>87.142860412597656</v>
      </c>
      <c r="AR22" s="221">
        <v>0.83860909938812256</v>
      </c>
      <c r="AS22" s="221">
        <v>0.15043607354164124</v>
      </c>
      <c r="AT22" s="221">
        <v>12</v>
      </c>
      <c r="AU22" s="221">
        <v>71.770332336425781</v>
      </c>
      <c r="AV22" s="221">
        <v>68.095237731933594</v>
      </c>
      <c r="AW22" s="222">
        <v>83.333335876464844</v>
      </c>
      <c r="AX22" s="221">
        <v>1.0182418823242187</v>
      </c>
      <c r="AY22" s="221">
        <v>0.1515362560749054</v>
      </c>
      <c r="AZ22" s="221">
        <v>12</v>
      </c>
      <c r="BA22" s="221">
        <v>82.775115966796875</v>
      </c>
      <c r="BB22" s="221">
        <v>72.857139587402344</v>
      </c>
      <c r="BC22" s="222">
        <v>88.571426391601563</v>
      </c>
      <c r="BD22" s="221">
        <v>0.85246741771697998</v>
      </c>
      <c r="BE22" s="221">
        <v>0.14664676785469055</v>
      </c>
      <c r="BF22" s="221">
        <v>12</v>
      </c>
      <c r="BG22" s="221">
        <v>76.442306518554688</v>
      </c>
      <c r="BH22" s="221">
        <v>68.421051025390625</v>
      </c>
      <c r="BI22" s="222">
        <v>83.7320556640625</v>
      </c>
      <c r="BJ22" s="221">
        <v>0.9777076244354248</v>
      </c>
      <c r="BK22" s="221">
        <v>0.14354147017002106</v>
      </c>
      <c r="BL22" s="221">
        <v>13</v>
      </c>
      <c r="BM22" s="221">
        <v>81.516586303710938</v>
      </c>
      <c r="BN22" s="221">
        <v>70.754714965820313</v>
      </c>
      <c r="BO22" s="222">
        <v>86.792449951171875</v>
      </c>
      <c r="BP22" s="221">
        <v>0.9900965690612793</v>
      </c>
      <c r="BQ22" s="221">
        <v>0.1428740918636322</v>
      </c>
      <c r="BR22" s="221">
        <v>13</v>
      </c>
      <c r="BS22" s="221">
        <v>81.516586303710938</v>
      </c>
      <c r="BT22" s="221">
        <v>72.641510009765625</v>
      </c>
      <c r="BU22" s="222">
        <v>86.792449951171875</v>
      </c>
      <c r="BV22" s="221">
        <v>1.0230269432067871</v>
      </c>
      <c r="BW22" s="221">
        <v>0.13208107650279999</v>
      </c>
      <c r="BX22" s="221">
        <v>14</v>
      </c>
      <c r="BY22" s="221">
        <v>81.220657348632812</v>
      </c>
      <c r="BZ22" s="221">
        <v>73.831779479980469</v>
      </c>
      <c r="CA22" s="222">
        <v>86.448600769042969</v>
      </c>
      <c r="CB22" s="221">
        <v>0.96883231401443481</v>
      </c>
      <c r="CC22" s="221">
        <v>0.13849556446075439</v>
      </c>
      <c r="CD22" s="221">
        <v>13</v>
      </c>
      <c r="CE22" s="221">
        <v>79.620849609375</v>
      </c>
      <c r="CF22" s="221">
        <v>71.698112487792969</v>
      </c>
      <c r="CG22" s="222">
        <v>86.320755004882813</v>
      </c>
      <c r="CH22" s="221">
        <v>0.93738436698913574</v>
      </c>
      <c r="CI22" s="221">
        <v>0.13822263479232788</v>
      </c>
      <c r="CJ22" s="221">
        <v>13</v>
      </c>
      <c r="CK22" s="221">
        <v>78.672988891601562</v>
      </c>
      <c r="CL22" s="221">
        <v>71.226417541503906</v>
      </c>
      <c r="CM22" s="222">
        <v>85.84906005859375</v>
      </c>
      <c r="CN22" s="221">
        <v>0.98025840520858765</v>
      </c>
      <c r="CO22" s="221">
        <v>0.14781881868839264</v>
      </c>
      <c r="CP22" s="221">
        <v>12</v>
      </c>
      <c r="CQ22" s="221">
        <v>80.769233703613281</v>
      </c>
      <c r="CR22" s="221">
        <v>76.555023193359375</v>
      </c>
      <c r="CS22" s="222">
        <v>86.124404907226563</v>
      </c>
      <c r="CT22" s="221"/>
      <c r="CU22" s="12" t="s">
        <v>207</v>
      </c>
      <c r="CV22" s="12">
        <f t="shared" si="0"/>
        <v>-0.69586157180804331</v>
      </c>
      <c r="CW22" s="12">
        <f t="shared" si="1"/>
        <v>-0.76223951820523128</v>
      </c>
      <c r="CX22" s="12">
        <f>(N22-N$39)/N$40</f>
        <v>-0.630074107860913</v>
      </c>
      <c r="CY22" s="12">
        <f t="shared" si="3"/>
        <v>-0.52966073169327232</v>
      </c>
      <c r="CZ22" s="12">
        <f t="shared" si="4"/>
        <v>-0.78915640454277225</v>
      </c>
      <c r="DA22" s="12">
        <f t="shared" si="5"/>
        <v>-0.59518862284377461</v>
      </c>
      <c r="DB22" s="12">
        <f t="shared" si="6"/>
        <v>-0.46682327071448149</v>
      </c>
      <c r="DC22" s="12">
        <f t="shared" si="7"/>
        <v>-0.67305748740360272</v>
      </c>
      <c r="DD22" s="12">
        <f t="shared" si="8"/>
        <v>-0.39283757122233148</v>
      </c>
      <c r="DE22" s="12">
        <f t="shared" si="9"/>
        <v>-0.67410992823613913</v>
      </c>
      <c r="DF22" s="12">
        <f t="shared" si="10"/>
        <v>-0.46725607539221281</v>
      </c>
      <c r="DG22" s="12">
        <f t="shared" si="11"/>
        <v>-0.47187448160734369</v>
      </c>
      <c r="DH22" s="12">
        <f t="shared" si="12"/>
        <v>-0.43189580381816023</v>
      </c>
      <c r="DI22" s="12">
        <f t="shared" si="13"/>
        <v>-0.46489607875646954</v>
      </c>
      <c r="DJ22" s="12">
        <f t="shared" si="14"/>
        <v>-0.51357010777766254</v>
      </c>
      <c r="DK22" s="12">
        <f t="shared" si="15"/>
        <v>-0.55627342213306008</v>
      </c>
    </row>
    <row r="23" spans="1:115">
      <c r="A23" s="12" t="s">
        <v>228</v>
      </c>
      <c r="B23" s="221">
        <v>3.3901989459991455E-2</v>
      </c>
      <c r="C23" s="221">
        <v>0.20278079807758331</v>
      </c>
      <c r="D23" s="221">
        <v>5</v>
      </c>
      <c r="E23" s="221">
        <v>52.153110504150391</v>
      </c>
      <c r="F23" s="221">
        <v>41.904762268066406</v>
      </c>
      <c r="G23" s="222">
        <v>60.952381134033203</v>
      </c>
      <c r="H23" s="221">
        <v>0.17794713377952576</v>
      </c>
      <c r="I23" s="221">
        <v>0.19705572724342346</v>
      </c>
      <c r="J23" s="221">
        <v>7</v>
      </c>
      <c r="K23" s="221">
        <v>57.416267395019531</v>
      </c>
      <c r="L23" s="221">
        <v>46.666667938232422</v>
      </c>
      <c r="M23" s="222">
        <v>66.666664123535156</v>
      </c>
      <c r="N23" s="221">
        <v>0.13544861972332001</v>
      </c>
      <c r="O23" s="221">
        <v>0.15518228709697723</v>
      </c>
      <c r="P23" s="221">
        <v>9</v>
      </c>
      <c r="Q23" s="221">
        <v>55.502391815185547</v>
      </c>
      <c r="R23" s="221">
        <v>49.047618865966797</v>
      </c>
      <c r="S23" s="222">
        <v>63.333332061767578</v>
      </c>
      <c r="T23" s="221">
        <v>0.28104284405708313</v>
      </c>
      <c r="U23" s="221">
        <v>0.16495974361896515</v>
      </c>
      <c r="V23" s="221">
        <v>11</v>
      </c>
      <c r="W23" s="221">
        <v>60.287082672119141</v>
      </c>
      <c r="X23" s="221">
        <v>53.809524536132813</v>
      </c>
      <c r="Y23" s="222">
        <v>65.23809814453125</v>
      </c>
      <c r="Z23" s="221">
        <v>0.56484305858612061</v>
      </c>
      <c r="AA23" s="221">
        <v>0.16547679901123047</v>
      </c>
      <c r="AB23" s="221">
        <v>11</v>
      </c>
      <c r="AC23" s="221">
        <v>66.028709411621094</v>
      </c>
      <c r="AD23" s="221">
        <v>60.952381134033203</v>
      </c>
      <c r="AE23" s="222">
        <v>76.190475463867187</v>
      </c>
      <c r="AF23" s="221">
        <v>0.58403021097183228</v>
      </c>
      <c r="AG23" s="221">
        <v>0.1482393890619278</v>
      </c>
      <c r="AH23" s="221">
        <v>11</v>
      </c>
      <c r="AI23" s="221">
        <v>67.942581176757813</v>
      </c>
      <c r="AJ23" s="221">
        <v>60.476188659667969</v>
      </c>
      <c r="AK23" s="222">
        <v>75.23809814453125</v>
      </c>
      <c r="AL23" s="221">
        <v>0.58962363004684448</v>
      </c>
      <c r="AM23" s="221">
        <v>0.15482331812381744</v>
      </c>
      <c r="AN23" s="221">
        <v>11</v>
      </c>
      <c r="AO23" s="221">
        <v>66.507179260253906</v>
      </c>
      <c r="AP23" s="221">
        <v>60</v>
      </c>
      <c r="AQ23" s="222">
        <v>76.666664123535156</v>
      </c>
      <c r="AR23" s="221">
        <v>0.63904136419296265</v>
      </c>
      <c r="AS23" s="221">
        <v>0.15497563779354095</v>
      </c>
      <c r="AT23" s="221">
        <v>12</v>
      </c>
      <c r="AU23" s="221">
        <v>68.421051025390625</v>
      </c>
      <c r="AV23" s="221">
        <v>62.380950927734375</v>
      </c>
      <c r="AW23" s="222">
        <v>78.095237731933594</v>
      </c>
      <c r="AX23" s="221">
        <v>0.71022671461105347</v>
      </c>
      <c r="AY23" s="221">
        <v>0.15288880467414856</v>
      </c>
      <c r="AZ23" s="221">
        <v>13</v>
      </c>
      <c r="BA23" s="221">
        <v>72.248802185058594</v>
      </c>
      <c r="BB23" s="221">
        <v>63.333332061767578</v>
      </c>
      <c r="BC23" s="222">
        <v>81.428573608398438</v>
      </c>
      <c r="BD23" s="221">
        <v>0.78625935316085815</v>
      </c>
      <c r="BE23" s="221">
        <v>0.14977651834487915</v>
      </c>
      <c r="BF23" s="221">
        <v>13</v>
      </c>
      <c r="BG23" s="221">
        <v>73.557693481445312</v>
      </c>
      <c r="BH23" s="221">
        <v>66.507179260253906</v>
      </c>
      <c r="BI23" s="222">
        <v>83.7320556640625</v>
      </c>
      <c r="BJ23" s="221">
        <v>0.79827135801315308</v>
      </c>
      <c r="BK23" s="221">
        <v>0.13501057028770447</v>
      </c>
      <c r="BL23" s="221">
        <v>14</v>
      </c>
      <c r="BM23" s="221">
        <v>73.459716796875</v>
      </c>
      <c r="BN23" s="221">
        <v>66.037734985351563</v>
      </c>
      <c r="BO23" s="222">
        <v>82.547172546386719</v>
      </c>
      <c r="BP23" s="221">
        <v>0.77562397718429565</v>
      </c>
      <c r="BQ23" s="221">
        <v>0.13185423612594604</v>
      </c>
      <c r="BR23" s="221">
        <v>13</v>
      </c>
      <c r="BS23" s="221">
        <v>73.459716796875</v>
      </c>
      <c r="BT23" s="221">
        <v>66.037734985351563</v>
      </c>
      <c r="BU23" s="222">
        <v>81.603775024414063</v>
      </c>
      <c r="BV23" s="221">
        <v>0.75041520595550537</v>
      </c>
      <c r="BW23" s="221">
        <v>0.13531151413917542</v>
      </c>
      <c r="BX23" s="221">
        <v>12</v>
      </c>
      <c r="BY23" s="221">
        <v>71.830986022949219</v>
      </c>
      <c r="BZ23" s="221">
        <v>65.420562744140625</v>
      </c>
      <c r="CA23" s="222">
        <v>79.906539916992188</v>
      </c>
      <c r="CB23" s="221">
        <v>0.75824177265167236</v>
      </c>
      <c r="CC23" s="221">
        <v>0.13932232558727264</v>
      </c>
      <c r="CD23" s="221">
        <v>12</v>
      </c>
      <c r="CE23" s="221">
        <v>72.511848449707031</v>
      </c>
      <c r="CF23" s="221">
        <v>66.037734985351563</v>
      </c>
      <c r="CG23" s="222">
        <v>80.660377502441406</v>
      </c>
      <c r="CH23" s="221">
        <v>0.74587482213973999</v>
      </c>
      <c r="CI23" s="221">
        <v>0.13841693103313446</v>
      </c>
      <c r="CJ23" s="221">
        <v>13</v>
      </c>
      <c r="CK23" s="221">
        <v>72.98577880859375</v>
      </c>
      <c r="CL23" s="221">
        <v>66.509437561035156</v>
      </c>
      <c r="CM23" s="222">
        <v>80.660377502441406</v>
      </c>
      <c r="CN23" s="221">
        <v>0.86509227752685547</v>
      </c>
      <c r="CO23" s="221">
        <v>0.14733302593231201</v>
      </c>
      <c r="CP23" s="221">
        <v>12</v>
      </c>
      <c r="CQ23" s="221">
        <v>77.884613037109375</v>
      </c>
      <c r="CR23" s="221">
        <v>73.684211730957031</v>
      </c>
      <c r="CS23" s="222">
        <v>83.253585815429687</v>
      </c>
      <c r="CT23" s="221"/>
      <c r="CU23" s="12" t="s">
        <v>228</v>
      </c>
      <c r="CV23" s="12">
        <f t="shared" si="0"/>
        <v>-1.8161325798289087</v>
      </c>
      <c r="CW23" s="12">
        <f t="shared" si="1"/>
        <v>-1.6190498649317724</v>
      </c>
      <c r="CX23" s="12">
        <f t="shared" si="2"/>
        <v>-1.7578770015893743</v>
      </c>
      <c r="CY23" s="12">
        <f t="shared" si="3"/>
        <v>-1.5777033898922694</v>
      </c>
      <c r="CZ23" s="12">
        <f t="shared" si="4"/>
        <v>-1.1471185756878655</v>
      </c>
      <c r="DA23" s="12">
        <f t="shared" si="5"/>
        <v>-1.1408174571647098</v>
      </c>
      <c r="DB23" s="12">
        <f t="shared" si="6"/>
        <v>-1.0979689442030236</v>
      </c>
      <c r="DC23" s="12">
        <f t="shared" si="7"/>
        <v>-0.99502693213995885</v>
      </c>
      <c r="DD23" s="12">
        <f t="shared" si="8"/>
        <v>-0.8879875972127157</v>
      </c>
      <c r="DE23" s="12">
        <f t="shared" si="9"/>
        <v>-0.77976920501239422</v>
      </c>
      <c r="DF23" s="12">
        <f t="shared" si="10"/>
        <v>-0.75820416964057935</v>
      </c>
      <c r="DG23" s="12">
        <f t="shared" si="11"/>
        <v>-0.82216403926556392</v>
      </c>
      <c r="DH23" s="12">
        <f t="shared" si="12"/>
        <v>-0.88818374606354988</v>
      </c>
      <c r="DI23" s="12">
        <f t="shared" si="13"/>
        <v>-0.80312379715268989</v>
      </c>
      <c r="DJ23" s="12">
        <f t="shared" si="14"/>
        <v>-0.82326249659267337</v>
      </c>
      <c r="DK23" s="12">
        <f t="shared" si="15"/>
        <v>-0.72792841550423959</v>
      </c>
    </row>
    <row r="24" spans="1:115">
      <c r="A24" s="12" t="s">
        <v>208</v>
      </c>
      <c r="B24" s="221">
        <v>1.6839522123336792</v>
      </c>
      <c r="C24" s="221">
        <v>0.25360441207885742</v>
      </c>
      <c r="D24" s="221">
        <v>6</v>
      </c>
      <c r="E24" s="221">
        <v>96.650718688964844</v>
      </c>
      <c r="F24" s="221">
        <v>89.047622680664063</v>
      </c>
      <c r="G24" s="222">
        <v>100</v>
      </c>
      <c r="H24" s="221">
        <v>1.7768144607543945</v>
      </c>
      <c r="I24" s="221">
        <v>0.23854281008243561</v>
      </c>
      <c r="J24" s="221">
        <v>6</v>
      </c>
      <c r="K24" s="221">
        <v>97.129188537597656</v>
      </c>
      <c r="L24" s="221">
        <v>91.428573608398437</v>
      </c>
      <c r="M24" s="222">
        <v>100</v>
      </c>
      <c r="N24" s="221">
        <v>1.800589919090271</v>
      </c>
      <c r="O24" s="221">
        <v>0.19938020408153534</v>
      </c>
      <c r="P24" s="221">
        <v>6</v>
      </c>
      <c r="Q24" s="221">
        <v>97.607658386230469</v>
      </c>
      <c r="R24" s="221">
        <v>91.428573608398437</v>
      </c>
      <c r="S24" s="222">
        <v>100</v>
      </c>
      <c r="T24" s="221">
        <v>1.8567967414855957</v>
      </c>
      <c r="U24" s="221">
        <v>0.23957525193691254</v>
      </c>
      <c r="V24" s="221">
        <v>5</v>
      </c>
      <c r="W24" s="221">
        <v>97.607658386230469</v>
      </c>
      <c r="X24" s="221">
        <v>91.428573608398437</v>
      </c>
      <c r="Y24" s="222">
        <v>100</v>
      </c>
      <c r="Z24" s="221">
        <v>1.8420103788375854</v>
      </c>
      <c r="AA24" s="221">
        <v>0.21042260527610779</v>
      </c>
      <c r="AB24" s="221">
        <v>6</v>
      </c>
      <c r="AC24" s="221">
        <v>96.172248840332031</v>
      </c>
      <c r="AD24" s="221">
        <v>91.428573608398437</v>
      </c>
      <c r="AE24" s="222">
        <v>100</v>
      </c>
      <c r="AF24" s="221">
        <v>1.878420352935791</v>
      </c>
      <c r="AG24" s="221">
        <v>0.20721328258514404</v>
      </c>
      <c r="AH24" s="221">
        <v>7</v>
      </c>
      <c r="AI24" s="221">
        <v>97.129188537597656</v>
      </c>
      <c r="AJ24" s="221">
        <v>92.380950927734375</v>
      </c>
      <c r="AK24" s="222">
        <v>100</v>
      </c>
      <c r="AL24" s="221">
        <v>1.825221061706543</v>
      </c>
      <c r="AM24" s="221">
        <v>0.20247326791286469</v>
      </c>
      <c r="AN24" s="221">
        <v>7</v>
      </c>
      <c r="AO24" s="221">
        <v>96.650718688964844</v>
      </c>
      <c r="AP24" s="221">
        <v>90.952377319335938</v>
      </c>
      <c r="AQ24" s="222">
        <v>100</v>
      </c>
      <c r="AR24" s="221">
        <v>1.6825271844863892</v>
      </c>
      <c r="AS24" s="221">
        <v>0.17249353229999542</v>
      </c>
      <c r="AT24" s="221">
        <v>8</v>
      </c>
      <c r="AU24" s="221">
        <v>93.301437377929688</v>
      </c>
      <c r="AV24" s="221">
        <v>90</v>
      </c>
      <c r="AW24" s="222">
        <v>99.523811340332031</v>
      </c>
      <c r="AX24" s="221">
        <v>1.7504048347473145</v>
      </c>
      <c r="AY24" s="221">
        <v>0.17410469055175781</v>
      </c>
      <c r="AZ24" s="221">
        <v>8</v>
      </c>
      <c r="BA24" s="221">
        <v>95.215309143066406</v>
      </c>
      <c r="BB24" s="221">
        <v>90.476188659667969</v>
      </c>
      <c r="BC24" s="222">
        <v>100</v>
      </c>
      <c r="BD24" s="221">
        <v>1.8001899719238281</v>
      </c>
      <c r="BE24" s="221">
        <v>0.1726904958486557</v>
      </c>
      <c r="BF24" s="221">
        <v>8</v>
      </c>
      <c r="BG24" s="221">
        <v>96.153846740722656</v>
      </c>
      <c r="BH24" s="221">
        <v>90.909088134765625</v>
      </c>
      <c r="BI24" s="222">
        <v>100</v>
      </c>
      <c r="BJ24" s="221">
        <v>1.8174391984939575</v>
      </c>
      <c r="BK24" s="221">
        <v>0.16865743696689606</v>
      </c>
      <c r="BL24" s="221">
        <v>9</v>
      </c>
      <c r="BM24" s="221">
        <v>97.630332946777344</v>
      </c>
      <c r="BN24" s="221">
        <v>91.037734985351563</v>
      </c>
      <c r="BO24" s="222">
        <v>100</v>
      </c>
      <c r="BP24" s="221">
        <v>1.8314228057861328</v>
      </c>
      <c r="BQ24" s="221">
        <v>0.17013952136039734</v>
      </c>
      <c r="BR24" s="221">
        <v>9</v>
      </c>
      <c r="BS24" s="221">
        <v>97.630332946777344</v>
      </c>
      <c r="BT24" s="221">
        <v>91.037734985351563</v>
      </c>
      <c r="BU24" s="222">
        <v>100</v>
      </c>
      <c r="BV24" s="221">
        <v>1.8018344640731812</v>
      </c>
      <c r="BW24" s="221">
        <v>0.15819205343723297</v>
      </c>
      <c r="BX24" s="221">
        <v>9</v>
      </c>
      <c r="BY24" s="221">
        <v>96.713615417480469</v>
      </c>
      <c r="BZ24" s="221">
        <v>90.186912536621094</v>
      </c>
      <c r="CA24" s="222">
        <v>100</v>
      </c>
      <c r="CB24" s="221">
        <v>1.7736983299255371</v>
      </c>
      <c r="CC24" s="221">
        <v>0.16623379290103912</v>
      </c>
      <c r="CD24" s="221">
        <v>9</v>
      </c>
      <c r="CE24" s="221">
        <v>96.208534240722656</v>
      </c>
      <c r="CF24" s="221">
        <v>90.094337463378906</v>
      </c>
      <c r="CG24" s="222">
        <v>100</v>
      </c>
      <c r="CH24" s="221">
        <v>1.7876449823379517</v>
      </c>
      <c r="CI24" s="221">
        <v>0.16712284088134766</v>
      </c>
      <c r="CJ24" s="221">
        <v>9</v>
      </c>
      <c r="CK24" s="221">
        <v>96.208534240722656</v>
      </c>
      <c r="CL24" s="221">
        <v>90.094337463378906</v>
      </c>
      <c r="CM24" s="222">
        <v>100</v>
      </c>
      <c r="CN24" s="221">
        <v>1.8956094980239868</v>
      </c>
      <c r="CO24" s="221">
        <v>0.18497017025947571</v>
      </c>
      <c r="CP24" s="221">
        <v>8</v>
      </c>
      <c r="CQ24" s="221">
        <v>95.673080444335938</v>
      </c>
      <c r="CR24" s="221">
        <v>88.995216369628906</v>
      </c>
      <c r="CS24" s="222">
        <v>100</v>
      </c>
      <c r="CT24" s="221"/>
      <c r="CU24" s="12" t="s">
        <v>208</v>
      </c>
      <c r="CV24" s="12">
        <f t="shared" si="0"/>
        <v>0.75626080965654885</v>
      </c>
      <c r="CW24" s="12">
        <f t="shared" si="1"/>
        <v>0.85525724730836516</v>
      </c>
      <c r="CX24" s="12">
        <f t="shared" si="2"/>
        <v>0.94442258330963058</v>
      </c>
      <c r="CY24" s="12">
        <f t="shared" si="3"/>
        <v>1.028117758423216</v>
      </c>
      <c r="CZ24" s="12">
        <f t="shared" si="4"/>
        <v>0.97153537233175036</v>
      </c>
      <c r="DA24" s="12">
        <f t="shared" si="5"/>
        <v>1.0088785881188667</v>
      </c>
      <c r="DB24" s="12">
        <f t="shared" si="6"/>
        <v>0.96983019616673705</v>
      </c>
      <c r="DC24" s="12">
        <f t="shared" si="7"/>
        <v>0.68846438884730199</v>
      </c>
      <c r="DD24" s="12">
        <f t="shared" si="8"/>
        <v>0.78415156088136284</v>
      </c>
      <c r="DE24" s="12">
        <f t="shared" si="9"/>
        <v>0.83832938460859652</v>
      </c>
      <c r="DF24" s="12">
        <f t="shared" si="10"/>
        <v>0.89433211424137549</v>
      </c>
      <c r="DG24" s="12">
        <f t="shared" si="11"/>
        <v>0.90223021274745485</v>
      </c>
      <c r="DH24" s="12">
        <f t="shared" si="12"/>
        <v>0.87164484591477587</v>
      </c>
      <c r="DI24" s="12">
        <f t="shared" si="13"/>
        <v>0.82779254065939112</v>
      </c>
      <c r="DJ24" s="12">
        <f t="shared" si="14"/>
        <v>0.86139656184588886</v>
      </c>
      <c r="DK24" s="12">
        <f t="shared" si="15"/>
        <v>0.80805642842639969</v>
      </c>
    </row>
    <row r="25" spans="1:115">
      <c r="A25" s="12" t="s">
        <v>209</v>
      </c>
      <c r="B25" s="221">
        <v>-0.75947362184524536</v>
      </c>
      <c r="C25" s="221">
        <v>0.18958127498626709</v>
      </c>
      <c r="D25" s="221">
        <v>8</v>
      </c>
      <c r="E25" s="221">
        <v>26.794258117675781</v>
      </c>
      <c r="F25" s="221">
        <v>14.761904716491699</v>
      </c>
      <c r="G25" s="222">
        <v>35.714286804199219</v>
      </c>
      <c r="H25" s="221">
        <v>-0.58224713802337646</v>
      </c>
      <c r="I25" s="221">
        <v>0.18618246912956238</v>
      </c>
      <c r="J25" s="221">
        <v>9</v>
      </c>
      <c r="K25" s="221">
        <v>32.057415008544922</v>
      </c>
      <c r="L25" s="221">
        <v>20.952381134033203</v>
      </c>
      <c r="M25" s="222">
        <v>43.333332061767578</v>
      </c>
      <c r="N25" s="221">
        <v>-0.44748017191886902</v>
      </c>
      <c r="O25" s="221">
        <v>0.1540050208568573</v>
      </c>
      <c r="P25" s="221">
        <v>10</v>
      </c>
      <c r="Q25" s="221">
        <v>37.799041748046875</v>
      </c>
      <c r="R25" s="221">
        <v>29.523809432983398</v>
      </c>
      <c r="S25" s="222">
        <v>45.238094329833984</v>
      </c>
      <c r="T25" s="221">
        <v>-0.35357382893562317</v>
      </c>
      <c r="U25" s="221">
        <v>0.16645988821983337</v>
      </c>
      <c r="V25" s="221">
        <v>11</v>
      </c>
      <c r="W25" s="221">
        <v>43.540668487548828</v>
      </c>
      <c r="X25" s="221">
        <v>33.333332061767578</v>
      </c>
      <c r="Y25" s="222">
        <v>50</v>
      </c>
      <c r="Z25" s="221">
        <v>-0.38857397437095642</v>
      </c>
      <c r="AA25" s="221">
        <v>0.16276475787162781</v>
      </c>
      <c r="AB25" s="221">
        <v>11</v>
      </c>
      <c r="AC25" s="221">
        <v>41.148326873779297</v>
      </c>
      <c r="AD25" s="221">
        <v>30</v>
      </c>
      <c r="AE25" s="222">
        <v>49.523811340332031</v>
      </c>
      <c r="AF25" s="221">
        <v>-0.38027980923652649</v>
      </c>
      <c r="AG25" s="221">
        <v>0.1523909717798233</v>
      </c>
      <c r="AH25" s="221">
        <v>13</v>
      </c>
      <c r="AI25" s="221">
        <v>40.669857025146484</v>
      </c>
      <c r="AJ25" s="221">
        <v>33.333332061767578</v>
      </c>
      <c r="AK25" s="222">
        <v>49.047618865966797</v>
      </c>
      <c r="AL25" s="221">
        <v>-0.40651890635490417</v>
      </c>
      <c r="AM25" s="221">
        <v>0.15020927786827087</v>
      </c>
      <c r="AN25" s="221">
        <v>13</v>
      </c>
      <c r="AO25" s="221">
        <v>40.191387176513672</v>
      </c>
      <c r="AP25" s="221">
        <v>31.904762268066406</v>
      </c>
      <c r="AQ25" s="222">
        <v>48.095237731933594</v>
      </c>
      <c r="AR25" s="221">
        <v>-0.45763006806373596</v>
      </c>
      <c r="AS25" s="221">
        <v>0.14211323857307434</v>
      </c>
      <c r="AT25" s="221">
        <v>16</v>
      </c>
      <c r="AU25" s="221">
        <v>41.148326873779297</v>
      </c>
      <c r="AV25" s="221">
        <v>29.047618865966797</v>
      </c>
      <c r="AW25" s="222">
        <v>49.523811340332031</v>
      </c>
      <c r="AX25" s="221">
        <v>-0.53717333078384399</v>
      </c>
      <c r="AY25" s="221">
        <v>0.14308302104473114</v>
      </c>
      <c r="AZ25" s="221">
        <v>16</v>
      </c>
      <c r="BA25" s="221">
        <v>36.363636016845703</v>
      </c>
      <c r="BB25" s="221">
        <v>25.238094329833984</v>
      </c>
      <c r="BC25" s="222">
        <v>46.666667938232422</v>
      </c>
      <c r="BD25" s="221">
        <v>-0.72137659788131714</v>
      </c>
      <c r="BE25" s="221">
        <v>0.13943175971508026</v>
      </c>
      <c r="BF25" s="221">
        <v>16</v>
      </c>
      <c r="BG25" s="221">
        <v>26.44230842590332</v>
      </c>
      <c r="BH25" s="221">
        <v>20.095693588256836</v>
      </c>
      <c r="BI25" s="222">
        <v>37.320575714111328</v>
      </c>
      <c r="BJ25" s="221">
        <v>-0.60628163814544678</v>
      </c>
      <c r="BK25" s="221">
        <v>0.13632005453109741</v>
      </c>
      <c r="BL25" s="221">
        <v>17</v>
      </c>
      <c r="BM25" s="221">
        <v>33.649288177490234</v>
      </c>
      <c r="BN25" s="221">
        <v>21.698112487792969</v>
      </c>
      <c r="BO25" s="222">
        <v>42.924530029296875</v>
      </c>
      <c r="BP25" s="221">
        <v>-0.5777440071105957</v>
      </c>
      <c r="BQ25" s="221">
        <v>0.13639475405216217</v>
      </c>
      <c r="BR25" s="221">
        <v>17</v>
      </c>
      <c r="BS25" s="221">
        <v>34.123222351074219</v>
      </c>
      <c r="BT25" s="221">
        <v>25.471698760986328</v>
      </c>
      <c r="BU25" s="222">
        <v>44.339622497558594</v>
      </c>
      <c r="BV25" s="221">
        <v>-0.55333435535430908</v>
      </c>
      <c r="BW25" s="221">
        <v>0.1276533454656601</v>
      </c>
      <c r="BX25" s="221">
        <v>18</v>
      </c>
      <c r="BY25" s="221">
        <v>35.211269378662109</v>
      </c>
      <c r="BZ25" s="221">
        <v>26.168224334716797</v>
      </c>
      <c r="CA25" s="222">
        <v>45.794391632080078</v>
      </c>
      <c r="CB25" s="221">
        <v>-0.55830931663513184</v>
      </c>
      <c r="CC25" s="221">
        <v>0.1327495276927948</v>
      </c>
      <c r="CD25" s="221">
        <v>18</v>
      </c>
      <c r="CE25" s="221">
        <v>36.018959045410156</v>
      </c>
      <c r="CF25" s="221">
        <v>26.88679313659668</v>
      </c>
      <c r="CG25" s="222">
        <v>45.754718780517578</v>
      </c>
      <c r="CH25" s="221">
        <v>-0.57791173458099365</v>
      </c>
      <c r="CI25" s="221">
        <v>0.13255108892917633</v>
      </c>
      <c r="CJ25" s="221">
        <v>17</v>
      </c>
      <c r="CK25" s="221">
        <v>35.071090698242187</v>
      </c>
      <c r="CL25" s="221">
        <v>24.528301239013672</v>
      </c>
      <c r="CM25" s="222">
        <v>43.867923736572266</v>
      </c>
      <c r="CN25" s="221">
        <v>-0.45057922601699829</v>
      </c>
      <c r="CO25" s="221">
        <v>0.14400239288806915</v>
      </c>
      <c r="CP25" s="221">
        <v>15</v>
      </c>
      <c r="CQ25" s="221">
        <v>37.980770111083984</v>
      </c>
      <c r="CR25" s="221">
        <v>27.751195907592773</v>
      </c>
      <c r="CS25" s="222">
        <v>48.325359344482422</v>
      </c>
      <c r="CT25" s="221"/>
      <c r="CU25" s="12" t="s">
        <v>209</v>
      </c>
      <c r="CV25" s="12">
        <f t="shared" si="0"/>
        <v>-3.0529883734339287</v>
      </c>
      <c r="CW25" s="12">
        <f t="shared" si="1"/>
        <v>-2.7954789917718248</v>
      </c>
      <c r="CX25" s="12">
        <f t="shared" si="2"/>
        <v>-2.7038917525773174</v>
      </c>
      <c r="CY25" s="12">
        <f t="shared" si="3"/>
        <v>-2.627167744863367</v>
      </c>
      <c r="CZ25" s="12">
        <f t="shared" si="4"/>
        <v>-2.7287130378652598</v>
      </c>
      <c r="DA25" s="12">
        <f t="shared" si="5"/>
        <v>-2.7423233475942701</v>
      </c>
      <c r="DB25" s="12">
        <f t="shared" si="6"/>
        <v>-2.7650351161442046</v>
      </c>
      <c r="DC25" s="12">
        <f t="shared" si="7"/>
        <v>-2.7643244178112658</v>
      </c>
      <c r="DD25" s="12">
        <f t="shared" si="8"/>
        <v>-2.8932465248278252</v>
      </c>
      <c r="DE25" s="12">
        <f t="shared" si="9"/>
        <v>-3.1857559272789757</v>
      </c>
      <c r="DF25" s="12">
        <f t="shared" si="10"/>
        <v>-3.0356257057167215</v>
      </c>
      <c r="DG25" s="12">
        <f t="shared" si="11"/>
        <v>-3.0325661629987928</v>
      </c>
      <c r="DH25" s="12">
        <f t="shared" si="12"/>
        <v>-3.07035392894546</v>
      </c>
      <c r="DI25" s="12">
        <f t="shared" si="13"/>
        <v>-2.9176255606220782</v>
      </c>
      <c r="DJ25" s="12">
        <f t="shared" si="14"/>
        <v>-2.9639736624744675</v>
      </c>
      <c r="DK25" s="12">
        <f t="shared" si="15"/>
        <v>-2.6889354213453625</v>
      </c>
    </row>
    <row r="26" spans="1:115">
      <c r="A26" s="12" t="s">
        <v>210</v>
      </c>
      <c r="B26" s="221">
        <v>1.6502749919891357</v>
      </c>
      <c r="C26" s="221">
        <v>0.19309571385383606</v>
      </c>
      <c r="D26" s="221">
        <v>7</v>
      </c>
      <c r="E26" s="221">
        <v>95.693778991699219</v>
      </c>
      <c r="F26" s="221">
        <v>90.476188659667969</v>
      </c>
      <c r="G26" s="222">
        <v>100</v>
      </c>
      <c r="H26" s="221">
        <v>1.7401093244552612</v>
      </c>
      <c r="I26" s="221">
        <v>0.19264541566371918</v>
      </c>
      <c r="J26" s="221">
        <v>7</v>
      </c>
      <c r="K26" s="221">
        <v>95.693778991699219</v>
      </c>
      <c r="L26" s="221">
        <v>91.428573608398437</v>
      </c>
      <c r="M26" s="222">
        <v>100</v>
      </c>
      <c r="N26" s="221">
        <v>1.7190431356430054</v>
      </c>
      <c r="O26" s="221">
        <v>0.1600375771522522</v>
      </c>
      <c r="P26" s="221">
        <v>8</v>
      </c>
      <c r="Q26" s="221">
        <v>95.693778991699219</v>
      </c>
      <c r="R26" s="221">
        <v>91.428573608398437</v>
      </c>
      <c r="S26" s="222">
        <v>100</v>
      </c>
      <c r="T26" s="221">
        <v>1.6917574405670166</v>
      </c>
      <c r="U26" s="221">
        <v>0.17777164280414581</v>
      </c>
      <c r="V26" s="221">
        <v>8</v>
      </c>
      <c r="W26" s="221">
        <v>95.215309143066406</v>
      </c>
      <c r="X26" s="221">
        <v>90</v>
      </c>
      <c r="Y26" s="222">
        <v>100</v>
      </c>
      <c r="Z26" s="221">
        <v>1.7070298194885254</v>
      </c>
      <c r="AA26" s="221">
        <v>0.17712971568107605</v>
      </c>
      <c r="AB26" s="221">
        <v>8</v>
      </c>
      <c r="AC26" s="221">
        <v>95.215309143066406</v>
      </c>
      <c r="AD26" s="221">
        <v>90.476188659667969</v>
      </c>
      <c r="AE26" s="222">
        <v>100</v>
      </c>
      <c r="AF26" s="221">
        <v>1.7558869123458862</v>
      </c>
      <c r="AG26" s="221">
        <v>0.17186273634433746</v>
      </c>
      <c r="AH26" s="221">
        <v>8</v>
      </c>
      <c r="AI26" s="221">
        <v>95.215309143066406</v>
      </c>
      <c r="AJ26" s="221">
        <v>91.904762268066406</v>
      </c>
      <c r="AK26" s="222">
        <v>100</v>
      </c>
      <c r="AL26" s="221">
        <v>1.7469640970230103</v>
      </c>
      <c r="AM26" s="221">
        <v>0.16913898289203644</v>
      </c>
      <c r="AN26" s="221">
        <v>8</v>
      </c>
      <c r="AO26" s="221">
        <v>95.215309143066406</v>
      </c>
      <c r="AP26" s="221">
        <v>90.952377319335938</v>
      </c>
      <c r="AQ26" s="222">
        <v>100</v>
      </c>
      <c r="AR26" s="221">
        <v>1.7642168998718262</v>
      </c>
      <c r="AS26" s="221">
        <v>0.17187030613422394</v>
      </c>
      <c r="AT26" s="221">
        <v>9</v>
      </c>
      <c r="AU26" s="221">
        <v>95.693778991699219</v>
      </c>
      <c r="AV26" s="221">
        <v>90.476188659667969</v>
      </c>
      <c r="AW26" s="222">
        <v>100</v>
      </c>
      <c r="AX26" s="221">
        <v>1.7625389099121094</v>
      </c>
      <c r="AY26" s="221">
        <v>0.17350304126739502</v>
      </c>
      <c r="AZ26" s="221">
        <v>9</v>
      </c>
      <c r="BA26" s="221">
        <v>95.693778991699219</v>
      </c>
      <c r="BB26" s="221">
        <v>90.476188659667969</v>
      </c>
      <c r="BC26" s="222">
        <v>100</v>
      </c>
      <c r="BD26" s="221">
        <v>1.7451158761978149</v>
      </c>
      <c r="BE26" s="221">
        <v>0.17214830219745636</v>
      </c>
      <c r="BF26" s="221">
        <v>9</v>
      </c>
      <c r="BG26" s="221">
        <v>94.711540222167969</v>
      </c>
      <c r="BH26" s="221">
        <v>89.952156066894531</v>
      </c>
      <c r="BI26" s="222">
        <v>100</v>
      </c>
      <c r="BJ26" s="221">
        <v>1.804987907409668</v>
      </c>
      <c r="BK26" s="221">
        <v>0.15939855575561523</v>
      </c>
      <c r="BL26" s="221">
        <v>10</v>
      </c>
      <c r="BM26" s="221">
        <v>96.682464599609375</v>
      </c>
      <c r="BN26" s="221">
        <v>91.037734985351563</v>
      </c>
      <c r="BO26" s="222">
        <v>100</v>
      </c>
      <c r="BP26" s="221">
        <v>1.8103764057159424</v>
      </c>
      <c r="BQ26" s="221">
        <v>0.15982086956501007</v>
      </c>
      <c r="BR26" s="221">
        <v>10</v>
      </c>
      <c r="BS26" s="221">
        <v>97.156394958496094</v>
      </c>
      <c r="BT26" s="221">
        <v>91.037734985351563</v>
      </c>
      <c r="BU26" s="222">
        <v>100</v>
      </c>
      <c r="BV26" s="221">
        <v>1.8136271238327026</v>
      </c>
      <c r="BW26" s="221">
        <v>0.144532710313797</v>
      </c>
      <c r="BX26" s="221">
        <v>11</v>
      </c>
      <c r="BY26" s="221">
        <v>97.652580261230469</v>
      </c>
      <c r="BZ26" s="221">
        <v>90.654205322265625</v>
      </c>
      <c r="CA26" s="222">
        <v>100</v>
      </c>
      <c r="CB26" s="221">
        <v>1.8414593935012817</v>
      </c>
      <c r="CC26" s="221">
        <v>0.15370813012123108</v>
      </c>
      <c r="CD26" s="221">
        <v>11</v>
      </c>
      <c r="CE26" s="221">
        <v>97.156394958496094</v>
      </c>
      <c r="CF26" s="221">
        <v>90.5660400390625</v>
      </c>
      <c r="CG26" s="222">
        <v>100</v>
      </c>
      <c r="CH26" s="221">
        <v>1.8089281320571899</v>
      </c>
      <c r="CI26" s="221">
        <v>0.15312792360782623</v>
      </c>
      <c r="CJ26" s="221">
        <v>11</v>
      </c>
      <c r="CK26" s="221">
        <v>97.156394958496094</v>
      </c>
      <c r="CL26" s="221">
        <v>91.037734985351563</v>
      </c>
      <c r="CM26" s="222">
        <v>100</v>
      </c>
      <c r="CN26" s="221">
        <v>1.9818717241287231</v>
      </c>
      <c r="CO26" s="221">
        <v>0.16620856523513794</v>
      </c>
      <c r="CP26" s="221">
        <v>10</v>
      </c>
      <c r="CQ26" s="221">
        <v>97.115386962890625</v>
      </c>
      <c r="CR26" s="221">
        <v>90.430618286132813</v>
      </c>
      <c r="CS26" s="222">
        <v>100</v>
      </c>
      <c r="CT26" s="221"/>
      <c r="CU26" s="12" t="s">
        <v>210</v>
      </c>
      <c r="CV26" s="12">
        <f t="shared" si="0"/>
        <v>0.70375873560472135</v>
      </c>
      <c r="CW26" s="12">
        <f t="shared" si="1"/>
        <v>0.79845467321829078</v>
      </c>
      <c r="CX26" s="12">
        <f t="shared" si="2"/>
        <v>0.812083160136851</v>
      </c>
      <c r="CY26" s="12">
        <f t="shared" si="3"/>
        <v>0.75519258823092861</v>
      </c>
      <c r="CZ26" s="12">
        <f t="shared" si="4"/>
        <v>0.74762023573518022</v>
      </c>
      <c r="DA26" s="12">
        <f t="shared" si="5"/>
        <v>0.8053776156443383</v>
      </c>
      <c r="DB26" s="12">
        <f t="shared" si="6"/>
        <v>0.83886546594453704</v>
      </c>
      <c r="DC26" s="12">
        <f t="shared" si="7"/>
        <v>0.8202571973270868</v>
      </c>
      <c r="DD26" s="12">
        <f t="shared" si="8"/>
        <v>0.80365770299061279</v>
      </c>
      <c r="DE26" s="12">
        <f t="shared" si="9"/>
        <v>0.7504384431873411</v>
      </c>
      <c r="DF26" s="12">
        <f t="shared" si="10"/>
        <v>0.87414288781498306</v>
      </c>
      <c r="DG26" s="12">
        <f t="shared" si="11"/>
        <v>0.86785596424155009</v>
      </c>
      <c r="DH26" s="12">
        <f t="shared" si="12"/>
        <v>0.89138298525362702</v>
      </c>
      <c r="DI26" s="12">
        <f t="shared" si="13"/>
        <v>0.9366230217485001</v>
      </c>
      <c r="DJ26" s="12">
        <f t="shared" si="14"/>
        <v>0.89581379929085181</v>
      </c>
      <c r="DK26" s="12">
        <f t="shared" si="15"/>
        <v>0.93663018659870367</v>
      </c>
    </row>
    <row r="27" spans="1:115">
      <c r="A27" s="12" t="s">
        <v>211</v>
      </c>
      <c r="B27" s="221">
        <v>1.8300365209579468</v>
      </c>
      <c r="C27" s="221">
        <v>0.19309571385383606</v>
      </c>
      <c r="D27" s="221">
        <v>7</v>
      </c>
      <c r="E27" s="221">
        <v>98.564590454101563</v>
      </c>
      <c r="F27" s="221">
        <v>93.333335876464844</v>
      </c>
      <c r="G27" s="222">
        <v>100</v>
      </c>
      <c r="H27" s="221">
        <v>1.8624835014343262</v>
      </c>
      <c r="I27" s="221">
        <v>0.19264541566371918</v>
      </c>
      <c r="J27" s="221">
        <v>7</v>
      </c>
      <c r="K27" s="221">
        <v>98.564590454101563</v>
      </c>
      <c r="L27" s="221">
        <v>92.380950927734375</v>
      </c>
      <c r="M27" s="222">
        <v>100</v>
      </c>
      <c r="N27" s="221">
        <v>1.7648812532424927</v>
      </c>
      <c r="O27" s="221">
        <v>0.16043168306350708</v>
      </c>
      <c r="P27" s="221">
        <v>7</v>
      </c>
      <c r="Q27" s="221">
        <v>96.172248840332031</v>
      </c>
      <c r="R27" s="221">
        <v>92.380950927734375</v>
      </c>
      <c r="S27" s="222">
        <v>100</v>
      </c>
      <c r="T27" s="221">
        <v>1.7860932350158691</v>
      </c>
      <c r="U27" s="221">
        <v>0.17916379868984222</v>
      </c>
      <c r="V27" s="221">
        <v>7</v>
      </c>
      <c r="W27" s="221">
        <v>96.172248840332031</v>
      </c>
      <c r="X27" s="221">
        <v>92.380950927734375</v>
      </c>
      <c r="Y27" s="222">
        <v>100</v>
      </c>
      <c r="Z27" s="221">
        <v>1.8519518375396729</v>
      </c>
      <c r="AA27" s="221">
        <v>0.17712971568107605</v>
      </c>
      <c r="AB27" s="221">
        <v>8</v>
      </c>
      <c r="AC27" s="221">
        <v>96.650718688964844</v>
      </c>
      <c r="AD27" s="221">
        <v>92.857139587402344</v>
      </c>
      <c r="AE27" s="222">
        <v>100</v>
      </c>
      <c r="AF27" s="221">
        <v>1.8756248950958252</v>
      </c>
      <c r="AG27" s="221">
        <v>0.17186273634433746</v>
      </c>
      <c r="AH27" s="221">
        <v>8</v>
      </c>
      <c r="AI27" s="221">
        <v>96.650718688964844</v>
      </c>
      <c r="AJ27" s="221">
        <v>92.857139587402344</v>
      </c>
      <c r="AK27" s="222">
        <v>100</v>
      </c>
      <c r="AL27" s="221">
        <v>1.8476846218109131</v>
      </c>
      <c r="AM27" s="221">
        <v>0.16913898289203644</v>
      </c>
      <c r="AN27" s="221">
        <v>8</v>
      </c>
      <c r="AO27" s="221">
        <v>97.129188537597656</v>
      </c>
      <c r="AP27" s="221">
        <v>91.904762268066406</v>
      </c>
      <c r="AQ27" s="222">
        <v>100</v>
      </c>
      <c r="AR27" s="221">
        <v>1.7872393131256104</v>
      </c>
      <c r="AS27" s="221">
        <v>0.15990234911441803</v>
      </c>
      <c r="AT27" s="221">
        <v>10</v>
      </c>
      <c r="AU27" s="221">
        <v>96.172248840332031</v>
      </c>
      <c r="AV27" s="221">
        <v>90.476188659667969</v>
      </c>
      <c r="AW27" s="222">
        <v>100</v>
      </c>
      <c r="AX27" s="221">
        <v>1.8253204822540283</v>
      </c>
      <c r="AY27" s="221">
        <v>0.16147583723068237</v>
      </c>
      <c r="AZ27" s="221">
        <v>10</v>
      </c>
      <c r="BA27" s="221">
        <v>96.650718688964844</v>
      </c>
      <c r="BB27" s="221">
        <v>90.952377319335938</v>
      </c>
      <c r="BC27" s="222">
        <v>100</v>
      </c>
      <c r="BD27" s="221">
        <v>1.8522648811340332</v>
      </c>
      <c r="BE27" s="221">
        <v>0.16031542420387268</v>
      </c>
      <c r="BF27" s="221">
        <v>10</v>
      </c>
      <c r="BG27" s="221">
        <v>97.115386962890625</v>
      </c>
      <c r="BH27" s="221">
        <v>90.909088134765625</v>
      </c>
      <c r="BI27" s="222">
        <v>100</v>
      </c>
      <c r="BJ27" s="221">
        <v>1.9363251924514771</v>
      </c>
      <c r="BK27" s="221">
        <v>0.15939855575561523</v>
      </c>
      <c r="BL27" s="221">
        <v>10</v>
      </c>
      <c r="BM27" s="221">
        <v>99.052131652832031</v>
      </c>
      <c r="BN27" s="221">
        <v>92.924530029296875</v>
      </c>
      <c r="BO27" s="222">
        <v>100</v>
      </c>
      <c r="BP27" s="221">
        <v>1.8686597347259521</v>
      </c>
      <c r="BQ27" s="221">
        <v>0.15982086956501007</v>
      </c>
      <c r="BR27" s="221">
        <v>10</v>
      </c>
      <c r="BS27" s="221">
        <v>98.104263305664063</v>
      </c>
      <c r="BT27" s="221">
        <v>91.037734985351563</v>
      </c>
      <c r="BU27" s="222">
        <v>100</v>
      </c>
      <c r="BV27" s="221">
        <v>1.9073243141174316</v>
      </c>
      <c r="BW27" s="221">
        <v>0.144532710313797</v>
      </c>
      <c r="BX27" s="221">
        <v>11</v>
      </c>
      <c r="BY27" s="221">
        <v>98.591552734375</v>
      </c>
      <c r="BZ27" s="221">
        <v>92.523361206054688</v>
      </c>
      <c r="CA27" s="222">
        <v>100</v>
      </c>
      <c r="CB27" s="221">
        <v>1.8773711919784546</v>
      </c>
      <c r="CC27" s="221">
        <v>0.15370813012123108</v>
      </c>
      <c r="CD27" s="221">
        <v>11</v>
      </c>
      <c r="CE27" s="221">
        <v>98.578201293945313</v>
      </c>
      <c r="CF27" s="221">
        <v>91.509437561035156</v>
      </c>
      <c r="CG27" s="222">
        <v>100</v>
      </c>
      <c r="CH27" s="221">
        <v>1.8601030111312866</v>
      </c>
      <c r="CI27" s="221">
        <v>0.15312792360782623</v>
      </c>
      <c r="CJ27" s="221">
        <v>11</v>
      </c>
      <c r="CK27" s="221">
        <v>98.104263305664063</v>
      </c>
      <c r="CL27" s="221">
        <v>91.509437561035156</v>
      </c>
      <c r="CM27" s="222">
        <v>100</v>
      </c>
      <c r="CN27" s="221">
        <v>2.0171148777008057</v>
      </c>
      <c r="CO27" s="221">
        <v>0.16620856523513794</v>
      </c>
      <c r="CP27" s="221">
        <v>10</v>
      </c>
      <c r="CQ27" s="221">
        <v>98.557693481445313</v>
      </c>
      <c r="CR27" s="221">
        <v>90.909088134765625</v>
      </c>
      <c r="CS27" s="222">
        <v>100</v>
      </c>
      <c r="CT27" s="221"/>
      <c r="CU27" s="12" t="s">
        <v>211</v>
      </c>
      <c r="CV27" s="12">
        <f t="shared" si="0"/>
        <v>0.98400315628534352</v>
      </c>
      <c r="CW27" s="12">
        <f t="shared" si="1"/>
        <v>0.98783329853971058</v>
      </c>
      <c r="CX27" s="12">
        <f t="shared" si="2"/>
        <v>0.88647223823415022</v>
      </c>
      <c r="CY27" s="12">
        <f t="shared" si="3"/>
        <v>0.91119550760756607</v>
      </c>
      <c r="CZ27" s="12">
        <f t="shared" si="4"/>
        <v>0.98802695522325779</v>
      </c>
      <c r="DA27" s="12">
        <f t="shared" si="5"/>
        <v>1.0042359502707341</v>
      </c>
      <c r="DB27" s="12">
        <f t="shared" si="6"/>
        <v>1.007423451933761</v>
      </c>
      <c r="DC27" s="12">
        <f t="shared" si="7"/>
        <v>0.85740004311106599</v>
      </c>
      <c r="DD27" s="12">
        <f t="shared" si="8"/>
        <v>0.90458226916576634</v>
      </c>
      <c r="DE27" s="12">
        <f t="shared" si="9"/>
        <v>0.921434022725233</v>
      </c>
      <c r="DF27" s="12">
        <f t="shared" si="10"/>
        <v>1.0871005777434106</v>
      </c>
      <c r="DG27" s="12">
        <f t="shared" si="11"/>
        <v>0.96304780837926152</v>
      </c>
      <c r="DH27" s="12">
        <f t="shared" si="12"/>
        <v>1.0482100484617893</v>
      </c>
      <c r="DI27" s="12">
        <f t="shared" si="13"/>
        <v>0.99430066284215091</v>
      </c>
      <c r="DJ27" s="12">
        <f t="shared" si="14"/>
        <v>0.97856931186981821</v>
      </c>
      <c r="DK27" s="12">
        <f t="shared" si="15"/>
        <v>0.98916007029431474</v>
      </c>
    </row>
    <row r="28" spans="1:115">
      <c r="A28" s="12" t="s">
        <v>229</v>
      </c>
      <c r="B28" s="221">
        <v>1.8888964653015137</v>
      </c>
      <c r="C28" s="221">
        <v>0.19309571385383606</v>
      </c>
      <c r="D28" s="221">
        <v>7</v>
      </c>
      <c r="E28" s="221">
        <v>99.521530151367188</v>
      </c>
      <c r="F28" s="221">
        <v>93.809524536132812</v>
      </c>
      <c r="G28" s="222">
        <v>100</v>
      </c>
      <c r="H28" s="221">
        <v>1.9626591205596924</v>
      </c>
      <c r="I28" s="221">
        <v>0.19264541566371918</v>
      </c>
      <c r="J28" s="221">
        <v>7</v>
      </c>
      <c r="K28" s="221">
        <v>99.521530151367188</v>
      </c>
      <c r="L28" s="221">
        <v>93.809524536132812</v>
      </c>
      <c r="M28" s="222">
        <v>100</v>
      </c>
      <c r="N28" s="221">
        <v>1.8101177215576172</v>
      </c>
      <c r="O28" s="221">
        <v>0.16043168306350708</v>
      </c>
      <c r="P28" s="221">
        <v>7</v>
      </c>
      <c r="Q28" s="221">
        <v>98.564590454101563</v>
      </c>
      <c r="R28" s="221">
        <v>93.333335876464844</v>
      </c>
      <c r="S28" s="222">
        <v>100</v>
      </c>
      <c r="T28" s="221">
        <v>1.8397107124328613</v>
      </c>
      <c r="U28" s="221">
        <v>0.17777164280414581</v>
      </c>
      <c r="V28" s="221">
        <v>8</v>
      </c>
      <c r="W28" s="221">
        <v>97.129188537597656</v>
      </c>
      <c r="X28" s="221">
        <v>92.857139587402344</v>
      </c>
      <c r="Y28" s="222">
        <v>100</v>
      </c>
      <c r="Z28" s="221">
        <v>1.8898587226867676</v>
      </c>
      <c r="AA28" s="221">
        <v>0.17712971568107605</v>
      </c>
      <c r="AB28" s="221">
        <v>8</v>
      </c>
      <c r="AC28" s="221">
        <v>97.607658386230469</v>
      </c>
      <c r="AD28" s="221">
        <v>92.857139587402344</v>
      </c>
      <c r="AE28" s="222">
        <v>100</v>
      </c>
      <c r="AF28" s="221">
        <v>1.987512469291687</v>
      </c>
      <c r="AG28" s="221">
        <v>0.17186273634433746</v>
      </c>
      <c r="AH28" s="221">
        <v>8</v>
      </c>
      <c r="AI28" s="221">
        <v>100</v>
      </c>
      <c r="AJ28" s="221">
        <v>93.809524536132812</v>
      </c>
      <c r="AK28" s="222">
        <v>100</v>
      </c>
      <c r="AL28" s="221">
        <v>1.9071065187454224</v>
      </c>
      <c r="AM28" s="221">
        <v>0.16913898289203644</v>
      </c>
      <c r="AN28" s="221">
        <v>8</v>
      </c>
      <c r="AO28" s="221">
        <v>98.564590454101563</v>
      </c>
      <c r="AP28" s="221">
        <v>92.857139587402344</v>
      </c>
      <c r="AQ28" s="222">
        <v>100</v>
      </c>
      <c r="AR28" s="221">
        <v>1.9574648141860962</v>
      </c>
      <c r="AS28" s="221">
        <v>0.15990234911441803</v>
      </c>
      <c r="AT28" s="221">
        <v>10</v>
      </c>
      <c r="AU28" s="221">
        <v>99.043060302734375</v>
      </c>
      <c r="AV28" s="221">
        <v>93.333335876464844</v>
      </c>
      <c r="AW28" s="222">
        <v>100</v>
      </c>
      <c r="AX28" s="221">
        <v>1.9156585931777954</v>
      </c>
      <c r="AY28" s="221">
        <v>0.16147583723068237</v>
      </c>
      <c r="AZ28" s="221">
        <v>10</v>
      </c>
      <c r="BA28" s="221">
        <v>99.043060302734375</v>
      </c>
      <c r="BB28" s="221">
        <v>92.380950927734375</v>
      </c>
      <c r="BC28" s="222">
        <v>100</v>
      </c>
      <c r="BD28" s="221">
        <v>1.95732581615448</v>
      </c>
      <c r="BE28" s="221">
        <v>0.16031542420387268</v>
      </c>
      <c r="BF28" s="221">
        <v>10</v>
      </c>
      <c r="BG28" s="221">
        <v>100</v>
      </c>
      <c r="BH28" s="221">
        <v>93.301437377929688</v>
      </c>
      <c r="BI28" s="222">
        <v>100</v>
      </c>
      <c r="BJ28" s="221">
        <v>1.8899805545806885</v>
      </c>
      <c r="BK28" s="221">
        <v>0.15939855575561523</v>
      </c>
      <c r="BL28" s="221">
        <v>10</v>
      </c>
      <c r="BM28" s="221">
        <v>98.104263305664063</v>
      </c>
      <c r="BN28" s="221">
        <v>92.452827453613281</v>
      </c>
      <c r="BO28" s="222">
        <v>100</v>
      </c>
      <c r="BP28" s="221">
        <v>1.917250394821167</v>
      </c>
      <c r="BQ28" s="221">
        <v>0.15982086956501007</v>
      </c>
      <c r="BR28" s="221">
        <v>10</v>
      </c>
      <c r="BS28" s="221">
        <v>99.052131652832031</v>
      </c>
      <c r="BT28" s="221">
        <v>92.452827453613281</v>
      </c>
      <c r="BU28" s="222">
        <v>100</v>
      </c>
      <c r="BV28" s="221">
        <v>1.8932030200958252</v>
      </c>
      <c r="BW28" s="221">
        <v>0.144532710313797</v>
      </c>
      <c r="BX28" s="221">
        <v>11</v>
      </c>
      <c r="BY28" s="221">
        <v>98.122062683105469</v>
      </c>
      <c r="BZ28" s="221">
        <v>92.523361206054688</v>
      </c>
      <c r="CA28" s="222">
        <v>100</v>
      </c>
      <c r="CB28" s="221">
        <v>1.9490524530410767</v>
      </c>
      <c r="CC28" s="221">
        <v>0.15370813012123108</v>
      </c>
      <c r="CD28" s="221">
        <v>11</v>
      </c>
      <c r="CE28" s="221">
        <v>100</v>
      </c>
      <c r="CF28" s="221">
        <v>92.924530029296875</v>
      </c>
      <c r="CG28" s="222">
        <v>100</v>
      </c>
      <c r="CH28" s="221">
        <v>1.9680637121200562</v>
      </c>
      <c r="CI28" s="221">
        <v>0.15312792360782623</v>
      </c>
      <c r="CJ28" s="221">
        <v>11</v>
      </c>
      <c r="CK28" s="221">
        <v>100</v>
      </c>
      <c r="CL28" s="221">
        <v>93.867927551269531</v>
      </c>
      <c r="CM28" s="222">
        <v>100</v>
      </c>
      <c r="CN28" s="221">
        <v>2.0455155372619629</v>
      </c>
      <c r="CO28" s="221">
        <v>0.16620856523513794</v>
      </c>
      <c r="CP28" s="221">
        <v>10</v>
      </c>
      <c r="CQ28" s="221">
        <v>99.038459777832031</v>
      </c>
      <c r="CR28" s="221">
        <v>92.344497680664063</v>
      </c>
      <c r="CS28" s="222">
        <v>100</v>
      </c>
      <c r="CT28" s="221"/>
      <c r="CU28" s="12" t="s">
        <v>229</v>
      </c>
      <c r="CV28" s="12">
        <f t="shared" si="0"/>
        <v>1.0757645642933857</v>
      </c>
      <c r="CW28" s="12">
        <f t="shared" si="1"/>
        <v>1.1428588236055865</v>
      </c>
      <c r="CX28" s="12">
        <f t="shared" si="2"/>
        <v>0.95988492074747911</v>
      </c>
      <c r="CY28" s="12">
        <f t="shared" si="3"/>
        <v>0.99986262548716176</v>
      </c>
      <c r="CZ28" s="12">
        <f t="shared" si="4"/>
        <v>1.0509095318446244</v>
      </c>
      <c r="DA28" s="12">
        <f t="shared" si="5"/>
        <v>1.190056490745705</v>
      </c>
      <c r="DB28" s="12">
        <f t="shared" si="6"/>
        <v>1.1068672871603138</v>
      </c>
      <c r="DC28" s="12">
        <f t="shared" si="7"/>
        <v>1.1320306591413363</v>
      </c>
      <c r="DD28" s="12">
        <f t="shared" si="8"/>
        <v>1.049805370690041</v>
      </c>
      <c r="DE28" s="12">
        <f t="shared" si="9"/>
        <v>1.0890973200307745</v>
      </c>
      <c r="DF28" s="12">
        <f t="shared" si="10"/>
        <v>1.0119547650490879</v>
      </c>
      <c r="DG28" s="12">
        <f t="shared" si="11"/>
        <v>1.0424090017238941</v>
      </c>
      <c r="DH28" s="12">
        <f t="shared" si="12"/>
        <v>1.0245743229573452</v>
      </c>
      <c r="DI28" s="12">
        <f t="shared" si="13"/>
        <v>1.10942734053662</v>
      </c>
      <c r="DJ28" s="12">
        <f t="shared" si="14"/>
        <v>1.1531538601942806</v>
      </c>
      <c r="DK28" s="12">
        <f t="shared" si="15"/>
        <v>1.0314912237926785</v>
      </c>
    </row>
    <row r="29" spans="1:115">
      <c r="A29" s="12" t="s">
        <v>212</v>
      </c>
      <c r="B29" s="221">
        <v>0.66834461688995361</v>
      </c>
      <c r="C29" s="221">
        <v>0.17972280085086823</v>
      </c>
      <c r="D29" s="221">
        <v>8</v>
      </c>
      <c r="E29" s="221">
        <v>66.028709411621094</v>
      </c>
      <c r="F29" s="221">
        <v>60.952381134033203</v>
      </c>
      <c r="G29" s="222">
        <v>81.428573608398438</v>
      </c>
      <c r="H29" s="221">
        <v>0.76266193389892578</v>
      </c>
      <c r="I29" s="221">
        <v>0.17804788053035736</v>
      </c>
      <c r="J29" s="221">
        <v>9</v>
      </c>
      <c r="K29" s="221">
        <v>74.641151428222656</v>
      </c>
      <c r="L29" s="221">
        <v>65.23809814453125</v>
      </c>
      <c r="M29" s="222">
        <v>83.333335876464844</v>
      </c>
      <c r="N29" s="221">
        <v>0.64822500944137573</v>
      </c>
      <c r="O29" s="221">
        <v>0.14903923869132996</v>
      </c>
      <c r="P29" s="221">
        <v>11</v>
      </c>
      <c r="Q29" s="221">
        <v>70.334930419921875</v>
      </c>
      <c r="R29" s="221">
        <v>63.333332061767578</v>
      </c>
      <c r="S29" s="222">
        <v>78.571426391601562</v>
      </c>
      <c r="T29" s="221">
        <v>0.62832921743392944</v>
      </c>
      <c r="U29" s="221">
        <v>0.15659970045089722</v>
      </c>
      <c r="V29" s="221">
        <v>12</v>
      </c>
      <c r="W29" s="221">
        <v>67.942581176757813</v>
      </c>
      <c r="X29" s="221">
        <v>61.904762268066406</v>
      </c>
      <c r="Y29" s="222">
        <v>76.190475463867187</v>
      </c>
      <c r="Z29" s="221">
        <v>0.51457178592681885</v>
      </c>
      <c r="AA29" s="221">
        <v>0.15559692680835724</v>
      </c>
      <c r="AB29" s="221">
        <v>12</v>
      </c>
      <c r="AC29" s="221">
        <v>64.114830017089844</v>
      </c>
      <c r="AD29" s="221">
        <v>60.952381134033203</v>
      </c>
      <c r="AE29" s="222">
        <v>72.857139587402344</v>
      </c>
      <c r="AF29" s="221">
        <v>0.40269738435745239</v>
      </c>
      <c r="AG29" s="221">
        <v>0.14175356924533844</v>
      </c>
      <c r="AH29" s="221">
        <v>12</v>
      </c>
      <c r="AI29" s="221">
        <v>62.679424285888672</v>
      </c>
      <c r="AJ29" s="221">
        <v>59.047618865966797</v>
      </c>
      <c r="AK29" s="222">
        <v>70</v>
      </c>
      <c r="AL29" s="221">
        <v>0.42429929971694946</v>
      </c>
      <c r="AM29" s="221">
        <v>0.14608226716518402</v>
      </c>
      <c r="AN29" s="221">
        <v>12</v>
      </c>
      <c r="AO29" s="221">
        <v>61.722488403320312</v>
      </c>
      <c r="AP29" s="221">
        <v>58.095237731933594</v>
      </c>
      <c r="AQ29" s="222">
        <v>69.047622680664063</v>
      </c>
      <c r="AR29" s="221">
        <v>0.35375994443893433</v>
      </c>
      <c r="AS29" s="221">
        <v>0.13997794687747955</v>
      </c>
      <c r="AT29" s="221">
        <v>14</v>
      </c>
      <c r="AU29" s="221">
        <v>60.765548706054688</v>
      </c>
      <c r="AV29" s="221">
        <v>56.190475463867188</v>
      </c>
      <c r="AW29" s="222">
        <v>67.619049072265625</v>
      </c>
      <c r="AX29" s="221">
        <v>0.36816546320915222</v>
      </c>
      <c r="AY29" s="221">
        <v>0.13948951661586761</v>
      </c>
      <c r="AZ29" s="221">
        <v>14</v>
      </c>
      <c r="BA29" s="221">
        <v>60.765548706054688</v>
      </c>
      <c r="BB29" s="221">
        <v>57.142856597900391</v>
      </c>
      <c r="BC29" s="222">
        <v>67.142860412597656</v>
      </c>
      <c r="BD29" s="221">
        <v>0.50923126935958862</v>
      </c>
      <c r="BE29" s="221">
        <v>0.13601323962211609</v>
      </c>
      <c r="BF29" s="221">
        <v>15</v>
      </c>
      <c r="BG29" s="221">
        <v>65.865386962890625</v>
      </c>
      <c r="BH29" s="221">
        <v>59.330142974853516</v>
      </c>
      <c r="BI29" s="222">
        <v>71.291862487792969</v>
      </c>
      <c r="BJ29" s="221">
        <v>0.59665906429290771</v>
      </c>
      <c r="BK29" s="221">
        <v>0.13032689690589905</v>
      </c>
      <c r="BL29" s="221">
        <v>15</v>
      </c>
      <c r="BM29" s="221">
        <v>66.3507080078125</v>
      </c>
      <c r="BN29" s="221">
        <v>62.264152526855469</v>
      </c>
      <c r="BO29" s="222">
        <v>73.584907531738281</v>
      </c>
      <c r="BP29" s="221">
        <v>0.65783756971359253</v>
      </c>
      <c r="BQ29" s="221">
        <v>0.12713135778903961</v>
      </c>
      <c r="BR29" s="221">
        <v>15</v>
      </c>
      <c r="BS29" s="221">
        <v>68.246444702148438</v>
      </c>
      <c r="BT29" s="221">
        <v>64.15093994140625</v>
      </c>
      <c r="BU29" s="222">
        <v>75.471694946289062</v>
      </c>
      <c r="BV29" s="221">
        <v>0.75135135650634766</v>
      </c>
      <c r="BW29" s="221">
        <v>0.11971433460712433</v>
      </c>
      <c r="BX29" s="221">
        <v>16</v>
      </c>
      <c r="BY29" s="221">
        <v>72.300468444824219</v>
      </c>
      <c r="BZ29" s="221">
        <v>67.289718627929688</v>
      </c>
      <c r="CA29" s="222">
        <v>78.504669189453125</v>
      </c>
      <c r="CB29" s="221">
        <v>0.74481499195098877</v>
      </c>
      <c r="CC29" s="221">
        <v>0.12194611132144928</v>
      </c>
      <c r="CD29" s="221">
        <v>16</v>
      </c>
      <c r="CE29" s="221">
        <v>72.037918090820313</v>
      </c>
      <c r="CF29" s="221">
        <v>66.509437561035156</v>
      </c>
      <c r="CG29" s="222">
        <v>78.773582458496094</v>
      </c>
      <c r="CH29" s="221">
        <v>0.78533375263214111</v>
      </c>
      <c r="CI29" s="221">
        <v>0.12477525323629379</v>
      </c>
      <c r="CJ29" s="221">
        <v>15</v>
      </c>
      <c r="CK29" s="221">
        <v>73.459716796875</v>
      </c>
      <c r="CL29" s="221">
        <v>67.452827453613281</v>
      </c>
      <c r="CM29" s="222">
        <v>80.660377502441406</v>
      </c>
      <c r="CN29" s="221">
        <v>0.81755584478378296</v>
      </c>
      <c r="CO29" s="221">
        <v>0.13130943477153778</v>
      </c>
      <c r="CP29" s="221">
        <v>14</v>
      </c>
      <c r="CQ29" s="221">
        <v>77.403846740722656</v>
      </c>
      <c r="CR29" s="221">
        <v>73.205741882324219</v>
      </c>
      <c r="CS29" s="222">
        <v>81.339714050292969</v>
      </c>
      <c r="CT29" s="221"/>
      <c r="CU29" s="12" t="s">
        <v>212</v>
      </c>
      <c r="CV29" s="12">
        <f t="shared" si="0"/>
        <v>-0.82704994574622903</v>
      </c>
      <c r="CW29" s="12">
        <f t="shared" si="1"/>
        <v>-0.71418179729488684</v>
      </c>
      <c r="CX29" s="12">
        <f t="shared" si="2"/>
        <v>-0.92571013046083117</v>
      </c>
      <c r="CY29" s="12">
        <f t="shared" si="3"/>
        <v>-1.0033965912582969</v>
      </c>
      <c r="CZ29" s="12">
        <f t="shared" si="4"/>
        <v>-1.2305120579691298</v>
      </c>
      <c r="DA29" s="12">
        <f t="shared" si="5"/>
        <v>-1.4419712187821858</v>
      </c>
      <c r="DB29" s="12">
        <f t="shared" si="6"/>
        <v>-1.3746428020299761</v>
      </c>
      <c r="DC29" s="12">
        <f t="shared" si="7"/>
        <v>-1.4552811922886781</v>
      </c>
      <c r="DD29" s="12">
        <f t="shared" si="8"/>
        <v>-1.4378684319113486</v>
      </c>
      <c r="DE29" s="12">
        <f t="shared" si="9"/>
        <v>-1.2218692297962703</v>
      </c>
      <c r="DF29" s="12">
        <f t="shared" si="10"/>
        <v>-1.0851097267195722</v>
      </c>
      <c r="DG29" s="12">
        <f t="shared" si="11"/>
        <v>-1.0145398958259624</v>
      </c>
      <c r="DH29" s="12">
        <f t="shared" si="12"/>
        <v>-0.88661685018157987</v>
      </c>
      <c r="DI29" s="12">
        <f t="shared" si="13"/>
        <v>-0.82468843805446612</v>
      </c>
      <c r="DJ29" s="12">
        <f t="shared" si="14"/>
        <v>-0.75945298540675743</v>
      </c>
      <c r="DK29" s="12">
        <f t="shared" si="15"/>
        <v>-0.79878141900151678</v>
      </c>
    </row>
    <row r="30" spans="1:115">
      <c r="A30" s="12" t="s">
        <v>213</v>
      </c>
      <c r="B30" s="221">
        <v>1.2315479516983032</v>
      </c>
      <c r="C30" s="221">
        <v>0.19309571385383606</v>
      </c>
      <c r="D30" s="221">
        <v>7</v>
      </c>
      <c r="E30" s="221">
        <v>88.516746520996094</v>
      </c>
      <c r="F30" s="221">
        <v>78.571426391601562</v>
      </c>
      <c r="G30" s="222">
        <v>93.333335876464844</v>
      </c>
      <c r="H30" s="221">
        <v>1.2227989435195923</v>
      </c>
      <c r="I30" s="221">
        <v>0.19264541566371918</v>
      </c>
      <c r="J30" s="221">
        <v>7</v>
      </c>
      <c r="K30" s="221">
        <v>87.081336975097656</v>
      </c>
      <c r="L30" s="221">
        <v>78.571426391601562</v>
      </c>
      <c r="M30" s="222">
        <v>92.380950927734375</v>
      </c>
      <c r="N30" s="221">
        <v>1.1671963930130005</v>
      </c>
      <c r="O30" s="221">
        <v>0.16043168306350708</v>
      </c>
      <c r="P30" s="221">
        <v>7</v>
      </c>
      <c r="Q30" s="221">
        <v>84.688995361328125</v>
      </c>
      <c r="R30" s="221">
        <v>78.571426391601562</v>
      </c>
      <c r="S30" s="222">
        <v>91.428573608398437</v>
      </c>
      <c r="T30" s="221">
        <v>1.2940632104873657</v>
      </c>
      <c r="U30" s="221">
        <v>0.17777164280414581</v>
      </c>
      <c r="V30" s="221">
        <v>8</v>
      </c>
      <c r="W30" s="221">
        <v>88.038276672363281</v>
      </c>
      <c r="X30" s="221">
        <v>80.476188659667969</v>
      </c>
      <c r="Y30" s="222">
        <v>92.857139587402344</v>
      </c>
      <c r="Z30" s="221">
        <v>1.2793631553649902</v>
      </c>
      <c r="AA30" s="221">
        <v>0.17712971568107605</v>
      </c>
      <c r="AB30" s="221">
        <v>8</v>
      </c>
      <c r="AC30" s="221">
        <v>88.995216369628906</v>
      </c>
      <c r="AD30" s="221">
        <v>81.428573608398438</v>
      </c>
      <c r="AE30" s="222">
        <v>92.857139587402344</v>
      </c>
      <c r="AF30" s="221">
        <v>1.2459383010864258</v>
      </c>
      <c r="AG30" s="221">
        <v>0.17186273634433746</v>
      </c>
      <c r="AH30" s="221">
        <v>8</v>
      </c>
      <c r="AI30" s="221">
        <v>87.559806823730469</v>
      </c>
      <c r="AJ30" s="221">
        <v>81.428573608398438</v>
      </c>
      <c r="AK30" s="222">
        <v>91.904762268066406</v>
      </c>
      <c r="AL30" s="221">
        <v>1.1975256204605103</v>
      </c>
      <c r="AM30" s="221">
        <v>0.16913898289203644</v>
      </c>
      <c r="AN30" s="221">
        <v>8</v>
      </c>
      <c r="AO30" s="221">
        <v>87.081336975097656</v>
      </c>
      <c r="AP30" s="221">
        <v>80.476188659667969</v>
      </c>
      <c r="AQ30" s="222">
        <v>90.952377319335938</v>
      </c>
      <c r="AR30" s="221">
        <v>0.95293927192687988</v>
      </c>
      <c r="AS30" s="221">
        <v>0.15990234911441803</v>
      </c>
      <c r="AT30" s="221">
        <v>10</v>
      </c>
      <c r="AU30" s="221">
        <v>79.425834655761719</v>
      </c>
      <c r="AV30" s="221">
        <v>69.047622680664063</v>
      </c>
      <c r="AW30" s="222">
        <v>89.523811340332031</v>
      </c>
      <c r="AX30" s="221">
        <v>0.97839045524597168</v>
      </c>
      <c r="AY30" s="221">
        <v>0.16147583723068237</v>
      </c>
      <c r="AZ30" s="221">
        <v>10</v>
      </c>
      <c r="BA30" s="221">
        <v>81.818183898925781</v>
      </c>
      <c r="BB30" s="221">
        <v>72.380950927734375</v>
      </c>
      <c r="BC30" s="222">
        <v>87.619049072265625</v>
      </c>
      <c r="BD30" s="221">
        <v>0.99336296319961548</v>
      </c>
      <c r="BE30" s="221">
        <v>0.16031542420387268</v>
      </c>
      <c r="BF30" s="221">
        <v>10</v>
      </c>
      <c r="BG30" s="221">
        <v>83.173080444335938</v>
      </c>
      <c r="BH30" s="221">
        <v>71.291862487792969</v>
      </c>
      <c r="BI30" s="222">
        <v>87.559806823730469</v>
      </c>
      <c r="BJ30" s="221">
        <v>1.046441912651062</v>
      </c>
      <c r="BK30" s="221">
        <v>0.15939855575561523</v>
      </c>
      <c r="BL30" s="221">
        <v>10</v>
      </c>
      <c r="BM30" s="221">
        <v>83.412322998046875</v>
      </c>
      <c r="BN30" s="221">
        <v>72.641510009765625</v>
      </c>
      <c r="BO30" s="222">
        <v>88.207550048828125</v>
      </c>
      <c r="BP30" s="221">
        <v>1.0432232618331909</v>
      </c>
      <c r="BQ30" s="221">
        <v>0.15982086956501007</v>
      </c>
      <c r="BR30" s="221">
        <v>10</v>
      </c>
      <c r="BS30" s="221">
        <v>82.938385009765625</v>
      </c>
      <c r="BT30" s="221">
        <v>73.584907531738281</v>
      </c>
      <c r="BU30" s="222">
        <v>87.264152526855469</v>
      </c>
      <c r="BV30" s="221">
        <v>1.0261093378067017</v>
      </c>
      <c r="BW30" s="221">
        <v>0.14873716235160828</v>
      </c>
      <c r="BX30" s="221">
        <v>10</v>
      </c>
      <c r="BY30" s="221">
        <v>81.690139770507812</v>
      </c>
      <c r="BZ30" s="221">
        <v>73.831779479980469</v>
      </c>
      <c r="CA30" s="222">
        <v>86.448600769042969</v>
      </c>
      <c r="CB30" s="221">
        <v>1.0384056568145752</v>
      </c>
      <c r="CC30" s="221">
        <v>0.15370813012123108</v>
      </c>
      <c r="CD30" s="221">
        <v>11</v>
      </c>
      <c r="CE30" s="221">
        <v>82.464454650878906</v>
      </c>
      <c r="CF30" s="221">
        <v>72.641510009765625</v>
      </c>
      <c r="CG30" s="222">
        <v>86.320755004882813</v>
      </c>
      <c r="CH30" s="221">
        <v>1.0329715013504028</v>
      </c>
      <c r="CI30" s="221">
        <v>0.15312792360782623</v>
      </c>
      <c r="CJ30" s="221">
        <v>11</v>
      </c>
      <c r="CK30" s="221">
        <v>82.938385009765625</v>
      </c>
      <c r="CL30" s="221">
        <v>73.113204956054687</v>
      </c>
      <c r="CM30" s="222">
        <v>86.320755004882813</v>
      </c>
      <c r="CN30" s="221">
        <v>1.1305201053619385</v>
      </c>
      <c r="CO30" s="221">
        <v>0.16620856523513794</v>
      </c>
      <c r="CP30" s="221">
        <v>10</v>
      </c>
      <c r="CQ30" s="221">
        <v>84.134613037109375</v>
      </c>
      <c r="CR30" s="221">
        <v>77.511962890625</v>
      </c>
      <c r="CS30" s="222">
        <v>87.559806823730469</v>
      </c>
      <c r="CT30" s="221"/>
      <c r="CU30" s="12" t="s">
        <v>213</v>
      </c>
      <c r="CV30" s="12">
        <f t="shared" si="0"/>
        <v>5.0972138256766976E-2</v>
      </c>
      <c r="CW30" s="12">
        <f t="shared" si="1"/>
        <v>-2.1025294900609789E-3</v>
      </c>
      <c r="CX30" s="12">
        <f t="shared" si="2"/>
        <v>-8.3489620445716728E-2</v>
      </c>
      <c r="CY30" s="12">
        <f t="shared" si="3"/>
        <v>9.7526415235399969E-2</v>
      </c>
      <c r="CZ30" s="12">
        <f t="shared" si="4"/>
        <v>3.8177039049481463E-2</v>
      </c>
      <c r="DA30" s="12">
        <f t="shared" si="5"/>
        <v>-4.1534360414915213E-2</v>
      </c>
      <c r="DB30" s="12">
        <f t="shared" si="6"/>
        <v>-8.0631758969503295E-2</v>
      </c>
      <c r="DC30" s="12">
        <f t="shared" si="7"/>
        <v>-0.48860471434929265</v>
      </c>
      <c r="DD30" s="12">
        <f t="shared" si="8"/>
        <v>-0.45690076427886139</v>
      </c>
      <c r="DE30" s="12">
        <f t="shared" si="9"/>
        <v>-0.44925935245662518</v>
      </c>
      <c r="DF30" s="12">
        <f t="shared" si="10"/>
        <v>-0.35580641939683244</v>
      </c>
      <c r="DG30" s="12">
        <f t="shared" si="11"/>
        <v>-0.38510476642811375</v>
      </c>
      <c r="DH30" s="12">
        <f t="shared" si="12"/>
        <v>-0.42673660009727682</v>
      </c>
      <c r="DI30" s="12">
        <f t="shared" si="13"/>
        <v>-0.35315491106577979</v>
      </c>
      <c r="DJ30" s="12">
        <f t="shared" si="14"/>
        <v>-0.35899500289919878</v>
      </c>
      <c r="DK30" s="12">
        <f t="shared" si="15"/>
        <v>-0.33230851454281413</v>
      </c>
    </row>
    <row r="31" spans="1:115">
      <c r="A31" s="12" t="s">
        <v>214</v>
      </c>
      <c r="B31" s="221">
        <v>0.1528877466917038</v>
      </c>
      <c r="C31" s="221">
        <v>0.18870878219604492</v>
      </c>
      <c r="D31" s="221">
        <v>7</v>
      </c>
      <c r="E31" s="221">
        <v>56.459331512451172</v>
      </c>
      <c r="F31" s="221">
        <v>48.571430206298828</v>
      </c>
      <c r="G31" s="222">
        <v>61.904762268066406</v>
      </c>
      <c r="H31" s="221">
        <v>0.17849758267402649</v>
      </c>
      <c r="I31" s="221">
        <v>0.18485739827156067</v>
      </c>
      <c r="J31" s="221">
        <v>8</v>
      </c>
      <c r="K31" s="221">
        <v>57.894737243652344</v>
      </c>
      <c r="L31" s="221">
        <v>48.095237731933594</v>
      </c>
      <c r="M31" s="222">
        <v>66.190475463867188</v>
      </c>
      <c r="N31" s="221">
        <v>0.29047286510467529</v>
      </c>
      <c r="O31" s="221">
        <v>0.15518228709697723</v>
      </c>
      <c r="P31" s="221">
        <v>9</v>
      </c>
      <c r="Q31" s="221">
        <v>60.287082672119141</v>
      </c>
      <c r="R31" s="221">
        <v>52.857143402099609</v>
      </c>
      <c r="S31" s="222">
        <v>64.76190185546875</v>
      </c>
      <c r="T31" s="221">
        <v>0.23917669057846069</v>
      </c>
      <c r="U31" s="221">
        <v>0.15659970045089722</v>
      </c>
      <c r="V31" s="221">
        <v>12</v>
      </c>
      <c r="W31" s="221">
        <v>59.330142974853516</v>
      </c>
      <c r="X31" s="221">
        <v>51.904762268066406</v>
      </c>
      <c r="Y31" s="222">
        <v>64.285713195800781</v>
      </c>
      <c r="Z31" s="221">
        <v>0.32617536187171936</v>
      </c>
      <c r="AA31" s="221">
        <v>0.15559692680835724</v>
      </c>
      <c r="AB31" s="221">
        <v>12</v>
      </c>
      <c r="AC31" s="221">
        <v>61.722488403320312</v>
      </c>
      <c r="AD31" s="221">
        <v>54.761905670166016</v>
      </c>
      <c r="AE31" s="222">
        <v>68.571426391601563</v>
      </c>
      <c r="AF31" s="221">
        <v>0.50489819049835205</v>
      </c>
      <c r="AG31" s="221">
        <v>0.14175356924533844</v>
      </c>
      <c r="AH31" s="221">
        <v>12</v>
      </c>
      <c r="AI31" s="221">
        <v>65.071769714355469</v>
      </c>
      <c r="AJ31" s="221">
        <v>59.523811340332031</v>
      </c>
      <c r="AK31" s="222">
        <v>71.904762268066406</v>
      </c>
      <c r="AL31" s="221">
        <v>0.51616173982620239</v>
      </c>
      <c r="AM31" s="221">
        <v>0.14608226716518402</v>
      </c>
      <c r="AN31" s="221">
        <v>12</v>
      </c>
      <c r="AO31" s="221">
        <v>64.593299865722656</v>
      </c>
      <c r="AP31" s="221">
        <v>58.571430206298828</v>
      </c>
      <c r="AQ31" s="222">
        <v>70.952377319335938</v>
      </c>
      <c r="AR31" s="221">
        <v>0.51825559139251709</v>
      </c>
      <c r="AS31" s="221">
        <v>0.14779683947563171</v>
      </c>
      <c r="AT31" s="221">
        <v>13</v>
      </c>
      <c r="AU31" s="221">
        <v>65.071769714355469</v>
      </c>
      <c r="AV31" s="221">
        <v>60</v>
      </c>
      <c r="AW31" s="222">
        <v>70.952377319335938</v>
      </c>
      <c r="AX31" s="221">
        <v>0.45164784789085388</v>
      </c>
      <c r="AY31" s="221">
        <v>0.1470242440700531</v>
      </c>
      <c r="AZ31" s="221">
        <v>13</v>
      </c>
      <c r="BA31" s="221">
        <v>63.157894134521484</v>
      </c>
      <c r="BB31" s="221">
        <v>59.047618865966797</v>
      </c>
      <c r="BC31" s="222">
        <v>71.904762268066406</v>
      </c>
      <c r="BD31" s="221">
        <v>0.56885218620300293</v>
      </c>
      <c r="BE31" s="221">
        <v>0.14454279839992523</v>
      </c>
      <c r="BF31" s="221">
        <v>13</v>
      </c>
      <c r="BG31" s="221">
        <v>67.788459777832031</v>
      </c>
      <c r="BH31" s="221">
        <v>59.808612823486328</v>
      </c>
      <c r="BI31" s="222">
        <v>74.641151428222656</v>
      </c>
      <c r="BJ31" s="221">
        <v>0.4988933801651001</v>
      </c>
      <c r="BK31" s="221">
        <v>0.13863220810890198</v>
      </c>
      <c r="BL31" s="221">
        <v>14</v>
      </c>
      <c r="BM31" s="221">
        <v>64.928909301757813</v>
      </c>
      <c r="BN31" s="221">
        <v>61.320755004882813</v>
      </c>
      <c r="BO31" s="222">
        <v>70.754714965820313</v>
      </c>
      <c r="BP31" s="221">
        <v>0.52515137195587158</v>
      </c>
      <c r="BQ31" s="221">
        <v>0.13598679006099701</v>
      </c>
      <c r="BR31" s="221">
        <v>14</v>
      </c>
      <c r="BS31" s="221">
        <v>65.402847290039063</v>
      </c>
      <c r="BT31" s="221">
        <v>62.264152526855469</v>
      </c>
      <c r="BU31" s="222">
        <v>72.169815063476562</v>
      </c>
      <c r="BV31" s="221">
        <v>0.57206809520721436</v>
      </c>
      <c r="BW31" s="221">
        <v>0.12913736701011658</v>
      </c>
      <c r="BX31" s="221">
        <v>14</v>
      </c>
      <c r="BY31" s="221">
        <v>67.605636596679688</v>
      </c>
      <c r="BZ31" s="221">
        <v>62.149532318115234</v>
      </c>
      <c r="CA31" s="222">
        <v>73.831779479980469</v>
      </c>
      <c r="CB31" s="221">
        <v>0.45641499757766724</v>
      </c>
      <c r="CC31" s="221">
        <v>0.13499346375465393</v>
      </c>
      <c r="CD31" s="221">
        <v>13</v>
      </c>
      <c r="CE31" s="221">
        <v>63.981040954589844</v>
      </c>
      <c r="CF31" s="221">
        <v>59.905658721923828</v>
      </c>
      <c r="CG31" s="222">
        <v>70.28302001953125</v>
      </c>
      <c r="CH31" s="221">
        <v>0.44626924395561218</v>
      </c>
      <c r="CI31" s="221">
        <v>0.13841693103313446</v>
      </c>
      <c r="CJ31" s="221">
        <v>13</v>
      </c>
      <c r="CK31" s="221">
        <v>63.981040954589844</v>
      </c>
      <c r="CL31" s="221">
        <v>58.962265014648437</v>
      </c>
      <c r="CM31" s="222">
        <v>70.754714965820313</v>
      </c>
      <c r="CN31" s="221">
        <v>0.4727746844291687</v>
      </c>
      <c r="CO31" s="221">
        <v>0.14733302593231201</v>
      </c>
      <c r="CP31" s="221">
        <v>12</v>
      </c>
      <c r="CQ31" s="221">
        <v>69.230766296386719</v>
      </c>
      <c r="CR31" s="221">
        <v>64.593299865722656</v>
      </c>
      <c r="CS31" s="222">
        <v>76.555023193359375</v>
      </c>
      <c r="CT31" s="221"/>
      <c r="CU31" s="12" t="s">
        <v>214</v>
      </c>
      <c r="CV31" s="12">
        <f>(B31-B$39)/B$40</f>
        <v>-1.630636301532167</v>
      </c>
      <c r="CW31" s="12">
        <f t="shared" si="1"/>
        <v>-1.618198024637328</v>
      </c>
      <c r="CX31" s="12">
        <f t="shared" si="2"/>
        <v>-1.5062935749440904</v>
      </c>
      <c r="CY31" s="12">
        <f t="shared" si="3"/>
        <v>-1.6469373662836657</v>
      </c>
      <c r="CZ31" s="12">
        <f t="shared" si="4"/>
        <v>-1.5430371447670954</v>
      </c>
      <c r="DA31" s="12">
        <f t="shared" si="5"/>
        <v>-1.2722382598672353</v>
      </c>
      <c r="DB31" s="12">
        <f t="shared" si="6"/>
        <v>-1.2209090131574709</v>
      </c>
      <c r="DC31" s="12">
        <f t="shared" si="7"/>
        <v>-1.1898947456298536</v>
      </c>
      <c r="DD31" s="12">
        <f t="shared" si="8"/>
        <v>-1.303666258519103</v>
      </c>
      <c r="DE31" s="12">
        <f t="shared" si="9"/>
        <v>-1.1267221658147735</v>
      </c>
      <c r="DF31" s="12">
        <f t="shared" si="10"/>
        <v>-1.2436325273051221</v>
      </c>
      <c r="DG31" s="12">
        <f t="shared" si="11"/>
        <v>-1.2312509875003812</v>
      </c>
      <c r="DH31" s="12">
        <f t="shared" si="12"/>
        <v>-1.1866948703066631</v>
      </c>
      <c r="DI31" s="12">
        <f t="shared" si="13"/>
        <v>-1.2878852723051597</v>
      </c>
      <c r="DJ31" s="12">
        <f t="shared" si="14"/>
        <v>-1.307758281296836</v>
      </c>
      <c r="DK31" s="12">
        <f t="shared" si="15"/>
        <v>-1.3126773794416859</v>
      </c>
    </row>
    <row r="32" spans="1:115">
      <c r="A32" s="12" t="s">
        <v>215</v>
      </c>
      <c r="B32" s="221">
        <v>1.0453400611877441</v>
      </c>
      <c r="C32" s="221">
        <v>0.20278079807758331</v>
      </c>
      <c r="D32" s="221">
        <v>5</v>
      </c>
      <c r="E32" s="221">
        <v>83.7320556640625</v>
      </c>
      <c r="F32" s="221">
        <v>67.142860412597656</v>
      </c>
      <c r="G32" s="222">
        <v>90.476188659667969</v>
      </c>
      <c r="H32" s="221">
        <v>1.2171642780303955</v>
      </c>
      <c r="I32" s="221">
        <v>0.19705572724342346</v>
      </c>
      <c r="J32" s="221">
        <v>7</v>
      </c>
      <c r="K32" s="221">
        <v>86.602867126464844</v>
      </c>
      <c r="L32" s="221">
        <v>76.190475463867187</v>
      </c>
      <c r="M32" s="222">
        <v>92.380950927734375</v>
      </c>
      <c r="N32" s="221">
        <v>1.0058088302612305</v>
      </c>
      <c r="O32" s="221">
        <v>0.14903923869132996</v>
      </c>
      <c r="P32" s="221">
        <v>11</v>
      </c>
      <c r="Q32" s="221">
        <v>82.775115966796875</v>
      </c>
      <c r="R32" s="221">
        <v>71.428573608398438</v>
      </c>
      <c r="S32" s="222">
        <v>86.190475463867188</v>
      </c>
      <c r="T32" s="221">
        <v>0.95680898427963257</v>
      </c>
      <c r="U32" s="221">
        <v>0.15659970045089722</v>
      </c>
      <c r="V32" s="221">
        <v>12</v>
      </c>
      <c r="W32" s="221">
        <v>79.904304504394531</v>
      </c>
      <c r="X32" s="221">
        <v>70.476188659667969</v>
      </c>
      <c r="Y32" s="222">
        <v>86.666664123535156</v>
      </c>
      <c r="Z32" s="221">
        <v>0.94963949918746948</v>
      </c>
      <c r="AA32" s="221">
        <v>0.15559692680835724</v>
      </c>
      <c r="AB32" s="221">
        <v>12</v>
      </c>
      <c r="AC32" s="221">
        <v>80.861244201660156</v>
      </c>
      <c r="AD32" s="221">
        <v>72.380950927734375</v>
      </c>
      <c r="AE32" s="222">
        <v>86.190475463867188</v>
      </c>
      <c r="AF32" s="221">
        <v>0.92019736766815186</v>
      </c>
      <c r="AG32" s="221">
        <v>0.14891761541366577</v>
      </c>
      <c r="AH32" s="221">
        <v>11</v>
      </c>
      <c r="AI32" s="221">
        <v>79.904304504394531</v>
      </c>
      <c r="AJ32" s="221">
        <v>70.952377319335938</v>
      </c>
      <c r="AK32" s="222">
        <v>86.190475463867188</v>
      </c>
      <c r="AL32" s="221">
        <v>0.85554206371307373</v>
      </c>
      <c r="AM32" s="221">
        <v>0.15234997868537903</v>
      </c>
      <c r="AN32" s="221">
        <v>11</v>
      </c>
      <c r="AO32" s="221">
        <v>77.033493041992188</v>
      </c>
      <c r="AP32" s="221">
        <v>67.619049072265625</v>
      </c>
      <c r="AQ32" s="222">
        <v>84.285713195800781</v>
      </c>
      <c r="AR32" s="221">
        <v>0.87455230951309204</v>
      </c>
      <c r="AS32" s="221">
        <v>0.15405498445034027</v>
      </c>
      <c r="AT32" s="221">
        <v>12</v>
      </c>
      <c r="AU32" s="221">
        <v>77.511962890625</v>
      </c>
      <c r="AV32" s="221">
        <v>68.095237731933594</v>
      </c>
      <c r="AW32" s="222">
        <v>87.619049072265625</v>
      </c>
      <c r="AX32" s="221">
        <v>0.88463622331619263</v>
      </c>
      <c r="AY32" s="221">
        <v>0.1470242440700531</v>
      </c>
      <c r="AZ32" s="221">
        <v>13</v>
      </c>
      <c r="BA32" s="221">
        <v>78.468902587890625</v>
      </c>
      <c r="BB32" s="221">
        <v>69.047622680664063</v>
      </c>
      <c r="BC32" s="222">
        <v>84.285713195800781</v>
      </c>
      <c r="BD32" s="221">
        <v>0.98350739479064941</v>
      </c>
      <c r="BE32" s="221">
        <v>0.14454279839992523</v>
      </c>
      <c r="BF32" s="221">
        <v>13</v>
      </c>
      <c r="BG32" s="221">
        <v>82.211540222167969</v>
      </c>
      <c r="BH32" s="221">
        <v>71.291862487792969</v>
      </c>
      <c r="BI32" s="222">
        <v>87.559806823730469</v>
      </c>
      <c r="BJ32" s="221">
        <v>1.0575137138366699</v>
      </c>
      <c r="BK32" s="221">
        <v>0.14033955335617065</v>
      </c>
      <c r="BL32" s="221">
        <v>13</v>
      </c>
      <c r="BM32" s="221">
        <v>83.886253356933594</v>
      </c>
      <c r="BN32" s="221">
        <v>74.528305053710938</v>
      </c>
      <c r="BO32" s="222">
        <v>87.735847473144531</v>
      </c>
      <c r="BP32" s="221">
        <v>0.9822688102722168</v>
      </c>
      <c r="BQ32" s="221">
        <v>0.13718467950820923</v>
      </c>
      <c r="BR32" s="221">
        <v>13</v>
      </c>
      <c r="BS32" s="221">
        <v>80.568717956542969</v>
      </c>
      <c r="BT32" s="221">
        <v>72.641510009765625</v>
      </c>
      <c r="BU32" s="222">
        <v>86.792449951171875</v>
      </c>
      <c r="BV32" s="221">
        <v>1.0386420488357544</v>
      </c>
      <c r="BW32" s="221">
        <v>0.13380336761474609</v>
      </c>
      <c r="BX32" s="221">
        <v>12</v>
      </c>
      <c r="BY32" s="221">
        <v>82.159622192382812</v>
      </c>
      <c r="BZ32" s="221">
        <v>73.831779479980469</v>
      </c>
      <c r="CA32" s="222">
        <v>86.448600769042969</v>
      </c>
      <c r="CB32" s="221">
        <v>0.98055410385131836</v>
      </c>
      <c r="CC32" s="221">
        <v>0.13128559291362762</v>
      </c>
      <c r="CD32" s="221">
        <v>14</v>
      </c>
      <c r="CE32" s="221">
        <v>80.568717956542969</v>
      </c>
      <c r="CF32" s="221">
        <v>72.641510009765625</v>
      </c>
      <c r="CG32" s="222">
        <v>86.320755004882813</v>
      </c>
      <c r="CH32" s="221">
        <v>0.96854603290557861</v>
      </c>
      <c r="CI32" s="221">
        <v>0.13344933092594147</v>
      </c>
      <c r="CJ32" s="221">
        <v>14</v>
      </c>
      <c r="CK32" s="221">
        <v>80.568717956542969</v>
      </c>
      <c r="CL32" s="221">
        <v>73.113204956054687</v>
      </c>
      <c r="CM32" s="222">
        <v>86.320755004882813</v>
      </c>
      <c r="CN32" s="221">
        <v>0.97588145732879639</v>
      </c>
      <c r="CO32" s="221">
        <v>0.14144791662693024</v>
      </c>
      <c r="CP32" s="221">
        <v>13</v>
      </c>
      <c r="CQ32" s="221">
        <v>80.288459777832031</v>
      </c>
      <c r="CR32" s="221">
        <v>76.555023193359375</v>
      </c>
      <c r="CS32" s="222">
        <v>86.124404907226563</v>
      </c>
      <c r="CT32" s="221"/>
      <c r="CU32" s="12" t="s">
        <v>215</v>
      </c>
      <c r="CV32" s="12">
        <f t="shared" si="0"/>
        <v>-0.23932202369012168</v>
      </c>
      <c r="CW32" s="12">
        <f t="shared" si="1"/>
        <v>-1.0822385515508912E-2</v>
      </c>
      <c r="CX32" s="12">
        <f t="shared" si="2"/>
        <v>-0.34539985232680226</v>
      </c>
      <c r="CY32" s="12">
        <f t="shared" si="3"/>
        <v>-0.46019024118223417</v>
      </c>
      <c r="CZ32" s="12">
        <f t="shared" si="4"/>
        <v>-0.50879148640450789</v>
      </c>
      <c r="DA32" s="12">
        <f t="shared" si="5"/>
        <v>-0.58251808213406753</v>
      </c>
      <c r="DB32" s="12">
        <f t="shared" si="6"/>
        <v>-0.65294866943205498</v>
      </c>
      <c r="DC32" s="12">
        <f t="shared" si="7"/>
        <v>-0.6150690786327081</v>
      </c>
      <c r="DD32" s="12">
        <f t="shared" si="8"/>
        <v>-0.60761545382288018</v>
      </c>
      <c r="DE32" s="12">
        <f t="shared" si="9"/>
        <v>-0.46498753054628322</v>
      </c>
      <c r="DF32" s="12">
        <f t="shared" si="10"/>
        <v>-0.33785397578507886</v>
      </c>
      <c r="DG32" s="12">
        <f t="shared" si="11"/>
        <v>-0.48465924883414474</v>
      </c>
      <c r="DH32" s="12">
        <f t="shared" si="12"/>
        <v>-0.40575978895971571</v>
      </c>
      <c r="DI32" s="12">
        <f t="shared" si="13"/>
        <v>-0.44606980951192804</v>
      </c>
      <c r="DJ32" s="12">
        <f t="shared" si="14"/>
        <v>-0.46317820295272166</v>
      </c>
      <c r="DK32" s="12">
        <f t="shared" si="15"/>
        <v>-0.56279725838956673</v>
      </c>
    </row>
    <row r="33" spans="1:115">
      <c r="A33" s="12" t="s">
        <v>216</v>
      </c>
      <c r="B33" s="221">
        <v>1.3918429613113403</v>
      </c>
      <c r="C33" s="221">
        <v>0.19309571385383606</v>
      </c>
      <c r="D33" s="221">
        <v>7</v>
      </c>
      <c r="E33" s="221">
        <v>90.909088134765625</v>
      </c>
      <c r="F33" s="221">
        <v>84.76190185546875</v>
      </c>
      <c r="G33" s="222">
        <v>96.666664123535156</v>
      </c>
      <c r="H33" s="221">
        <v>1.3007760047912598</v>
      </c>
      <c r="I33" s="221">
        <v>0.19264541566371918</v>
      </c>
      <c r="J33" s="221">
        <v>7</v>
      </c>
      <c r="K33" s="221">
        <v>90.430618286132813</v>
      </c>
      <c r="L33" s="221">
        <v>81.428573608398438</v>
      </c>
      <c r="M33" s="222">
        <v>93.809524536132812</v>
      </c>
      <c r="N33" s="221">
        <v>1.3900889158248901</v>
      </c>
      <c r="O33" s="221">
        <v>0.1600375771522522</v>
      </c>
      <c r="P33" s="221">
        <v>8</v>
      </c>
      <c r="Q33" s="221">
        <v>90.909088134765625</v>
      </c>
      <c r="R33" s="221">
        <v>83.809524536132813</v>
      </c>
      <c r="S33" s="222">
        <v>94.285713195800781</v>
      </c>
      <c r="T33" s="221">
        <v>1.2118853330612183</v>
      </c>
      <c r="U33" s="221">
        <v>0.17777164280414581</v>
      </c>
      <c r="V33" s="221">
        <v>8</v>
      </c>
      <c r="W33" s="221">
        <v>86.602867126464844</v>
      </c>
      <c r="X33" s="221">
        <v>77.142860412597656</v>
      </c>
      <c r="Y33" s="222">
        <v>92.857139587402344</v>
      </c>
      <c r="Z33" s="221">
        <v>1.2618241310119629</v>
      </c>
      <c r="AA33" s="221">
        <v>0.17712971568107605</v>
      </c>
      <c r="AB33" s="221">
        <v>8</v>
      </c>
      <c r="AC33" s="221">
        <v>88.516746520996094</v>
      </c>
      <c r="AD33" s="221">
        <v>80.952377319335937</v>
      </c>
      <c r="AE33" s="222">
        <v>92.857139587402344</v>
      </c>
      <c r="AF33" s="221">
        <v>1.1330152750015259</v>
      </c>
      <c r="AG33" s="221">
        <v>0.17186273634433746</v>
      </c>
      <c r="AH33" s="221">
        <v>8</v>
      </c>
      <c r="AI33" s="221">
        <v>85.167465209960938</v>
      </c>
      <c r="AJ33" s="221">
        <v>75.714286804199219</v>
      </c>
      <c r="AK33" s="222">
        <v>90.952377319335938</v>
      </c>
      <c r="AL33" s="221">
        <v>1.0970174074172974</v>
      </c>
      <c r="AM33" s="221">
        <v>0.16913898289203644</v>
      </c>
      <c r="AN33" s="221">
        <v>8</v>
      </c>
      <c r="AO33" s="221">
        <v>84.210525512695312</v>
      </c>
      <c r="AP33" s="221">
        <v>75.714286804199219</v>
      </c>
      <c r="AQ33" s="222">
        <v>90</v>
      </c>
      <c r="AR33" s="221">
        <v>1.0952684879302979</v>
      </c>
      <c r="AS33" s="221">
        <v>0.15990234911441803</v>
      </c>
      <c r="AT33" s="221">
        <v>10</v>
      </c>
      <c r="AU33" s="221">
        <v>84.688995361328125</v>
      </c>
      <c r="AV33" s="221">
        <v>70.952377319335938</v>
      </c>
      <c r="AW33" s="222">
        <v>90</v>
      </c>
      <c r="AX33" s="221">
        <v>1.1281106472015381</v>
      </c>
      <c r="AY33" s="221">
        <v>0.15920050442218781</v>
      </c>
      <c r="AZ33" s="221">
        <v>11</v>
      </c>
      <c r="BA33" s="221">
        <v>84.688995361328125</v>
      </c>
      <c r="BB33" s="221">
        <v>75.714286804199219</v>
      </c>
      <c r="BC33" s="222">
        <v>89.523811340332031</v>
      </c>
      <c r="BD33" s="221">
        <v>1.1662484407424927</v>
      </c>
      <c r="BE33" s="221">
        <v>0.15824198722839355</v>
      </c>
      <c r="BF33" s="221">
        <v>11</v>
      </c>
      <c r="BG33" s="221">
        <v>86.057693481445313</v>
      </c>
      <c r="BH33" s="221">
        <v>79.904304504394531</v>
      </c>
      <c r="BI33" s="222">
        <v>89.473686218261719</v>
      </c>
      <c r="BJ33" s="221">
        <v>1.1327881813049316</v>
      </c>
      <c r="BK33" s="221">
        <v>0.15690995752811432</v>
      </c>
      <c r="BL33" s="221">
        <v>11</v>
      </c>
      <c r="BM33" s="221">
        <v>84.834121704101563</v>
      </c>
      <c r="BN33" s="221">
        <v>75</v>
      </c>
      <c r="BO33" s="222">
        <v>88.679244995117187</v>
      </c>
      <c r="BP33" s="221">
        <v>1.1582577228546143</v>
      </c>
      <c r="BQ33" s="221">
        <v>0.15982086956501007</v>
      </c>
      <c r="BR33" s="221">
        <v>10</v>
      </c>
      <c r="BS33" s="221">
        <v>84.360191345214844</v>
      </c>
      <c r="BT33" s="221">
        <v>77.830184936523438</v>
      </c>
      <c r="BU33" s="222">
        <v>89.15093994140625</v>
      </c>
      <c r="BV33" s="221">
        <v>1.1763900518417358</v>
      </c>
      <c r="BW33" s="221">
        <v>0.144532710313797</v>
      </c>
      <c r="BX33" s="221">
        <v>11</v>
      </c>
      <c r="BY33" s="221">
        <v>85.915489196777344</v>
      </c>
      <c r="BZ33" s="221">
        <v>78.504669189453125</v>
      </c>
      <c r="CA33" s="222">
        <v>89.252334594726563</v>
      </c>
      <c r="CB33" s="221">
        <v>1.0431371927261353</v>
      </c>
      <c r="CC33" s="221">
        <v>0.15370813012123108</v>
      </c>
      <c r="CD33" s="221">
        <v>11</v>
      </c>
      <c r="CE33" s="221">
        <v>83.412322998046875</v>
      </c>
      <c r="CF33" s="221">
        <v>72.641510009765625</v>
      </c>
      <c r="CG33" s="222">
        <v>86.320755004882813</v>
      </c>
      <c r="CH33" s="221">
        <v>0.9963679313659668</v>
      </c>
      <c r="CI33" s="221">
        <v>0.15312792360782623</v>
      </c>
      <c r="CJ33" s="221">
        <v>11</v>
      </c>
      <c r="CK33" s="221">
        <v>81.042655944824219</v>
      </c>
      <c r="CL33" s="221">
        <v>72.169815063476562</v>
      </c>
      <c r="CM33" s="222">
        <v>86.320755004882813</v>
      </c>
      <c r="CN33" s="221">
        <v>0.93704348802566528</v>
      </c>
      <c r="CO33" s="221">
        <v>0.16620856523513794</v>
      </c>
      <c r="CP33" s="221">
        <v>10</v>
      </c>
      <c r="CQ33" s="221">
        <v>79.807693481445313</v>
      </c>
      <c r="CR33" s="221">
        <v>75.119613647460938</v>
      </c>
      <c r="CS33" s="222">
        <v>86.124404907226563</v>
      </c>
      <c r="CT33" s="221"/>
      <c r="CU33" s="12" t="s">
        <v>216</v>
      </c>
      <c r="CV33" s="12">
        <f t="shared" si="0"/>
        <v>0.30086866708966514</v>
      </c>
      <c r="CW33" s="12">
        <f t="shared" si="1"/>
        <v>0.11856989532027132</v>
      </c>
      <c r="CX33" s="12">
        <f t="shared" si="2"/>
        <v>0.27823486029393624</v>
      </c>
      <c r="CY33" s="12">
        <f t="shared" si="3"/>
        <v>-3.8370980462107879E-2</v>
      </c>
      <c r="CZ33" s="12">
        <f t="shared" si="4"/>
        <v>9.0820860227807665E-3</v>
      </c>
      <c r="DA33" s="12">
        <f t="shared" si="5"/>
        <v>-0.22907455770646926</v>
      </c>
      <c r="DB33" s="12">
        <f t="shared" si="6"/>
        <v>-0.24883443664235233</v>
      </c>
      <c r="DC33" s="12">
        <f t="shared" si="7"/>
        <v>-0.25898012798232373</v>
      </c>
      <c r="DD33" s="12">
        <f t="shared" si="8"/>
        <v>-0.21621795151841899</v>
      </c>
      <c r="DE33" s="12">
        <f t="shared" si="9"/>
        <v>-0.17335709425341553</v>
      </c>
      <c r="DF33" s="12">
        <f t="shared" si="10"/>
        <v>-0.21579970385818006</v>
      </c>
      <c r="DG33" s="12">
        <f t="shared" si="11"/>
        <v>-0.19722355459588753</v>
      </c>
      <c r="DH33" s="12">
        <f t="shared" si="12"/>
        <v>-0.17520202400891294</v>
      </c>
      <c r="DI33" s="12">
        <f t="shared" si="13"/>
        <v>-0.34555563055906413</v>
      </c>
      <c r="DJ33" s="12">
        <f t="shared" si="14"/>
        <v>-0.41818707625800711</v>
      </c>
      <c r="DK33" s="12">
        <f t="shared" si="15"/>
        <v>-0.62068521118852615</v>
      </c>
    </row>
    <row r="34" spans="1:115">
      <c r="A34" s="12" t="s">
        <v>217</v>
      </c>
      <c r="B34" s="221">
        <v>1.7622750997543335</v>
      </c>
      <c r="C34" s="221">
        <v>0.19309571385383606</v>
      </c>
      <c r="D34" s="221">
        <v>7</v>
      </c>
      <c r="E34" s="221">
        <v>97.129188537597656</v>
      </c>
      <c r="F34" s="221">
        <v>90.952377319335938</v>
      </c>
      <c r="G34" s="222">
        <v>100</v>
      </c>
      <c r="H34" s="221">
        <v>1.7707523107528687</v>
      </c>
      <c r="I34" s="221">
        <v>0.19264541566371918</v>
      </c>
      <c r="J34" s="221">
        <v>7</v>
      </c>
      <c r="K34" s="221">
        <v>96.650718688964844</v>
      </c>
      <c r="L34" s="221">
        <v>91.428573608398437</v>
      </c>
      <c r="M34" s="222">
        <v>100</v>
      </c>
      <c r="N34" s="221">
        <v>1.7818081378936768</v>
      </c>
      <c r="O34" s="221">
        <v>0.1600375771522522</v>
      </c>
      <c r="P34" s="221">
        <v>8</v>
      </c>
      <c r="Q34" s="221">
        <v>96.650718688964844</v>
      </c>
      <c r="R34" s="221">
        <v>92.857139587402344</v>
      </c>
      <c r="S34" s="222">
        <v>100</v>
      </c>
      <c r="T34" s="221">
        <v>1.8356231451034546</v>
      </c>
      <c r="U34" s="221">
        <v>0.17777164280414581</v>
      </c>
      <c r="V34" s="221">
        <v>8</v>
      </c>
      <c r="W34" s="221">
        <v>96.650718688964844</v>
      </c>
      <c r="X34" s="221">
        <v>92.857139587402344</v>
      </c>
      <c r="Y34" s="222">
        <v>100</v>
      </c>
      <c r="Z34" s="221">
        <v>1.8937305212020874</v>
      </c>
      <c r="AA34" s="221">
        <v>0.17712971568107605</v>
      </c>
      <c r="AB34" s="221">
        <v>8</v>
      </c>
      <c r="AC34" s="221">
        <v>98.08612060546875</v>
      </c>
      <c r="AD34" s="221">
        <v>92.857139587402344</v>
      </c>
      <c r="AE34" s="222">
        <v>100</v>
      </c>
      <c r="AF34" s="221">
        <v>1.8960508108139038</v>
      </c>
      <c r="AG34" s="221">
        <v>0.17186273634433746</v>
      </c>
      <c r="AH34" s="221">
        <v>8</v>
      </c>
      <c r="AI34" s="221">
        <v>97.607658386230469</v>
      </c>
      <c r="AJ34" s="221">
        <v>92.857139587402344</v>
      </c>
      <c r="AK34" s="222">
        <v>100</v>
      </c>
      <c r="AL34" s="221">
        <v>1.7761837244033813</v>
      </c>
      <c r="AM34" s="221">
        <v>0.16913898289203644</v>
      </c>
      <c r="AN34" s="221">
        <v>8</v>
      </c>
      <c r="AO34" s="221">
        <v>96.172248840332031</v>
      </c>
      <c r="AP34" s="221">
        <v>90.952377319335938</v>
      </c>
      <c r="AQ34" s="222">
        <v>100</v>
      </c>
      <c r="AR34" s="221">
        <v>1.8361804485321045</v>
      </c>
      <c r="AS34" s="221">
        <v>0.15990234911441803</v>
      </c>
      <c r="AT34" s="221">
        <v>10</v>
      </c>
      <c r="AU34" s="221">
        <v>97.607658386230469</v>
      </c>
      <c r="AV34" s="221">
        <v>91.904762268066406</v>
      </c>
      <c r="AW34" s="222">
        <v>100</v>
      </c>
      <c r="AX34" s="221">
        <v>1.8757643699645996</v>
      </c>
      <c r="AY34" s="221">
        <v>0.16147583723068237</v>
      </c>
      <c r="AZ34" s="221">
        <v>10</v>
      </c>
      <c r="BA34" s="221">
        <v>98.08612060546875</v>
      </c>
      <c r="BB34" s="221">
        <v>91.904762268066406</v>
      </c>
      <c r="BC34" s="222">
        <v>100</v>
      </c>
      <c r="BD34" s="221">
        <v>1.9129989147186279</v>
      </c>
      <c r="BE34" s="221">
        <v>0.16031542420387268</v>
      </c>
      <c r="BF34" s="221">
        <v>10</v>
      </c>
      <c r="BG34" s="221">
        <v>98.557693481445313</v>
      </c>
      <c r="BH34" s="221">
        <v>92.344497680664063</v>
      </c>
      <c r="BI34" s="222">
        <v>100</v>
      </c>
      <c r="BJ34" s="221">
        <v>1.9657564163208008</v>
      </c>
      <c r="BK34" s="221">
        <v>0.15939855575561523</v>
      </c>
      <c r="BL34" s="221">
        <v>10</v>
      </c>
      <c r="BM34" s="221">
        <v>99.526069641113281</v>
      </c>
      <c r="BN34" s="221">
        <v>93.396224975585938</v>
      </c>
      <c r="BO34" s="222">
        <v>100</v>
      </c>
      <c r="BP34" s="221">
        <v>1.9625309705734253</v>
      </c>
      <c r="BQ34" s="221">
        <v>0.15982086956501007</v>
      </c>
      <c r="BR34" s="221">
        <v>10</v>
      </c>
      <c r="BS34" s="221">
        <v>99.526069641113281</v>
      </c>
      <c r="BT34" s="221">
        <v>93.396224975585938</v>
      </c>
      <c r="BU34" s="222">
        <v>100</v>
      </c>
      <c r="BV34" s="221">
        <v>1.9479646682739258</v>
      </c>
      <c r="BW34" s="221">
        <v>0.144532710313797</v>
      </c>
      <c r="BX34" s="221">
        <v>11</v>
      </c>
      <c r="BY34" s="221">
        <v>99.530517578125</v>
      </c>
      <c r="BZ34" s="221">
        <v>92.990653991699219</v>
      </c>
      <c r="CA34" s="222">
        <v>100</v>
      </c>
      <c r="CB34" s="221">
        <v>1.9346245527267456</v>
      </c>
      <c r="CC34" s="221">
        <v>0.15370813012123108</v>
      </c>
      <c r="CD34" s="221">
        <v>11</v>
      </c>
      <c r="CE34" s="221">
        <v>99.052131652832031</v>
      </c>
      <c r="CF34" s="221">
        <v>92.452827453613281</v>
      </c>
      <c r="CG34" s="222">
        <v>100</v>
      </c>
      <c r="CH34" s="221">
        <v>1.9541294574737549</v>
      </c>
      <c r="CI34" s="221">
        <v>0.15312792360782623</v>
      </c>
      <c r="CJ34" s="221">
        <v>11</v>
      </c>
      <c r="CK34" s="221">
        <v>99.526069641113281</v>
      </c>
      <c r="CL34" s="221">
        <v>93.867927551269531</v>
      </c>
      <c r="CM34" s="222">
        <v>100</v>
      </c>
      <c r="CN34" s="221">
        <v>1.9927705526351929</v>
      </c>
      <c r="CO34" s="221">
        <v>0.16620856523513794</v>
      </c>
      <c r="CP34" s="221">
        <v>10</v>
      </c>
      <c r="CQ34" s="221">
        <v>97.596153259277344</v>
      </c>
      <c r="CR34" s="221">
        <v>90.430618286132813</v>
      </c>
      <c r="CS34" s="222">
        <v>100</v>
      </c>
      <c r="CT34" s="221"/>
      <c r="CU34" s="12" t="s">
        <v>217</v>
      </c>
      <c r="CV34" s="12">
        <f t="shared" si="0"/>
        <v>0.87836453416950144</v>
      </c>
      <c r="CW34" s="12">
        <f t="shared" si="1"/>
        <v>0.84587584297844998</v>
      </c>
      <c r="CX34" s="12">
        <f t="shared" si="2"/>
        <v>0.91394228740290118</v>
      </c>
      <c r="CY34" s="12">
        <f t="shared" si="3"/>
        <v>0.99310302336305223</v>
      </c>
      <c r="CZ34" s="12">
        <f t="shared" si="4"/>
        <v>1.0573323404150816</v>
      </c>
      <c r="DA34" s="12">
        <f t="shared" si="5"/>
        <v>1.0381588834088264</v>
      </c>
      <c r="DB34" s="12">
        <f t="shared" si="6"/>
        <v>0.88776514704689846</v>
      </c>
      <c r="DC34" s="12">
        <f t="shared" si="7"/>
        <v>0.93635844876810381</v>
      </c>
      <c r="DD34" s="12">
        <f t="shared" si="8"/>
        <v>0.98567338067299293</v>
      </c>
      <c r="DE34" s="12">
        <f t="shared" si="9"/>
        <v>1.0183574731730791</v>
      </c>
      <c r="DF34" s="12">
        <f t="shared" si="10"/>
        <v>1.1348220259595998</v>
      </c>
      <c r="DG34" s="12">
        <f t="shared" si="11"/>
        <v>1.1163639659081557</v>
      </c>
      <c r="DH34" s="12">
        <f t="shared" si="12"/>
        <v>1.1162324445521594</v>
      </c>
      <c r="DI34" s="12">
        <f t="shared" si="13"/>
        <v>1.0862548097430447</v>
      </c>
      <c r="DJ34" s="12">
        <f t="shared" si="14"/>
        <v>1.1306206093781748</v>
      </c>
      <c r="DK34" s="12">
        <f t="shared" si="15"/>
        <v>0.95287487913713687</v>
      </c>
    </row>
    <row r="35" spans="1:115">
      <c r="A35" s="12" t="s">
        <v>218</v>
      </c>
      <c r="B35" s="221">
        <v>1.9063329696655273</v>
      </c>
      <c r="C35" s="221">
        <v>0.19309571385383606</v>
      </c>
      <c r="D35" s="221">
        <v>7</v>
      </c>
      <c r="E35" s="221">
        <v>100</v>
      </c>
      <c r="F35" s="221">
        <v>94.285713195800781</v>
      </c>
      <c r="G35" s="222">
        <v>100</v>
      </c>
      <c r="H35" s="221">
        <v>1.9475438594818115</v>
      </c>
      <c r="I35" s="221">
        <v>0.19264541566371918</v>
      </c>
      <c r="J35" s="221">
        <v>7</v>
      </c>
      <c r="K35" s="221">
        <v>99.043060302734375</v>
      </c>
      <c r="L35" s="221">
        <v>93.809524536132812</v>
      </c>
      <c r="M35" s="222">
        <v>100</v>
      </c>
      <c r="N35" s="221">
        <v>1.9312201738357544</v>
      </c>
      <c r="O35" s="221">
        <v>0.1600375771522522</v>
      </c>
      <c r="P35" s="221">
        <v>8</v>
      </c>
      <c r="Q35" s="221">
        <v>99.521530151367188</v>
      </c>
      <c r="R35" s="221">
        <v>94.285713195800781</v>
      </c>
      <c r="S35" s="222">
        <v>100</v>
      </c>
      <c r="T35" s="221">
        <v>1.9154770374298096</v>
      </c>
      <c r="U35" s="221">
        <v>0.17777164280414581</v>
      </c>
      <c r="V35" s="221">
        <v>8</v>
      </c>
      <c r="W35" s="221">
        <v>100</v>
      </c>
      <c r="X35" s="221">
        <v>93.809524536132812</v>
      </c>
      <c r="Y35" s="222">
        <v>100</v>
      </c>
      <c r="Z35" s="221">
        <v>1.9129146337509155</v>
      </c>
      <c r="AA35" s="221">
        <v>0.17712971568107605</v>
      </c>
      <c r="AB35" s="221">
        <v>8</v>
      </c>
      <c r="AC35" s="221">
        <v>98.564590454101563</v>
      </c>
      <c r="AD35" s="221">
        <v>93.333335876464844</v>
      </c>
      <c r="AE35" s="222">
        <v>100</v>
      </c>
      <c r="AF35" s="221">
        <v>1.9132572412490845</v>
      </c>
      <c r="AG35" s="221">
        <v>0.17186273634433746</v>
      </c>
      <c r="AH35" s="221">
        <v>8</v>
      </c>
      <c r="AI35" s="221">
        <v>98.08612060546875</v>
      </c>
      <c r="AJ35" s="221">
        <v>93.809524536132812</v>
      </c>
      <c r="AK35" s="222">
        <v>100</v>
      </c>
      <c r="AL35" s="221">
        <v>1.8985036611557007</v>
      </c>
      <c r="AM35" s="221">
        <v>0.16913898289203644</v>
      </c>
      <c r="AN35" s="221">
        <v>8</v>
      </c>
      <c r="AO35" s="221">
        <v>98.08612060546875</v>
      </c>
      <c r="AP35" s="221">
        <v>92.857139587402344</v>
      </c>
      <c r="AQ35" s="222">
        <v>100</v>
      </c>
      <c r="AR35" s="221">
        <v>1.7995121479034424</v>
      </c>
      <c r="AS35" s="221">
        <v>0.17187030613422394</v>
      </c>
      <c r="AT35" s="221">
        <v>9</v>
      </c>
      <c r="AU35" s="221">
        <v>97.129188537597656</v>
      </c>
      <c r="AV35" s="221">
        <v>90.476188659667969</v>
      </c>
      <c r="AW35" s="222">
        <v>100</v>
      </c>
      <c r="AX35" s="221">
        <v>1.8334501981735229</v>
      </c>
      <c r="AY35" s="221">
        <v>0.17350304126739502</v>
      </c>
      <c r="AZ35" s="221">
        <v>9</v>
      </c>
      <c r="BA35" s="221">
        <v>97.129188537597656</v>
      </c>
      <c r="BB35" s="221">
        <v>90.952377319335938</v>
      </c>
      <c r="BC35" s="222">
        <v>100</v>
      </c>
      <c r="BD35" s="221">
        <v>1.8076990842819214</v>
      </c>
      <c r="BE35" s="221">
        <v>0.17214830219745636</v>
      </c>
      <c r="BF35" s="221">
        <v>9</v>
      </c>
      <c r="BG35" s="221">
        <v>96.634613037109375</v>
      </c>
      <c r="BH35" s="221">
        <v>90.909088134765625</v>
      </c>
      <c r="BI35" s="222">
        <v>100</v>
      </c>
      <c r="BJ35" s="221">
        <v>1.7552704811096191</v>
      </c>
      <c r="BK35" s="221">
        <v>0.15939855575561523</v>
      </c>
      <c r="BL35" s="221">
        <v>10</v>
      </c>
      <c r="BM35" s="221">
        <v>95.734596252441406</v>
      </c>
      <c r="BN35" s="221">
        <v>91.037734985351563</v>
      </c>
      <c r="BO35" s="222">
        <v>100</v>
      </c>
      <c r="BP35" s="221">
        <v>1.7663342952728271</v>
      </c>
      <c r="BQ35" s="221">
        <v>0.15982086956501007</v>
      </c>
      <c r="BR35" s="221">
        <v>10</v>
      </c>
      <c r="BS35" s="221">
        <v>95.260665893554688</v>
      </c>
      <c r="BT35" s="221">
        <v>90.094337463378906</v>
      </c>
      <c r="BU35" s="222">
        <v>100</v>
      </c>
      <c r="BV35" s="221">
        <v>1.7376161813735962</v>
      </c>
      <c r="BW35" s="221">
        <v>0.14873716235160828</v>
      </c>
      <c r="BX35" s="221">
        <v>10</v>
      </c>
      <c r="BY35" s="221">
        <v>93.896713256835938</v>
      </c>
      <c r="BZ35" s="221">
        <v>90.186912536621094</v>
      </c>
      <c r="CA35" s="222">
        <v>100</v>
      </c>
      <c r="CB35" s="221">
        <v>1.8119344711303711</v>
      </c>
      <c r="CC35" s="221">
        <v>0.15975479781627655</v>
      </c>
      <c r="CD35" s="221">
        <v>10</v>
      </c>
      <c r="CE35" s="221">
        <v>96.682464599609375</v>
      </c>
      <c r="CF35" s="221">
        <v>90.094337463378906</v>
      </c>
      <c r="CG35" s="222">
        <v>100</v>
      </c>
      <c r="CH35" s="221">
        <v>1.7905504703521729</v>
      </c>
      <c r="CI35" s="221">
        <v>0.16077016294002533</v>
      </c>
      <c r="CJ35" s="221">
        <v>10</v>
      </c>
      <c r="CK35" s="221">
        <v>96.682464599609375</v>
      </c>
      <c r="CL35" s="221">
        <v>90.094337463378906</v>
      </c>
      <c r="CM35" s="222">
        <v>100</v>
      </c>
      <c r="CN35" s="221">
        <v>2.0158126354217529</v>
      </c>
      <c r="CO35" s="221">
        <v>0.17599323391914368</v>
      </c>
      <c r="CP35" s="221">
        <v>9</v>
      </c>
      <c r="CQ35" s="221">
        <v>98.076919555664062</v>
      </c>
      <c r="CR35" s="221">
        <v>90.909088134765625</v>
      </c>
      <c r="CS35" s="222">
        <v>100</v>
      </c>
      <c r="CT35" s="221"/>
      <c r="CU35" s="12" t="s">
        <v>218</v>
      </c>
      <c r="CV35" s="12">
        <f t="shared" si="0"/>
        <v>1.1029477057153525</v>
      </c>
      <c r="CW35" s="12">
        <f t="shared" si="1"/>
        <v>1.119467390584606</v>
      </c>
      <c r="CX35" s="12">
        <f t="shared" si="2"/>
        <v>1.1564178556076479</v>
      </c>
      <c r="CY35" s="12">
        <f t="shared" si="3"/>
        <v>1.1251572494315387</v>
      </c>
      <c r="CZ35" s="12">
        <f t="shared" si="4"/>
        <v>1.0891562801184751</v>
      </c>
      <c r="DA35" s="12">
        <f t="shared" si="5"/>
        <v>1.0667349628000313</v>
      </c>
      <c r="DB35" s="12">
        <f t="shared" si="6"/>
        <v>1.0924702181207195</v>
      </c>
      <c r="DC35" s="12">
        <f t="shared" si="7"/>
        <v>0.87720022671737596</v>
      </c>
      <c r="DD35" s="12">
        <f t="shared" si="8"/>
        <v>0.91765120040937587</v>
      </c>
      <c r="DE35" s="12">
        <f t="shared" si="9"/>
        <v>0.85031293051508094</v>
      </c>
      <c r="DF35" s="12">
        <f t="shared" si="10"/>
        <v>0.79352824551691192</v>
      </c>
      <c r="DG35" s="12">
        <f t="shared" si="11"/>
        <v>0.79592373620981083</v>
      </c>
      <c r="DH35" s="12">
        <f t="shared" si="12"/>
        <v>0.76415854190242527</v>
      </c>
      <c r="DI35" s="12">
        <f t="shared" si="13"/>
        <v>0.88920328929177728</v>
      </c>
      <c r="DJ35" s="12">
        <f t="shared" si="14"/>
        <v>0.86609506146639159</v>
      </c>
      <c r="DK35" s="12">
        <f t="shared" si="15"/>
        <v>0.98721907953359189</v>
      </c>
    </row>
    <row r="36" spans="1:115">
      <c r="A36" s="12" t="s">
        <v>219</v>
      </c>
      <c r="B36" s="221">
        <v>-0.1710936427116394</v>
      </c>
      <c r="C36" s="221">
        <v>0.19309571385383606</v>
      </c>
      <c r="D36" s="221">
        <v>7</v>
      </c>
      <c r="E36" s="221">
        <v>48.325359344482422</v>
      </c>
      <c r="F36" s="221">
        <v>34.761905670166016</v>
      </c>
      <c r="G36" s="222">
        <v>55.714286804199219</v>
      </c>
      <c r="H36" s="221">
        <v>-0.13109675049781799</v>
      </c>
      <c r="I36" s="221">
        <v>0.18837936222553253</v>
      </c>
      <c r="J36" s="221">
        <v>8</v>
      </c>
      <c r="K36" s="221">
        <v>47.846889495849609</v>
      </c>
      <c r="L36" s="221">
        <v>35.714286804199219</v>
      </c>
      <c r="M36" s="222">
        <v>58.095237731933594</v>
      </c>
      <c r="N36" s="221">
        <v>-6.0971837490797043E-2</v>
      </c>
      <c r="O36" s="221">
        <v>0.15619288384914398</v>
      </c>
      <c r="P36" s="221">
        <v>10</v>
      </c>
      <c r="Q36" s="221">
        <v>50.239234924316406</v>
      </c>
      <c r="R36" s="221">
        <v>42.380950927734375</v>
      </c>
      <c r="S36" s="222">
        <v>57.619049072265625</v>
      </c>
      <c r="T36" s="221">
        <v>-6.0747340321540833E-2</v>
      </c>
      <c r="U36" s="221">
        <v>0.16734993457794189</v>
      </c>
      <c r="V36" s="221">
        <v>11</v>
      </c>
      <c r="W36" s="221">
        <v>50.239234924316406</v>
      </c>
      <c r="X36" s="221">
        <v>44.285713195800781</v>
      </c>
      <c r="Y36" s="222">
        <v>59.047618865966797</v>
      </c>
      <c r="Z36" s="221">
        <v>0.13381251692771912</v>
      </c>
      <c r="AA36" s="221">
        <v>0.16658759117126465</v>
      </c>
      <c r="AB36" s="221">
        <v>11</v>
      </c>
      <c r="AC36" s="221">
        <v>55.502391815185547</v>
      </c>
      <c r="AD36" s="221">
        <v>47.619049072265625</v>
      </c>
      <c r="AE36" s="222">
        <v>62.857143402099609</v>
      </c>
      <c r="AF36" s="221">
        <v>0.13329982757568359</v>
      </c>
      <c r="AG36" s="221">
        <v>0.15624834597110748</v>
      </c>
      <c r="AH36" s="221">
        <v>13</v>
      </c>
      <c r="AI36" s="221">
        <v>57.894737243652344</v>
      </c>
      <c r="AJ36" s="221">
        <v>49.523811340332031</v>
      </c>
      <c r="AK36" s="222">
        <v>62.380950927734375</v>
      </c>
      <c r="AL36" s="221">
        <v>0.15707549452781677</v>
      </c>
      <c r="AM36" s="221">
        <v>0.15542753040790558</v>
      </c>
      <c r="AN36" s="221">
        <v>13</v>
      </c>
      <c r="AO36" s="221">
        <v>57.416267395019531</v>
      </c>
      <c r="AP36" s="221">
        <v>50.952381134033203</v>
      </c>
      <c r="AQ36" s="222">
        <v>61.428569793701172</v>
      </c>
      <c r="AR36" s="221">
        <v>4.6155709773302078E-2</v>
      </c>
      <c r="AS36" s="221">
        <v>0.14721277356147766</v>
      </c>
      <c r="AT36" s="221">
        <v>15</v>
      </c>
      <c r="AU36" s="221">
        <v>55.023921966552734</v>
      </c>
      <c r="AV36" s="221">
        <v>50</v>
      </c>
      <c r="AW36" s="222">
        <v>60</v>
      </c>
      <c r="AX36" s="221">
        <v>2.0810822024941444E-2</v>
      </c>
      <c r="AY36" s="221">
        <v>0.14856475591659546</v>
      </c>
      <c r="AZ36" s="221">
        <v>15</v>
      </c>
      <c r="BA36" s="221">
        <v>54.545455932617188</v>
      </c>
      <c r="BB36" s="221">
        <v>48.095237731933594</v>
      </c>
      <c r="BC36" s="222">
        <v>59.047618865966797</v>
      </c>
      <c r="BD36" s="221">
        <v>8.098379522562027E-2</v>
      </c>
      <c r="BE36" s="221">
        <v>0.14182280004024506</v>
      </c>
      <c r="BF36" s="221">
        <v>16</v>
      </c>
      <c r="BG36" s="221">
        <v>55.769229888916016</v>
      </c>
      <c r="BH36" s="221">
        <v>51.196170806884766</v>
      </c>
      <c r="BI36" s="222">
        <v>59.330142974853516</v>
      </c>
      <c r="BJ36" s="221">
        <v>0.10182574391365051</v>
      </c>
      <c r="BK36" s="221">
        <v>0.14184051752090454</v>
      </c>
      <c r="BL36" s="221">
        <v>16</v>
      </c>
      <c r="BM36" s="221">
        <v>57.819904327392578</v>
      </c>
      <c r="BN36" s="221">
        <v>51.415092468261719</v>
      </c>
      <c r="BO36" s="222">
        <v>61.792453765869141</v>
      </c>
      <c r="BP36" s="221">
        <v>0.11766490340232849</v>
      </c>
      <c r="BQ36" s="221">
        <v>0.14011058211326599</v>
      </c>
      <c r="BR36" s="221">
        <v>16</v>
      </c>
      <c r="BS36" s="221">
        <v>59.241706848144531</v>
      </c>
      <c r="BT36" s="221">
        <v>51.415092468261719</v>
      </c>
      <c r="BU36" s="222">
        <v>62.264152526855469</v>
      </c>
      <c r="BV36" s="221">
        <v>7.9904325306415558E-2</v>
      </c>
      <c r="BW36" s="221">
        <v>0.1291748434305191</v>
      </c>
      <c r="BX36" s="221">
        <v>17</v>
      </c>
      <c r="BY36" s="221">
        <v>57.276996612548828</v>
      </c>
      <c r="BZ36" s="221">
        <v>51.401870727539063</v>
      </c>
      <c r="CA36" s="222">
        <v>62.149532318115234</v>
      </c>
      <c r="CB36" s="221">
        <v>3.5493381321430206E-2</v>
      </c>
      <c r="CC36" s="221">
        <v>0.13365024328231812</v>
      </c>
      <c r="CD36" s="221">
        <v>17</v>
      </c>
      <c r="CE36" s="221">
        <v>56.872039794921875</v>
      </c>
      <c r="CF36" s="221">
        <v>50</v>
      </c>
      <c r="CG36" s="222">
        <v>61.320755004882813</v>
      </c>
      <c r="CH36" s="221">
        <v>7.9696111381053925E-2</v>
      </c>
      <c r="CI36" s="221">
        <v>0.13387382030487061</v>
      </c>
      <c r="CJ36" s="221">
        <v>16</v>
      </c>
      <c r="CK36" s="221">
        <v>55.924171447753906</v>
      </c>
      <c r="CL36" s="221">
        <v>50.943397521972656</v>
      </c>
      <c r="CM36" s="222">
        <v>61.320755004882813</v>
      </c>
      <c r="CN36" s="221">
        <v>3.6851122975349426E-2</v>
      </c>
      <c r="CO36" s="221">
        <v>0.1454627513885498</v>
      </c>
      <c r="CP36" s="221">
        <v>14</v>
      </c>
      <c r="CQ36" s="221">
        <v>59.615383148193359</v>
      </c>
      <c r="CR36" s="221">
        <v>48.803829193115234</v>
      </c>
      <c r="CS36" s="222">
        <v>65.550239562988281</v>
      </c>
      <c r="CT36" s="221"/>
      <c r="CU36" s="12" t="s">
        <v>219</v>
      </c>
      <c r="CV36" s="12">
        <f t="shared" si="0"/>
        <v>-2.135716433557501</v>
      </c>
      <c r="CW36" s="12">
        <f t="shared" si="1"/>
        <v>-2.0973068584676526</v>
      </c>
      <c r="CX36" s="12">
        <f t="shared" si="2"/>
        <v>-2.0766408927961892</v>
      </c>
      <c r="CY36" s="12">
        <f t="shared" si="3"/>
        <v>-2.1429211514944573</v>
      </c>
      <c r="CZ36" s="12">
        <f t="shared" si="4"/>
        <v>-1.8621420063075924</v>
      </c>
      <c r="DA36" s="12">
        <f t="shared" si="5"/>
        <v>-1.889381040324964</v>
      </c>
      <c r="DB36" s="12">
        <f t="shared" si="6"/>
        <v>-1.8218476443985783</v>
      </c>
      <c r="DC36" s="12">
        <f t="shared" si="7"/>
        <v>-1.9515496123165634</v>
      </c>
      <c r="DD36" s="12">
        <f t="shared" si="8"/>
        <v>-1.9962586595328931</v>
      </c>
      <c r="DE36" s="12">
        <f t="shared" si="9"/>
        <v>-1.9052953154492951</v>
      </c>
      <c r="DF36" s="12">
        <f t="shared" si="10"/>
        <v>-1.8874604131528614</v>
      </c>
      <c r="DG36" s="12">
        <f t="shared" si="11"/>
        <v>-1.8967824364008643</v>
      </c>
      <c r="DH36" s="12">
        <f t="shared" si="12"/>
        <v>-2.010461286529496</v>
      </c>
      <c r="DI36" s="12">
        <f t="shared" si="13"/>
        <v>-1.9639239821575409</v>
      </c>
      <c r="DJ36" s="12">
        <f t="shared" si="14"/>
        <v>-1.9005481038181795</v>
      </c>
      <c r="DK36" s="12">
        <f t="shared" si="15"/>
        <v>-1.9624209938010124</v>
      </c>
    </row>
    <row r="37" spans="1:115">
      <c r="A37" s="12" t="s">
        <v>220</v>
      </c>
      <c r="B37" s="221">
        <v>1.5926532745361328</v>
      </c>
      <c r="C37" s="221">
        <v>0.19309571385383606</v>
      </c>
      <c r="D37" s="221">
        <v>7</v>
      </c>
      <c r="E37" s="221">
        <v>94.736839294433594</v>
      </c>
      <c r="F37" s="221">
        <v>89.047622680664063</v>
      </c>
      <c r="G37" s="222">
        <v>100</v>
      </c>
      <c r="H37" s="221">
        <v>1.7382848262786865</v>
      </c>
      <c r="I37" s="221">
        <v>0.19264541566371918</v>
      </c>
      <c r="J37" s="221">
        <v>7</v>
      </c>
      <c r="K37" s="221">
        <v>95.215309143066406</v>
      </c>
      <c r="L37" s="221">
        <v>91.428573608398437</v>
      </c>
      <c r="M37" s="222">
        <v>100</v>
      </c>
      <c r="N37" s="221">
        <v>1.6498087644577026</v>
      </c>
      <c r="O37" s="221">
        <v>0.1600375771522522</v>
      </c>
      <c r="P37" s="221">
        <v>8</v>
      </c>
      <c r="Q37" s="221">
        <v>94.258369445800781</v>
      </c>
      <c r="R37" s="221">
        <v>90.476188659667969</v>
      </c>
      <c r="S37" s="222">
        <v>99.047622680664063</v>
      </c>
      <c r="T37" s="221">
        <v>1.6383978128433228</v>
      </c>
      <c r="U37" s="221">
        <v>0.17777164280414581</v>
      </c>
      <c r="V37" s="221">
        <v>8</v>
      </c>
      <c r="W37" s="221">
        <v>94.258369445800781</v>
      </c>
      <c r="X37" s="221">
        <v>89.047622680664063</v>
      </c>
      <c r="Y37" s="222">
        <v>100</v>
      </c>
      <c r="Z37" s="221">
        <v>1.6645936965942383</v>
      </c>
      <c r="AA37" s="221">
        <v>0.17712971568107605</v>
      </c>
      <c r="AB37" s="221">
        <v>8</v>
      </c>
      <c r="AC37" s="221">
        <v>94.258369445800781</v>
      </c>
      <c r="AD37" s="221">
        <v>90.476188659667969</v>
      </c>
      <c r="AE37" s="222">
        <v>99.523811340332031</v>
      </c>
      <c r="AF37" s="221">
        <v>1.6233870983123779</v>
      </c>
      <c r="AG37" s="221">
        <v>0.17186273634433746</v>
      </c>
      <c r="AH37" s="221">
        <v>8</v>
      </c>
      <c r="AI37" s="221">
        <v>93.301437377929688</v>
      </c>
      <c r="AJ37" s="221">
        <v>89.523811340332031</v>
      </c>
      <c r="AK37" s="222">
        <v>97.619049072265625</v>
      </c>
      <c r="AL37" s="221">
        <v>1.5468485355377197</v>
      </c>
      <c r="AM37" s="221">
        <v>0.16913898289203644</v>
      </c>
      <c r="AN37" s="221">
        <v>8</v>
      </c>
      <c r="AO37" s="221">
        <v>91.86602783203125</v>
      </c>
      <c r="AP37" s="221">
        <v>88.095237731933594</v>
      </c>
      <c r="AQ37" s="222">
        <v>96.190475463867188</v>
      </c>
      <c r="AR37" s="221">
        <v>1.7545620203018188</v>
      </c>
      <c r="AS37" s="221">
        <v>0.15990234911441803</v>
      </c>
      <c r="AT37" s="221">
        <v>10</v>
      </c>
      <c r="AU37" s="221">
        <v>94.736839294433594</v>
      </c>
      <c r="AV37" s="221">
        <v>90.476188659667969</v>
      </c>
      <c r="AW37" s="222">
        <v>100</v>
      </c>
      <c r="AX37" s="221">
        <v>1.6820480823516846</v>
      </c>
      <c r="AY37" s="221">
        <v>0.16147583723068237</v>
      </c>
      <c r="AZ37" s="221">
        <v>10</v>
      </c>
      <c r="BA37" s="221">
        <v>92.822967529296875</v>
      </c>
      <c r="BB37" s="221">
        <v>89.523811340332031</v>
      </c>
      <c r="BC37" s="222">
        <v>99.047622680664063</v>
      </c>
      <c r="BD37" s="221">
        <v>1.6636078357696533</v>
      </c>
      <c r="BE37" s="221">
        <v>0.16031542420387268</v>
      </c>
      <c r="BF37" s="221">
        <v>10</v>
      </c>
      <c r="BG37" s="221">
        <v>92.788459777832031</v>
      </c>
      <c r="BH37" s="221">
        <v>89.473686218261719</v>
      </c>
      <c r="BI37" s="222">
        <v>99.043060302734375</v>
      </c>
      <c r="BJ37" s="221">
        <v>1.7258259057998657</v>
      </c>
      <c r="BK37" s="221">
        <v>0.15939855575561523</v>
      </c>
      <c r="BL37" s="221">
        <v>10</v>
      </c>
      <c r="BM37" s="221">
        <v>94.312797546386719</v>
      </c>
      <c r="BN37" s="221">
        <v>90.094337463378906</v>
      </c>
      <c r="BO37" s="222">
        <v>100</v>
      </c>
      <c r="BP37" s="221">
        <v>1.7613611221313477</v>
      </c>
      <c r="BQ37" s="221">
        <v>0.15982086956501007</v>
      </c>
      <c r="BR37" s="221">
        <v>10</v>
      </c>
      <c r="BS37" s="221">
        <v>94.312797546386719</v>
      </c>
      <c r="BT37" s="221">
        <v>90.094337463378906</v>
      </c>
      <c r="BU37" s="222">
        <v>100</v>
      </c>
      <c r="BV37" s="221">
        <v>1.6448986530303955</v>
      </c>
      <c r="BW37" s="221">
        <v>0.144532710313797</v>
      </c>
      <c r="BX37" s="221">
        <v>11</v>
      </c>
      <c r="BY37" s="221">
        <v>92.488265991210938</v>
      </c>
      <c r="BZ37" s="221">
        <v>89.252334594726563</v>
      </c>
      <c r="CA37" s="222">
        <v>97.663551330566406</v>
      </c>
      <c r="CB37" s="221">
        <v>1.6899374723434448</v>
      </c>
      <c r="CC37" s="221">
        <v>0.15370813012123108</v>
      </c>
      <c r="CD37" s="221">
        <v>11</v>
      </c>
      <c r="CE37" s="221">
        <v>92.890998840332031</v>
      </c>
      <c r="CF37" s="221">
        <v>90.094337463378906</v>
      </c>
      <c r="CG37" s="222">
        <v>99.056602478027344</v>
      </c>
      <c r="CH37" s="221">
        <v>1.6733191013336182</v>
      </c>
      <c r="CI37" s="221">
        <v>0.15312792360782623</v>
      </c>
      <c r="CJ37" s="221">
        <v>11</v>
      </c>
      <c r="CK37" s="221">
        <v>92.890998840332031</v>
      </c>
      <c r="CL37" s="221">
        <v>89.622642517089844</v>
      </c>
      <c r="CM37" s="222">
        <v>98.584907531738281</v>
      </c>
      <c r="CN37" s="221">
        <v>1.8870248794555664</v>
      </c>
      <c r="CO37" s="221">
        <v>0.16620856523513794</v>
      </c>
      <c r="CP37" s="221">
        <v>10</v>
      </c>
      <c r="CQ37" s="221">
        <v>94.230766296386719</v>
      </c>
      <c r="CR37" s="221">
        <v>89.473686218261719</v>
      </c>
      <c r="CS37" s="222">
        <v>100</v>
      </c>
      <c r="CT37" s="221"/>
      <c r="CU37" s="12" t="s">
        <v>220</v>
      </c>
      <c r="CV37" s="12">
        <f t="shared" si="0"/>
        <v>0.61392769712350637</v>
      </c>
      <c r="CW37" s="12">
        <f t="shared" si="1"/>
        <v>0.79563119390990478</v>
      </c>
      <c r="CX37" s="12">
        <f t="shared" si="2"/>
        <v>0.69972512026004574</v>
      </c>
      <c r="CY37" s="12">
        <f t="shared" si="3"/>
        <v>0.66695187588647398</v>
      </c>
      <c r="CZ37" s="12">
        <f t="shared" si="4"/>
        <v>0.67722424463596786</v>
      </c>
      <c r="DA37" s="12">
        <f t="shared" si="5"/>
        <v>0.5853246988348304</v>
      </c>
      <c r="DB37" s="12">
        <f t="shared" si="6"/>
        <v>0.50396772707657378</v>
      </c>
      <c r="DC37" s="12">
        <f t="shared" si="7"/>
        <v>0.80468065029100544</v>
      </c>
      <c r="DD37" s="12">
        <f t="shared" si="8"/>
        <v>0.67426460961007417</v>
      </c>
      <c r="DE37" s="12">
        <f t="shared" si="9"/>
        <v>0.62036243717769235</v>
      </c>
      <c r="DF37" s="12">
        <f t="shared" si="10"/>
        <v>0.74578514852132072</v>
      </c>
      <c r="DG37" s="12">
        <f t="shared" si="11"/>
        <v>0.78780125023320746</v>
      </c>
      <c r="DH37" s="12">
        <f t="shared" si="12"/>
        <v>0.60897120241233615</v>
      </c>
      <c r="DI37" s="12">
        <f t="shared" si="13"/>
        <v>0.69326492338098611</v>
      </c>
      <c r="DJ37" s="12">
        <f t="shared" si="14"/>
        <v>0.67651880434583278</v>
      </c>
      <c r="DK37" s="12">
        <f t="shared" si="15"/>
        <v>0.79526106339052161</v>
      </c>
    </row>
    <row r="38" spans="1:115">
      <c r="A38" s="12" t="s">
        <v>221</v>
      </c>
      <c r="B38" s="221">
        <v>1.4502266645431519</v>
      </c>
      <c r="C38" s="221">
        <v>0.19309571385383606</v>
      </c>
      <c r="D38" s="221">
        <v>7</v>
      </c>
      <c r="E38" s="221">
        <v>92.344497680664063</v>
      </c>
      <c r="F38" s="221">
        <v>85.714286804199219</v>
      </c>
      <c r="G38" s="222">
        <v>97.142860412597656</v>
      </c>
      <c r="H38" s="221">
        <v>1.5527076721191406</v>
      </c>
      <c r="I38" s="221">
        <v>0.19264541566371918</v>
      </c>
      <c r="J38" s="221">
        <v>7</v>
      </c>
      <c r="K38" s="221">
        <v>92.822967529296875</v>
      </c>
      <c r="L38" s="221">
        <v>88.571426391601563</v>
      </c>
      <c r="M38" s="222">
        <v>98.571426391601563</v>
      </c>
      <c r="N38" s="221">
        <v>1.5351402759552002</v>
      </c>
      <c r="O38" s="221">
        <v>0.16043168306350708</v>
      </c>
      <c r="P38" s="221">
        <v>7</v>
      </c>
      <c r="Q38" s="221">
        <v>93.301437377929688</v>
      </c>
      <c r="R38" s="221">
        <v>87.619049072265625</v>
      </c>
      <c r="S38" s="222">
        <v>97.142860412597656</v>
      </c>
      <c r="T38" s="221">
        <v>1.4932900667190552</v>
      </c>
      <c r="U38" s="221">
        <v>0.17916379868984222</v>
      </c>
      <c r="V38" s="221">
        <v>7</v>
      </c>
      <c r="W38" s="221">
        <v>92.822967529296875</v>
      </c>
      <c r="X38" s="221">
        <v>84.76190185546875</v>
      </c>
      <c r="Y38" s="222">
        <v>96.190475463867188</v>
      </c>
      <c r="Z38" s="221">
        <v>1.5461667776107788</v>
      </c>
      <c r="AA38" s="221">
        <v>0.178548663854599</v>
      </c>
      <c r="AB38" s="221">
        <v>7</v>
      </c>
      <c r="AC38" s="221">
        <v>92.344497680664063</v>
      </c>
      <c r="AD38" s="221">
        <v>88.095237731933594</v>
      </c>
      <c r="AE38" s="222">
        <v>95.714286804199219</v>
      </c>
      <c r="AF38" s="221">
        <v>1.4307030439376831</v>
      </c>
      <c r="AG38" s="221">
        <v>0.17253555357456207</v>
      </c>
      <c r="AH38" s="221">
        <v>7</v>
      </c>
      <c r="AI38" s="221">
        <v>91.387557983398438</v>
      </c>
      <c r="AJ38" s="221">
        <v>85.23809814453125</v>
      </c>
      <c r="AK38" s="222">
        <v>94.285713195800781</v>
      </c>
      <c r="AL38" s="221">
        <v>1.5259934663772583</v>
      </c>
      <c r="AM38" s="221">
        <v>0.16985659301280975</v>
      </c>
      <c r="AN38" s="221">
        <v>7</v>
      </c>
      <c r="AO38" s="221">
        <v>91.387557983398438</v>
      </c>
      <c r="AP38" s="221">
        <v>88.095237731933594</v>
      </c>
      <c r="AQ38" s="222">
        <v>96.190475463867188</v>
      </c>
      <c r="AR38" s="221">
        <v>1.5728906393051147</v>
      </c>
      <c r="AS38" s="221">
        <v>0.15324033796787262</v>
      </c>
      <c r="AT38" s="221">
        <v>11</v>
      </c>
      <c r="AU38" s="221">
        <v>91.86602783203125</v>
      </c>
      <c r="AV38" s="221">
        <v>89.523811340332031</v>
      </c>
      <c r="AW38" s="222">
        <v>97.142860412597656</v>
      </c>
      <c r="AX38" s="221">
        <v>1.5767298936843872</v>
      </c>
      <c r="AY38" s="221">
        <v>0.1553182452917099</v>
      </c>
      <c r="AZ38" s="221">
        <v>11</v>
      </c>
      <c r="BA38" s="221">
        <v>91.387557983398438</v>
      </c>
      <c r="BB38" s="221">
        <v>89.047622680664063</v>
      </c>
      <c r="BC38" s="222">
        <v>96.666664123535156</v>
      </c>
      <c r="BD38" s="221">
        <v>1.6123965978622437</v>
      </c>
      <c r="BE38" s="221">
        <v>0.15732033550739288</v>
      </c>
      <c r="BF38" s="221">
        <v>11</v>
      </c>
      <c r="BG38" s="221">
        <v>91.826919555664062</v>
      </c>
      <c r="BH38" s="221">
        <v>89.473686218261719</v>
      </c>
      <c r="BI38" s="222">
        <v>97.129188537597656</v>
      </c>
      <c r="BJ38" s="221">
        <v>1.575350284576416</v>
      </c>
      <c r="BK38" s="221">
        <v>0.15549321472644806</v>
      </c>
      <c r="BL38" s="221">
        <v>12</v>
      </c>
      <c r="BM38" s="221">
        <v>91.469192504882813</v>
      </c>
      <c r="BN38" s="221">
        <v>88.207550048828125</v>
      </c>
      <c r="BO38" s="222">
        <v>97.641510009765625</v>
      </c>
      <c r="BP38" s="221">
        <v>1.6298378705978394</v>
      </c>
      <c r="BQ38" s="221">
        <v>0.15588545799255371</v>
      </c>
      <c r="BR38" s="221">
        <v>12</v>
      </c>
      <c r="BS38" s="221">
        <v>92.417060852050781</v>
      </c>
      <c r="BT38" s="221">
        <v>88.679244995117187</v>
      </c>
      <c r="BU38" s="222">
        <v>98.113204956054688</v>
      </c>
      <c r="BV38" s="221">
        <v>1.6050581932067871</v>
      </c>
      <c r="BW38" s="221">
        <v>0.14132970571517944</v>
      </c>
      <c r="BX38" s="221">
        <v>13</v>
      </c>
      <c r="BY38" s="221">
        <v>91.079811096191406</v>
      </c>
      <c r="BZ38" s="221">
        <v>88.317756652832031</v>
      </c>
      <c r="CA38" s="222">
        <v>97.663551330566406</v>
      </c>
      <c r="CB38" s="221">
        <v>1.6048210859298706</v>
      </c>
      <c r="CC38" s="221">
        <v>0.15102413296699524</v>
      </c>
      <c r="CD38" s="221">
        <v>13</v>
      </c>
      <c r="CE38" s="221">
        <v>91.469192504882813</v>
      </c>
      <c r="CF38" s="221">
        <v>87.735847473144531</v>
      </c>
      <c r="CG38" s="222">
        <v>98.113204956054688</v>
      </c>
      <c r="CH38" s="221">
        <v>1.5357265472412109</v>
      </c>
      <c r="CI38" s="221">
        <v>0.15224680304527283</v>
      </c>
      <c r="CJ38" s="221">
        <v>12</v>
      </c>
      <c r="CK38" s="221">
        <v>90.521324157714844</v>
      </c>
      <c r="CL38" s="221">
        <v>86.320755004882813</v>
      </c>
      <c r="CM38" s="222">
        <v>95.754714965820313</v>
      </c>
      <c r="CN38" s="221">
        <v>1.6158196926116943</v>
      </c>
      <c r="CO38" s="221">
        <v>0.16476373374462128</v>
      </c>
      <c r="CP38" s="221">
        <v>11</v>
      </c>
      <c r="CQ38" s="221">
        <v>89.903846740722656</v>
      </c>
      <c r="CR38" s="221">
        <v>86.124404907226563</v>
      </c>
      <c r="CS38" s="222">
        <v>93.7799072265625</v>
      </c>
      <c r="CT38" s="221"/>
      <c r="CU38" s="12" t="s">
        <v>221</v>
      </c>
      <c r="CV38" s="12">
        <f t="shared" si="0"/>
        <v>0.39188762527969684</v>
      </c>
      <c r="CW38" s="12">
        <f t="shared" si="1"/>
        <v>0.5084435926252947</v>
      </c>
      <c r="CX38" s="12">
        <f t="shared" si="2"/>
        <v>0.51363364021621183</v>
      </c>
      <c r="CY38" s="12">
        <f t="shared" si="3"/>
        <v>0.42698747900186129</v>
      </c>
      <c r="CZ38" s="12">
        <f t="shared" si="4"/>
        <v>0.48076943759729096</v>
      </c>
      <c r="DA38" s="12">
        <f t="shared" si="5"/>
        <v>0.26531905582984805</v>
      </c>
      <c r="DB38" s="12">
        <f t="shared" si="6"/>
        <v>0.46906631584231107</v>
      </c>
      <c r="DC38" s="12">
        <f t="shared" si="7"/>
        <v>0.51158400515047153</v>
      </c>
      <c r="DD38" s="12">
        <f t="shared" si="8"/>
        <v>0.50496027228459928</v>
      </c>
      <c r="DE38" s="12">
        <f t="shared" si="9"/>
        <v>0.53863610374097004</v>
      </c>
      <c r="DF38" s="12">
        <f t="shared" si="10"/>
        <v>0.50179547966156068</v>
      </c>
      <c r="DG38" s="12">
        <f t="shared" si="11"/>
        <v>0.5729895523922599</v>
      </c>
      <c r="DH38" s="12">
        <f t="shared" si="12"/>
        <v>0.54228764133635787</v>
      </c>
      <c r="DI38" s="12">
        <f t="shared" si="13"/>
        <v>0.55656020251129179</v>
      </c>
      <c r="DJ38" s="12">
        <f t="shared" si="14"/>
        <v>0.45401622989949891</v>
      </c>
      <c r="DK38" s="12">
        <f t="shared" si="15"/>
        <v>0.39103001484326028</v>
      </c>
    </row>
    <row r="39" spans="1:115">
      <c r="B39" s="231">
        <f>AVERAGE(B4:B38)</f>
        <v>1.1988521018198559</v>
      </c>
      <c r="C39" s="231">
        <f t="shared" ref="C39:BN39" si="16">AVERAGE(C4:C38)</f>
        <v>0.19591108816010611</v>
      </c>
      <c r="D39" s="231">
        <f t="shared" si="16"/>
        <v>6.9142857142857146</v>
      </c>
      <c r="E39" s="231">
        <f t="shared" si="16"/>
        <v>84.292549460274827</v>
      </c>
      <c r="F39" s="231">
        <f t="shared" si="16"/>
        <v>75.795919009617393</v>
      </c>
      <c r="G39" s="231">
        <f t="shared" si="16"/>
        <v>90.054422324044367</v>
      </c>
      <c r="H39" s="231">
        <f t="shared" si="16"/>
        <v>1.2241575726440974</v>
      </c>
      <c r="I39" s="231">
        <f t="shared" si="16"/>
        <v>0.19355933283056531</v>
      </c>
      <c r="J39" s="231">
        <f t="shared" si="16"/>
        <v>7.3142857142857141</v>
      </c>
      <c r="K39" s="231">
        <f t="shared" si="16"/>
        <v>84.196854945591511</v>
      </c>
      <c r="L39" s="231">
        <f t="shared" si="16"/>
        <v>76.911564636230466</v>
      </c>
      <c r="M39" s="231">
        <f t="shared" si="16"/>
        <v>89.904761505126956</v>
      </c>
      <c r="N39" s="231">
        <f t="shared" si="16"/>
        <v>1.21864221191832</v>
      </c>
      <c r="O39" s="231">
        <f t="shared" si="16"/>
        <v>0.16015943501676833</v>
      </c>
      <c r="P39" s="231">
        <f t="shared" si="16"/>
        <v>8.257142857142858</v>
      </c>
      <c r="Q39" s="231">
        <f t="shared" si="16"/>
        <v>84.073820495605474</v>
      </c>
      <c r="R39" s="231">
        <f t="shared" si="16"/>
        <v>77.863945715767997</v>
      </c>
      <c r="S39" s="231">
        <f t="shared" si="16"/>
        <v>89.034013802664617</v>
      </c>
      <c r="T39" s="231">
        <f t="shared" si="16"/>
        <v>1.2350884688752037</v>
      </c>
      <c r="U39" s="231">
        <f t="shared" si="16"/>
        <v>0.17566974120480675</v>
      </c>
      <c r="V39" s="231">
        <f t="shared" si="16"/>
        <v>8.8000000000000007</v>
      </c>
      <c r="W39" s="231">
        <f t="shared" si="16"/>
        <v>84.306219591413225</v>
      </c>
      <c r="X39" s="231">
        <f t="shared" si="16"/>
        <v>77.564625440325059</v>
      </c>
      <c r="Y39" s="231">
        <f t="shared" si="16"/>
        <v>89.551020268031536</v>
      </c>
      <c r="Z39" s="231">
        <f t="shared" si="16"/>
        <v>1.2563492664269038</v>
      </c>
      <c r="AA39" s="231">
        <f t="shared" si="16"/>
        <v>0.17367247087614876</v>
      </c>
      <c r="AB39" s="231">
        <f t="shared" si="16"/>
        <v>8.9142857142857146</v>
      </c>
      <c r="AC39" s="231">
        <f t="shared" si="16"/>
        <v>84.565960257393968</v>
      </c>
      <c r="AD39" s="231">
        <f t="shared" si="16"/>
        <v>78.122448076520641</v>
      </c>
      <c r="AE39" s="231">
        <f t="shared" si="16"/>
        <v>89.768706948416579</v>
      </c>
      <c r="AF39" s="231">
        <f t="shared" si="16"/>
        <v>1.2709472630705152</v>
      </c>
      <c r="AG39" s="231">
        <f t="shared" si="16"/>
        <v>0.16647221999508993</v>
      </c>
      <c r="AH39" s="231">
        <f t="shared" si="16"/>
        <v>9.0571428571428569</v>
      </c>
      <c r="AI39" s="231">
        <f t="shared" si="16"/>
        <v>84.989746747698106</v>
      </c>
      <c r="AJ39" s="231">
        <f t="shared" si="16"/>
        <v>79.020407976422987</v>
      </c>
      <c r="AK39" s="231">
        <f t="shared" si="16"/>
        <v>89.72789099557059</v>
      </c>
      <c r="AL39" s="231">
        <f t="shared" si="16"/>
        <v>1.2457065062863486</v>
      </c>
      <c r="AM39" s="231">
        <f t="shared" si="16"/>
        <v>0.16546442551272256</v>
      </c>
      <c r="AN39" s="231">
        <f t="shared" si="16"/>
        <v>9.0571428571428569</v>
      </c>
      <c r="AO39" s="231">
        <f t="shared" si="16"/>
        <v>84.429254368373321</v>
      </c>
      <c r="AP39" s="231">
        <f t="shared" si="16"/>
        <v>77.999999019077848</v>
      </c>
      <c r="AQ39" s="231">
        <f t="shared" si="16"/>
        <v>89.251700374058316</v>
      </c>
      <c r="AR39" s="231">
        <f t="shared" si="16"/>
        <v>1.255793278238603</v>
      </c>
      <c r="AS39" s="231">
        <f t="shared" si="16"/>
        <v>0.15848156426634108</v>
      </c>
      <c r="AT39" s="231">
        <f t="shared" si="16"/>
        <v>10.8</v>
      </c>
      <c r="AU39" s="231">
        <f t="shared" si="16"/>
        <v>84.292549024309437</v>
      </c>
      <c r="AV39" s="231">
        <f t="shared" si="16"/>
        <v>77.877550397600444</v>
      </c>
      <c r="AW39" s="231">
        <f t="shared" si="16"/>
        <v>89.755102539062506</v>
      </c>
      <c r="AX39" s="231">
        <f t="shared" si="16"/>
        <v>1.2626121217118842</v>
      </c>
      <c r="AY39" s="231">
        <f t="shared" si="16"/>
        <v>0.15873682073184422</v>
      </c>
      <c r="AZ39" s="231">
        <f t="shared" si="16"/>
        <v>11.085714285714285</v>
      </c>
      <c r="BA39" s="231">
        <f t="shared" si="16"/>
        <v>84.634312874930245</v>
      </c>
      <c r="BB39" s="231">
        <f t="shared" si="16"/>
        <v>78.380952017647886</v>
      </c>
      <c r="BC39" s="231">
        <f t="shared" si="16"/>
        <v>89.605442592075889</v>
      </c>
      <c r="BD39" s="231">
        <f t="shared" si="16"/>
        <v>1.2748772146446363</v>
      </c>
      <c r="BE39" s="231">
        <f t="shared" si="16"/>
        <v>0.15693941797528949</v>
      </c>
      <c r="BF39" s="231">
        <f t="shared" si="16"/>
        <v>11.228571428571428</v>
      </c>
      <c r="BG39" s="231">
        <f t="shared" si="16"/>
        <v>84.890110179356171</v>
      </c>
      <c r="BH39" s="231">
        <f t="shared" si="16"/>
        <v>78.769650976998463</v>
      </c>
      <c r="BI39" s="231">
        <f t="shared" si="16"/>
        <v>89.501024736676897</v>
      </c>
      <c r="BJ39" s="231">
        <f t="shared" si="16"/>
        <v>1.2658782201153891</v>
      </c>
      <c r="BK39" s="231">
        <f t="shared" si="16"/>
        <v>0.15290498222623553</v>
      </c>
      <c r="BL39" s="231">
        <f t="shared" si="16"/>
        <v>11.514285714285714</v>
      </c>
      <c r="BM39" s="231">
        <f t="shared" si="16"/>
        <v>84.685172707693923</v>
      </c>
      <c r="BN39" s="231">
        <f t="shared" si="16"/>
        <v>78.382749285016743</v>
      </c>
      <c r="BO39" s="231">
        <f t="shared" ref="BO39:CN39" si="17">AVERAGE(BO4:BO38)</f>
        <v>89.312668609619138</v>
      </c>
      <c r="BP39" s="231">
        <f t="shared" si="17"/>
        <v>1.2790122415338243</v>
      </c>
      <c r="BQ39" s="231">
        <f t="shared" si="17"/>
        <v>0.15257450938224792</v>
      </c>
      <c r="BR39" s="231">
        <f t="shared" si="17"/>
        <v>11.514285714285714</v>
      </c>
      <c r="BS39" s="231">
        <f t="shared" si="17"/>
        <v>84.847664206368577</v>
      </c>
      <c r="BT39" s="231">
        <f t="shared" si="17"/>
        <v>78.854446629115515</v>
      </c>
      <c r="BU39" s="231">
        <f t="shared" si="17"/>
        <v>89.514824567522325</v>
      </c>
      <c r="BV39" s="231">
        <f t="shared" si="17"/>
        <v>1.2810654633811542</v>
      </c>
      <c r="BW39" s="231">
        <f t="shared" si="17"/>
        <v>0.14088170911584583</v>
      </c>
      <c r="BX39" s="231">
        <f t="shared" si="17"/>
        <v>12.085714285714285</v>
      </c>
      <c r="BY39" s="231">
        <f t="shared" si="17"/>
        <v>84.936284528459822</v>
      </c>
      <c r="BZ39" s="231">
        <f t="shared" si="17"/>
        <v>79.372495923723491</v>
      </c>
      <c r="CA39" s="231">
        <f t="shared" si="17"/>
        <v>89.425901576450897</v>
      </c>
      <c r="CB39" s="231">
        <f t="shared" si="17"/>
        <v>1.2582903080752919</v>
      </c>
      <c r="CC39" s="231">
        <f t="shared" si="17"/>
        <v>0.14772965226854598</v>
      </c>
      <c r="CD39" s="231">
        <f t="shared" si="17"/>
        <v>12.257142857142858</v>
      </c>
      <c r="CE39" s="231">
        <f t="shared" si="17"/>
        <v>84.4278947012765</v>
      </c>
      <c r="CF39" s="231">
        <f t="shared" si="17"/>
        <v>78.53099752153669</v>
      </c>
      <c r="CG39" s="231">
        <f t="shared" si="17"/>
        <v>88.989218248639787</v>
      </c>
      <c r="CH39" s="231">
        <f t="shared" si="17"/>
        <v>1.2549691095948219</v>
      </c>
      <c r="CI39" s="231">
        <f t="shared" si="17"/>
        <v>0.14826331926243647</v>
      </c>
      <c r="CJ39" s="231">
        <f t="shared" si="17"/>
        <v>12</v>
      </c>
      <c r="CK39" s="231">
        <f t="shared" si="17"/>
        <v>84.468517303466797</v>
      </c>
      <c r="CL39" s="231">
        <f t="shared" si="17"/>
        <v>78.544474683489113</v>
      </c>
      <c r="CM39" s="231">
        <f t="shared" si="17"/>
        <v>89.002695247105194</v>
      </c>
      <c r="CN39" s="231">
        <f t="shared" si="17"/>
        <v>1.3534712940454483</v>
      </c>
    </row>
    <row r="40" spans="1:115">
      <c r="B40" s="231">
        <f>STDEV(B4:B38)</f>
        <v>0.64144552291970347</v>
      </c>
      <c r="C40" s="231">
        <f t="shared" ref="C40:BN40" si="18">STDEV(C4:C38)</f>
        <v>1.5249916288213025E-2</v>
      </c>
      <c r="D40" s="231">
        <f t="shared" si="18"/>
        <v>0.74246919410954937</v>
      </c>
      <c r="E40" s="231">
        <f t="shared" si="18"/>
        <v>17.325240278543294</v>
      </c>
      <c r="F40" s="231">
        <f t="shared" si="18"/>
        <v>19.310678396797005</v>
      </c>
      <c r="G40" s="231">
        <f t="shared" si="18"/>
        <v>15.084472193409482</v>
      </c>
      <c r="H40" s="231">
        <f t="shared" si="18"/>
        <v>0.64618790410674565</v>
      </c>
      <c r="I40" s="231">
        <f t="shared" si="18"/>
        <v>1.220187510115355E-2</v>
      </c>
      <c r="J40" s="231">
        <f t="shared" si="18"/>
        <v>0.79599839533641836</v>
      </c>
      <c r="K40" s="231">
        <f t="shared" si="18"/>
        <v>16.255722035544096</v>
      </c>
      <c r="L40" s="231">
        <f t="shared" si="18"/>
        <v>18.170039871472596</v>
      </c>
      <c r="M40" s="231">
        <f t="shared" si="18"/>
        <v>13.655960888034526</v>
      </c>
      <c r="N40" s="231">
        <f t="shared" si="18"/>
        <v>0.61619418833947814</v>
      </c>
      <c r="O40" s="231">
        <f t="shared" si="18"/>
        <v>1.0497020650713616E-2</v>
      </c>
      <c r="P40" s="231">
        <f t="shared" si="18"/>
        <v>1.3578282214594</v>
      </c>
      <c r="Q40" s="231">
        <f t="shared" si="18"/>
        <v>15.813579486828141</v>
      </c>
      <c r="R40" s="231">
        <f t="shared" si="18"/>
        <v>16.865707230064441</v>
      </c>
      <c r="S40" s="231">
        <f t="shared" si="18"/>
        <v>14.04060819151834</v>
      </c>
      <c r="T40" s="231">
        <f t="shared" si="18"/>
        <v>0.60470531465566912</v>
      </c>
      <c r="U40" s="231">
        <f t="shared" si="18"/>
        <v>1.5962668096493927E-2</v>
      </c>
      <c r="V40" s="231">
        <f t="shared" si="18"/>
        <v>1.9220087531171186</v>
      </c>
      <c r="W40" s="231">
        <f t="shared" si="18"/>
        <v>14.842428728861519</v>
      </c>
      <c r="X40" s="231">
        <f t="shared" si="18"/>
        <v>15.854888977901771</v>
      </c>
      <c r="Y40" s="231">
        <f t="shared" si="18"/>
        <v>13.202106862308671</v>
      </c>
      <c r="Z40" s="231">
        <f t="shared" si="18"/>
        <v>0.60282016392779969</v>
      </c>
      <c r="AA40" s="231">
        <f t="shared" si="18"/>
        <v>1.2544417745806204E-2</v>
      </c>
      <c r="AB40" s="231">
        <f t="shared" si="18"/>
        <v>1.8530011995080182</v>
      </c>
      <c r="AC40" s="231">
        <f t="shared" si="18"/>
        <v>14.517013956540442</v>
      </c>
      <c r="AD40" s="231">
        <f t="shared" si="18"/>
        <v>15.873878298861491</v>
      </c>
      <c r="AE40" s="231">
        <f t="shared" si="18"/>
        <v>12.293036141169431</v>
      </c>
      <c r="AF40" s="231">
        <f t="shared" si="18"/>
        <v>0.60212705177731751</v>
      </c>
      <c r="AG40" s="231">
        <f t="shared" si="18"/>
        <v>1.5580383610631498E-2</v>
      </c>
      <c r="AH40" s="231">
        <f t="shared" si="18"/>
        <v>1.9991594872501244</v>
      </c>
      <c r="AI40" s="231">
        <f t="shared" si="18"/>
        <v>14.155720037085208</v>
      </c>
      <c r="AJ40" s="231">
        <f t="shared" si="18"/>
        <v>15.192483680071723</v>
      </c>
      <c r="AK40" s="231">
        <f t="shared" si="18"/>
        <v>12.339558902791824</v>
      </c>
      <c r="AL40" s="231">
        <f t="shared" si="18"/>
        <v>0.59754228906331341</v>
      </c>
      <c r="AM40" s="231">
        <f t="shared" si="18"/>
        <v>1.2809929507175166E-2</v>
      </c>
      <c r="AN40" s="231">
        <f t="shared" si="18"/>
        <v>1.9394186081955389</v>
      </c>
      <c r="AO40" s="231">
        <f t="shared" si="18"/>
        <v>14.484045480934649</v>
      </c>
      <c r="AP40" s="231">
        <f t="shared" si="18"/>
        <v>15.567516870558123</v>
      </c>
      <c r="AQ40" s="231">
        <f t="shared" si="18"/>
        <v>12.741614988710683</v>
      </c>
      <c r="AR40" s="231">
        <f t="shared" si="18"/>
        <v>0.61983439254173778</v>
      </c>
      <c r="AS40" s="231">
        <f t="shared" si="18"/>
        <v>1.0184970423887362E-2</v>
      </c>
      <c r="AT40" s="231">
        <f t="shared" si="18"/>
        <v>2.0976176963403024</v>
      </c>
      <c r="AU40" s="231">
        <f t="shared" si="18"/>
        <v>14.950767512073398</v>
      </c>
      <c r="AV40" s="231">
        <f t="shared" si="18"/>
        <v>15.743264345530424</v>
      </c>
      <c r="AW40" s="231">
        <f t="shared" si="18"/>
        <v>12.935424844170239</v>
      </c>
      <c r="AX40" s="231">
        <f t="shared" si="18"/>
        <v>0.62206432706346448</v>
      </c>
      <c r="AY40" s="231">
        <f t="shared" si="18"/>
        <v>1.1454223321499183E-2</v>
      </c>
      <c r="AZ40" s="231">
        <f t="shared" si="18"/>
        <v>2.1743346321201291</v>
      </c>
      <c r="BA40" s="231">
        <f t="shared" si="18"/>
        <v>15.012917220613497</v>
      </c>
      <c r="BB40" s="231">
        <f t="shared" si="18"/>
        <v>15.805776959848275</v>
      </c>
      <c r="BC40" s="231">
        <f t="shared" si="18"/>
        <v>13.067827287842842</v>
      </c>
      <c r="BD40" s="231">
        <f t="shared" si="18"/>
        <v>0.62661856654881842</v>
      </c>
      <c r="BE40" s="231">
        <f t="shared" si="18"/>
        <v>1.2248755981418032E-2</v>
      </c>
      <c r="BF40" s="231">
        <f t="shared" si="18"/>
        <v>2.3147317756658801</v>
      </c>
      <c r="BG40" s="231">
        <f t="shared" si="18"/>
        <v>15.47022872159399</v>
      </c>
      <c r="BH40" s="231">
        <f t="shared" si="18"/>
        <v>15.986576124948755</v>
      </c>
      <c r="BI40" s="231">
        <f t="shared" si="18"/>
        <v>13.797709605941114</v>
      </c>
      <c r="BJ40" s="231">
        <f t="shared" si="18"/>
        <v>0.61672947845156445</v>
      </c>
      <c r="BK40" s="231">
        <f t="shared" si="18"/>
        <v>1.1404554008568948E-2</v>
      </c>
      <c r="BL40" s="231">
        <f t="shared" si="18"/>
        <v>2.2012219677398521</v>
      </c>
      <c r="BM40" s="231">
        <f t="shared" si="18"/>
        <v>14.98347080026403</v>
      </c>
      <c r="BN40" s="231">
        <f t="shared" si="18"/>
        <v>15.912173097424255</v>
      </c>
      <c r="BO40" s="231">
        <f t="shared" ref="BO40:CS40" si="19">STDEV(BO4:BO38)</f>
        <v>13.478735347329224</v>
      </c>
      <c r="BP40" s="231">
        <f t="shared" si="19"/>
        <v>0.6122722964132602</v>
      </c>
      <c r="BQ40" s="231">
        <f t="shared" si="19"/>
        <v>1.1720992749359871E-2</v>
      </c>
      <c r="BR40" s="231">
        <f t="shared" si="19"/>
        <v>2.1333683470516021</v>
      </c>
      <c r="BS40" s="231">
        <f t="shared" si="19"/>
        <v>14.673264095404658</v>
      </c>
      <c r="BT40" s="231">
        <f t="shared" si="19"/>
        <v>15.220616891939029</v>
      </c>
      <c r="BU40" s="231">
        <f t="shared" si="19"/>
        <v>13.218980446444732</v>
      </c>
      <c r="BV40" s="231">
        <f t="shared" si="19"/>
        <v>0.59745549248959195</v>
      </c>
      <c r="BW40" s="231">
        <f t="shared" si="19"/>
        <v>9.0689156469687948E-3</v>
      </c>
      <c r="BX40" s="231">
        <f t="shared" si="19"/>
        <v>2.2012219677398521</v>
      </c>
      <c r="BY40" s="231">
        <f t="shared" si="19"/>
        <v>14.40551582004891</v>
      </c>
      <c r="BZ40" s="231">
        <f t="shared" si="19"/>
        <v>14.823057277008036</v>
      </c>
      <c r="CA40" s="231">
        <f t="shared" si="19"/>
        <v>12.809839015692344</v>
      </c>
      <c r="CB40" s="231">
        <f t="shared" si="19"/>
        <v>0.62262945911506873</v>
      </c>
      <c r="CC40" s="231">
        <f t="shared" si="19"/>
        <v>1.0977414248928213E-2</v>
      </c>
      <c r="CD40" s="231">
        <f t="shared" si="19"/>
        <v>2.1052156120239194</v>
      </c>
      <c r="CE40" s="231">
        <f t="shared" si="19"/>
        <v>14.795511939899285</v>
      </c>
      <c r="CF40" s="231">
        <f t="shared" si="19"/>
        <v>15.261787689803477</v>
      </c>
      <c r="CG40" s="231">
        <f t="shared" si="19"/>
        <v>13.384214912220209</v>
      </c>
      <c r="CH40" s="231">
        <f t="shared" si="19"/>
        <v>0.61838634647166146</v>
      </c>
      <c r="CI40" s="231">
        <f t="shared" si="19"/>
        <v>1.0414539654984352E-2</v>
      </c>
      <c r="CJ40" s="231">
        <f t="shared" si="19"/>
        <v>1.8629514849544841</v>
      </c>
      <c r="CK40" s="231">
        <f t="shared" si="19"/>
        <v>14.918656003986365</v>
      </c>
      <c r="CL40" s="231">
        <f t="shared" si="19"/>
        <v>15.582161154765846</v>
      </c>
      <c r="CM40" s="231">
        <f t="shared" si="19"/>
        <v>13.394883564200249</v>
      </c>
      <c r="CN40" s="231">
        <f t="shared" si="19"/>
        <v>0.6709162688480711</v>
      </c>
      <c r="CO40" s="231">
        <f t="shared" si="19"/>
        <v>1.2872286078127624E-2</v>
      </c>
      <c r="CP40" s="231">
        <f t="shared" si="19"/>
        <v>1.7002224273667901</v>
      </c>
      <c r="CQ40" s="231">
        <f t="shared" si="19"/>
        <v>13.51747847398415</v>
      </c>
      <c r="CR40" s="231">
        <f t="shared" si="19"/>
        <v>14.254408483914847</v>
      </c>
      <c r="CS40" s="231">
        <f t="shared" si="19"/>
        <v>12.015351575564122</v>
      </c>
    </row>
  </sheetData>
  <mergeCells count="2">
    <mergeCell ref="B1:CS1"/>
    <mergeCell ref="CV1:DK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60"/>
  <sheetViews>
    <sheetView workbookViewId="0">
      <selection activeCell="N75" sqref="A1:XFD1048576"/>
    </sheetView>
  </sheetViews>
  <sheetFormatPr defaultRowHeight="13.8"/>
  <cols>
    <col min="1" max="3" width="9" style="128"/>
    <col min="4" max="16" width="9.125" style="128" bestFit="1" customWidth="1"/>
    <col min="17" max="20" width="9" style="128"/>
    <col min="21" max="33" width="9.125" style="128" bestFit="1" customWidth="1"/>
    <col min="34" max="41" width="9" style="128"/>
    <col min="42" max="50" width="11.25" style="128" bestFit="1" customWidth="1"/>
    <col min="51" max="58" width="9" style="128"/>
    <col min="59" max="59" width="10.5" style="128" bestFit="1" customWidth="1"/>
    <col min="60" max="66" width="9.125" style="128" bestFit="1" customWidth="1"/>
    <col min="67" max="67" width="9.5" style="128" bestFit="1" customWidth="1"/>
    <col min="68" max="75" width="9" style="128"/>
    <col min="76" max="83" width="9.125" style="128" bestFit="1" customWidth="1"/>
    <col min="84" max="84" width="12.25" style="128" customWidth="1"/>
    <col min="85" max="16384" width="9" style="128"/>
  </cols>
  <sheetData>
    <row r="1" spans="1:84">
      <c r="A1" s="191" t="s">
        <v>162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R1" s="191" t="s">
        <v>246</v>
      </c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I1" s="191" t="s">
        <v>150</v>
      </c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Z1" s="191" t="s">
        <v>241</v>
      </c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Q1" s="191" t="s">
        <v>247</v>
      </c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</row>
    <row r="2" spans="1:84">
      <c r="A2" s="192" t="s">
        <v>237</v>
      </c>
      <c r="B2" s="193"/>
      <c r="C2" s="194"/>
      <c r="D2" s="195" t="s">
        <v>126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7"/>
      <c r="R2" s="192" t="s">
        <v>237</v>
      </c>
      <c r="S2" s="193"/>
      <c r="T2" s="194"/>
      <c r="U2" s="195" t="s">
        <v>245</v>
      </c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7"/>
      <c r="AI2" s="192" t="s">
        <v>237</v>
      </c>
      <c r="AJ2" s="193"/>
      <c r="AK2" s="194"/>
      <c r="AL2" s="195" t="s">
        <v>125</v>
      </c>
      <c r="AM2" s="196"/>
      <c r="AN2" s="196"/>
      <c r="AO2" s="196"/>
      <c r="AP2" s="196"/>
      <c r="AQ2" s="196"/>
      <c r="AR2" s="196"/>
      <c r="AS2" s="196"/>
      <c r="AT2" s="196"/>
      <c r="AU2" s="196"/>
      <c r="AV2" s="196"/>
      <c r="AW2" s="196"/>
      <c r="AX2" s="197"/>
      <c r="AZ2" s="192" t="s">
        <v>237</v>
      </c>
      <c r="BA2" s="193"/>
      <c r="BB2" s="194"/>
      <c r="BC2" s="195" t="s">
        <v>125</v>
      </c>
      <c r="BD2" s="196"/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7"/>
      <c r="BQ2" s="192" t="s">
        <v>237</v>
      </c>
      <c r="BR2" s="193"/>
      <c r="BS2" s="194"/>
      <c r="BT2" s="195" t="s">
        <v>125</v>
      </c>
      <c r="BU2" s="196"/>
      <c r="BV2" s="196"/>
      <c r="BW2" s="196"/>
      <c r="BX2" s="196"/>
      <c r="BY2" s="196"/>
      <c r="BZ2" s="196"/>
      <c r="CA2" s="196"/>
      <c r="CB2" s="196"/>
      <c r="CC2" s="196"/>
      <c r="CD2" s="196"/>
      <c r="CE2" s="196"/>
      <c r="CF2" s="197"/>
    </row>
    <row r="3" spans="1:84" ht="16.5" customHeight="1">
      <c r="A3" s="192" t="s">
        <v>238</v>
      </c>
      <c r="B3" s="193"/>
      <c r="C3" s="194"/>
      <c r="D3" s="195" t="s">
        <v>239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7"/>
      <c r="R3" s="192" t="s">
        <v>238</v>
      </c>
      <c r="S3" s="193"/>
      <c r="T3" s="194"/>
      <c r="U3" s="195" t="s">
        <v>239</v>
      </c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7"/>
      <c r="AI3" s="192" t="s">
        <v>238</v>
      </c>
      <c r="AJ3" s="193"/>
      <c r="AK3" s="194"/>
      <c r="AL3" s="195" t="s">
        <v>239</v>
      </c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7"/>
      <c r="AZ3" s="192" t="s">
        <v>238</v>
      </c>
      <c r="BA3" s="193"/>
      <c r="BB3" s="194"/>
      <c r="BC3" s="195" t="s">
        <v>239</v>
      </c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7"/>
      <c r="BQ3" s="192" t="s">
        <v>238</v>
      </c>
      <c r="BR3" s="193"/>
      <c r="BS3" s="194"/>
      <c r="BT3" s="195" t="s">
        <v>239</v>
      </c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7"/>
    </row>
    <row r="4" spans="1:84" ht="16.5" customHeight="1">
      <c r="A4" s="192" t="s">
        <v>83</v>
      </c>
      <c r="B4" s="193"/>
      <c r="C4" s="194"/>
      <c r="D4" s="195" t="s">
        <v>79</v>
      </c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7"/>
      <c r="R4" s="192" t="s">
        <v>83</v>
      </c>
      <c r="S4" s="193"/>
      <c r="T4" s="194"/>
      <c r="U4" s="195" t="s">
        <v>79</v>
      </c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7"/>
      <c r="AI4" s="192" t="s">
        <v>83</v>
      </c>
      <c r="AJ4" s="193"/>
      <c r="AK4" s="194"/>
      <c r="AL4" s="195"/>
      <c r="AM4" s="196"/>
      <c r="AN4" s="196"/>
      <c r="AO4" s="196"/>
      <c r="AP4" s="196"/>
      <c r="AQ4" s="196"/>
      <c r="AR4" s="196"/>
      <c r="AS4" s="196"/>
      <c r="AT4" s="196"/>
      <c r="AU4" s="196"/>
      <c r="AV4" s="196"/>
      <c r="AW4" s="196"/>
      <c r="AX4" s="197"/>
      <c r="AZ4" s="192" t="s">
        <v>83</v>
      </c>
      <c r="BA4" s="193"/>
      <c r="BB4" s="194"/>
      <c r="BC4" s="195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7"/>
      <c r="BQ4" s="192" t="s">
        <v>83</v>
      </c>
      <c r="BR4" s="193"/>
      <c r="BS4" s="194"/>
      <c r="BT4" s="195"/>
      <c r="BU4" s="196"/>
      <c r="BV4" s="196"/>
      <c r="BW4" s="196"/>
      <c r="BX4" s="196"/>
      <c r="BY4" s="196"/>
      <c r="BZ4" s="196"/>
      <c r="CA4" s="196"/>
      <c r="CB4" s="196"/>
      <c r="CC4" s="196"/>
      <c r="CD4" s="196"/>
      <c r="CE4" s="196"/>
      <c r="CF4" s="197"/>
    </row>
    <row r="5" spans="1:84">
      <c r="A5" s="204" t="s">
        <v>90</v>
      </c>
      <c r="B5" s="205"/>
      <c r="C5" s="206"/>
      <c r="D5" s="207" t="s">
        <v>92</v>
      </c>
      <c r="E5" s="207" t="s">
        <v>93</v>
      </c>
      <c r="F5" s="207" t="s">
        <v>94</v>
      </c>
      <c r="G5" s="207" t="s">
        <v>84</v>
      </c>
      <c r="H5" s="207" t="s">
        <v>54</v>
      </c>
      <c r="I5" s="207" t="s">
        <v>59</v>
      </c>
      <c r="J5" s="207" t="s">
        <v>60</v>
      </c>
      <c r="K5" s="207" t="s">
        <v>61</v>
      </c>
      <c r="L5" s="207" t="s">
        <v>62</v>
      </c>
      <c r="M5" s="207" t="s">
        <v>63</v>
      </c>
      <c r="N5" s="207" t="s">
        <v>64</v>
      </c>
      <c r="O5" s="207" t="s">
        <v>65</v>
      </c>
      <c r="P5" s="207" t="s">
        <v>66</v>
      </c>
      <c r="R5" s="204" t="s">
        <v>90</v>
      </c>
      <c r="S5" s="205"/>
      <c r="T5" s="206"/>
      <c r="U5" s="207" t="s">
        <v>92</v>
      </c>
      <c r="V5" s="207" t="s">
        <v>93</v>
      </c>
      <c r="W5" s="207" t="s">
        <v>94</v>
      </c>
      <c r="X5" s="207" t="s">
        <v>84</v>
      </c>
      <c r="Y5" s="207" t="s">
        <v>54</v>
      </c>
      <c r="Z5" s="207" t="s">
        <v>59</v>
      </c>
      <c r="AA5" s="207" t="s">
        <v>60</v>
      </c>
      <c r="AB5" s="207" t="s">
        <v>61</v>
      </c>
      <c r="AC5" s="207" t="s">
        <v>62</v>
      </c>
      <c r="AD5" s="207" t="s">
        <v>63</v>
      </c>
      <c r="AE5" s="207" t="s">
        <v>64</v>
      </c>
      <c r="AF5" s="207" t="s">
        <v>65</v>
      </c>
      <c r="AG5" s="207" t="s">
        <v>66</v>
      </c>
      <c r="AI5" s="204" t="s">
        <v>90</v>
      </c>
      <c r="AJ5" s="205"/>
      <c r="AK5" s="206"/>
      <c r="AL5" s="207" t="s">
        <v>92</v>
      </c>
      <c r="AM5" s="207" t="s">
        <v>93</v>
      </c>
      <c r="AN5" s="207" t="s">
        <v>94</v>
      </c>
      <c r="AO5" s="207" t="s">
        <v>84</v>
      </c>
      <c r="AP5" s="207" t="s">
        <v>54</v>
      </c>
      <c r="AQ5" s="207" t="s">
        <v>59</v>
      </c>
      <c r="AR5" s="207" t="s">
        <v>60</v>
      </c>
      <c r="AS5" s="207" t="s">
        <v>61</v>
      </c>
      <c r="AT5" s="207" t="s">
        <v>62</v>
      </c>
      <c r="AU5" s="207" t="s">
        <v>63</v>
      </c>
      <c r="AV5" s="207" t="s">
        <v>64</v>
      </c>
      <c r="AW5" s="207" t="s">
        <v>65</v>
      </c>
      <c r="AX5" s="207" t="s">
        <v>66</v>
      </c>
      <c r="AZ5" s="204" t="s">
        <v>90</v>
      </c>
      <c r="BA5" s="205"/>
      <c r="BB5" s="206"/>
      <c r="BC5" s="207" t="s">
        <v>92</v>
      </c>
      <c r="BD5" s="207" t="s">
        <v>93</v>
      </c>
      <c r="BE5" s="207" t="s">
        <v>94</v>
      </c>
      <c r="BF5" s="207" t="s">
        <v>84</v>
      </c>
      <c r="BG5" s="207" t="s">
        <v>54</v>
      </c>
      <c r="BH5" s="207" t="s">
        <v>59</v>
      </c>
      <c r="BI5" s="207" t="s">
        <v>60</v>
      </c>
      <c r="BJ5" s="207" t="s">
        <v>61</v>
      </c>
      <c r="BK5" s="207" t="s">
        <v>62</v>
      </c>
      <c r="BL5" s="207" t="s">
        <v>63</v>
      </c>
      <c r="BM5" s="207" t="s">
        <v>64</v>
      </c>
      <c r="BN5" s="207" t="s">
        <v>65</v>
      </c>
      <c r="BO5" s="207" t="s">
        <v>66</v>
      </c>
      <c r="BQ5" s="204" t="s">
        <v>90</v>
      </c>
      <c r="BR5" s="205"/>
      <c r="BS5" s="206"/>
      <c r="BT5" s="207" t="s">
        <v>92</v>
      </c>
      <c r="BU5" s="207" t="s">
        <v>93</v>
      </c>
      <c r="BV5" s="207" t="s">
        <v>94</v>
      </c>
      <c r="BW5" s="207" t="s">
        <v>84</v>
      </c>
      <c r="BX5" s="207" t="s">
        <v>54</v>
      </c>
      <c r="BY5" s="207" t="s">
        <v>59</v>
      </c>
      <c r="BZ5" s="207" t="s">
        <v>60</v>
      </c>
      <c r="CA5" s="207" t="s">
        <v>61</v>
      </c>
      <c r="CB5" s="207" t="s">
        <v>62</v>
      </c>
      <c r="CC5" s="207" t="s">
        <v>63</v>
      </c>
      <c r="CD5" s="207" t="s">
        <v>64</v>
      </c>
      <c r="CE5" s="207" t="s">
        <v>65</v>
      </c>
      <c r="CF5" s="207" t="s">
        <v>66</v>
      </c>
    </row>
    <row r="6" spans="1:84">
      <c r="A6" s="211" t="s">
        <v>240</v>
      </c>
      <c r="B6" s="212"/>
      <c r="C6" s="213" t="s">
        <v>28</v>
      </c>
      <c r="D6" s="213" t="s">
        <v>28</v>
      </c>
      <c r="E6" s="213" t="s">
        <v>28</v>
      </c>
      <c r="F6" s="213" t="s">
        <v>28</v>
      </c>
      <c r="G6" s="213" t="s">
        <v>28</v>
      </c>
      <c r="H6" s="213" t="s">
        <v>28</v>
      </c>
      <c r="I6" s="213" t="s">
        <v>28</v>
      </c>
      <c r="J6" s="213" t="s">
        <v>28</v>
      </c>
      <c r="K6" s="213" t="s">
        <v>28</v>
      </c>
      <c r="L6" s="213" t="s">
        <v>28</v>
      </c>
      <c r="M6" s="213" t="s">
        <v>28</v>
      </c>
      <c r="N6" s="213" t="s">
        <v>28</v>
      </c>
      <c r="O6" s="213" t="s">
        <v>28</v>
      </c>
      <c r="P6" s="213" t="s">
        <v>28</v>
      </c>
      <c r="R6" s="211" t="s">
        <v>240</v>
      </c>
      <c r="S6" s="212"/>
      <c r="T6" s="213" t="s">
        <v>28</v>
      </c>
      <c r="U6" s="213" t="s">
        <v>28</v>
      </c>
      <c r="V6" s="213" t="s">
        <v>28</v>
      </c>
      <c r="W6" s="213" t="s">
        <v>28</v>
      </c>
      <c r="X6" s="213" t="s">
        <v>28</v>
      </c>
      <c r="Y6" s="213" t="s">
        <v>28</v>
      </c>
      <c r="Z6" s="213" t="s">
        <v>28</v>
      </c>
      <c r="AA6" s="213" t="s">
        <v>28</v>
      </c>
      <c r="AB6" s="213" t="s">
        <v>28</v>
      </c>
      <c r="AC6" s="213" t="s">
        <v>28</v>
      </c>
      <c r="AD6" s="213" t="s">
        <v>28</v>
      </c>
      <c r="AE6" s="213" t="s">
        <v>28</v>
      </c>
      <c r="AF6" s="213" t="s">
        <v>28</v>
      </c>
      <c r="AG6" s="213" t="s">
        <v>28</v>
      </c>
      <c r="AI6" s="211" t="s">
        <v>240</v>
      </c>
      <c r="AJ6" s="212"/>
      <c r="AK6" s="213" t="s">
        <v>28</v>
      </c>
      <c r="AL6" s="213" t="s">
        <v>28</v>
      </c>
      <c r="AM6" s="213" t="s">
        <v>28</v>
      </c>
      <c r="AN6" s="213" t="s">
        <v>28</v>
      </c>
      <c r="AO6" s="213" t="s">
        <v>28</v>
      </c>
      <c r="AP6" s="213" t="s">
        <v>28</v>
      </c>
      <c r="AQ6" s="213" t="s">
        <v>28</v>
      </c>
      <c r="AR6" s="213" t="s">
        <v>28</v>
      </c>
      <c r="AS6" s="213" t="s">
        <v>28</v>
      </c>
      <c r="AT6" s="213" t="s">
        <v>28</v>
      </c>
      <c r="AU6" s="213" t="s">
        <v>28</v>
      </c>
      <c r="AV6" s="213" t="s">
        <v>28</v>
      </c>
      <c r="AW6" s="213" t="s">
        <v>28</v>
      </c>
      <c r="AX6" s="213" t="s">
        <v>28</v>
      </c>
      <c r="AZ6" s="211" t="s">
        <v>240</v>
      </c>
      <c r="BA6" s="212"/>
      <c r="BB6" s="213" t="s">
        <v>28</v>
      </c>
      <c r="BC6" s="213" t="s">
        <v>28</v>
      </c>
      <c r="BD6" s="213" t="s">
        <v>28</v>
      </c>
      <c r="BE6" s="213" t="s">
        <v>28</v>
      </c>
      <c r="BF6" s="213" t="s">
        <v>28</v>
      </c>
      <c r="BG6" s="213" t="s">
        <v>28</v>
      </c>
      <c r="BH6" s="213" t="s">
        <v>28</v>
      </c>
      <c r="BI6" s="213" t="s">
        <v>28</v>
      </c>
      <c r="BJ6" s="213" t="s">
        <v>28</v>
      </c>
      <c r="BK6" s="213" t="s">
        <v>28</v>
      </c>
      <c r="BL6" s="213" t="s">
        <v>28</v>
      </c>
      <c r="BM6" s="213" t="s">
        <v>28</v>
      </c>
      <c r="BN6" s="213" t="s">
        <v>28</v>
      </c>
      <c r="BO6" s="213" t="s">
        <v>28</v>
      </c>
      <c r="BQ6" s="211" t="s">
        <v>240</v>
      </c>
      <c r="BR6" s="212"/>
      <c r="BS6" s="213" t="s">
        <v>28</v>
      </c>
      <c r="BT6" s="213" t="s">
        <v>28</v>
      </c>
      <c r="BU6" s="213" t="s">
        <v>28</v>
      </c>
      <c r="BV6" s="213" t="s">
        <v>28</v>
      </c>
      <c r="BW6" s="213" t="s">
        <v>28</v>
      </c>
      <c r="BX6" s="213" t="s">
        <v>28</v>
      </c>
      <c r="BY6" s="213" t="s">
        <v>28</v>
      </c>
      <c r="BZ6" s="213" t="s">
        <v>28</v>
      </c>
      <c r="CA6" s="213" t="s">
        <v>28</v>
      </c>
      <c r="CB6" s="213" t="s">
        <v>28</v>
      </c>
      <c r="CC6" s="213" t="s">
        <v>28</v>
      </c>
      <c r="CD6" s="213" t="s">
        <v>28</v>
      </c>
      <c r="CE6" s="213" t="s">
        <v>28</v>
      </c>
      <c r="CF6" s="213" t="s">
        <v>28</v>
      </c>
    </row>
    <row r="7" spans="1:84" ht="16.5" customHeight="1">
      <c r="A7" s="195" t="s">
        <v>27</v>
      </c>
      <c r="B7" s="197"/>
      <c r="C7" s="213" t="s">
        <v>28</v>
      </c>
      <c r="D7" s="216">
        <v>0</v>
      </c>
      <c r="E7" s="216">
        <v>7.5</v>
      </c>
      <c r="F7" s="216">
        <v>73</v>
      </c>
      <c r="G7" s="216">
        <v>107.62</v>
      </c>
      <c r="H7" s="216">
        <v>209.45</v>
      </c>
      <c r="I7" s="216">
        <v>297.25</v>
      </c>
      <c r="J7" s="216">
        <v>303.95</v>
      </c>
      <c r="K7" s="216">
        <v>349.77</v>
      </c>
      <c r="L7" s="216">
        <v>337.72</v>
      </c>
      <c r="M7" s="216">
        <v>346.51</v>
      </c>
      <c r="N7" s="216">
        <v>347.71</v>
      </c>
      <c r="O7" s="216">
        <v>314.68</v>
      </c>
      <c r="P7" s="216">
        <v>291.83</v>
      </c>
      <c r="R7" s="195" t="s">
        <v>27</v>
      </c>
      <c r="S7" s="197"/>
      <c r="T7" s="213" t="s">
        <v>28</v>
      </c>
      <c r="U7" s="216">
        <f t="shared" ref="U7:U40" si="0">D7+D47+D87+D127</f>
        <v>0</v>
      </c>
      <c r="V7" s="216">
        <f t="shared" ref="V7:V40" si="1">E7+E47+E87+E127</f>
        <v>16</v>
      </c>
      <c r="W7" s="216">
        <f t="shared" ref="W7:W40" si="2">F7+F47+F87+F127</f>
        <v>160</v>
      </c>
      <c r="X7" s="216">
        <f t="shared" ref="X7:X40" si="3">G7+G47+G87+G127</f>
        <v>245.16000000000003</v>
      </c>
      <c r="Y7" s="216">
        <f t="shared" ref="Y7:Y40" si="4">H7+H47+H87+H127</f>
        <v>472.74</v>
      </c>
      <c r="Z7" s="216">
        <f t="shared" ref="Z7:Z40" si="5">I7+I47+I87+I127</f>
        <v>682.66</v>
      </c>
      <c r="AA7" s="216">
        <f t="shared" ref="AA7:AA40" si="6">J7+J47+J87+J127</f>
        <v>706.48</v>
      </c>
      <c r="AB7" s="216">
        <f t="shared" ref="AB7:AB40" si="7">K7+K47+K87+K127</f>
        <v>805.95</v>
      </c>
      <c r="AC7" s="216">
        <f t="shared" ref="AC7:AC40" si="8">L7+L47+L87+L127</f>
        <v>747.6</v>
      </c>
      <c r="AD7" s="216">
        <f t="shared" ref="AD7:AD40" si="9">M7+M47+M87+M127</f>
        <v>773.3599999999999</v>
      </c>
      <c r="AE7" s="216">
        <f t="shared" ref="AE7:AE40" si="10">N7+N47+N87+N127</f>
        <v>768.26</v>
      </c>
      <c r="AF7" s="216">
        <f t="shared" ref="AF7:AF40" si="11">O7+O47+O87+O127</f>
        <v>709.36</v>
      </c>
      <c r="AG7" s="216">
        <f t="shared" ref="AG7:AG40" si="12">P7+P47+P87+P127</f>
        <v>645</v>
      </c>
      <c r="AI7" s="195" t="s">
        <v>27</v>
      </c>
      <c r="AJ7" s="197"/>
      <c r="AK7" s="233"/>
      <c r="AL7" s="216"/>
      <c r="AM7" s="216"/>
      <c r="AN7" s="216"/>
      <c r="AO7" s="216"/>
      <c r="AP7" s="216">
        <v>19029000</v>
      </c>
      <c r="AQ7" s="216">
        <v>20177000</v>
      </c>
      <c r="AR7" s="216">
        <v>20451000</v>
      </c>
      <c r="AS7" s="216">
        <v>20828000</v>
      </c>
      <c r="AT7" s="216">
        <v>21249000</v>
      </c>
      <c r="AU7" s="216">
        <v>21692000</v>
      </c>
      <c r="AV7" s="216">
        <v>22032000</v>
      </c>
      <c r="AW7" s="216">
        <v>22340000</v>
      </c>
      <c r="AX7" s="216">
        <v>22728000</v>
      </c>
      <c r="AZ7" s="195" t="s">
        <v>27</v>
      </c>
      <c r="BA7" s="197"/>
      <c r="BB7" s="233"/>
      <c r="BC7" s="216"/>
      <c r="BD7" s="216"/>
      <c r="BE7" s="216"/>
      <c r="BF7" s="216"/>
      <c r="BG7" s="216">
        <f>Y7/AP7</f>
        <v>2.4843134163644962E-5</v>
      </c>
      <c r="BH7" s="216">
        <f t="shared" ref="BH7:BO7" si="13">Z7/AQ7</f>
        <v>3.3833572880011895E-5</v>
      </c>
      <c r="BI7" s="216">
        <f t="shared" si="13"/>
        <v>3.4545010023959712E-5</v>
      </c>
      <c r="BJ7" s="216">
        <f t="shared" si="13"/>
        <v>3.8695506049548689E-5</v>
      </c>
      <c r="BK7" s="216">
        <f t="shared" si="13"/>
        <v>3.5182832133276859E-5</v>
      </c>
      <c r="BL7" s="216">
        <f t="shared" si="13"/>
        <v>3.5651853217776136E-5</v>
      </c>
      <c r="BM7" s="216">
        <f t="shared" si="13"/>
        <v>3.4870188816267244E-5</v>
      </c>
      <c r="BN7" s="216">
        <f t="shared" si="13"/>
        <v>3.1752909579230081E-5</v>
      </c>
      <c r="BO7" s="216">
        <f t="shared" si="13"/>
        <v>2.8379091869060191E-5</v>
      </c>
      <c r="BQ7" s="195" t="s">
        <v>27</v>
      </c>
      <c r="BR7" s="197"/>
      <c r="BS7" s="233"/>
      <c r="BT7" s="216"/>
      <c r="BU7" s="216"/>
      <c r="BV7" s="216"/>
      <c r="BW7" s="216"/>
      <c r="BX7" s="216">
        <f>(BG7-BG$41)/BG$42</f>
        <v>-0.33785396063991374</v>
      </c>
      <c r="BY7" s="216">
        <f t="shared" ref="BY7:CE7" si="14">(BH7-BH$41)/BH$42</f>
        <v>-0.32501076238565313</v>
      </c>
      <c r="BZ7" s="216">
        <f t="shared" si="14"/>
        <v>-0.33534087965733911</v>
      </c>
      <c r="CA7" s="216">
        <f t="shared" si="14"/>
        <v>-0.33617371903862681</v>
      </c>
      <c r="CB7" s="216">
        <f t="shared" si="14"/>
        <v>-0.37602011947117481</v>
      </c>
      <c r="CC7" s="216">
        <f t="shared" si="14"/>
        <v>-0.39414135202274714</v>
      </c>
      <c r="CD7" s="216">
        <f t="shared" si="14"/>
        <v>-0.42773092209727714</v>
      </c>
      <c r="CE7" s="216">
        <f t="shared" si="14"/>
        <v>-0.47215007372213458</v>
      </c>
      <c r="CF7" s="216">
        <f>(BO7-BO$41)/BO$42</f>
        <v>-0.45550495383448775</v>
      </c>
    </row>
    <row r="8" spans="1:84">
      <c r="A8" s="195" t="s">
        <v>20</v>
      </c>
      <c r="B8" s="197"/>
      <c r="C8" s="213" t="s">
        <v>28</v>
      </c>
      <c r="D8" s="216">
        <v>1.5</v>
      </c>
      <c r="E8" s="216">
        <v>20.75</v>
      </c>
      <c r="F8" s="216">
        <v>89</v>
      </c>
      <c r="G8" s="216">
        <v>142.33000000000001</v>
      </c>
      <c r="H8" s="216">
        <v>243.95</v>
      </c>
      <c r="I8" s="216">
        <v>269.42</v>
      </c>
      <c r="J8" s="216">
        <v>313.67</v>
      </c>
      <c r="K8" s="216">
        <v>322.2</v>
      </c>
      <c r="L8" s="216">
        <v>372.15</v>
      </c>
      <c r="M8" s="216">
        <v>398.23</v>
      </c>
      <c r="N8" s="216">
        <v>443.16</v>
      </c>
      <c r="O8" s="216">
        <v>427.2</v>
      </c>
      <c r="P8" s="216">
        <v>467.1</v>
      </c>
      <c r="R8" s="195" t="s">
        <v>20</v>
      </c>
      <c r="S8" s="197"/>
      <c r="T8" s="213" t="s">
        <v>28</v>
      </c>
      <c r="U8" s="216">
        <f t="shared" si="0"/>
        <v>3</v>
      </c>
      <c r="V8" s="216">
        <f t="shared" si="1"/>
        <v>43.5</v>
      </c>
      <c r="W8" s="216">
        <f t="shared" si="2"/>
        <v>200.5</v>
      </c>
      <c r="X8" s="216">
        <f t="shared" si="3"/>
        <v>335.33000000000004</v>
      </c>
      <c r="Y8" s="216">
        <f t="shared" si="4"/>
        <v>576.4</v>
      </c>
      <c r="Z8" s="216">
        <f t="shared" si="5"/>
        <v>639.66999999999996</v>
      </c>
      <c r="AA8" s="216">
        <f t="shared" si="6"/>
        <v>726.57999999999993</v>
      </c>
      <c r="AB8" s="216">
        <f t="shared" si="7"/>
        <v>722.4</v>
      </c>
      <c r="AC8" s="216">
        <f t="shared" si="8"/>
        <v>858.38999999999987</v>
      </c>
      <c r="AD8" s="216">
        <f t="shared" si="9"/>
        <v>910.87000000000012</v>
      </c>
      <c r="AE8" s="216">
        <f t="shared" si="10"/>
        <v>988.34999999999991</v>
      </c>
      <c r="AF8" s="216">
        <f t="shared" si="11"/>
        <v>964.90000000000009</v>
      </c>
      <c r="AG8" s="216">
        <f t="shared" si="12"/>
        <v>1042.7800000000002</v>
      </c>
      <c r="AI8" s="195" t="s">
        <v>20</v>
      </c>
      <c r="AJ8" s="197"/>
      <c r="AK8" s="233"/>
      <c r="AL8" s="216"/>
      <c r="AM8" s="216"/>
      <c r="AN8" s="216"/>
      <c r="AO8" s="216"/>
      <c r="AP8" s="216">
        <v>8011566</v>
      </c>
      <c r="AQ8" s="216">
        <v>8225278</v>
      </c>
      <c r="AR8" s="216">
        <v>8267948</v>
      </c>
      <c r="AS8" s="216">
        <v>8295189</v>
      </c>
      <c r="AT8" s="216">
        <v>8321541</v>
      </c>
      <c r="AU8" s="216">
        <v>8341483</v>
      </c>
      <c r="AV8" s="216">
        <v>8361069</v>
      </c>
      <c r="AW8" s="216">
        <v>8388534</v>
      </c>
      <c r="AX8" s="216">
        <v>8426311</v>
      </c>
      <c r="AZ8" s="195" t="s">
        <v>20</v>
      </c>
      <c r="BA8" s="197"/>
      <c r="BB8" s="233"/>
      <c r="BC8" s="216"/>
      <c r="BD8" s="216"/>
      <c r="BE8" s="216"/>
      <c r="BF8" s="216"/>
      <c r="BG8" s="216">
        <f t="shared" ref="BG8:BG40" si="15">Y8/AP8</f>
        <v>7.1945984093496826E-5</v>
      </c>
      <c r="BH8" s="216">
        <f t="shared" ref="BH8:BH40" si="16">Z8/AQ8</f>
        <v>7.7768800033263302E-5</v>
      </c>
      <c r="BI8" s="216">
        <f t="shared" ref="BI8:BI40" si="17">AA8/AR8</f>
        <v>8.7879120671779742E-5</v>
      </c>
      <c r="BJ8" s="216">
        <f t="shared" ref="BJ8:BJ40" si="18">AB8/AS8</f>
        <v>8.7086623342759272E-5</v>
      </c>
      <c r="BK8" s="216">
        <f t="shared" ref="BK8:BK40" si="19">AC8/AT8</f>
        <v>1.0315276942095218E-4</v>
      </c>
      <c r="BL8" s="216">
        <f t="shared" ref="BL8:BL40" si="20">AD8/AU8</f>
        <v>1.0919760910619852E-4</v>
      </c>
      <c r="BM8" s="216">
        <f t="shared" ref="BM8:BM40" si="21">AE8/AV8</f>
        <v>1.182085687846853E-4</v>
      </c>
      <c r="BN8" s="216">
        <f t="shared" ref="BN8:BN40" si="22">AF8/AW8</f>
        <v>1.1502605818847489E-4</v>
      </c>
      <c r="BO8" s="216">
        <f t="shared" ref="BO8:BO40" si="23">AG8/AX8</f>
        <v>1.2375284985327508E-4</v>
      </c>
      <c r="BQ8" s="195" t="s">
        <v>20</v>
      </c>
      <c r="BR8" s="197"/>
      <c r="BS8" s="233"/>
      <c r="BT8" s="216"/>
      <c r="BU8" s="216"/>
      <c r="BV8" s="216"/>
      <c r="BW8" s="216"/>
      <c r="BX8" s="216">
        <f t="shared" ref="BX8:BX40" si="24">(BG8-BG$41)/BG$42</f>
        <v>0.92480398212548465</v>
      </c>
      <c r="BY8" s="216">
        <f t="shared" ref="BY8:BY40" si="25">(BH8-BH$41)/BH$42</f>
        <v>0.57242774782668315</v>
      </c>
      <c r="BZ8" s="216">
        <f t="shared" ref="BZ8:BZ40" si="26">(BI8-BI$41)/BI$42</f>
        <v>0.60029336458423987</v>
      </c>
      <c r="CA8" s="216">
        <f t="shared" ref="CA8:CA40" si="27">(BJ8-BJ$41)/BJ$42</f>
        <v>0.41703715123773288</v>
      </c>
      <c r="CB8" s="216">
        <f t="shared" ref="CB8:CB40" si="28">(BK8-BK$41)/BK$42</f>
        <v>0.5309657737368767</v>
      </c>
      <c r="CC8" s="216">
        <f t="shared" ref="CC8:CC40" si="29">(BL8-BL$41)/BL$42</f>
        <v>0.42268435929647474</v>
      </c>
      <c r="CD8" s="216">
        <f t="shared" ref="CD8:CD40" si="30">(BM8-BM$41)/BM$42</f>
        <v>0.40449804907225861</v>
      </c>
      <c r="CE8" s="216">
        <f t="shared" ref="CE8:CE40" si="31">(BN8-BN$41)/BN$42</f>
        <v>0.33308865000732862</v>
      </c>
      <c r="CF8" s="216">
        <f t="shared" ref="CF8:CF40" si="32">(BO8-BO$41)/BO$42</f>
        <v>0.41639104258557447</v>
      </c>
    </row>
    <row r="9" spans="1:84">
      <c r="A9" s="195" t="s">
        <v>4</v>
      </c>
      <c r="B9" s="197"/>
      <c r="C9" s="213" t="s">
        <v>28</v>
      </c>
      <c r="D9" s="216">
        <v>5.67</v>
      </c>
      <c r="E9" s="216">
        <v>7.5</v>
      </c>
      <c r="F9" s="216">
        <v>53.33</v>
      </c>
      <c r="G9" s="216">
        <v>61.65</v>
      </c>
      <c r="H9" s="216">
        <v>130.63</v>
      </c>
      <c r="I9" s="216">
        <v>177.72</v>
      </c>
      <c r="J9" s="216">
        <v>186.33</v>
      </c>
      <c r="K9" s="216">
        <v>218.48</v>
      </c>
      <c r="L9" s="216">
        <v>214.78</v>
      </c>
      <c r="M9" s="216">
        <v>276.8</v>
      </c>
      <c r="N9" s="216">
        <v>267.77</v>
      </c>
      <c r="O9" s="216">
        <v>245.08</v>
      </c>
      <c r="P9" s="216">
        <v>216.98</v>
      </c>
      <c r="R9" s="195" t="s">
        <v>4</v>
      </c>
      <c r="S9" s="197"/>
      <c r="T9" s="213" t="s">
        <v>28</v>
      </c>
      <c r="U9" s="216">
        <f t="shared" si="0"/>
        <v>12.34</v>
      </c>
      <c r="V9" s="216">
        <f t="shared" si="1"/>
        <v>15</v>
      </c>
      <c r="W9" s="216">
        <f t="shared" si="2"/>
        <v>120.16</v>
      </c>
      <c r="X9" s="216">
        <f t="shared" si="3"/>
        <v>132.41999999999999</v>
      </c>
      <c r="Y9" s="216">
        <f t="shared" si="4"/>
        <v>305.83</v>
      </c>
      <c r="Z9" s="216">
        <f t="shared" si="5"/>
        <v>392.34999999999997</v>
      </c>
      <c r="AA9" s="216">
        <f t="shared" si="6"/>
        <v>416.21999999999997</v>
      </c>
      <c r="AB9" s="216">
        <f t="shared" si="7"/>
        <v>490.03</v>
      </c>
      <c r="AC9" s="216">
        <f t="shared" si="8"/>
        <v>466.9</v>
      </c>
      <c r="AD9" s="216">
        <f t="shared" si="9"/>
        <v>604.41999999999996</v>
      </c>
      <c r="AE9" s="216">
        <f t="shared" si="10"/>
        <v>599.37</v>
      </c>
      <c r="AF9" s="216">
        <f t="shared" si="11"/>
        <v>540.54999999999995</v>
      </c>
      <c r="AG9" s="216">
        <f t="shared" si="12"/>
        <v>494.90999999999997</v>
      </c>
      <c r="AI9" s="195" t="s">
        <v>4</v>
      </c>
      <c r="AJ9" s="197"/>
      <c r="AK9" s="233"/>
      <c r="AL9" s="216"/>
      <c r="AM9" s="216"/>
      <c r="AN9" s="216"/>
      <c r="AO9" s="216"/>
      <c r="AP9" s="216">
        <v>10251250</v>
      </c>
      <c r="AQ9" s="216">
        <v>10478620</v>
      </c>
      <c r="AR9" s="216">
        <v>10547960</v>
      </c>
      <c r="AS9" s="216">
        <v>10625700</v>
      </c>
      <c r="AT9" s="216">
        <v>10709970</v>
      </c>
      <c r="AU9" s="216">
        <v>10796490</v>
      </c>
      <c r="AV9" s="216">
        <v>10920270</v>
      </c>
      <c r="AW9" s="216">
        <v>11047740</v>
      </c>
      <c r="AX9" s="216">
        <v>11128250</v>
      </c>
      <c r="AZ9" s="195" t="s">
        <v>4</v>
      </c>
      <c r="BA9" s="197"/>
      <c r="BB9" s="233"/>
      <c r="BC9" s="216"/>
      <c r="BD9" s="216"/>
      <c r="BE9" s="216"/>
      <c r="BF9" s="216"/>
      <c r="BG9" s="216">
        <f t="shared" si="15"/>
        <v>2.9833434946957686E-5</v>
      </c>
      <c r="BH9" s="216">
        <f t="shared" si="16"/>
        <v>3.7442907558438034E-5</v>
      </c>
      <c r="BI9" s="216">
        <f t="shared" si="17"/>
        <v>3.9459762835657316E-5</v>
      </c>
      <c r="BJ9" s="216">
        <f t="shared" si="18"/>
        <v>4.6117432263286179E-5</v>
      </c>
      <c r="BK9" s="216">
        <f t="shared" si="19"/>
        <v>4.359489335637728E-5</v>
      </c>
      <c r="BL9" s="216">
        <f t="shared" si="20"/>
        <v>5.5983009292834984E-5</v>
      </c>
      <c r="BM9" s="216">
        <f t="shared" si="21"/>
        <v>5.488600556579645E-5</v>
      </c>
      <c r="BN9" s="216">
        <f t="shared" si="22"/>
        <v>4.892855914422316E-5</v>
      </c>
      <c r="BO9" s="216">
        <f t="shared" si="23"/>
        <v>4.4473299934850488E-5</v>
      </c>
      <c r="BQ9" s="195" t="s">
        <v>4</v>
      </c>
      <c r="BR9" s="197"/>
      <c r="BS9" s="233"/>
      <c r="BT9" s="216"/>
      <c r="BU9" s="216"/>
      <c r="BV9" s="216"/>
      <c r="BW9" s="216"/>
      <c r="BX9" s="216">
        <f t="shared" si="24"/>
        <v>-0.20408195044897928</v>
      </c>
      <c r="BY9" s="216">
        <f t="shared" si="25"/>
        <v>-0.25128504963661225</v>
      </c>
      <c r="BZ9" s="216">
        <f t="shared" si="26"/>
        <v>-0.24912192940669278</v>
      </c>
      <c r="CA9" s="216">
        <f t="shared" si="27"/>
        <v>-0.22065095752221781</v>
      </c>
      <c r="CB9" s="216">
        <f t="shared" si="28"/>
        <v>-0.26377018712442252</v>
      </c>
      <c r="CC9" s="216">
        <f t="shared" si="29"/>
        <v>-0.16833619409974118</v>
      </c>
      <c r="CD9" s="216">
        <f t="shared" si="30"/>
        <v>-0.22785011583620904</v>
      </c>
      <c r="CE9" s="216">
        <f t="shared" si="31"/>
        <v>-0.30606414607409432</v>
      </c>
      <c r="CF9" s="216">
        <f t="shared" si="32"/>
        <v>-0.30837354290238922</v>
      </c>
    </row>
    <row r="10" spans="1:84">
      <c r="A10" s="195" t="s">
        <v>29</v>
      </c>
      <c r="B10" s="197"/>
      <c r="C10" s="213" t="s">
        <v>28</v>
      </c>
      <c r="D10" s="216">
        <v>1.5</v>
      </c>
      <c r="E10" s="216">
        <v>28.5</v>
      </c>
      <c r="F10" s="216">
        <v>101</v>
      </c>
      <c r="G10" s="216">
        <v>291.58</v>
      </c>
      <c r="H10" s="216">
        <v>609.66999999999996</v>
      </c>
      <c r="I10" s="216">
        <v>820.41</v>
      </c>
      <c r="J10" s="216">
        <v>919.38</v>
      </c>
      <c r="K10" s="216">
        <v>903.32</v>
      </c>
      <c r="L10" s="216">
        <v>875.93</v>
      </c>
      <c r="M10" s="216">
        <v>893.53</v>
      </c>
      <c r="N10" s="216">
        <v>1052.0999999999999</v>
      </c>
      <c r="O10" s="216">
        <v>1051.28</v>
      </c>
      <c r="P10" s="216">
        <v>1001.52</v>
      </c>
      <c r="R10" s="195" t="s">
        <v>29</v>
      </c>
      <c r="S10" s="197"/>
      <c r="T10" s="213" t="s">
        <v>28</v>
      </c>
      <c r="U10" s="216">
        <f t="shared" si="0"/>
        <v>3</v>
      </c>
      <c r="V10" s="216">
        <f t="shared" si="1"/>
        <v>63</v>
      </c>
      <c r="W10" s="216">
        <f t="shared" si="2"/>
        <v>228.5</v>
      </c>
      <c r="X10" s="216">
        <f t="shared" si="3"/>
        <v>636.41</v>
      </c>
      <c r="Y10" s="216">
        <f t="shared" si="4"/>
        <v>1373.67</v>
      </c>
      <c r="Z10" s="216">
        <f t="shared" si="5"/>
        <v>1825.4899999999998</v>
      </c>
      <c r="AA10" s="216">
        <f t="shared" si="6"/>
        <v>2072.1</v>
      </c>
      <c r="AB10" s="216">
        <f t="shared" si="7"/>
        <v>2092.5500000000002</v>
      </c>
      <c r="AC10" s="216">
        <f t="shared" si="8"/>
        <v>1972.55</v>
      </c>
      <c r="AD10" s="216">
        <f t="shared" si="9"/>
        <v>2038.15</v>
      </c>
      <c r="AE10" s="216">
        <f t="shared" si="10"/>
        <v>2320.44</v>
      </c>
      <c r="AF10" s="216">
        <f t="shared" si="11"/>
        <v>2314.67</v>
      </c>
      <c r="AG10" s="216">
        <f t="shared" si="12"/>
        <v>2237.4100000000003</v>
      </c>
      <c r="AI10" s="195" t="s">
        <v>29</v>
      </c>
      <c r="AJ10" s="197"/>
      <c r="AK10" s="233"/>
      <c r="AL10" s="216"/>
      <c r="AM10" s="216"/>
      <c r="AN10" s="216"/>
      <c r="AO10" s="216"/>
      <c r="AP10" s="216">
        <v>30685730</v>
      </c>
      <c r="AQ10" s="216">
        <v>32245210</v>
      </c>
      <c r="AR10" s="216">
        <v>32576070</v>
      </c>
      <c r="AS10" s="216">
        <v>32927520</v>
      </c>
      <c r="AT10" s="216">
        <v>33317660</v>
      </c>
      <c r="AU10" s="216">
        <v>33726920</v>
      </c>
      <c r="AV10" s="216">
        <v>34126550</v>
      </c>
      <c r="AW10" s="216">
        <v>34483980</v>
      </c>
      <c r="AX10" s="216">
        <v>34880490</v>
      </c>
      <c r="AZ10" s="195" t="s">
        <v>29</v>
      </c>
      <c r="BA10" s="197"/>
      <c r="BB10" s="233"/>
      <c r="BC10" s="216"/>
      <c r="BD10" s="216"/>
      <c r="BE10" s="216"/>
      <c r="BF10" s="216"/>
      <c r="BG10" s="216">
        <f t="shared" si="15"/>
        <v>4.4765759198168012E-5</v>
      </c>
      <c r="BH10" s="216">
        <f t="shared" si="16"/>
        <v>5.6612749614593915E-5</v>
      </c>
      <c r="BI10" s="216">
        <f t="shared" si="17"/>
        <v>6.3608041117298671E-5</v>
      </c>
      <c r="BJ10" s="216">
        <f t="shared" si="18"/>
        <v>6.3550185376851957E-5</v>
      </c>
      <c r="BK10" s="216">
        <f t="shared" si="19"/>
        <v>5.9204337879671017E-5</v>
      </c>
      <c r="BL10" s="216">
        <f t="shared" si="20"/>
        <v>6.0430955450423581E-5</v>
      </c>
      <c r="BM10" s="216">
        <f t="shared" si="21"/>
        <v>6.7995153333694729E-5</v>
      </c>
      <c r="BN10" s="216">
        <f t="shared" si="22"/>
        <v>6.7123052501480405E-5</v>
      </c>
      <c r="BO10" s="216">
        <f t="shared" si="23"/>
        <v>6.4145027779139574E-5</v>
      </c>
      <c r="BQ10" s="195" t="s">
        <v>29</v>
      </c>
      <c r="BR10" s="197"/>
      <c r="BS10" s="233"/>
      <c r="BT10" s="216"/>
      <c r="BU10" s="216"/>
      <c r="BV10" s="216"/>
      <c r="BW10" s="216"/>
      <c r="BX10" s="216">
        <f t="shared" si="24"/>
        <v>0.19619994009093766</v>
      </c>
      <c r="BY10" s="216">
        <f t="shared" si="25"/>
        <v>0.14028580615692987</v>
      </c>
      <c r="BZ10" s="216">
        <f t="shared" si="26"/>
        <v>0.17450857319928531</v>
      </c>
      <c r="CA10" s="216">
        <f t="shared" si="27"/>
        <v>5.0690972122048802E-2</v>
      </c>
      <c r="CB10" s="216">
        <f t="shared" si="28"/>
        <v>-5.5478896174412776E-2</v>
      </c>
      <c r="CC10" s="216">
        <f t="shared" si="29"/>
        <v>-0.1189356985824486</v>
      </c>
      <c r="CD10" s="216">
        <f t="shared" si="30"/>
        <v>-9.6940292968020481E-2</v>
      </c>
      <c r="CE10" s="216">
        <f t="shared" si="31"/>
        <v>-0.13012615340072128</v>
      </c>
      <c r="CF10" s="216">
        <f t="shared" si="32"/>
        <v>-0.12853685498515879</v>
      </c>
    </row>
    <row r="11" spans="1:84">
      <c r="A11" s="195" t="s">
        <v>44</v>
      </c>
      <c r="B11" s="197"/>
      <c r="C11" s="213" t="s">
        <v>28</v>
      </c>
      <c r="D11" s="216">
        <v>0</v>
      </c>
      <c r="E11" s="216">
        <v>0</v>
      </c>
      <c r="F11" s="216">
        <v>1</v>
      </c>
      <c r="G11" s="216">
        <v>1</v>
      </c>
      <c r="H11" s="216">
        <v>5</v>
      </c>
      <c r="I11" s="216">
        <v>15.67</v>
      </c>
      <c r="J11" s="216">
        <v>22.25</v>
      </c>
      <c r="K11" s="216">
        <v>18</v>
      </c>
      <c r="L11" s="216">
        <v>16.25</v>
      </c>
      <c r="M11" s="216">
        <v>19</v>
      </c>
      <c r="N11" s="216">
        <v>23.51</v>
      </c>
      <c r="O11" s="216">
        <v>34.03</v>
      </c>
      <c r="P11" s="216">
        <v>44.83</v>
      </c>
      <c r="R11" s="195" t="s">
        <v>44</v>
      </c>
      <c r="S11" s="197"/>
      <c r="T11" s="213" t="s">
        <v>28</v>
      </c>
      <c r="U11" s="216">
        <f t="shared" si="0"/>
        <v>0</v>
      </c>
      <c r="V11" s="216">
        <f t="shared" si="1"/>
        <v>0</v>
      </c>
      <c r="W11" s="216">
        <f t="shared" si="2"/>
        <v>2</v>
      </c>
      <c r="X11" s="216">
        <f t="shared" si="3"/>
        <v>2</v>
      </c>
      <c r="Y11" s="216">
        <f t="shared" si="4"/>
        <v>10</v>
      </c>
      <c r="Z11" s="216">
        <f t="shared" si="5"/>
        <v>40.51</v>
      </c>
      <c r="AA11" s="216">
        <f t="shared" si="6"/>
        <v>57.83</v>
      </c>
      <c r="AB11" s="216">
        <f t="shared" si="7"/>
        <v>43.5</v>
      </c>
      <c r="AC11" s="216">
        <f t="shared" si="8"/>
        <v>37.17</v>
      </c>
      <c r="AD11" s="216">
        <f t="shared" si="9"/>
        <v>41.5</v>
      </c>
      <c r="AE11" s="216">
        <f t="shared" si="10"/>
        <v>59.03</v>
      </c>
      <c r="AF11" s="216">
        <f t="shared" si="11"/>
        <v>75.06</v>
      </c>
      <c r="AG11" s="216">
        <f t="shared" si="12"/>
        <v>101.16</v>
      </c>
      <c r="AI11" s="195" t="s">
        <v>44</v>
      </c>
      <c r="AJ11" s="197"/>
      <c r="AK11" s="233"/>
      <c r="AL11" s="216"/>
      <c r="AM11" s="216"/>
      <c r="AN11" s="216"/>
      <c r="AO11" s="216"/>
      <c r="AP11" s="216">
        <v>15397780</v>
      </c>
      <c r="AQ11" s="216">
        <v>16267280</v>
      </c>
      <c r="AR11" s="216">
        <v>16432670</v>
      </c>
      <c r="AS11" s="216">
        <v>16598070</v>
      </c>
      <c r="AT11" s="216">
        <v>16763470</v>
      </c>
      <c r="AU11" s="216">
        <v>16928870</v>
      </c>
      <c r="AV11" s="216">
        <v>17094280</v>
      </c>
      <c r="AW11" s="216">
        <v>17248450</v>
      </c>
      <c r="AX11" s="216">
        <v>17402630</v>
      </c>
      <c r="AZ11" s="195" t="s">
        <v>44</v>
      </c>
      <c r="BA11" s="197"/>
      <c r="BB11" s="233"/>
      <c r="BC11" s="216"/>
      <c r="BD11" s="216"/>
      <c r="BE11" s="216"/>
      <c r="BF11" s="216"/>
      <c r="BG11" s="216">
        <f t="shared" si="15"/>
        <v>6.4944427053770091E-7</v>
      </c>
      <c r="BH11" s="216">
        <f t="shared" si="16"/>
        <v>2.4902749568458893E-6</v>
      </c>
      <c r="BI11" s="216">
        <f t="shared" si="17"/>
        <v>3.5192089903831815E-6</v>
      </c>
      <c r="BJ11" s="216">
        <f t="shared" si="18"/>
        <v>2.6207866336266808E-6</v>
      </c>
      <c r="BK11" s="216">
        <f t="shared" si="19"/>
        <v>2.2173213541110525E-6</v>
      </c>
      <c r="BL11" s="216">
        <f t="shared" si="20"/>
        <v>2.4514335569946489E-6</v>
      </c>
      <c r="BM11" s="216">
        <f t="shared" si="21"/>
        <v>3.4532018897549357E-6</v>
      </c>
      <c r="BN11" s="216">
        <f t="shared" si="22"/>
        <v>4.3516953697288742E-6</v>
      </c>
      <c r="BO11" s="216">
        <f t="shared" si="23"/>
        <v>5.8129144847646593E-6</v>
      </c>
      <c r="BQ11" s="195" t="s">
        <v>44</v>
      </c>
      <c r="BR11" s="197"/>
      <c r="BS11" s="233"/>
      <c r="BT11" s="216"/>
      <c r="BU11" s="216"/>
      <c r="BV11" s="216"/>
      <c r="BW11" s="216"/>
      <c r="BX11" s="216">
        <f t="shared" si="24"/>
        <v>-0.98639974404429587</v>
      </c>
      <c r="BY11" s="216">
        <f t="shared" si="25"/>
        <v>-0.96524149330212827</v>
      </c>
      <c r="BZ11" s="216">
        <f t="shared" si="26"/>
        <v>-0.8796229826012737</v>
      </c>
      <c r="CA11" s="216">
        <f t="shared" si="27"/>
        <v>-0.89767905981434815</v>
      </c>
      <c r="CB11" s="216">
        <f t="shared" si="28"/>
        <v>-0.81590949457175832</v>
      </c>
      <c r="CC11" s="216">
        <f t="shared" si="29"/>
        <v>-0.76287719650379626</v>
      </c>
      <c r="CD11" s="216">
        <f t="shared" si="30"/>
        <v>-0.74146544293877226</v>
      </c>
      <c r="CE11" s="216">
        <f t="shared" si="31"/>
        <v>-0.73711566139593632</v>
      </c>
      <c r="CF11" s="216">
        <f t="shared" si="32"/>
        <v>-0.66180236867609066</v>
      </c>
    </row>
    <row r="12" spans="1:84">
      <c r="A12" s="195" t="s">
        <v>6</v>
      </c>
      <c r="B12" s="197"/>
      <c r="C12" s="213" t="s">
        <v>28</v>
      </c>
      <c r="D12" s="216">
        <v>2</v>
      </c>
      <c r="E12" s="216">
        <v>4</v>
      </c>
      <c r="F12" s="216">
        <v>3</v>
      </c>
      <c r="G12" s="216">
        <v>52.83</v>
      </c>
      <c r="H12" s="216">
        <v>69.5</v>
      </c>
      <c r="I12" s="216">
        <v>99.25</v>
      </c>
      <c r="J12" s="216">
        <v>89.52</v>
      </c>
      <c r="K12" s="216">
        <v>129.37</v>
      </c>
      <c r="L12" s="216">
        <v>82.03</v>
      </c>
      <c r="M12" s="216">
        <v>100.33</v>
      </c>
      <c r="N12" s="216">
        <v>117.5</v>
      </c>
      <c r="O12" s="216">
        <v>102.5</v>
      </c>
      <c r="P12" s="216">
        <v>111.67</v>
      </c>
      <c r="R12" s="195" t="s">
        <v>6</v>
      </c>
      <c r="S12" s="197"/>
      <c r="T12" s="213" t="s">
        <v>28</v>
      </c>
      <c r="U12" s="216">
        <f t="shared" si="0"/>
        <v>4</v>
      </c>
      <c r="V12" s="216">
        <f t="shared" si="1"/>
        <v>8</v>
      </c>
      <c r="W12" s="216">
        <f t="shared" si="2"/>
        <v>8</v>
      </c>
      <c r="X12" s="216">
        <f t="shared" si="3"/>
        <v>119.66</v>
      </c>
      <c r="Y12" s="216">
        <f t="shared" si="4"/>
        <v>156.84</v>
      </c>
      <c r="Z12" s="216">
        <f t="shared" si="5"/>
        <v>245.84000000000003</v>
      </c>
      <c r="AA12" s="216">
        <f t="shared" si="6"/>
        <v>206.13000000000002</v>
      </c>
      <c r="AB12" s="216">
        <f t="shared" si="7"/>
        <v>306.82000000000005</v>
      </c>
      <c r="AC12" s="216">
        <f t="shared" si="8"/>
        <v>184.8</v>
      </c>
      <c r="AD12" s="216">
        <f t="shared" si="9"/>
        <v>235.75</v>
      </c>
      <c r="AE12" s="216">
        <f t="shared" si="10"/>
        <v>280</v>
      </c>
      <c r="AF12" s="216">
        <f t="shared" si="11"/>
        <v>241.66</v>
      </c>
      <c r="AG12" s="216">
        <f t="shared" si="12"/>
        <v>242.34000000000003</v>
      </c>
      <c r="AI12" s="195" t="s">
        <v>6</v>
      </c>
      <c r="AJ12" s="197"/>
      <c r="AK12" s="233"/>
      <c r="AL12" s="216"/>
      <c r="AM12" s="216"/>
      <c r="AN12" s="216"/>
      <c r="AO12" s="216"/>
      <c r="AP12" s="216">
        <v>10272500</v>
      </c>
      <c r="AQ12" s="216">
        <v>10234090</v>
      </c>
      <c r="AR12" s="216">
        <v>10266650</v>
      </c>
      <c r="AS12" s="216">
        <v>10322690</v>
      </c>
      <c r="AT12" s="216">
        <v>10429690</v>
      </c>
      <c r="AU12" s="216">
        <v>10491490</v>
      </c>
      <c r="AV12" s="216">
        <v>10517250</v>
      </c>
      <c r="AW12" s="216">
        <v>10496670</v>
      </c>
      <c r="AX12" s="216">
        <v>10509290</v>
      </c>
      <c r="AZ12" s="195" t="s">
        <v>6</v>
      </c>
      <c r="BA12" s="197"/>
      <c r="BB12" s="233"/>
      <c r="BC12" s="216"/>
      <c r="BD12" s="216"/>
      <c r="BE12" s="216"/>
      <c r="BF12" s="216"/>
      <c r="BG12" s="216">
        <f t="shared" si="15"/>
        <v>1.5267948405938183E-5</v>
      </c>
      <c r="BH12" s="216">
        <f t="shared" si="16"/>
        <v>2.4021676573100298E-5</v>
      </c>
      <c r="BI12" s="216">
        <f t="shared" si="17"/>
        <v>2.0077629996152594E-5</v>
      </c>
      <c r="BJ12" s="216">
        <f t="shared" si="18"/>
        <v>2.9722872623318152E-5</v>
      </c>
      <c r="BK12" s="216">
        <f t="shared" si="19"/>
        <v>1.7718647438226832E-5</v>
      </c>
      <c r="BL12" s="216">
        <f t="shared" si="20"/>
        <v>2.2470592832857867E-5</v>
      </c>
      <c r="BM12" s="216">
        <f t="shared" si="21"/>
        <v>2.6622928997599182E-5</v>
      </c>
      <c r="BN12" s="216">
        <f t="shared" si="22"/>
        <v>2.302253952920307E-5</v>
      </c>
      <c r="BO12" s="216">
        <f t="shared" si="23"/>
        <v>2.3059597746374876E-5</v>
      </c>
      <c r="BQ12" s="195" t="s">
        <v>6</v>
      </c>
      <c r="BR12" s="197"/>
      <c r="BS12" s="233"/>
      <c r="BT12" s="216"/>
      <c r="BU12" s="216"/>
      <c r="BV12" s="216"/>
      <c r="BW12" s="216"/>
      <c r="BX12" s="216">
        <f t="shared" si="24"/>
        <v>-0.59453024176574676</v>
      </c>
      <c r="BY12" s="216">
        <f t="shared" si="25"/>
        <v>-0.52543247804715998</v>
      </c>
      <c r="BZ12" s="216">
        <f t="shared" si="26"/>
        <v>-0.58914048396416197</v>
      </c>
      <c r="CA12" s="216">
        <f t="shared" si="27"/>
        <v>-0.47583333860665988</v>
      </c>
      <c r="CB12" s="216">
        <f t="shared" si="28"/>
        <v>-0.60906092820033764</v>
      </c>
      <c r="CC12" s="216">
        <f t="shared" si="29"/>
        <v>-0.54053718764824865</v>
      </c>
      <c r="CD12" s="216">
        <f t="shared" si="30"/>
        <v>-0.51008923715522536</v>
      </c>
      <c r="CE12" s="216">
        <f t="shared" si="31"/>
        <v>-0.55657142867483089</v>
      </c>
      <c r="CF12" s="216">
        <f t="shared" si="32"/>
        <v>-0.50413516120575452</v>
      </c>
    </row>
    <row r="13" spans="1:84" ht="16.5" customHeight="1">
      <c r="A13" s="195" t="s">
        <v>7</v>
      </c>
      <c r="B13" s="197"/>
      <c r="C13" s="213" t="s">
        <v>28</v>
      </c>
      <c r="D13" s="216">
        <v>5</v>
      </c>
      <c r="E13" s="216">
        <v>21</v>
      </c>
      <c r="F13" s="216">
        <v>43.5</v>
      </c>
      <c r="G13" s="216">
        <v>60.17</v>
      </c>
      <c r="H13" s="216">
        <v>138.5</v>
      </c>
      <c r="I13" s="216">
        <v>224.57</v>
      </c>
      <c r="J13" s="216">
        <v>236</v>
      </c>
      <c r="K13" s="216">
        <v>366.18</v>
      </c>
      <c r="L13" s="216">
        <v>448.83</v>
      </c>
      <c r="M13" s="216">
        <v>431.57</v>
      </c>
      <c r="N13" s="216">
        <v>517.82000000000005</v>
      </c>
      <c r="O13" s="216">
        <v>582.12</v>
      </c>
      <c r="P13" s="216">
        <v>488.25</v>
      </c>
      <c r="R13" s="195" t="s">
        <v>7</v>
      </c>
      <c r="S13" s="197"/>
      <c r="T13" s="213" t="s">
        <v>28</v>
      </c>
      <c r="U13" s="216">
        <f t="shared" si="0"/>
        <v>11</v>
      </c>
      <c r="V13" s="216">
        <f t="shared" si="1"/>
        <v>53</v>
      </c>
      <c r="W13" s="216">
        <f t="shared" si="2"/>
        <v>93.5</v>
      </c>
      <c r="X13" s="216">
        <f t="shared" si="3"/>
        <v>132.51</v>
      </c>
      <c r="Y13" s="216">
        <f t="shared" si="4"/>
        <v>308.5</v>
      </c>
      <c r="Z13" s="216">
        <f t="shared" si="5"/>
        <v>532.54</v>
      </c>
      <c r="AA13" s="216">
        <f t="shared" si="6"/>
        <v>529</v>
      </c>
      <c r="AB13" s="216">
        <f t="shared" si="7"/>
        <v>797.06</v>
      </c>
      <c r="AC13" s="216">
        <f t="shared" si="8"/>
        <v>957.5</v>
      </c>
      <c r="AD13" s="216">
        <f t="shared" si="9"/>
        <v>899.89</v>
      </c>
      <c r="AE13" s="216">
        <f t="shared" si="10"/>
        <v>1083.8700000000001</v>
      </c>
      <c r="AF13" s="216">
        <f t="shared" si="11"/>
        <v>1207.24</v>
      </c>
      <c r="AG13" s="216">
        <f t="shared" si="12"/>
        <v>1033.54</v>
      </c>
      <c r="AI13" s="195" t="s">
        <v>7</v>
      </c>
      <c r="AJ13" s="197"/>
      <c r="AK13" s="233"/>
      <c r="AL13" s="216"/>
      <c r="AM13" s="216"/>
      <c r="AN13" s="216"/>
      <c r="AO13" s="216"/>
      <c r="AP13" s="216">
        <v>5339616</v>
      </c>
      <c r="AQ13" s="216">
        <v>5419432</v>
      </c>
      <c r="AR13" s="216">
        <v>5437272</v>
      </c>
      <c r="AS13" s="216">
        <v>5461438</v>
      </c>
      <c r="AT13" s="216">
        <v>5493621</v>
      </c>
      <c r="AU13" s="216">
        <v>5523095</v>
      </c>
      <c r="AV13" s="216">
        <v>5547683</v>
      </c>
      <c r="AW13" s="216">
        <v>5570572</v>
      </c>
      <c r="AX13" s="216">
        <v>5591572</v>
      </c>
      <c r="AZ13" s="195" t="s">
        <v>7</v>
      </c>
      <c r="BA13" s="197"/>
      <c r="BB13" s="233"/>
      <c r="BC13" s="216"/>
      <c r="BD13" s="216"/>
      <c r="BE13" s="216"/>
      <c r="BF13" s="216"/>
      <c r="BG13" s="216">
        <f t="shared" si="15"/>
        <v>5.7775690236900928E-5</v>
      </c>
      <c r="BH13" s="216">
        <f t="shared" si="16"/>
        <v>9.8264910418656418E-5</v>
      </c>
      <c r="BI13" s="216">
        <f t="shared" si="17"/>
        <v>9.7291435852390679E-5</v>
      </c>
      <c r="BJ13" s="216">
        <f t="shared" si="18"/>
        <v>1.4594324791382781E-4</v>
      </c>
      <c r="BK13" s="216">
        <f t="shared" si="19"/>
        <v>1.7429305734778573E-4</v>
      </c>
      <c r="BL13" s="216">
        <f t="shared" si="20"/>
        <v>1.6293219653111163E-4</v>
      </c>
      <c r="BM13" s="216">
        <f t="shared" si="21"/>
        <v>1.9537345590943104E-4</v>
      </c>
      <c r="BN13" s="216">
        <f t="shared" si="22"/>
        <v>2.1671742147844064E-4</v>
      </c>
      <c r="BO13" s="216">
        <f t="shared" si="23"/>
        <v>1.8483889682543655E-4</v>
      </c>
      <c r="BQ13" s="195" t="s">
        <v>7</v>
      </c>
      <c r="BR13" s="197"/>
      <c r="BS13" s="233"/>
      <c r="BT13" s="216"/>
      <c r="BU13" s="216"/>
      <c r="BV13" s="216"/>
      <c r="BW13" s="216"/>
      <c r="BX13" s="216">
        <f t="shared" si="24"/>
        <v>0.54494938487719435</v>
      </c>
      <c r="BY13" s="216">
        <f t="shared" si="25"/>
        <v>0.99108949060666895</v>
      </c>
      <c r="BZ13" s="216">
        <f t="shared" si="26"/>
        <v>0.76541254054137031</v>
      </c>
      <c r="CA13" s="216">
        <f t="shared" si="27"/>
        <v>1.3331443191316086</v>
      </c>
      <c r="CB13" s="216">
        <f t="shared" si="28"/>
        <v>1.4802565949908313</v>
      </c>
      <c r="CC13" s="216">
        <f t="shared" si="29"/>
        <v>1.019480082796667</v>
      </c>
      <c r="CD13" s="216">
        <f t="shared" si="30"/>
        <v>1.1750776385312438</v>
      </c>
      <c r="CE13" s="216">
        <f t="shared" si="31"/>
        <v>1.3164287176942902</v>
      </c>
      <c r="CF13" s="216">
        <f t="shared" si="32"/>
        <v>0.97483270324626181</v>
      </c>
    </row>
    <row r="14" spans="1:84">
      <c r="A14" s="195" t="s">
        <v>9</v>
      </c>
      <c r="B14" s="197"/>
      <c r="C14" s="213" t="s">
        <v>28</v>
      </c>
      <c r="D14" s="216">
        <v>0</v>
      </c>
      <c r="E14" s="216">
        <v>0</v>
      </c>
      <c r="F14" s="216">
        <v>0</v>
      </c>
      <c r="G14" s="216">
        <v>5</v>
      </c>
      <c r="H14" s="216">
        <v>2.17</v>
      </c>
      <c r="I14" s="216">
        <v>5</v>
      </c>
      <c r="J14" s="216">
        <v>4</v>
      </c>
      <c r="K14" s="216">
        <v>13.75</v>
      </c>
      <c r="L14" s="216">
        <v>5.83</v>
      </c>
      <c r="M14" s="216">
        <v>12</v>
      </c>
      <c r="N14" s="216">
        <v>20.92</v>
      </c>
      <c r="O14" s="216">
        <v>18.78</v>
      </c>
      <c r="P14" s="216">
        <v>11.95</v>
      </c>
      <c r="R14" s="195" t="s">
        <v>9</v>
      </c>
      <c r="S14" s="197"/>
      <c r="T14" s="213" t="s">
        <v>28</v>
      </c>
      <c r="U14" s="216">
        <f t="shared" si="0"/>
        <v>0</v>
      </c>
      <c r="V14" s="216">
        <f t="shared" si="1"/>
        <v>0</v>
      </c>
      <c r="W14" s="216">
        <f t="shared" si="2"/>
        <v>0</v>
      </c>
      <c r="X14" s="216">
        <f t="shared" si="3"/>
        <v>10</v>
      </c>
      <c r="Y14" s="216">
        <f t="shared" si="4"/>
        <v>4.34</v>
      </c>
      <c r="Z14" s="216">
        <f t="shared" si="5"/>
        <v>10</v>
      </c>
      <c r="AA14" s="216">
        <f t="shared" si="6"/>
        <v>9</v>
      </c>
      <c r="AB14" s="216">
        <f t="shared" si="7"/>
        <v>28.5</v>
      </c>
      <c r="AC14" s="216">
        <f t="shared" si="8"/>
        <v>12.66</v>
      </c>
      <c r="AD14" s="216">
        <f t="shared" si="9"/>
        <v>24</v>
      </c>
      <c r="AE14" s="216">
        <f t="shared" si="10"/>
        <v>44.84</v>
      </c>
      <c r="AF14" s="216">
        <f t="shared" si="11"/>
        <v>38.56</v>
      </c>
      <c r="AG14" s="216">
        <f t="shared" si="12"/>
        <v>24.9</v>
      </c>
      <c r="AI14" s="195" t="s">
        <v>9</v>
      </c>
      <c r="AJ14" s="197"/>
      <c r="AK14" s="233"/>
      <c r="AL14" s="216"/>
      <c r="AM14" s="216"/>
      <c r="AN14" s="216"/>
      <c r="AO14" s="216"/>
      <c r="AP14" s="216">
        <v>1379342</v>
      </c>
      <c r="AQ14" s="216">
        <v>1351231</v>
      </c>
      <c r="AR14" s="216">
        <v>1346034</v>
      </c>
      <c r="AS14" s="216">
        <v>1342330</v>
      </c>
      <c r="AT14" s="216">
        <v>1340264</v>
      </c>
      <c r="AU14" s="216">
        <v>1338497</v>
      </c>
      <c r="AV14" s="216">
        <v>1336886</v>
      </c>
      <c r="AW14" s="216">
        <v>1334947</v>
      </c>
      <c r="AX14" s="216">
        <v>1329301</v>
      </c>
      <c r="AZ14" s="195" t="s">
        <v>9</v>
      </c>
      <c r="BA14" s="197"/>
      <c r="BB14" s="233"/>
      <c r="BC14" s="216"/>
      <c r="BD14" s="216"/>
      <c r="BE14" s="216"/>
      <c r="BF14" s="216"/>
      <c r="BG14" s="216">
        <f t="shared" si="15"/>
        <v>3.1464277894822311E-6</v>
      </c>
      <c r="BH14" s="216">
        <f t="shared" si="16"/>
        <v>7.4006591026996867E-6</v>
      </c>
      <c r="BI14" s="216">
        <f t="shared" si="17"/>
        <v>6.6863095583023907E-6</v>
      </c>
      <c r="BJ14" s="216">
        <f t="shared" si="18"/>
        <v>2.1231738842162507E-5</v>
      </c>
      <c r="BK14" s="216">
        <f t="shared" si="19"/>
        <v>9.445900210704757E-6</v>
      </c>
      <c r="BL14" s="216">
        <f t="shared" si="20"/>
        <v>1.7930559425983025E-5</v>
      </c>
      <c r="BM14" s="216">
        <f t="shared" si="21"/>
        <v>3.3540630988730532E-5</v>
      </c>
      <c r="BN14" s="216">
        <f t="shared" si="22"/>
        <v>2.888504187806707E-5</v>
      </c>
      <c r="BO14" s="216">
        <f t="shared" si="23"/>
        <v>1.8731649190063046E-5</v>
      </c>
      <c r="BQ14" s="195" t="s">
        <v>9</v>
      </c>
      <c r="BR14" s="197"/>
      <c r="BS14" s="233"/>
      <c r="BT14" s="216"/>
      <c r="BU14" s="216"/>
      <c r="BV14" s="216"/>
      <c r="BW14" s="216"/>
      <c r="BX14" s="216">
        <f t="shared" si="24"/>
        <v>-0.91946459940135006</v>
      </c>
      <c r="BY14" s="216">
        <f t="shared" si="25"/>
        <v>-0.8649400241176407</v>
      </c>
      <c r="BZ14" s="216">
        <f t="shared" si="26"/>
        <v>-0.82406289712672043</v>
      </c>
      <c r="CA14" s="216">
        <f t="shared" si="27"/>
        <v>-0.60799838505898818</v>
      </c>
      <c r="CB14" s="216">
        <f t="shared" si="28"/>
        <v>-0.71945186473573253</v>
      </c>
      <c r="CC14" s="216">
        <f t="shared" si="29"/>
        <v>-0.59096043739510939</v>
      </c>
      <c r="CD14" s="216">
        <f t="shared" si="30"/>
        <v>-0.44100807655289054</v>
      </c>
      <c r="CE14" s="216">
        <f t="shared" si="31"/>
        <v>-0.49988191965419865</v>
      </c>
      <c r="CF14" s="216">
        <f t="shared" si="32"/>
        <v>-0.54370077232055214</v>
      </c>
    </row>
    <row r="15" spans="1:84">
      <c r="A15" s="195" t="s">
        <v>25</v>
      </c>
      <c r="B15" s="197"/>
      <c r="C15" s="213" t="s">
        <v>28</v>
      </c>
      <c r="D15" s="216">
        <v>0</v>
      </c>
      <c r="E15" s="216">
        <v>27.5</v>
      </c>
      <c r="F15" s="216">
        <v>28.83</v>
      </c>
      <c r="G15" s="216">
        <v>115.83</v>
      </c>
      <c r="H15" s="216">
        <v>123.5</v>
      </c>
      <c r="I15" s="216">
        <v>194.12</v>
      </c>
      <c r="J15" s="216">
        <v>186.83</v>
      </c>
      <c r="K15" s="216">
        <v>214.37</v>
      </c>
      <c r="L15" s="216">
        <v>259.62</v>
      </c>
      <c r="M15" s="216">
        <v>241.02</v>
      </c>
      <c r="N15" s="216">
        <v>317.43</v>
      </c>
      <c r="O15" s="216">
        <v>346.85</v>
      </c>
      <c r="P15" s="216">
        <v>352.28</v>
      </c>
      <c r="R15" s="195" t="s">
        <v>25</v>
      </c>
      <c r="S15" s="197"/>
      <c r="T15" s="213" t="s">
        <v>28</v>
      </c>
      <c r="U15" s="216">
        <f t="shared" si="0"/>
        <v>0</v>
      </c>
      <c r="V15" s="216">
        <f t="shared" si="1"/>
        <v>63</v>
      </c>
      <c r="W15" s="216">
        <f t="shared" si="2"/>
        <v>64.33</v>
      </c>
      <c r="X15" s="216">
        <f t="shared" si="3"/>
        <v>251.65999999999997</v>
      </c>
      <c r="Y15" s="216">
        <f t="shared" si="4"/>
        <v>287</v>
      </c>
      <c r="Z15" s="216">
        <f t="shared" si="5"/>
        <v>436.24</v>
      </c>
      <c r="AA15" s="216">
        <f t="shared" si="6"/>
        <v>412.91</v>
      </c>
      <c r="AB15" s="216">
        <f t="shared" si="7"/>
        <v>488.23</v>
      </c>
      <c r="AC15" s="216">
        <f t="shared" si="8"/>
        <v>577.23</v>
      </c>
      <c r="AD15" s="216">
        <f t="shared" si="9"/>
        <v>529.37</v>
      </c>
      <c r="AE15" s="216">
        <f t="shared" si="10"/>
        <v>716.03</v>
      </c>
      <c r="AF15" s="216">
        <f t="shared" si="11"/>
        <v>776.87</v>
      </c>
      <c r="AG15" s="216">
        <f t="shared" si="12"/>
        <v>790.39</v>
      </c>
      <c r="AI15" s="195" t="s">
        <v>25</v>
      </c>
      <c r="AJ15" s="197"/>
      <c r="AK15" s="233"/>
      <c r="AL15" s="216"/>
      <c r="AM15" s="216"/>
      <c r="AN15" s="216"/>
      <c r="AO15" s="216"/>
      <c r="AP15" s="216">
        <v>5175000</v>
      </c>
      <c r="AQ15" s="216">
        <v>5248000</v>
      </c>
      <c r="AR15" s="216">
        <v>5267000</v>
      </c>
      <c r="AS15" s="216">
        <v>5290000</v>
      </c>
      <c r="AT15" s="216">
        <v>5313000</v>
      </c>
      <c r="AU15" s="216">
        <v>5338000</v>
      </c>
      <c r="AV15" s="216">
        <v>5362000</v>
      </c>
      <c r="AW15" s="216">
        <v>5386000</v>
      </c>
      <c r="AX15" s="216">
        <v>5413000</v>
      </c>
      <c r="AZ15" s="195" t="s">
        <v>25</v>
      </c>
      <c r="BA15" s="197"/>
      <c r="BB15" s="233"/>
      <c r="BC15" s="216"/>
      <c r="BD15" s="216"/>
      <c r="BE15" s="216"/>
      <c r="BF15" s="216"/>
      <c r="BG15" s="216">
        <f t="shared" si="15"/>
        <v>5.5458937198067629E-5</v>
      </c>
      <c r="BH15" s="216">
        <f t="shared" si="16"/>
        <v>8.3125000000000001E-5</v>
      </c>
      <c r="BI15" s="216">
        <f t="shared" si="17"/>
        <v>7.8395671160053163E-5</v>
      </c>
      <c r="BJ15" s="216">
        <f t="shared" si="18"/>
        <v>9.2293005671077505E-5</v>
      </c>
      <c r="BK15" s="216">
        <f t="shared" si="19"/>
        <v>1.0864483342744213E-4</v>
      </c>
      <c r="BL15" s="216">
        <f t="shared" si="20"/>
        <v>9.9170101161483705E-5</v>
      </c>
      <c r="BM15" s="216">
        <f t="shared" si="21"/>
        <v>1.3353785900783289E-4</v>
      </c>
      <c r="BN15" s="216">
        <f t="shared" si="22"/>
        <v>1.4423876717415521E-4</v>
      </c>
      <c r="BO15" s="216">
        <f t="shared" si="23"/>
        <v>1.4601699612045075E-4</v>
      </c>
      <c r="BQ15" s="195" t="s">
        <v>25</v>
      </c>
      <c r="BR15" s="197"/>
      <c r="BS15" s="233"/>
      <c r="BT15" s="216"/>
      <c r="BU15" s="216"/>
      <c r="BV15" s="216"/>
      <c r="BW15" s="216"/>
      <c r="BX15" s="216">
        <f t="shared" si="24"/>
        <v>0.48284557098344466</v>
      </c>
      <c r="BY15" s="216">
        <f t="shared" si="25"/>
        <v>0.68183562915572771</v>
      </c>
      <c r="BZ15" s="216">
        <f t="shared" si="26"/>
        <v>0.43392628713733877</v>
      </c>
      <c r="CA15" s="216">
        <f t="shared" si="27"/>
        <v>0.49807482889131816</v>
      </c>
      <c r="CB15" s="216">
        <f t="shared" si="28"/>
        <v>0.60425147587603845</v>
      </c>
      <c r="CC15" s="216">
        <f t="shared" si="29"/>
        <v>0.31131523662232435</v>
      </c>
      <c r="CD15" s="216">
        <f t="shared" si="30"/>
        <v>0.55757853175027461</v>
      </c>
      <c r="CE15" s="216">
        <f t="shared" si="31"/>
        <v>0.61557111756347849</v>
      </c>
      <c r="CF15" s="216">
        <f t="shared" si="32"/>
        <v>0.61992732346981916</v>
      </c>
    </row>
    <row r="16" spans="1:84">
      <c r="A16" s="195" t="s">
        <v>11</v>
      </c>
      <c r="B16" s="197"/>
      <c r="C16" s="213" t="s">
        <v>28</v>
      </c>
      <c r="D16" s="216">
        <v>104.5</v>
      </c>
      <c r="E16" s="216">
        <v>95</v>
      </c>
      <c r="F16" s="216">
        <v>407.33</v>
      </c>
      <c r="G16" s="216">
        <v>417.87</v>
      </c>
      <c r="H16" s="216">
        <v>611.45000000000005</v>
      </c>
      <c r="I16" s="216">
        <v>1025.24</v>
      </c>
      <c r="J16" s="216">
        <v>1188.04</v>
      </c>
      <c r="K16" s="216">
        <v>1518.97</v>
      </c>
      <c r="L16" s="216">
        <v>1964.41</v>
      </c>
      <c r="M16" s="216">
        <v>2172</v>
      </c>
      <c r="N16" s="216">
        <v>2245.62</v>
      </c>
      <c r="O16" s="216">
        <v>2386.98</v>
      </c>
      <c r="P16" s="216">
        <v>2458.12</v>
      </c>
      <c r="R16" s="195" t="s">
        <v>11</v>
      </c>
      <c r="S16" s="197"/>
      <c r="T16" s="213" t="s">
        <v>28</v>
      </c>
      <c r="U16" s="216">
        <f t="shared" si="0"/>
        <v>221</v>
      </c>
      <c r="V16" s="216">
        <f t="shared" si="1"/>
        <v>212.5</v>
      </c>
      <c r="W16" s="216">
        <f t="shared" si="2"/>
        <v>876.65999999999985</v>
      </c>
      <c r="X16" s="216">
        <f t="shared" si="3"/>
        <v>936.74</v>
      </c>
      <c r="Y16" s="216">
        <f t="shared" si="4"/>
        <v>1381.63</v>
      </c>
      <c r="Z16" s="216">
        <f t="shared" si="5"/>
        <v>2405.6800000000003</v>
      </c>
      <c r="AA16" s="216">
        <f t="shared" si="6"/>
        <v>2820.12</v>
      </c>
      <c r="AB16" s="216">
        <f t="shared" si="7"/>
        <v>3540.6800000000003</v>
      </c>
      <c r="AC16" s="216">
        <f t="shared" si="8"/>
        <v>4672.95</v>
      </c>
      <c r="AD16" s="216">
        <f t="shared" si="9"/>
        <v>4914.58</v>
      </c>
      <c r="AE16" s="216">
        <f t="shared" si="10"/>
        <v>5069.6299999999992</v>
      </c>
      <c r="AF16" s="216">
        <f t="shared" si="11"/>
        <v>5332.54</v>
      </c>
      <c r="AG16" s="216">
        <f t="shared" si="12"/>
        <v>5582.94</v>
      </c>
      <c r="AI16" s="195" t="s">
        <v>11</v>
      </c>
      <c r="AJ16" s="197"/>
      <c r="AK16" s="233"/>
      <c r="AL16" s="216"/>
      <c r="AM16" s="216"/>
      <c r="AN16" s="216"/>
      <c r="AO16" s="216"/>
      <c r="AP16" s="216">
        <v>59062380</v>
      </c>
      <c r="AQ16" s="216">
        <v>61181500</v>
      </c>
      <c r="AR16" s="216">
        <v>61597480</v>
      </c>
      <c r="AS16" s="216">
        <v>61965050</v>
      </c>
      <c r="AT16" s="216">
        <v>62300290</v>
      </c>
      <c r="AU16" s="216">
        <v>62615470</v>
      </c>
      <c r="AV16" s="216">
        <v>62917790</v>
      </c>
      <c r="AW16" s="216">
        <v>63223160</v>
      </c>
      <c r="AX16" s="216">
        <v>63514000</v>
      </c>
      <c r="AZ16" s="195" t="s">
        <v>11</v>
      </c>
      <c r="BA16" s="197"/>
      <c r="BB16" s="233"/>
      <c r="BC16" s="216"/>
      <c r="BD16" s="216"/>
      <c r="BE16" s="216"/>
      <c r="BF16" s="216"/>
      <c r="BG16" s="216">
        <f t="shared" si="15"/>
        <v>2.3392724776752987E-5</v>
      </c>
      <c r="BH16" s="216">
        <f t="shared" si="16"/>
        <v>3.9320382795452877E-5</v>
      </c>
      <c r="BI16" s="216">
        <f t="shared" si="17"/>
        <v>4.5783041773786848E-5</v>
      </c>
      <c r="BJ16" s="216">
        <f t="shared" si="18"/>
        <v>5.7139952279551136E-5</v>
      </c>
      <c r="BK16" s="216">
        <f t="shared" si="19"/>
        <v>7.5006873964792131E-5</v>
      </c>
      <c r="BL16" s="216">
        <f t="shared" si="20"/>
        <v>7.8488271348917441E-5</v>
      </c>
      <c r="BM16" s="216">
        <f t="shared" si="21"/>
        <v>8.0575462043406146E-5</v>
      </c>
      <c r="BN16" s="216">
        <f t="shared" si="22"/>
        <v>8.4344724306725577E-5</v>
      </c>
      <c r="BO16" s="216">
        <f t="shared" si="23"/>
        <v>8.7900935226879103E-5</v>
      </c>
      <c r="BQ16" s="195" t="s">
        <v>11</v>
      </c>
      <c r="BR16" s="197"/>
      <c r="BS16" s="233"/>
      <c r="BT16" s="216"/>
      <c r="BU16" s="216"/>
      <c r="BV16" s="216"/>
      <c r="BW16" s="216"/>
      <c r="BX16" s="216">
        <f t="shared" si="24"/>
        <v>-0.37673421810518437</v>
      </c>
      <c r="BY16" s="216">
        <f t="shared" si="25"/>
        <v>-0.21293499004115474</v>
      </c>
      <c r="BZ16" s="216">
        <f t="shared" si="26"/>
        <v>-0.13819336533121138</v>
      </c>
      <c r="CA16" s="216">
        <f t="shared" si="27"/>
        <v>-4.9084720607610391E-2</v>
      </c>
      <c r="CB16" s="216">
        <f t="shared" si="28"/>
        <v>0.15538899451459215</v>
      </c>
      <c r="CC16" s="216">
        <f t="shared" si="29"/>
        <v>8.1615369594485385E-2</v>
      </c>
      <c r="CD16" s="216">
        <f t="shared" si="30"/>
        <v>2.8688467495596445E-2</v>
      </c>
      <c r="CE16" s="216">
        <f t="shared" si="31"/>
        <v>3.6404802334075517E-2</v>
      </c>
      <c r="CF16" s="216">
        <f t="shared" si="32"/>
        <v>8.8636936137109282E-2</v>
      </c>
    </row>
    <row r="17" spans="1:84">
      <c r="A17" s="217" t="s">
        <v>8</v>
      </c>
      <c r="B17" s="218"/>
      <c r="C17" s="213" t="s">
        <v>28</v>
      </c>
      <c r="D17" s="216">
        <v>151</v>
      </c>
      <c r="E17" s="216">
        <v>242.75</v>
      </c>
      <c r="F17" s="216">
        <v>1914.58</v>
      </c>
      <c r="G17" s="216">
        <v>2688.5</v>
      </c>
      <c r="H17" s="216">
        <v>4511.67</v>
      </c>
      <c r="I17" s="216">
        <v>4882.7299999999996</v>
      </c>
      <c r="J17" s="216">
        <v>5416.77</v>
      </c>
      <c r="K17" s="216">
        <v>6076.63</v>
      </c>
      <c r="L17" s="216">
        <v>6895.5</v>
      </c>
      <c r="M17" s="216">
        <v>6997.18</v>
      </c>
      <c r="N17" s="216">
        <v>7525.44</v>
      </c>
      <c r="O17" s="216">
        <v>7606.22</v>
      </c>
      <c r="P17" s="216">
        <v>7191.8</v>
      </c>
      <c r="R17" s="217" t="s">
        <v>8</v>
      </c>
      <c r="S17" s="218"/>
      <c r="T17" s="213" t="s">
        <v>28</v>
      </c>
      <c r="U17" s="216">
        <f t="shared" si="0"/>
        <v>318.5</v>
      </c>
      <c r="V17" s="216">
        <f t="shared" si="1"/>
        <v>519</v>
      </c>
      <c r="W17" s="216">
        <f t="shared" si="2"/>
        <v>4205.99</v>
      </c>
      <c r="X17" s="216">
        <f t="shared" si="3"/>
        <v>6189.33</v>
      </c>
      <c r="Y17" s="216">
        <f t="shared" si="4"/>
        <v>10295.969999999999</v>
      </c>
      <c r="Z17" s="216">
        <f t="shared" si="5"/>
        <v>11291.33</v>
      </c>
      <c r="AA17" s="216">
        <f t="shared" si="6"/>
        <v>12513.57</v>
      </c>
      <c r="AB17" s="216">
        <f t="shared" si="7"/>
        <v>13839.869999999999</v>
      </c>
      <c r="AC17" s="216">
        <f t="shared" si="8"/>
        <v>15747.77</v>
      </c>
      <c r="AD17" s="216">
        <f t="shared" si="9"/>
        <v>15743.990000000002</v>
      </c>
      <c r="AE17" s="216">
        <f t="shared" si="10"/>
        <v>16695.490000000002</v>
      </c>
      <c r="AF17" s="216">
        <f t="shared" si="11"/>
        <v>16827.93</v>
      </c>
      <c r="AG17" s="216">
        <f t="shared" si="12"/>
        <v>15992.300000000001</v>
      </c>
      <c r="AI17" s="217" t="s">
        <v>8</v>
      </c>
      <c r="AJ17" s="218"/>
      <c r="AK17" s="234"/>
      <c r="AL17" s="216"/>
      <c r="AM17" s="216"/>
      <c r="AN17" s="216"/>
      <c r="AO17" s="216"/>
      <c r="AP17" s="216">
        <v>82211500</v>
      </c>
      <c r="AQ17" s="216">
        <v>82469420</v>
      </c>
      <c r="AR17" s="216">
        <v>82376450</v>
      </c>
      <c r="AS17" s="216">
        <v>82266370</v>
      </c>
      <c r="AT17" s="216">
        <v>82110100</v>
      </c>
      <c r="AU17" s="216">
        <v>81902300</v>
      </c>
      <c r="AV17" s="216">
        <v>81776930</v>
      </c>
      <c r="AW17" s="216">
        <v>81039750</v>
      </c>
      <c r="AX17" s="216">
        <v>80425820</v>
      </c>
      <c r="AZ17" s="217" t="s">
        <v>8</v>
      </c>
      <c r="BA17" s="218"/>
      <c r="BB17" s="234"/>
      <c r="BC17" s="216"/>
      <c r="BD17" s="216"/>
      <c r="BE17" s="216"/>
      <c r="BF17" s="216"/>
      <c r="BG17" s="216">
        <f t="shared" si="15"/>
        <v>1.2523758841524605E-4</v>
      </c>
      <c r="BH17" s="216">
        <f t="shared" si="16"/>
        <v>1.3691535601923719E-4</v>
      </c>
      <c r="BI17" s="216">
        <f t="shared" si="17"/>
        <v>1.5190712879712589E-4</v>
      </c>
      <c r="BJ17" s="216">
        <f t="shared" si="18"/>
        <v>1.6823241380408544E-4</v>
      </c>
      <c r="BK17" s="216">
        <f t="shared" si="19"/>
        <v>1.9178846451289183E-4</v>
      </c>
      <c r="BL17" s="216">
        <f t="shared" si="20"/>
        <v>1.9222891176438271E-4</v>
      </c>
      <c r="BM17" s="216">
        <f t="shared" si="21"/>
        <v>2.041589235497102E-4</v>
      </c>
      <c r="BN17" s="216">
        <f t="shared" si="22"/>
        <v>2.0765031975049283E-4</v>
      </c>
      <c r="BO17" s="216">
        <f t="shared" si="23"/>
        <v>1.988453459349249E-4</v>
      </c>
      <c r="BQ17" s="217" t="s">
        <v>8</v>
      </c>
      <c r="BR17" s="218"/>
      <c r="BS17" s="234"/>
      <c r="BT17" s="216"/>
      <c r="BU17" s="216"/>
      <c r="BV17" s="216"/>
      <c r="BW17" s="216"/>
      <c r="BX17" s="216">
        <f t="shared" si="24"/>
        <v>2.3533601646022992</v>
      </c>
      <c r="BY17" s="216">
        <f t="shared" si="25"/>
        <v>1.7805789405607522</v>
      </c>
      <c r="BZ17" s="216">
        <f t="shared" si="26"/>
        <v>1.7235294374276247</v>
      </c>
      <c r="CA17" s="216">
        <f t="shared" si="27"/>
        <v>1.6800766277247514</v>
      </c>
      <c r="CB17" s="216">
        <f t="shared" si="28"/>
        <v>1.7137140340866237</v>
      </c>
      <c r="CC17" s="216">
        <f t="shared" si="29"/>
        <v>1.3448599768593299</v>
      </c>
      <c r="CD17" s="216">
        <f t="shared" si="30"/>
        <v>1.2628105738040862</v>
      </c>
      <c r="CE17" s="216">
        <f t="shared" si="31"/>
        <v>1.2287512184610336</v>
      </c>
      <c r="CF17" s="216">
        <f t="shared" si="32"/>
        <v>1.1028780603836563</v>
      </c>
    </row>
    <row r="18" spans="1:84">
      <c r="A18" s="195" t="s">
        <v>30</v>
      </c>
      <c r="B18" s="197"/>
      <c r="C18" s="213" t="s">
        <v>28</v>
      </c>
      <c r="D18" s="216">
        <v>0</v>
      </c>
      <c r="E18" s="216">
        <v>0</v>
      </c>
      <c r="F18" s="216">
        <v>7</v>
      </c>
      <c r="G18" s="216">
        <v>25</v>
      </c>
      <c r="H18" s="216">
        <v>10.83</v>
      </c>
      <c r="I18" s="216">
        <v>35.17</v>
      </c>
      <c r="J18" s="216">
        <v>43.67</v>
      </c>
      <c r="K18" s="216">
        <v>38.33</v>
      </c>
      <c r="L18" s="216">
        <v>28.63</v>
      </c>
      <c r="M18" s="216">
        <v>92.77</v>
      </c>
      <c r="N18" s="216">
        <v>96.48</v>
      </c>
      <c r="O18" s="216">
        <v>114.19</v>
      </c>
      <c r="P18" s="216">
        <v>71.5</v>
      </c>
      <c r="R18" s="195" t="s">
        <v>30</v>
      </c>
      <c r="S18" s="197"/>
      <c r="T18" s="213" t="s">
        <v>28</v>
      </c>
      <c r="U18" s="216">
        <f t="shared" si="0"/>
        <v>0</v>
      </c>
      <c r="V18" s="216">
        <f t="shared" si="1"/>
        <v>0</v>
      </c>
      <c r="W18" s="216">
        <f t="shared" si="2"/>
        <v>14</v>
      </c>
      <c r="X18" s="216">
        <f t="shared" si="3"/>
        <v>54.5</v>
      </c>
      <c r="Y18" s="216">
        <f t="shared" si="4"/>
        <v>26.659999999999997</v>
      </c>
      <c r="Z18" s="216">
        <f t="shared" si="5"/>
        <v>99.17</v>
      </c>
      <c r="AA18" s="216">
        <f t="shared" si="6"/>
        <v>106.33</v>
      </c>
      <c r="AB18" s="216">
        <f t="shared" si="7"/>
        <v>91.16</v>
      </c>
      <c r="AC18" s="216">
        <f t="shared" si="8"/>
        <v>64.260000000000005</v>
      </c>
      <c r="AD18" s="216">
        <f t="shared" si="9"/>
        <v>203.45</v>
      </c>
      <c r="AE18" s="216">
        <f t="shared" si="10"/>
        <v>208.46000000000004</v>
      </c>
      <c r="AF18" s="216">
        <f t="shared" si="11"/>
        <v>240.38</v>
      </c>
      <c r="AG18" s="216">
        <f t="shared" si="12"/>
        <v>148.5</v>
      </c>
      <c r="AI18" s="195" t="s">
        <v>30</v>
      </c>
      <c r="AJ18" s="197"/>
      <c r="AK18" s="233"/>
      <c r="AL18" s="216"/>
      <c r="AM18" s="216"/>
      <c r="AN18" s="216"/>
      <c r="AO18" s="216"/>
      <c r="AP18" s="216">
        <v>10917480</v>
      </c>
      <c r="AQ18" s="216">
        <v>11093000</v>
      </c>
      <c r="AR18" s="216">
        <v>11131000</v>
      </c>
      <c r="AS18" s="216">
        <v>11163000</v>
      </c>
      <c r="AT18" s="216">
        <v>11186000</v>
      </c>
      <c r="AU18" s="216">
        <v>11185000</v>
      </c>
      <c r="AV18" s="216">
        <v>11153000</v>
      </c>
      <c r="AW18" s="216">
        <v>11124000</v>
      </c>
      <c r="AX18" s="216">
        <v>11090000</v>
      </c>
      <c r="AZ18" s="195" t="s">
        <v>30</v>
      </c>
      <c r="BA18" s="197"/>
      <c r="BB18" s="233"/>
      <c r="BC18" s="216"/>
      <c r="BD18" s="216"/>
      <c r="BE18" s="216"/>
      <c r="BF18" s="216"/>
      <c r="BG18" s="216">
        <f t="shared" si="15"/>
        <v>2.4419554695772282E-6</v>
      </c>
      <c r="BH18" s="216">
        <f t="shared" si="16"/>
        <v>8.9398719913458938E-6</v>
      </c>
      <c r="BI18" s="216">
        <f t="shared" si="17"/>
        <v>9.5526008444883661E-6</v>
      </c>
      <c r="BJ18" s="216">
        <f t="shared" si="18"/>
        <v>8.1662635492251184E-6</v>
      </c>
      <c r="BK18" s="216">
        <f t="shared" si="19"/>
        <v>5.7446808510638302E-6</v>
      </c>
      <c r="BL18" s="216">
        <f t="shared" si="20"/>
        <v>1.8189539561913274E-5</v>
      </c>
      <c r="BM18" s="216">
        <f t="shared" si="21"/>
        <v>1.8690935174392544E-5</v>
      </c>
      <c r="BN18" s="216">
        <f t="shared" si="22"/>
        <v>2.160913340524991E-5</v>
      </c>
      <c r="BO18" s="216">
        <f t="shared" si="23"/>
        <v>1.339044183949504E-5</v>
      </c>
      <c r="BQ18" s="195" t="s">
        <v>30</v>
      </c>
      <c r="BR18" s="197"/>
      <c r="BS18" s="233"/>
      <c r="BT18" s="216"/>
      <c r="BU18" s="216"/>
      <c r="BV18" s="216"/>
      <c r="BW18" s="216"/>
      <c r="BX18" s="216">
        <f t="shared" si="24"/>
        <v>-0.93834896778906163</v>
      </c>
      <c r="BY18" s="216">
        <f t="shared" si="25"/>
        <v>-0.83349944644933904</v>
      </c>
      <c r="BZ18" s="216">
        <f t="shared" si="26"/>
        <v>-0.77377987470912513</v>
      </c>
      <c r="CA18" s="216">
        <f t="shared" si="27"/>
        <v>-0.81136335297942042</v>
      </c>
      <c r="CB18" s="216">
        <f t="shared" si="28"/>
        <v>-0.76884066632686709</v>
      </c>
      <c r="CC18" s="216">
        <f t="shared" si="29"/>
        <v>-0.58808411052629994</v>
      </c>
      <c r="CD18" s="216">
        <f t="shared" si="30"/>
        <v>-0.58929926093192919</v>
      </c>
      <c r="CE18" s="216">
        <f t="shared" si="31"/>
        <v>-0.5702388516361514</v>
      </c>
      <c r="CF18" s="216">
        <f t="shared" si="32"/>
        <v>-0.59252947953978974</v>
      </c>
    </row>
    <row r="19" spans="1:84">
      <c r="A19" s="195" t="s">
        <v>17</v>
      </c>
      <c r="B19" s="197"/>
      <c r="C19" s="213" t="s">
        <v>28</v>
      </c>
      <c r="D19" s="216">
        <v>2</v>
      </c>
      <c r="E19" s="216">
        <v>4</v>
      </c>
      <c r="F19" s="216">
        <v>37</v>
      </c>
      <c r="G19" s="216">
        <v>73</v>
      </c>
      <c r="H19" s="216">
        <v>48.17</v>
      </c>
      <c r="I19" s="216">
        <v>48.67</v>
      </c>
      <c r="J19" s="216">
        <v>59.83</v>
      </c>
      <c r="K19" s="216">
        <v>80.37</v>
      </c>
      <c r="L19" s="216">
        <v>80.42</v>
      </c>
      <c r="M19" s="216">
        <v>76</v>
      </c>
      <c r="N19" s="216">
        <v>98.94</v>
      </c>
      <c r="O19" s="216">
        <v>87.69</v>
      </c>
      <c r="P19" s="216">
        <v>75.12</v>
      </c>
      <c r="R19" s="195" t="s">
        <v>17</v>
      </c>
      <c r="S19" s="197"/>
      <c r="T19" s="213" t="s">
        <v>28</v>
      </c>
      <c r="U19" s="216">
        <f t="shared" si="0"/>
        <v>4</v>
      </c>
      <c r="V19" s="216">
        <f t="shared" si="1"/>
        <v>9</v>
      </c>
      <c r="W19" s="216">
        <f t="shared" si="2"/>
        <v>86</v>
      </c>
      <c r="X19" s="216">
        <f t="shared" si="3"/>
        <v>162</v>
      </c>
      <c r="Y19" s="216">
        <f t="shared" si="4"/>
        <v>103.84</v>
      </c>
      <c r="Z19" s="216">
        <f t="shared" si="5"/>
        <v>111.84</v>
      </c>
      <c r="AA19" s="216">
        <f t="shared" si="6"/>
        <v>148.16</v>
      </c>
      <c r="AB19" s="216">
        <f t="shared" si="7"/>
        <v>185.07000000000002</v>
      </c>
      <c r="AC19" s="216">
        <f t="shared" si="8"/>
        <v>188.67000000000002</v>
      </c>
      <c r="AD19" s="216">
        <f t="shared" si="9"/>
        <v>165</v>
      </c>
      <c r="AE19" s="216">
        <f t="shared" si="10"/>
        <v>230.88</v>
      </c>
      <c r="AF19" s="216">
        <f t="shared" si="11"/>
        <v>201.54999999999998</v>
      </c>
      <c r="AG19" s="216">
        <f t="shared" si="12"/>
        <v>165.57</v>
      </c>
      <c r="AI19" s="195" t="s">
        <v>17</v>
      </c>
      <c r="AJ19" s="197"/>
      <c r="AK19" s="233"/>
      <c r="AL19" s="216"/>
      <c r="AM19" s="216"/>
      <c r="AN19" s="216"/>
      <c r="AO19" s="216"/>
      <c r="AP19" s="216">
        <v>10210970</v>
      </c>
      <c r="AQ19" s="216">
        <v>10087070</v>
      </c>
      <c r="AR19" s="216">
        <v>10071370</v>
      </c>
      <c r="AS19" s="216">
        <v>10055780</v>
      </c>
      <c r="AT19" s="216">
        <v>10038190</v>
      </c>
      <c r="AU19" s="216">
        <v>10022650</v>
      </c>
      <c r="AV19" s="216">
        <v>10000020</v>
      </c>
      <c r="AW19" s="216">
        <v>9958823</v>
      </c>
      <c r="AX19" s="216">
        <v>9920361</v>
      </c>
      <c r="AZ19" s="195" t="s">
        <v>17</v>
      </c>
      <c r="BA19" s="197"/>
      <c r="BB19" s="233"/>
      <c r="BC19" s="216"/>
      <c r="BD19" s="216"/>
      <c r="BE19" s="216"/>
      <c r="BF19" s="216"/>
      <c r="BG19" s="216">
        <f t="shared" si="15"/>
        <v>1.0169455007702501E-5</v>
      </c>
      <c r="BH19" s="216">
        <f t="shared" si="16"/>
        <v>1.1087461472954982E-5</v>
      </c>
      <c r="BI19" s="216">
        <f t="shared" si="17"/>
        <v>1.4711007539192781E-5</v>
      </c>
      <c r="BJ19" s="216">
        <f t="shared" si="18"/>
        <v>1.8404340588199027E-5</v>
      </c>
      <c r="BK19" s="216">
        <f t="shared" si="19"/>
        <v>1.8795221050806971E-5</v>
      </c>
      <c r="BL19" s="216">
        <f t="shared" si="20"/>
        <v>1.6462711957416452E-5</v>
      </c>
      <c r="BM19" s="216">
        <f t="shared" si="21"/>
        <v>2.3087953824092352E-5</v>
      </c>
      <c r="BN19" s="216">
        <f t="shared" si="22"/>
        <v>2.0238335393650432E-5</v>
      </c>
      <c r="BO19" s="216">
        <f t="shared" si="23"/>
        <v>1.6689916828631537E-5</v>
      </c>
      <c r="BQ19" s="195" t="s">
        <v>17</v>
      </c>
      <c r="BR19" s="197"/>
      <c r="BS19" s="233"/>
      <c r="BT19" s="216"/>
      <c r="BU19" s="216"/>
      <c r="BV19" s="216"/>
      <c r="BW19" s="216"/>
      <c r="BX19" s="216">
        <f t="shared" si="24"/>
        <v>-0.7312025067137603</v>
      </c>
      <c r="BY19" s="216">
        <f t="shared" si="25"/>
        <v>-0.78963192533239601</v>
      </c>
      <c r="BZ19" s="216">
        <f t="shared" si="26"/>
        <v>-0.68328653206841983</v>
      </c>
      <c r="CA19" s="216">
        <f t="shared" si="27"/>
        <v>-0.65200702173877156</v>
      </c>
      <c r="CB19" s="216">
        <f t="shared" si="28"/>
        <v>-0.59469520831630185</v>
      </c>
      <c r="CC19" s="216">
        <f t="shared" si="29"/>
        <v>-0.60726288120218652</v>
      </c>
      <c r="CD19" s="216">
        <f t="shared" si="30"/>
        <v>-0.54539000437523022</v>
      </c>
      <c r="CE19" s="216">
        <f t="shared" si="31"/>
        <v>-0.58349426060994758</v>
      </c>
      <c r="CF19" s="216">
        <f t="shared" si="32"/>
        <v>-0.56236605624475311</v>
      </c>
    </row>
    <row r="20" spans="1:84">
      <c r="A20" s="195" t="s">
        <v>31</v>
      </c>
      <c r="B20" s="197"/>
      <c r="C20" s="213" t="s">
        <v>28</v>
      </c>
      <c r="D20" s="216">
        <v>0.67</v>
      </c>
      <c r="E20" s="216">
        <v>0</v>
      </c>
      <c r="F20" s="216">
        <v>0</v>
      </c>
      <c r="G20" s="216">
        <v>0</v>
      </c>
      <c r="H20" s="216">
        <v>7.5</v>
      </c>
      <c r="I20" s="216">
        <v>9.17</v>
      </c>
      <c r="J20" s="216">
        <v>5</v>
      </c>
      <c r="K20" s="216">
        <v>3.83</v>
      </c>
      <c r="L20" s="216">
        <v>1.5</v>
      </c>
      <c r="M20" s="216">
        <v>4.58</v>
      </c>
      <c r="N20" s="216">
        <v>4.25</v>
      </c>
      <c r="O20" s="216">
        <v>3.56</v>
      </c>
      <c r="P20" s="216">
        <v>3</v>
      </c>
      <c r="R20" s="195" t="s">
        <v>31</v>
      </c>
      <c r="S20" s="197"/>
      <c r="T20" s="213" t="s">
        <v>28</v>
      </c>
      <c r="U20" s="216">
        <f t="shared" si="0"/>
        <v>1.34</v>
      </c>
      <c r="V20" s="216">
        <f t="shared" si="1"/>
        <v>0</v>
      </c>
      <c r="W20" s="216">
        <f t="shared" si="2"/>
        <v>0</v>
      </c>
      <c r="X20" s="216">
        <f t="shared" si="3"/>
        <v>0</v>
      </c>
      <c r="Y20" s="216">
        <f t="shared" si="4"/>
        <v>15</v>
      </c>
      <c r="Z20" s="216">
        <f t="shared" si="5"/>
        <v>18.34</v>
      </c>
      <c r="AA20" s="216">
        <f t="shared" si="6"/>
        <v>11.5</v>
      </c>
      <c r="AB20" s="216">
        <f t="shared" si="7"/>
        <v>7.66</v>
      </c>
      <c r="AC20" s="216">
        <f t="shared" si="8"/>
        <v>3.5</v>
      </c>
      <c r="AD20" s="216">
        <f t="shared" si="9"/>
        <v>9.66</v>
      </c>
      <c r="AE20" s="216">
        <f t="shared" si="10"/>
        <v>8.5</v>
      </c>
      <c r="AF20" s="216">
        <f t="shared" si="11"/>
        <v>7.12</v>
      </c>
      <c r="AG20" s="216">
        <f t="shared" si="12"/>
        <v>7</v>
      </c>
      <c r="AI20" s="195" t="s">
        <v>31</v>
      </c>
      <c r="AJ20" s="197"/>
      <c r="AK20" s="233"/>
      <c r="AL20" s="216"/>
      <c r="AM20" s="216"/>
      <c r="AN20" s="216"/>
      <c r="AO20" s="216"/>
      <c r="AP20" s="216">
        <v>281154</v>
      </c>
      <c r="AQ20" s="216">
        <v>295864</v>
      </c>
      <c r="AR20" s="216">
        <v>304334</v>
      </c>
      <c r="AS20" s="216">
        <v>311396</v>
      </c>
      <c r="AT20" s="216">
        <v>319355</v>
      </c>
      <c r="AU20" s="216">
        <v>319246</v>
      </c>
      <c r="AV20" s="216">
        <v>318006</v>
      </c>
      <c r="AW20" s="216">
        <v>319013.5</v>
      </c>
      <c r="AX20" s="216" t="s">
        <v>89</v>
      </c>
      <c r="AZ20" s="195" t="s">
        <v>31</v>
      </c>
      <c r="BA20" s="197"/>
      <c r="BB20" s="233"/>
      <c r="BC20" s="216"/>
      <c r="BD20" s="216"/>
      <c r="BE20" s="216"/>
      <c r="BF20" s="216"/>
      <c r="BG20" s="216">
        <f t="shared" si="15"/>
        <v>5.335154399368318E-5</v>
      </c>
      <c r="BH20" s="216">
        <f t="shared" si="16"/>
        <v>6.1987940405050965E-5</v>
      </c>
      <c r="BI20" s="216">
        <f t="shared" si="17"/>
        <v>3.7787430914718698E-5</v>
      </c>
      <c r="BJ20" s="216">
        <f t="shared" si="18"/>
        <v>2.4598903004534419E-5</v>
      </c>
      <c r="BK20" s="216">
        <f t="shared" si="19"/>
        <v>1.0959590424449281E-5</v>
      </c>
      <c r="BL20" s="216">
        <f t="shared" si="20"/>
        <v>3.0258797291117195E-5</v>
      </c>
      <c r="BM20" s="216">
        <f t="shared" si="21"/>
        <v>2.672905542662717E-5</v>
      </c>
      <c r="BN20" s="216">
        <f t="shared" si="22"/>
        <v>2.2318804690083649E-5</v>
      </c>
      <c r="BO20" s="216" t="s">
        <v>89</v>
      </c>
      <c r="BQ20" s="195" t="s">
        <v>31</v>
      </c>
      <c r="BR20" s="197"/>
      <c r="BS20" s="233"/>
      <c r="BT20" s="216"/>
      <c r="BU20" s="216"/>
      <c r="BV20" s="216"/>
      <c r="BW20" s="216"/>
      <c r="BX20" s="216">
        <f t="shared" si="24"/>
        <v>0.42635394102881069</v>
      </c>
      <c r="BY20" s="216">
        <f t="shared" si="25"/>
        <v>0.25008160164168941</v>
      </c>
      <c r="BZ20" s="216">
        <f t="shared" si="26"/>
        <v>-0.27845945831573488</v>
      </c>
      <c r="CA20" s="216">
        <f t="shared" si="27"/>
        <v>-0.55558825710644855</v>
      </c>
      <c r="CB20" s="216">
        <f t="shared" si="28"/>
        <v>-0.69925329275908443</v>
      </c>
      <c r="CC20" s="216">
        <f t="shared" si="29"/>
        <v>-0.4540385777737575</v>
      </c>
      <c r="CD20" s="216">
        <f t="shared" si="30"/>
        <v>-0.50902944346980306</v>
      </c>
      <c r="CE20" s="216">
        <f t="shared" si="31"/>
        <v>-0.56337643789041336</v>
      </c>
      <c r="CF20" s="216"/>
    </row>
    <row r="21" spans="1:84">
      <c r="A21" s="195" t="s">
        <v>32</v>
      </c>
      <c r="B21" s="197"/>
      <c r="C21" s="213" t="s">
        <v>28</v>
      </c>
      <c r="D21" s="216">
        <v>0</v>
      </c>
      <c r="E21" s="216">
        <v>1</v>
      </c>
      <c r="F21" s="216">
        <v>4</v>
      </c>
      <c r="G21" s="216">
        <v>5.5</v>
      </c>
      <c r="H21" s="216">
        <v>28.53</v>
      </c>
      <c r="I21" s="216">
        <v>41.83</v>
      </c>
      <c r="J21" s="216">
        <v>52.62</v>
      </c>
      <c r="K21" s="216">
        <v>60.33</v>
      </c>
      <c r="L21" s="216">
        <v>76.430000000000007</v>
      </c>
      <c r="M21" s="216">
        <v>63.78</v>
      </c>
      <c r="N21" s="216">
        <v>57.62</v>
      </c>
      <c r="O21" s="216">
        <v>66.88</v>
      </c>
      <c r="P21" s="216">
        <v>65.12</v>
      </c>
      <c r="R21" s="195" t="s">
        <v>32</v>
      </c>
      <c r="S21" s="197"/>
      <c r="T21" s="213" t="s">
        <v>28</v>
      </c>
      <c r="U21" s="216">
        <f t="shared" si="0"/>
        <v>0</v>
      </c>
      <c r="V21" s="216">
        <f t="shared" si="1"/>
        <v>2</v>
      </c>
      <c r="W21" s="216">
        <f t="shared" si="2"/>
        <v>8</v>
      </c>
      <c r="X21" s="216">
        <f t="shared" si="3"/>
        <v>13.5</v>
      </c>
      <c r="Y21" s="216">
        <f t="shared" si="4"/>
        <v>62.06</v>
      </c>
      <c r="Z21" s="216">
        <f t="shared" si="5"/>
        <v>93.17</v>
      </c>
      <c r="AA21" s="216">
        <f t="shared" si="6"/>
        <v>122.13</v>
      </c>
      <c r="AB21" s="216">
        <f t="shared" si="7"/>
        <v>125.16</v>
      </c>
      <c r="AC21" s="216">
        <f t="shared" si="8"/>
        <v>165.70000000000002</v>
      </c>
      <c r="AD21" s="216">
        <f t="shared" si="9"/>
        <v>140.56</v>
      </c>
      <c r="AE21" s="216">
        <f t="shared" si="10"/>
        <v>126.39999999999999</v>
      </c>
      <c r="AF21" s="216">
        <f t="shared" si="11"/>
        <v>148.16</v>
      </c>
      <c r="AG21" s="216">
        <f t="shared" si="12"/>
        <v>141.13</v>
      </c>
      <c r="AI21" s="195" t="s">
        <v>32</v>
      </c>
      <c r="AJ21" s="197"/>
      <c r="AK21" s="233"/>
      <c r="AL21" s="216"/>
      <c r="AM21" s="216"/>
      <c r="AN21" s="216"/>
      <c r="AO21" s="216"/>
      <c r="AP21" s="216">
        <v>3789500</v>
      </c>
      <c r="AQ21" s="216">
        <v>4133800</v>
      </c>
      <c r="AR21" s="216">
        <v>4232900</v>
      </c>
      <c r="AS21" s="216">
        <v>4375800</v>
      </c>
      <c r="AT21" s="216">
        <v>4485100</v>
      </c>
      <c r="AU21" s="216">
        <v>4533400</v>
      </c>
      <c r="AV21" s="216">
        <v>4554800</v>
      </c>
      <c r="AW21" s="216">
        <v>4574900</v>
      </c>
      <c r="AX21" s="216">
        <v>4585400</v>
      </c>
      <c r="AZ21" s="195" t="s">
        <v>32</v>
      </c>
      <c r="BA21" s="197"/>
      <c r="BB21" s="233"/>
      <c r="BC21" s="216"/>
      <c r="BD21" s="216"/>
      <c r="BE21" s="216"/>
      <c r="BF21" s="216"/>
      <c r="BG21" s="216">
        <f t="shared" si="15"/>
        <v>1.637683071645336E-5</v>
      </c>
      <c r="BH21" s="216">
        <f t="shared" si="16"/>
        <v>2.2538584353379456E-5</v>
      </c>
      <c r="BI21" s="216">
        <f t="shared" si="17"/>
        <v>2.8852559710836541E-5</v>
      </c>
      <c r="BJ21" s="216">
        <f t="shared" si="18"/>
        <v>2.8602769779240366E-5</v>
      </c>
      <c r="BK21" s="216">
        <f t="shared" si="19"/>
        <v>3.6944549731332637E-5</v>
      </c>
      <c r="BL21" s="216">
        <f t="shared" si="20"/>
        <v>3.1005426390788372E-5</v>
      </c>
      <c r="BM21" s="216">
        <f t="shared" si="21"/>
        <v>2.7750944059014665E-5</v>
      </c>
      <c r="BN21" s="216">
        <f t="shared" si="22"/>
        <v>3.2385407331307785E-5</v>
      </c>
      <c r="BO21" s="216">
        <f t="shared" si="23"/>
        <v>3.0778121865049941E-5</v>
      </c>
      <c r="BQ21" s="195" t="s">
        <v>32</v>
      </c>
      <c r="BR21" s="197"/>
      <c r="BS21" s="233"/>
      <c r="BT21" s="216"/>
      <c r="BU21" s="216"/>
      <c r="BV21" s="216"/>
      <c r="BW21" s="216"/>
      <c r="BX21" s="216">
        <f t="shared" si="24"/>
        <v>-0.56480509649217636</v>
      </c>
      <c r="BY21" s="216">
        <f t="shared" si="25"/>
        <v>-0.55572671250123817</v>
      </c>
      <c r="BZ21" s="216">
        <f t="shared" si="26"/>
        <v>-0.43520288882762675</v>
      </c>
      <c r="CA21" s="216">
        <f t="shared" si="27"/>
        <v>-0.49326781181534579</v>
      </c>
      <c r="CB21" s="216">
        <f t="shared" si="28"/>
        <v>-0.35251188814104684</v>
      </c>
      <c r="CC21" s="216">
        <f t="shared" si="29"/>
        <v>-0.44574624549620534</v>
      </c>
      <c r="CD21" s="216">
        <f t="shared" si="30"/>
        <v>-0.49882471756195634</v>
      </c>
      <c r="CE21" s="216">
        <f t="shared" si="31"/>
        <v>-0.46603391633946223</v>
      </c>
      <c r="CF21" s="216">
        <f t="shared" si="32"/>
        <v>-0.43357329576622439</v>
      </c>
    </row>
    <row r="22" spans="1:84">
      <c r="A22" s="217" t="s">
        <v>45</v>
      </c>
      <c r="B22" s="218"/>
      <c r="C22" s="213" t="s">
        <v>28</v>
      </c>
      <c r="D22" s="216">
        <v>0</v>
      </c>
      <c r="E22" s="216">
        <v>0</v>
      </c>
      <c r="F22" s="216">
        <v>23.5</v>
      </c>
      <c r="G22" s="216">
        <v>48.03</v>
      </c>
      <c r="H22" s="216">
        <v>96.25</v>
      </c>
      <c r="I22" s="216">
        <v>159.65</v>
      </c>
      <c r="J22" s="216">
        <v>215.45</v>
      </c>
      <c r="K22" s="216">
        <v>281.62</v>
      </c>
      <c r="L22" s="216">
        <v>328.97</v>
      </c>
      <c r="M22" s="216">
        <v>288.31</v>
      </c>
      <c r="N22" s="216">
        <v>290.62</v>
      </c>
      <c r="O22" s="216">
        <v>325.24</v>
      </c>
      <c r="P22" s="216">
        <v>362.11</v>
      </c>
      <c r="R22" s="217" t="s">
        <v>45</v>
      </c>
      <c r="S22" s="218"/>
      <c r="T22" s="213" t="s">
        <v>28</v>
      </c>
      <c r="U22" s="216">
        <f t="shared" si="0"/>
        <v>0</v>
      </c>
      <c r="V22" s="216">
        <f t="shared" si="1"/>
        <v>0</v>
      </c>
      <c r="W22" s="216">
        <f t="shared" si="2"/>
        <v>49</v>
      </c>
      <c r="X22" s="216">
        <f t="shared" si="3"/>
        <v>101.76</v>
      </c>
      <c r="Y22" s="216">
        <f t="shared" si="4"/>
        <v>205.34000000000003</v>
      </c>
      <c r="Z22" s="216">
        <f t="shared" si="5"/>
        <v>343.8</v>
      </c>
      <c r="AA22" s="216">
        <f t="shared" si="6"/>
        <v>465.57</v>
      </c>
      <c r="AB22" s="216">
        <f t="shared" si="7"/>
        <v>590.91</v>
      </c>
      <c r="AC22" s="216">
        <f t="shared" si="8"/>
        <v>702.94</v>
      </c>
      <c r="AD22" s="216">
        <f t="shared" si="9"/>
        <v>625.79</v>
      </c>
      <c r="AE22" s="216">
        <f t="shared" si="10"/>
        <v>612.07000000000005</v>
      </c>
      <c r="AF22" s="216">
        <f t="shared" si="11"/>
        <v>691.98</v>
      </c>
      <c r="AG22" s="216">
        <f t="shared" si="12"/>
        <v>765.71</v>
      </c>
      <c r="AI22" s="217" t="s">
        <v>45</v>
      </c>
      <c r="AJ22" s="218"/>
      <c r="AK22" s="234"/>
      <c r="AL22" s="216"/>
      <c r="AM22" s="216"/>
      <c r="AN22" s="216"/>
      <c r="AO22" s="216"/>
      <c r="AP22" s="216">
        <v>6289200</v>
      </c>
      <c r="AQ22" s="216">
        <v>6930100</v>
      </c>
      <c r="AR22" s="216">
        <v>7053700</v>
      </c>
      <c r="AS22" s="216">
        <v>7180100</v>
      </c>
      <c r="AT22" s="216">
        <v>7308800</v>
      </c>
      <c r="AU22" s="216">
        <v>7485600</v>
      </c>
      <c r="AV22" s="216">
        <v>7623600</v>
      </c>
      <c r="AW22" s="216">
        <v>7765800</v>
      </c>
      <c r="AX22" s="216">
        <v>7910500</v>
      </c>
      <c r="AZ22" s="217" t="s">
        <v>45</v>
      </c>
      <c r="BA22" s="218"/>
      <c r="BB22" s="234"/>
      <c r="BC22" s="216"/>
      <c r="BD22" s="216"/>
      <c r="BE22" s="216"/>
      <c r="BF22" s="216"/>
      <c r="BG22" s="216">
        <f t="shared" si="15"/>
        <v>3.2649621573491067E-5</v>
      </c>
      <c r="BH22" s="216">
        <f t="shared" si="16"/>
        <v>4.9609673742081648E-5</v>
      </c>
      <c r="BI22" s="216">
        <f t="shared" si="17"/>
        <v>6.6003657654847814E-5</v>
      </c>
      <c r="BJ22" s="216">
        <f t="shared" si="18"/>
        <v>8.2298296681104709E-5</v>
      </c>
      <c r="BK22" s="216">
        <f t="shared" si="19"/>
        <v>9.6177211033274959E-5</v>
      </c>
      <c r="BL22" s="216">
        <f t="shared" si="20"/>
        <v>8.3599177086673068E-5</v>
      </c>
      <c r="BM22" s="216">
        <f t="shared" si="21"/>
        <v>8.0286216485649824E-5</v>
      </c>
      <c r="BN22" s="216">
        <f t="shared" si="22"/>
        <v>8.9106080506837671E-5</v>
      </c>
      <c r="BO22" s="216">
        <f t="shared" si="23"/>
        <v>9.679666266354845E-5</v>
      </c>
      <c r="BQ22" s="217" t="s">
        <v>45</v>
      </c>
      <c r="BR22" s="218"/>
      <c r="BS22" s="234"/>
      <c r="BT22" s="216"/>
      <c r="BU22" s="216"/>
      <c r="BV22" s="216"/>
      <c r="BW22" s="216"/>
      <c r="BX22" s="216">
        <f t="shared" si="24"/>
        <v>-0.12859011890168059</v>
      </c>
      <c r="BY22" s="216">
        <f t="shared" si="25"/>
        <v>-2.7618206599092634E-3</v>
      </c>
      <c r="BZ22" s="216">
        <f t="shared" si="26"/>
        <v>0.21653460197106228</v>
      </c>
      <c r="CA22" s="216">
        <f t="shared" si="27"/>
        <v>0.34250653707275786</v>
      </c>
      <c r="CB22" s="216">
        <f t="shared" si="28"/>
        <v>0.43788443061167809</v>
      </c>
      <c r="CC22" s="216">
        <f t="shared" si="29"/>
        <v>0.13837893350511099</v>
      </c>
      <c r="CD22" s="216">
        <f t="shared" si="30"/>
        <v>2.5800020023517851E-2</v>
      </c>
      <c r="CE22" s="216">
        <f t="shared" si="31"/>
        <v>8.2446395018298618E-2</v>
      </c>
      <c r="CF22" s="216">
        <f t="shared" si="32"/>
        <v>0.16996065978192793</v>
      </c>
    </row>
    <row r="23" spans="1:84">
      <c r="A23" s="195" t="s">
        <v>12</v>
      </c>
      <c r="B23" s="197"/>
      <c r="C23" s="213" t="s">
        <v>28</v>
      </c>
      <c r="D23" s="216">
        <v>13</v>
      </c>
      <c r="E23" s="216">
        <v>30</v>
      </c>
      <c r="F23" s="216">
        <v>118</v>
      </c>
      <c r="G23" s="216">
        <v>208.83</v>
      </c>
      <c r="H23" s="216">
        <v>318.2</v>
      </c>
      <c r="I23" s="216">
        <v>427.43</v>
      </c>
      <c r="J23" s="216">
        <v>527.5</v>
      </c>
      <c r="K23" s="216">
        <v>655.6</v>
      </c>
      <c r="L23" s="216">
        <v>786.63</v>
      </c>
      <c r="M23" s="216">
        <v>873.03</v>
      </c>
      <c r="N23" s="216">
        <v>858.55</v>
      </c>
      <c r="O23" s="216">
        <v>748.94</v>
      </c>
      <c r="P23" s="216">
        <v>729.4</v>
      </c>
      <c r="R23" s="195" t="s">
        <v>12</v>
      </c>
      <c r="S23" s="197"/>
      <c r="T23" s="213" t="s">
        <v>28</v>
      </c>
      <c r="U23" s="216">
        <f t="shared" si="0"/>
        <v>26</v>
      </c>
      <c r="V23" s="216">
        <f t="shared" si="1"/>
        <v>64</v>
      </c>
      <c r="W23" s="216">
        <f t="shared" si="2"/>
        <v>248</v>
      </c>
      <c r="X23" s="216">
        <f t="shared" si="3"/>
        <v>473.66</v>
      </c>
      <c r="Y23" s="216">
        <f t="shared" si="4"/>
        <v>696.4</v>
      </c>
      <c r="Z23" s="216">
        <f t="shared" si="5"/>
        <v>970.90000000000009</v>
      </c>
      <c r="AA23" s="216">
        <f t="shared" si="6"/>
        <v>1172.8400000000001</v>
      </c>
      <c r="AB23" s="216">
        <f t="shared" si="7"/>
        <v>1457.3600000000001</v>
      </c>
      <c r="AC23" s="216">
        <f t="shared" si="8"/>
        <v>1766.92</v>
      </c>
      <c r="AD23" s="216">
        <f t="shared" si="9"/>
        <v>1916.7099999999998</v>
      </c>
      <c r="AE23" s="216">
        <f t="shared" si="10"/>
        <v>1929.88</v>
      </c>
      <c r="AF23" s="216">
        <f t="shared" si="11"/>
        <v>1651.38</v>
      </c>
      <c r="AG23" s="216">
        <f t="shared" si="12"/>
        <v>1669.05</v>
      </c>
      <c r="AI23" s="195" t="s">
        <v>12</v>
      </c>
      <c r="AJ23" s="197"/>
      <c r="AK23" s="233"/>
      <c r="AL23" s="216"/>
      <c r="AM23" s="216"/>
      <c r="AN23" s="216"/>
      <c r="AO23" s="216"/>
      <c r="AP23" s="216">
        <v>56942110</v>
      </c>
      <c r="AQ23" s="216">
        <v>58607040</v>
      </c>
      <c r="AR23" s="216">
        <v>58941500</v>
      </c>
      <c r="AS23" s="216">
        <v>59375290</v>
      </c>
      <c r="AT23" s="216">
        <v>59832180</v>
      </c>
      <c r="AU23" s="216">
        <v>60192700</v>
      </c>
      <c r="AV23" s="216">
        <v>60483380</v>
      </c>
      <c r="AW23" s="216">
        <v>60626440</v>
      </c>
      <c r="AX23" s="216">
        <v>60916200</v>
      </c>
      <c r="AZ23" s="195" t="s">
        <v>12</v>
      </c>
      <c r="BA23" s="197"/>
      <c r="BB23" s="233"/>
      <c r="BC23" s="216"/>
      <c r="BD23" s="216"/>
      <c r="BE23" s="216"/>
      <c r="BF23" s="216"/>
      <c r="BG23" s="216">
        <f t="shared" si="15"/>
        <v>1.2229964783531907E-5</v>
      </c>
      <c r="BH23" s="216">
        <f t="shared" si="16"/>
        <v>1.6566269171758206E-5</v>
      </c>
      <c r="BI23" s="216">
        <f t="shared" si="17"/>
        <v>1.9898373811321396E-5</v>
      </c>
      <c r="BJ23" s="216">
        <f t="shared" si="18"/>
        <v>2.4544890643902543E-5</v>
      </c>
      <c r="BK23" s="216">
        <f t="shared" si="19"/>
        <v>2.9531265616596286E-5</v>
      </c>
      <c r="BL23" s="216">
        <f t="shared" si="20"/>
        <v>3.1842897892933857E-5</v>
      </c>
      <c r="BM23" s="216">
        <f t="shared" si="21"/>
        <v>3.1907608338026083E-5</v>
      </c>
      <c r="BN23" s="216">
        <f t="shared" si="22"/>
        <v>2.7238610744750972E-5</v>
      </c>
      <c r="BO23" s="216">
        <f t="shared" si="23"/>
        <v>2.7399115506220019E-5</v>
      </c>
      <c r="BQ23" s="195" t="s">
        <v>12</v>
      </c>
      <c r="BR23" s="197"/>
      <c r="BS23" s="233"/>
      <c r="BT23" s="216"/>
      <c r="BU23" s="216"/>
      <c r="BV23" s="216"/>
      <c r="BW23" s="216"/>
      <c r="BX23" s="216">
        <f t="shared" si="24"/>
        <v>-0.6759676528042543</v>
      </c>
      <c r="BY23" s="216">
        <f t="shared" si="25"/>
        <v>-0.67771960946332976</v>
      </c>
      <c r="BZ23" s="216">
        <f t="shared" si="26"/>
        <v>-0.59228515485082323</v>
      </c>
      <c r="CA23" s="216">
        <f t="shared" si="27"/>
        <v>-0.55642896299283495</v>
      </c>
      <c r="CB23" s="216">
        <f t="shared" si="28"/>
        <v>-0.45143421149043728</v>
      </c>
      <c r="CC23" s="216">
        <f t="shared" si="29"/>
        <v>-0.43644498470710724</v>
      </c>
      <c r="CD23" s="216">
        <f t="shared" si="30"/>
        <v>-0.45731567409687129</v>
      </c>
      <c r="CE23" s="216">
        <f t="shared" si="31"/>
        <v>-0.51580265913195067</v>
      </c>
      <c r="CF23" s="216">
        <f t="shared" si="32"/>
        <v>-0.4644637857543546</v>
      </c>
    </row>
    <row r="24" spans="1:84">
      <c r="A24" s="195" t="s">
        <v>33</v>
      </c>
      <c r="B24" s="197"/>
      <c r="C24" s="213" t="s">
        <v>28</v>
      </c>
      <c r="D24" s="216">
        <v>8</v>
      </c>
      <c r="E24" s="216">
        <v>116.5</v>
      </c>
      <c r="F24" s="216">
        <v>1323.17</v>
      </c>
      <c r="G24" s="216">
        <v>2785.45</v>
      </c>
      <c r="H24" s="216">
        <v>5547.23</v>
      </c>
      <c r="I24" s="216">
        <v>6945.62</v>
      </c>
      <c r="J24" s="216">
        <v>7154.53</v>
      </c>
      <c r="K24" s="216">
        <v>7365.83</v>
      </c>
      <c r="L24" s="216">
        <v>7068.93</v>
      </c>
      <c r="M24" s="216">
        <v>7870.42</v>
      </c>
      <c r="N24" s="216">
        <v>9549.6299999999992</v>
      </c>
      <c r="O24" s="216">
        <v>10336.19</v>
      </c>
      <c r="P24" s="216">
        <v>9513.2199999999993</v>
      </c>
      <c r="R24" s="195" t="s">
        <v>33</v>
      </c>
      <c r="S24" s="197"/>
      <c r="T24" s="213" t="s">
        <v>28</v>
      </c>
      <c r="U24" s="216">
        <f t="shared" si="0"/>
        <v>19</v>
      </c>
      <c r="V24" s="216">
        <f t="shared" si="1"/>
        <v>259</v>
      </c>
      <c r="W24" s="216">
        <f t="shared" si="2"/>
        <v>2972.01</v>
      </c>
      <c r="X24" s="216">
        <f t="shared" si="3"/>
        <v>6217.15</v>
      </c>
      <c r="Y24" s="216">
        <f t="shared" si="4"/>
        <v>12782.47</v>
      </c>
      <c r="Z24" s="216">
        <f t="shared" si="5"/>
        <v>15905.57</v>
      </c>
      <c r="AA24" s="216">
        <f t="shared" si="6"/>
        <v>16414.29</v>
      </c>
      <c r="AB24" s="216">
        <f t="shared" si="7"/>
        <v>16971.75</v>
      </c>
      <c r="AC24" s="216">
        <f t="shared" si="8"/>
        <v>16113.95</v>
      </c>
      <c r="AD24" s="216">
        <f t="shared" si="9"/>
        <v>17565.169999999998</v>
      </c>
      <c r="AE24" s="216">
        <f t="shared" si="10"/>
        <v>21324.11</v>
      </c>
      <c r="AF24" s="216">
        <f t="shared" si="11"/>
        <v>22835.279999999999</v>
      </c>
      <c r="AG24" s="216">
        <f t="shared" si="12"/>
        <v>21007.8</v>
      </c>
      <c r="AI24" s="195" t="s">
        <v>33</v>
      </c>
      <c r="AJ24" s="197"/>
      <c r="AK24" s="233"/>
      <c r="AL24" s="216"/>
      <c r="AM24" s="216"/>
      <c r="AN24" s="216"/>
      <c r="AO24" s="216"/>
      <c r="AP24" s="216">
        <v>126926000</v>
      </c>
      <c r="AQ24" s="216">
        <v>127768000</v>
      </c>
      <c r="AR24" s="216">
        <v>127770000</v>
      </c>
      <c r="AS24" s="216">
        <v>127771000</v>
      </c>
      <c r="AT24" s="216">
        <v>127692000</v>
      </c>
      <c r="AU24" s="216">
        <v>127510000</v>
      </c>
      <c r="AV24" s="216">
        <v>128057000</v>
      </c>
      <c r="AW24" s="216">
        <v>127799000</v>
      </c>
      <c r="AX24" s="216">
        <v>127515000</v>
      </c>
      <c r="AZ24" s="195" t="s">
        <v>33</v>
      </c>
      <c r="BA24" s="197"/>
      <c r="BB24" s="233"/>
      <c r="BC24" s="216"/>
      <c r="BD24" s="216"/>
      <c r="BE24" s="216"/>
      <c r="BF24" s="216"/>
      <c r="BG24" s="216">
        <f t="shared" si="15"/>
        <v>1.0070805036005231E-4</v>
      </c>
      <c r="BH24" s="216">
        <f t="shared" si="16"/>
        <v>1.2448789994364787E-4</v>
      </c>
      <c r="BI24" s="216">
        <f t="shared" si="17"/>
        <v>1.2846748062925569E-4</v>
      </c>
      <c r="BJ24" s="216">
        <f t="shared" si="18"/>
        <v>1.3282943703970385E-4</v>
      </c>
      <c r="BK24" s="216">
        <f t="shared" si="19"/>
        <v>1.2619388841900823E-4</v>
      </c>
      <c r="BL24" s="216">
        <f t="shared" si="20"/>
        <v>1.3775523488353852E-4</v>
      </c>
      <c r="BM24" s="216">
        <f t="shared" si="21"/>
        <v>1.6652045573455572E-4</v>
      </c>
      <c r="BN24" s="216">
        <f t="shared" si="22"/>
        <v>1.7868121033810905E-4</v>
      </c>
      <c r="BO24" s="216">
        <f t="shared" si="23"/>
        <v>1.6474767674391248E-4</v>
      </c>
      <c r="BQ24" s="195" t="s">
        <v>33</v>
      </c>
      <c r="BR24" s="197"/>
      <c r="BS24" s="233"/>
      <c r="BT24" s="216"/>
      <c r="BU24" s="216"/>
      <c r="BV24" s="216"/>
      <c r="BW24" s="216"/>
      <c r="BX24" s="216">
        <f t="shared" si="24"/>
        <v>1.6958115002670779</v>
      </c>
      <c r="BY24" s="216">
        <f t="shared" si="25"/>
        <v>1.5267307556565628</v>
      </c>
      <c r="BZ24" s="216">
        <f t="shared" si="26"/>
        <v>1.3123303524058489</v>
      </c>
      <c r="CA24" s="216">
        <f t="shared" si="27"/>
        <v>1.1290270047639916</v>
      </c>
      <c r="CB24" s="216">
        <f t="shared" si="28"/>
        <v>0.83842478766117245</v>
      </c>
      <c r="CC24" s="216">
        <f t="shared" si="29"/>
        <v>0.7398556590864056</v>
      </c>
      <c r="CD24" s="216">
        <f t="shared" si="30"/>
        <v>0.88694745577762379</v>
      </c>
      <c r="CE24" s="216">
        <f t="shared" si="31"/>
        <v>0.9486243218515622</v>
      </c>
      <c r="CF24" s="216">
        <f t="shared" si="32"/>
        <v>0.79116106523474017</v>
      </c>
    </row>
    <row r="25" spans="1:84">
      <c r="A25" s="195" t="s">
        <v>34</v>
      </c>
      <c r="B25" s="197"/>
      <c r="C25" s="213" t="s">
        <v>28</v>
      </c>
      <c r="D25" s="216">
        <v>0</v>
      </c>
      <c r="E25" s="216">
        <v>0</v>
      </c>
      <c r="F25" s="216">
        <v>10.5</v>
      </c>
      <c r="G25" s="216">
        <v>138.19999999999999</v>
      </c>
      <c r="H25" s="216">
        <v>3026.42</v>
      </c>
      <c r="I25" s="216">
        <v>5251.25</v>
      </c>
      <c r="J25" s="216">
        <v>6571.88</v>
      </c>
      <c r="K25" s="216">
        <v>7343.49</v>
      </c>
      <c r="L25" s="216">
        <v>8566.67</v>
      </c>
      <c r="M25" s="216">
        <v>11242.64</v>
      </c>
      <c r="N25" s="216">
        <v>12591.38</v>
      </c>
      <c r="O25" s="216">
        <v>12920.7</v>
      </c>
      <c r="P25" s="216">
        <v>13729.22</v>
      </c>
      <c r="R25" s="195" t="s">
        <v>34</v>
      </c>
      <c r="S25" s="197"/>
      <c r="T25" s="213" t="s">
        <v>28</v>
      </c>
      <c r="U25" s="216">
        <f t="shared" si="0"/>
        <v>0</v>
      </c>
      <c r="V25" s="216">
        <f t="shared" si="1"/>
        <v>0</v>
      </c>
      <c r="W25" s="216">
        <f t="shared" si="2"/>
        <v>22</v>
      </c>
      <c r="X25" s="216">
        <f t="shared" si="3"/>
        <v>305.39999999999998</v>
      </c>
      <c r="Y25" s="216">
        <f t="shared" si="4"/>
        <v>6540.01</v>
      </c>
      <c r="Z25" s="216">
        <f t="shared" si="5"/>
        <v>11218.67</v>
      </c>
      <c r="AA25" s="216">
        <f t="shared" si="6"/>
        <v>14227.8</v>
      </c>
      <c r="AB25" s="216">
        <f t="shared" si="7"/>
        <v>16053.74</v>
      </c>
      <c r="AC25" s="216">
        <f t="shared" si="8"/>
        <v>18795.510000000002</v>
      </c>
      <c r="AD25" s="216">
        <f t="shared" si="9"/>
        <v>24729.61</v>
      </c>
      <c r="AE25" s="216">
        <f t="shared" si="10"/>
        <v>27371.93</v>
      </c>
      <c r="AF25" s="216">
        <f t="shared" si="11"/>
        <v>28071.980000000003</v>
      </c>
      <c r="AG25" s="216">
        <f t="shared" si="12"/>
        <v>29819.11</v>
      </c>
      <c r="AI25" s="195" t="s">
        <v>34</v>
      </c>
      <c r="AJ25" s="197"/>
      <c r="AK25" s="233"/>
      <c r="AL25" s="216"/>
      <c r="AM25" s="216"/>
      <c r="AN25" s="216"/>
      <c r="AO25" s="216"/>
      <c r="AP25" s="216">
        <v>47008110</v>
      </c>
      <c r="AQ25" s="216">
        <v>48138080</v>
      </c>
      <c r="AR25" s="216">
        <v>48371940</v>
      </c>
      <c r="AS25" s="216">
        <v>48597650</v>
      </c>
      <c r="AT25" s="216">
        <v>48948700</v>
      </c>
      <c r="AU25" s="216">
        <v>49182040</v>
      </c>
      <c r="AV25" s="216">
        <v>49410370</v>
      </c>
      <c r="AW25" s="216">
        <v>49779440</v>
      </c>
      <c r="AX25" s="216">
        <v>50004440</v>
      </c>
      <c r="AZ25" s="195" t="s">
        <v>34</v>
      </c>
      <c r="BA25" s="197"/>
      <c r="BB25" s="233"/>
      <c r="BC25" s="216"/>
      <c r="BD25" s="216"/>
      <c r="BE25" s="216"/>
      <c r="BF25" s="216"/>
      <c r="BG25" s="216">
        <f t="shared" si="15"/>
        <v>1.3912514244882425E-4</v>
      </c>
      <c r="BH25" s="216">
        <f t="shared" si="16"/>
        <v>2.3305187909447158E-4</v>
      </c>
      <c r="BI25" s="216">
        <f t="shared" si="17"/>
        <v>2.9413333432564413E-4</v>
      </c>
      <c r="BJ25" s="216">
        <f t="shared" si="18"/>
        <v>3.3033984153554749E-4</v>
      </c>
      <c r="BK25" s="216">
        <f t="shared" si="19"/>
        <v>3.8398384431047203E-4</v>
      </c>
      <c r="BL25" s="216">
        <f t="shared" si="20"/>
        <v>5.028178985662246E-4</v>
      </c>
      <c r="BM25" s="216">
        <f t="shared" si="21"/>
        <v>5.5397136269167791E-4</v>
      </c>
      <c r="BN25" s="216">
        <f t="shared" si="22"/>
        <v>5.6392719564543115E-4</v>
      </c>
      <c r="BO25" s="216">
        <f t="shared" si="23"/>
        <v>5.9632924596295849E-4</v>
      </c>
      <c r="BQ25" s="195" t="s">
        <v>34</v>
      </c>
      <c r="BR25" s="197"/>
      <c r="BS25" s="233"/>
      <c r="BT25" s="216"/>
      <c r="BU25" s="216"/>
      <c r="BV25" s="216"/>
      <c r="BW25" s="216"/>
      <c r="BX25" s="216">
        <f t="shared" si="24"/>
        <v>2.7256355244201362</v>
      </c>
      <c r="BY25" s="216">
        <f t="shared" si="25"/>
        <v>3.7443019855034567</v>
      </c>
      <c r="BZ25" s="216">
        <f t="shared" si="26"/>
        <v>4.2185876038557142</v>
      </c>
      <c r="CA25" s="216">
        <f t="shared" si="27"/>
        <v>4.203289224368139</v>
      </c>
      <c r="CB25" s="216">
        <f t="shared" si="28"/>
        <v>4.2783551853412591</v>
      </c>
      <c r="CC25" s="216">
        <f t="shared" si="29"/>
        <v>4.7943733717208827</v>
      </c>
      <c r="CD25" s="216">
        <f t="shared" si="30"/>
        <v>4.7560875782256993</v>
      </c>
      <c r="CE25" s="216">
        <f t="shared" si="31"/>
        <v>4.6738946005873441</v>
      </c>
      <c r="CF25" s="216">
        <f t="shared" si="32"/>
        <v>4.7366304509860475</v>
      </c>
    </row>
    <row r="26" spans="1:84" ht="27.6">
      <c r="A26" s="195" t="s">
        <v>16</v>
      </c>
      <c r="B26" s="197"/>
      <c r="C26" s="213" t="s">
        <v>28</v>
      </c>
      <c r="D26" s="216">
        <v>1</v>
      </c>
      <c r="E26" s="216">
        <v>4.5</v>
      </c>
      <c r="F26" s="216">
        <v>12</v>
      </c>
      <c r="G26" s="216">
        <v>4.5</v>
      </c>
      <c r="H26" s="216">
        <v>21.08</v>
      </c>
      <c r="I26" s="216">
        <v>18.829999999999998</v>
      </c>
      <c r="J26" s="216">
        <v>21.33</v>
      </c>
      <c r="K26" s="216">
        <v>12.58</v>
      </c>
      <c r="L26" s="216">
        <v>9.33</v>
      </c>
      <c r="M26" s="216">
        <v>16.45</v>
      </c>
      <c r="N26" s="216">
        <v>16.25</v>
      </c>
      <c r="O26" s="216">
        <v>29.78</v>
      </c>
      <c r="P26" s="216">
        <v>22.67</v>
      </c>
      <c r="R26" s="195" t="s">
        <v>16</v>
      </c>
      <c r="S26" s="197"/>
      <c r="T26" s="213" t="s">
        <v>28</v>
      </c>
      <c r="U26" s="216">
        <f t="shared" si="0"/>
        <v>2</v>
      </c>
      <c r="V26" s="216">
        <f t="shared" si="1"/>
        <v>9</v>
      </c>
      <c r="W26" s="216">
        <f t="shared" si="2"/>
        <v>25</v>
      </c>
      <c r="X26" s="216">
        <f t="shared" si="3"/>
        <v>10</v>
      </c>
      <c r="Y26" s="216">
        <f t="shared" si="4"/>
        <v>49.83</v>
      </c>
      <c r="Z26" s="216">
        <f t="shared" si="5"/>
        <v>46.989999999999995</v>
      </c>
      <c r="AA26" s="216">
        <f t="shared" si="6"/>
        <v>46.66</v>
      </c>
      <c r="AB26" s="216">
        <f t="shared" si="7"/>
        <v>29.490000000000002</v>
      </c>
      <c r="AC26" s="216">
        <f t="shared" si="8"/>
        <v>21.16</v>
      </c>
      <c r="AD26" s="216">
        <f t="shared" si="9"/>
        <v>38.9</v>
      </c>
      <c r="AE26" s="216">
        <f t="shared" si="10"/>
        <v>42</v>
      </c>
      <c r="AF26" s="216">
        <f t="shared" si="11"/>
        <v>69.56</v>
      </c>
      <c r="AG26" s="216">
        <f t="shared" si="12"/>
        <v>49.5</v>
      </c>
      <c r="AI26" s="201" t="s">
        <v>16</v>
      </c>
      <c r="AJ26" s="203"/>
      <c r="AK26" s="233"/>
      <c r="AL26" s="216"/>
      <c r="AM26" s="216"/>
      <c r="AN26" s="216"/>
      <c r="AO26" s="216"/>
      <c r="AP26" s="216">
        <v>436300</v>
      </c>
      <c r="AQ26" s="216">
        <v>465158</v>
      </c>
      <c r="AR26" s="216">
        <v>472636</v>
      </c>
      <c r="AS26" s="216">
        <v>479993</v>
      </c>
      <c r="AT26" s="216">
        <v>488649</v>
      </c>
      <c r="AU26" s="216">
        <v>497783</v>
      </c>
      <c r="AV26" s="216">
        <v>506953</v>
      </c>
      <c r="AW26" s="216">
        <v>518346</v>
      </c>
      <c r="AX26" s="216">
        <v>530946</v>
      </c>
      <c r="AZ26" s="201" t="s">
        <v>16</v>
      </c>
      <c r="BA26" s="203"/>
      <c r="BB26" s="233"/>
      <c r="BC26" s="216"/>
      <c r="BD26" s="216"/>
      <c r="BE26" s="216"/>
      <c r="BF26" s="216"/>
      <c r="BG26" s="216">
        <f t="shared" si="15"/>
        <v>1.1421040568416227E-4</v>
      </c>
      <c r="BH26" s="216">
        <f t="shared" si="16"/>
        <v>1.0101943855636149E-4</v>
      </c>
      <c r="BI26" s="216">
        <f t="shared" si="17"/>
        <v>9.8722907269018859E-5</v>
      </c>
      <c r="BJ26" s="216">
        <f t="shared" si="18"/>
        <v>6.1438395976607993E-5</v>
      </c>
      <c r="BK26" s="216">
        <f t="shared" si="19"/>
        <v>4.3303066209078498E-5</v>
      </c>
      <c r="BL26" s="216">
        <f t="shared" si="20"/>
        <v>7.8146501588041372E-5</v>
      </c>
      <c r="BM26" s="216">
        <f t="shared" si="21"/>
        <v>8.2847916868033131E-5</v>
      </c>
      <c r="BN26" s="216">
        <f t="shared" si="22"/>
        <v>1.3419607752350747E-4</v>
      </c>
      <c r="BO26" s="216">
        <f t="shared" si="23"/>
        <v>9.3229819981693058E-5</v>
      </c>
      <c r="BQ26" s="201" t="s">
        <v>16</v>
      </c>
      <c r="BR26" s="203"/>
      <c r="BS26" s="233"/>
      <c r="BT26" s="216"/>
      <c r="BU26" s="216"/>
      <c r="BV26" s="216"/>
      <c r="BW26" s="216"/>
      <c r="BX26" s="216">
        <f t="shared" si="24"/>
        <v>2.0577610685292571</v>
      </c>
      <c r="BY26" s="216">
        <f t="shared" si="25"/>
        <v>1.047354583299084</v>
      </c>
      <c r="BZ26" s="216">
        <f t="shared" si="26"/>
        <v>0.790524680985491</v>
      </c>
      <c r="CA26" s="216">
        <f t="shared" si="27"/>
        <v>1.7820833531111219E-2</v>
      </c>
      <c r="CB26" s="216">
        <f t="shared" si="28"/>
        <v>-0.26766430732545937</v>
      </c>
      <c r="CC26" s="216">
        <f t="shared" si="29"/>
        <v>7.7819551268020384E-2</v>
      </c>
      <c r="CD26" s="216">
        <f t="shared" si="30"/>
        <v>5.1381526101310332E-2</v>
      </c>
      <c r="CE26" s="216">
        <f t="shared" si="31"/>
        <v>0.51845983100644655</v>
      </c>
      <c r="CF26" s="216">
        <f t="shared" si="32"/>
        <v>0.1373529915941584</v>
      </c>
    </row>
    <row r="27" spans="1:84">
      <c r="A27" s="195" t="s">
        <v>35</v>
      </c>
      <c r="B27" s="197"/>
      <c r="C27" s="213" t="s">
        <v>28</v>
      </c>
      <c r="D27" s="216">
        <v>0</v>
      </c>
      <c r="E27" s="216">
        <v>0</v>
      </c>
      <c r="F27" s="216">
        <v>13</v>
      </c>
      <c r="G27" s="216">
        <v>10</v>
      </c>
      <c r="H27" s="216">
        <v>22.25</v>
      </c>
      <c r="I27" s="216">
        <v>68.67</v>
      </c>
      <c r="J27" s="216">
        <v>53.58</v>
      </c>
      <c r="K27" s="216">
        <v>89.84</v>
      </c>
      <c r="L27" s="216">
        <v>95.32</v>
      </c>
      <c r="M27" s="216">
        <v>91.83</v>
      </c>
      <c r="N27" s="216">
        <v>141.18</v>
      </c>
      <c r="O27" s="216">
        <v>170.58</v>
      </c>
      <c r="P27" s="216">
        <v>166.2</v>
      </c>
      <c r="R27" s="195" t="s">
        <v>35</v>
      </c>
      <c r="S27" s="197"/>
      <c r="T27" s="213" t="s">
        <v>28</v>
      </c>
      <c r="U27" s="216">
        <f t="shared" si="0"/>
        <v>0</v>
      </c>
      <c r="V27" s="216">
        <f t="shared" si="1"/>
        <v>0</v>
      </c>
      <c r="W27" s="216">
        <f t="shared" si="2"/>
        <v>29.5</v>
      </c>
      <c r="X27" s="216">
        <f t="shared" si="3"/>
        <v>21</v>
      </c>
      <c r="Y27" s="216">
        <f t="shared" si="4"/>
        <v>51</v>
      </c>
      <c r="Z27" s="216">
        <f t="shared" si="5"/>
        <v>161.5</v>
      </c>
      <c r="AA27" s="216">
        <f t="shared" si="6"/>
        <v>113.16</v>
      </c>
      <c r="AB27" s="216">
        <f t="shared" si="7"/>
        <v>192.18</v>
      </c>
      <c r="AC27" s="216">
        <f t="shared" si="8"/>
        <v>205.64</v>
      </c>
      <c r="AD27" s="216">
        <f t="shared" si="9"/>
        <v>200.5</v>
      </c>
      <c r="AE27" s="216">
        <f t="shared" si="10"/>
        <v>304.55</v>
      </c>
      <c r="AF27" s="216">
        <f t="shared" si="11"/>
        <v>373.00000000000006</v>
      </c>
      <c r="AG27" s="216">
        <f t="shared" si="12"/>
        <v>368.4</v>
      </c>
      <c r="AI27" s="201" t="s">
        <v>35</v>
      </c>
      <c r="AJ27" s="203"/>
      <c r="AK27" s="233"/>
      <c r="AL27" s="216"/>
      <c r="AM27" s="216"/>
      <c r="AN27" s="216"/>
      <c r="AO27" s="216"/>
      <c r="AP27" s="216">
        <v>100895800</v>
      </c>
      <c r="AQ27" s="216">
        <v>107151000</v>
      </c>
      <c r="AR27" s="216">
        <v>108408800</v>
      </c>
      <c r="AS27" s="216">
        <v>109787400</v>
      </c>
      <c r="AT27" s="216">
        <v>111299000</v>
      </c>
      <c r="AU27" s="216">
        <v>112852600</v>
      </c>
      <c r="AV27" s="216">
        <v>114255600</v>
      </c>
      <c r="AW27" s="216">
        <v>115682900</v>
      </c>
      <c r="AX27" s="216">
        <v>117053800</v>
      </c>
      <c r="AZ27" s="201" t="s">
        <v>35</v>
      </c>
      <c r="BA27" s="203"/>
      <c r="BB27" s="233"/>
      <c r="BC27" s="216"/>
      <c r="BD27" s="216"/>
      <c r="BE27" s="216"/>
      <c r="BF27" s="216"/>
      <c r="BG27" s="216">
        <f t="shared" si="15"/>
        <v>5.05471981985375E-7</v>
      </c>
      <c r="BH27" s="216">
        <f t="shared" si="16"/>
        <v>1.5072187847056957E-6</v>
      </c>
      <c r="BI27" s="216">
        <f t="shared" si="17"/>
        <v>1.0438267004154643E-6</v>
      </c>
      <c r="BJ27" s="216">
        <f t="shared" si="18"/>
        <v>1.7504740981205494E-6</v>
      </c>
      <c r="BK27" s="216">
        <f t="shared" si="19"/>
        <v>1.8476356481190306E-6</v>
      </c>
      <c r="BL27" s="216">
        <f t="shared" si="20"/>
        <v>1.7766537944185602E-6</v>
      </c>
      <c r="BM27" s="216">
        <f t="shared" si="21"/>
        <v>2.6655148631664445E-6</v>
      </c>
      <c r="BN27" s="216">
        <f t="shared" si="22"/>
        <v>3.224331340241298E-6</v>
      </c>
      <c r="BO27" s="216">
        <f t="shared" si="23"/>
        <v>3.1472707421715482E-6</v>
      </c>
      <c r="BQ27" s="201" t="s">
        <v>35</v>
      </c>
      <c r="BR27" s="203"/>
      <c r="BS27" s="233"/>
      <c r="BT27" s="216"/>
      <c r="BU27" s="216"/>
      <c r="BV27" s="216"/>
      <c r="BW27" s="216"/>
      <c r="BX27" s="216">
        <f t="shared" si="24"/>
        <v>-0.99025912312537978</v>
      </c>
      <c r="BY27" s="216">
        <f t="shared" si="25"/>
        <v>-0.98532179158995103</v>
      </c>
      <c r="BZ27" s="216">
        <f t="shared" si="26"/>
        <v>-0.92304833290619348</v>
      </c>
      <c r="CA27" s="216">
        <f t="shared" si="27"/>
        <v>-0.91122553071538193</v>
      </c>
      <c r="CB27" s="216">
        <f t="shared" si="28"/>
        <v>-0.82084255370989334</v>
      </c>
      <c r="CC27" s="216">
        <f t="shared" si="29"/>
        <v>-0.77037154410947217</v>
      </c>
      <c r="CD27" s="216">
        <f t="shared" si="30"/>
        <v>-0.74933139814440208</v>
      </c>
      <c r="CE27" s="216">
        <f t="shared" si="31"/>
        <v>-0.74801710066470806</v>
      </c>
      <c r="CF27" s="216">
        <f t="shared" si="32"/>
        <v>-0.68617137914785797</v>
      </c>
    </row>
    <row r="28" spans="1:84" ht="27.6">
      <c r="A28" s="195" t="s">
        <v>19</v>
      </c>
      <c r="B28" s="197"/>
      <c r="C28" s="213" t="s">
        <v>28</v>
      </c>
      <c r="D28" s="216">
        <v>11.5</v>
      </c>
      <c r="E28" s="216">
        <v>10</v>
      </c>
      <c r="F28" s="216">
        <v>106</v>
      </c>
      <c r="G28" s="216">
        <v>154</v>
      </c>
      <c r="H28" s="216">
        <v>330.57</v>
      </c>
      <c r="I28" s="216">
        <v>396.68</v>
      </c>
      <c r="J28" s="216">
        <v>431.49</v>
      </c>
      <c r="K28" s="216">
        <v>498.54</v>
      </c>
      <c r="L28" s="216">
        <v>541.67999999999995</v>
      </c>
      <c r="M28" s="216">
        <v>581.41999999999996</v>
      </c>
      <c r="N28" s="216">
        <v>575.63</v>
      </c>
      <c r="O28" s="216">
        <v>545.04999999999995</v>
      </c>
      <c r="P28" s="216">
        <v>496.5</v>
      </c>
      <c r="R28" s="195" t="s">
        <v>19</v>
      </c>
      <c r="S28" s="197"/>
      <c r="T28" s="213" t="s">
        <v>28</v>
      </c>
      <c r="U28" s="216">
        <f t="shared" si="0"/>
        <v>23</v>
      </c>
      <c r="V28" s="216">
        <f t="shared" si="1"/>
        <v>21</v>
      </c>
      <c r="W28" s="216">
        <f t="shared" si="2"/>
        <v>239</v>
      </c>
      <c r="X28" s="216">
        <f t="shared" si="3"/>
        <v>361.5</v>
      </c>
      <c r="Y28" s="216">
        <f t="shared" si="4"/>
        <v>719.26</v>
      </c>
      <c r="Z28" s="216">
        <f t="shared" si="5"/>
        <v>879.79</v>
      </c>
      <c r="AA28" s="216">
        <f t="shared" si="6"/>
        <v>938.05</v>
      </c>
      <c r="AB28" s="216">
        <f t="shared" si="7"/>
        <v>1089.9100000000001</v>
      </c>
      <c r="AC28" s="216">
        <f t="shared" si="8"/>
        <v>1189.3599999999999</v>
      </c>
      <c r="AD28" s="216">
        <f t="shared" si="9"/>
        <v>1267.58</v>
      </c>
      <c r="AE28" s="216">
        <f t="shared" si="10"/>
        <v>1229.4099999999999</v>
      </c>
      <c r="AF28" s="216">
        <f t="shared" si="11"/>
        <v>1165.26</v>
      </c>
      <c r="AG28" s="216">
        <f t="shared" si="12"/>
        <v>1059.53</v>
      </c>
      <c r="AI28" s="201" t="s">
        <v>19</v>
      </c>
      <c r="AJ28" s="203"/>
      <c r="AK28" s="233"/>
      <c r="AL28" s="216"/>
      <c r="AM28" s="216"/>
      <c r="AN28" s="216"/>
      <c r="AO28" s="216"/>
      <c r="AP28" s="216">
        <v>15925510</v>
      </c>
      <c r="AQ28" s="216">
        <v>16319870</v>
      </c>
      <c r="AR28" s="216">
        <v>16346100</v>
      </c>
      <c r="AS28" s="216">
        <v>16381700</v>
      </c>
      <c r="AT28" s="216">
        <v>16445590</v>
      </c>
      <c r="AU28" s="216">
        <v>16530390</v>
      </c>
      <c r="AV28" s="216">
        <v>16615390</v>
      </c>
      <c r="AW28" s="216">
        <v>16693070</v>
      </c>
      <c r="AX28" s="216">
        <v>16754960</v>
      </c>
      <c r="AZ28" s="201" t="s">
        <v>19</v>
      </c>
      <c r="BA28" s="203"/>
      <c r="BB28" s="233"/>
      <c r="BC28" s="216"/>
      <c r="BD28" s="216"/>
      <c r="BE28" s="216"/>
      <c r="BF28" s="216"/>
      <c r="BG28" s="216">
        <f t="shared" si="15"/>
        <v>4.5164016725367039E-5</v>
      </c>
      <c r="BH28" s="216">
        <f t="shared" si="16"/>
        <v>5.3909130403612281E-5</v>
      </c>
      <c r="BI28" s="216">
        <f t="shared" si="17"/>
        <v>5.7386777274089841E-5</v>
      </c>
      <c r="BJ28" s="216">
        <f t="shared" si="18"/>
        <v>6.653216699121581E-5</v>
      </c>
      <c r="BK28" s="216">
        <f t="shared" si="19"/>
        <v>7.2320907915131042E-5</v>
      </c>
      <c r="BL28" s="216">
        <f t="shared" si="20"/>
        <v>7.668179637625004E-5</v>
      </c>
      <c r="BM28" s="216">
        <f t="shared" si="21"/>
        <v>7.3992244539550372E-5</v>
      </c>
      <c r="BN28" s="216">
        <f t="shared" si="22"/>
        <v>6.9805014895402701E-5</v>
      </c>
      <c r="BO28" s="216">
        <f t="shared" si="23"/>
        <v>6.3236796745560711E-5</v>
      </c>
      <c r="BQ28" s="201" t="s">
        <v>19</v>
      </c>
      <c r="BR28" s="203"/>
      <c r="BS28" s="233"/>
      <c r="BT28" s="216"/>
      <c r="BU28" s="216"/>
      <c r="BV28" s="216"/>
      <c r="BW28" s="216"/>
      <c r="BX28" s="216">
        <f t="shared" si="24"/>
        <v>0.20687579156771346</v>
      </c>
      <c r="BY28" s="216">
        <f t="shared" si="25"/>
        <v>8.5060599549451346E-2</v>
      </c>
      <c r="BZ28" s="216">
        <f t="shared" si="26"/>
        <v>6.536964834489524E-2</v>
      </c>
      <c r="CA28" s="216">
        <f t="shared" si="27"/>
        <v>9.7105708803861907E-2</v>
      </c>
      <c r="CB28" s="216">
        <f t="shared" si="28"/>
        <v>0.11954765915528917</v>
      </c>
      <c r="CC28" s="216">
        <f t="shared" si="29"/>
        <v>6.1552006498890262E-2</v>
      </c>
      <c r="CD28" s="216">
        <f t="shared" si="30"/>
        <v>-3.7052483219972988E-2</v>
      </c>
      <c r="CE28" s="216">
        <f t="shared" si="31"/>
        <v>-0.10419198360841143</v>
      </c>
      <c r="CF28" s="216">
        <f t="shared" si="32"/>
        <v>-0.13683979930379339</v>
      </c>
    </row>
    <row r="29" spans="1:84" ht="27.6">
      <c r="A29" s="195" t="s">
        <v>36</v>
      </c>
      <c r="B29" s="197"/>
      <c r="C29" s="213" t="s">
        <v>28</v>
      </c>
      <c r="D29" s="216">
        <v>0</v>
      </c>
      <c r="E29" s="216">
        <v>0</v>
      </c>
      <c r="F29" s="216">
        <v>3.5</v>
      </c>
      <c r="G29" s="216">
        <v>10</v>
      </c>
      <c r="H29" s="216">
        <v>16.5</v>
      </c>
      <c r="I29" s="216">
        <v>40.03</v>
      </c>
      <c r="J29" s="216">
        <v>52.25</v>
      </c>
      <c r="K29" s="216">
        <v>58.12</v>
      </c>
      <c r="L29" s="216">
        <v>46.62</v>
      </c>
      <c r="M29" s="216">
        <v>70.040000000000006</v>
      </c>
      <c r="N29" s="216">
        <v>47.88</v>
      </c>
      <c r="O29" s="216">
        <v>57.92</v>
      </c>
      <c r="P29" s="216">
        <v>62.75</v>
      </c>
      <c r="R29" s="195" t="s">
        <v>36</v>
      </c>
      <c r="S29" s="197"/>
      <c r="T29" s="213" t="s">
        <v>28</v>
      </c>
      <c r="U29" s="216">
        <f t="shared" si="0"/>
        <v>0</v>
      </c>
      <c r="V29" s="216">
        <f t="shared" si="1"/>
        <v>0</v>
      </c>
      <c r="W29" s="216">
        <f t="shared" si="2"/>
        <v>8</v>
      </c>
      <c r="X29" s="216">
        <f t="shared" si="3"/>
        <v>20</v>
      </c>
      <c r="Y29" s="216">
        <f t="shared" si="4"/>
        <v>38.5</v>
      </c>
      <c r="Z29" s="216">
        <f t="shared" si="5"/>
        <v>90.26</v>
      </c>
      <c r="AA29" s="216">
        <f t="shared" si="6"/>
        <v>119.58</v>
      </c>
      <c r="AB29" s="216">
        <f t="shared" si="7"/>
        <v>133.49</v>
      </c>
      <c r="AC29" s="216">
        <f t="shared" si="8"/>
        <v>107.74</v>
      </c>
      <c r="AD29" s="216">
        <f t="shared" si="9"/>
        <v>159.82</v>
      </c>
      <c r="AE29" s="216">
        <f t="shared" si="10"/>
        <v>107.25999999999999</v>
      </c>
      <c r="AF29" s="216">
        <f t="shared" si="11"/>
        <v>126.84</v>
      </c>
      <c r="AG29" s="216">
        <f t="shared" si="12"/>
        <v>132.5</v>
      </c>
      <c r="AI29" s="201" t="s">
        <v>36</v>
      </c>
      <c r="AJ29" s="203"/>
      <c r="AK29" s="233"/>
      <c r="AL29" s="216"/>
      <c r="AM29" s="216"/>
      <c r="AN29" s="216"/>
      <c r="AO29" s="216"/>
      <c r="AP29" s="216">
        <v>3857700</v>
      </c>
      <c r="AQ29" s="216">
        <v>4133900</v>
      </c>
      <c r="AR29" s="216">
        <v>4184600</v>
      </c>
      <c r="AS29" s="216">
        <v>4223800</v>
      </c>
      <c r="AT29" s="216">
        <v>4259800</v>
      </c>
      <c r="AU29" s="216">
        <v>4302600</v>
      </c>
      <c r="AV29" s="216">
        <v>4350700</v>
      </c>
      <c r="AW29" s="216">
        <v>4384000</v>
      </c>
      <c r="AX29" s="216">
        <v>4408100</v>
      </c>
      <c r="AZ29" s="201" t="s">
        <v>36</v>
      </c>
      <c r="BA29" s="203"/>
      <c r="BB29" s="233"/>
      <c r="BC29" s="216"/>
      <c r="BD29" s="216"/>
      <c r="BE29" s="216"/>
      <c r="BF29" s="216"/>
      <c r="BG29" s="216">
        <f t="shared" si="15"/>
        <v>9.9800399201596811E-6</v>
      </c>
      <c r="BH29" s="216">
        <f t="shared" si="16"/>
        <v>2.1834103389051502E-5</v>
      </c>
      <c r="BI29" s="216">
        <f t="shared" si="17"/>
        <v>2.8576208000764709E-5</v>
      </c>
      <c r="BJ29" s="216">
        <f t="shared" si="18"/>
        <v>3.1604242625124301E-5</v>
      </c>
      <c r="BK29" s="216">
        <f t="shared" si="19"/>
        <v>2.5292267242593548E-5</v>
      </c>
      <c r="BL29" s="216">
        <f t="shared" si="20"/>
        <v>3.7144982103844188E-5</v>
      </c>
      <c r="BM29" s="216">
        <f t="shared" si="21"/>
        <v>2.4653504033833635E-5</v>
      </c>
      <c r="BN29" s="216">
        <f t="shared" si="22"/>
        <v>2.8932481751824817E-5</v>
      </c>
      <c r="BO29" s="216">
        <f t="shared" si="23"/>
        <v>3.0058301762664186E-5</v>
      </c>
      <c r="BQ29" s="201" t="s">
        <v>36</v>
      </c>
      <c r="BR29" s="203"/>
      <c r="BS29" s="233"/>
      <c r="BT29" s="216"/>
      <c r="BU29" s="216"/>
      <c r="BV29" s="216"/>
      <c r="BW29" s="216"/>
      <c r="BX29" s="216">
        <f t="shared" si="24"/>
        <v>-0.73628004374435874</v>
      </c>
      <c r="BY29" s="216">
        <f t="shared" si="25"/>
        <v>-0.57011672225113974</v>
      </c>
      <c r="BZ29" s="216">
        <f t="shared" si="26"/>
        <v>-0.44005089548335402</v>
      </c>
      <c r="CA29" s="216">
        <f t="shared" si="27"/>
        <v>-0.44654969285436263</v>
      </c>
      <c r="CB29" s="216">
        <f t="shared" si="28"/>
        <v>-0.5079990970850794</v>
      </c>
      <c r="CC29" s="216">
        <f t="shared" si="29"/>
        <v>-0.37755812366754293</v>
      </c>
      <c r="CD29" s="216">
        <f t="shared" si="30"/>
        <v>-0.52975619626831738</v>
      </c>
      <c r="CE29" s="216">
        <f t="shared" si="31"/>
        <v>-0.49942318326634055</v>
      </c>
      <c r="CF29" s="216">
        <f t="shared" si="32"/>
        <v>-0.44015380888301581</v>
      </c>
    </row>
    <row r="30" spans="1:84">
      <c r="A30" s="195" t="s">
        <v>37</v>
      </c>
      <c r="B30" s="197"/>
      <c r="C30" s="213" t="s">
        <v>28</v>
      </c>
      <c r="D30" s="216">
        <v>4</v>
      </c>
      <c r="E30" s="216">
        <v>6</v>
      </c>
      <c r="F30" s="216">
        <v>19</v>
      </c>
      <c r="G30" s="216">
        <v>44</v>
      </c>
      <c r="H30" s="216">
        <v>74.92</v>
      </c>
      <c r="I30" s="216">
        <v>114.82</v>
      </c>
      <c r="J30" s="216">
        <v>117</v>
      </c>
      <c r="K30" s="216">
        <v>168.95</v>
      </c>
      <c r="L30" s="216">
        <v>148.5</v>
      </c>
      <c r="M30" s="216">
        <v>178.67</v>
      </c>
      <c r="N30" s="216">
        <v>162.12</v>
      </c>
      <c r="O30" s="216">
        <v>161.08000000000001</v>
      </c>
      <c r="P30" s="216">
        <v>134.35</v>
      </c>
      <c r="R30" s="195" t="s">
        <v>37</v>
      </c>
      <c r="S30" s="197"/>
      <c r="T30" s="213" t="s">
        <v>28</v>
      </c>
      <c r="U30" s="216">
        <f t="shared" si="0"/>
        <v>9</v>
      </c>
      <c r="V30" s="216">
        <f t="shared" si="1"/>
        <v>12</v>
      </c>
      <c r="W30" s="216">
        <f t="shared" si="2"/>
        <v>42</v>
      </c>
      <c r="X30" s="216">
        <f t="shared" si="3"/>
        <v>96.5</v>
      </c>
      <c r="Y30" s="216">
        <f t="shared" si="4"/>
        <v>164.66</v>
      </c>
      <c r="Z30" s="216">
        <f t="shared" si="5"/>
        <v>256.8</v>
      </c>
      <c r="AA30" s="216">
        <f t="shared" si="6"/>
        <v>267.84000000000003</v>
      </c>
      <c r="AB30" s="216">
        <f t="shared" si="7"/>
        <v>392.32</v>
      </c>
      <c r="AC30" s="216">
        <f t="shared" si="8"/>
        <v>329.83</v>
      </c>
      <c r="AD30" s="216">
        <f t="shared" si="9"/>
        <v>397.16999999999996</v>
      </c>
      <c r="AE30" s="216">
        <f t="shared" si="10"/>
        <v>351.16</v>
      </c>
      <c r="AF30" s="216">
        <f t="shared" si="11"/>
        <v>352.41</v>
      </c>
      <c r="AG30" s="216">
        <f t="shared" si="12"/>
        <v>293.36</v>
      </c>
      <c r="AI30" s="201" t="s">
        <v>37</v>
      </c>
      <c r="AJ30" s="203"/>
      <c r="AK30" s="233"/>
      <c r="AL30" s="216"/>
      <c r="AM30" s="216"/>
      <c r="AN30" s="216"/>
      <c r="AO30" s="216"/>
      <c r="AP30" s="216">
        <v>4490966</v>
      </c>
      <c r="AQ30" s="216">
        <v>4623291</v>
      </c>
      <c r="AR30" s="216">
        <v>4660676</v>
      </c>
      <c r="AS30" s="216">
        <v>4709152</v>
      </c>
      <c r="AT30" s="216">
        <v>4768211</v>
      </c>
      <c r="AU30" s="216">
        <v>4828725</v>
      </c>
      <c r="AV30" s="216">
        <v>4889252</v>
      </c>
      <c r="AW30" s="216">
        <v>4953000</v>
      </c>
      <c r="AX30" s="216">
        <v>5019000</v>
      </c>
      <c r="AZ30" s="201" t="s">
        <v>37</v>
      </c>
      <c r="BA30" s="203"/>
      <c r="BB30" s="233"/>
      <c r="BC30" s="216"/>
      <c r="BD30" s="216"/>
      <c r="BE30" s="216"/>
      <c r="BF30" s="216"/>
      <c r="BG30" s="216">
        <f t="shared" si="15"/>
        <v>3.6664717568558744E-5</v>
      </c>
      <c r="BH30" s="216">
        <f t="shared" si="16"/>
        <v>5.5544848896597685E-5</v>
      </c>
      <c r="BI30" s="216">
        <f t="shared" si="17"/>
        <v>5.7468058281674171E-5</v>
      </c>
      <c r="BJ30" s="216">
        <f t="shared" si="18"/>
        <v>8.3310116131311965E-5</v>
      </c>
      <c r="BK30" s="216">
        <f t="shared" si="19"/>
        <v>6.9172693909728405E-5</v>
      </c>
      <c r="BL30" s="216">
        <f t="shared" si="20"/>
        <v>8.2251526023950414E-5</v>
      </c>
      <c r="BM30" s="216">
        <f t="shared" si="21"/>
        <v>7.1822847339429434E-5</v>
      </c>
      <c r="BN30" s="216">
        <f t="shared" si="22"/>
        <v>7.1150817686250762E-5</v>
      </c>
      <c r="BO30" s="216">
        <f t="shared" si="23"/>
        <v>5.8449890416417616E-5</v>
      </c>
      <c r="BQ30" s="201" t="s">
        <v>37</v>
      </c>
      <c r="BR30" s="203"/>
      <c r="BS30" s="233"/>
      <c r="BT30" s="216"/>
      <c r="BU30" s="216"/>
      <c r="BV30" s="216"/>
      <c r="BW30" s="216"/>
      <c r="BX30" s="216">
        <f t="shared" si="24"/>
        <v>-2.0959840549355704E-2</v>
      </c>
      <c r="BY30" s="216">
        <f t="shared" si="25"/>
        <v>0.11847243926411079</v>
      </c>
      <c r="BZ30" s="216">
        <f t="shared" si="26"/>
        <v>6.6795551827275076E-2</v>
      </c>
      <c r="CA30" s="216">
        <f t="shared" si="27"/>
        <v>0.35825557225281723</v>
      </c>
      <c r="CB30" s="216">
        <f t="shared" si="28"/>
        <v>7.7538120738104802E-2</v>
      </c>
      <c r="CC30" s="216">
        <f t="shared" si="29"/>
        <v>0.12341143436636291</v>
      </c>
      <c r="CD30" s="216">
        <f t="shared" si="30"/>
        <v>-5.871639366074359E-2</v>
      </c>
      <c r="CE30" s="216">
        <f t="shared" si="31"/>
        <v>-9.117827463027231E-2</v>
      </c>
      <c r="CF30" s="216">
        <f t="shared" si="32"/>
        <v>-0.18060114992928197</v>
      </c>
    </row>
    <row r="31" spans="1:84">
      <c r="A31" s="195" t="s">
        <v>21</v>
      </c>
      <c r="B31" s="197"/>
      <c r="C31" s="213" t="s">
        <v>28</v>
      </c>
      <c r="D31" s="216">
        <v>0</v>
      </c>
      <c r="E31" s="216">
        <v>0</v>
      </c>
      <c r="F31" s="216">
        <v>10</v>
      </c>
      <c r="G31" s="216">
        <v>247.83</v>
      </c>
      <c r="H31" s="216">
        <v>157</v>
      </c>
      <c r="I31" s="216">
        <v>161.9</v>
      </c>
      <c r="J31" s="216">
        <v>203.58</v>
      </c>
      <c r="K31" s="216">
        <v>208.52</v>
      </c>
      <c r="L31" s="216">
        <v>266.38</v>
      </c>
      <c r="M31" s="216">
        <v>321.33</v>
      </c>
      <c r="N31" s="216">
        <v>340.05</v>
      </c>
      <c r="O31" s="216">
        <v>449.12</v>
      </c>
      <c r="P31" s="216">
        <v>566.16999999999996</v>
      </c>
      <c r="R31" s="195" t="s">
        <v>21</v>
      </c>
      <c r="S31" s="197"/>
      <c r="T31" s="213" t="s">
        <v>28</v>
      </c>
      <c r="U31" s="216">
        <f t="shared" si="0"/>
        <v>0</v>
      </c>
      <c r="V31" s="216">
        <f t="shared" si="1"/>
        <v>0</v>
      </c>
      <c r="W31" s="216">
        <f t="shared" si="2"/>
        <v>26</v>
      </c>
      <c r="X31" s="216">
        <f t="shared" si="3"/>
        <v>545.66000000000008</v>
      </c>
      <c r="Y31" s="216">
        <f t="shared" si="4"/>
        <v>348</v>
      </c>
      <c r="Z31" s="216">
        <f t="shared" si="5"/>
        <v>375.20000000000005</v>
      </c>
      <c r="AA31" s="216">
        <f t="shared" si="6"/>
        <v>460.16</v>
      </c>
      <c r="AB31" s="216">
        <f t="shared" si="7"/>
        <v>482.73</v>
      </c>
      <c r="AC31" s="216">
        <f t="shared" si="8"/>
        <v>655.76</v>
      </c>
      <c r="AD31" s="216">
        <f t="shared" si="9"/>
        <v>732.67</v>
      </c>
      <c r="AE31" s="216">
        <f t="shared" si="10"/>
        <v>791.23</v>
      </c>
      <c r="AF31" s="216">
        <f t="shared" si="11"/>
        <v>1051.74</v>
      </c>
      <c r="AG31" s="216">
        <f t="shared" si="12"/>
        <v>1340.16</v>
      </c>
      <c r="AI31" s="201" t="s">
        <v>21</v>
      </c>
      <c r="AJ31" s="203"/>
      <c r="AK31" s="233"/>
      <c r="AL31" s="216"/>
      <c r="AM31" s="216"/>
      <c r="AN31" s="216"/>
      <c r="AO31" s="216"/>
      <c r="AP31" s="216">
        <v>38255940</v>
      </c>
      <c r="AQ31" s="216">
        <v>38161310</v>
      </c>
      <c r="AR31" s="216">
        <v>38132280</v>
      </c>
      <c r="AS31" s="216">
        <v>38115970</v>
      </c>
      <c r="AT31" s="216">
        <v>38115910</v>
      </c>
      <c r="AU31" s="216">
        <v>38153390</v>
      </c>
      <c r="AV31" s="216">
        <v>38516690</v>
      </c>
      <c r="AW31" s="216">
        <v>38525670</v>
      </c>
      <c r="AX31" s="216">
        <v>38533790</v>
      </c>
      <c r="AZ31" s="201" t="s">
        <v>21</v>
      </c>
      <c r="BA31" s="203"/>
      <c r="BB31" s="233"/>
      <c r="BC31" s="216"/>
      <c r="BD31" s="216"/>
      <c r="BE31" s="216"/>
      <c r="BF31" s="216"/>
      <c r="BG31" s="216">
        <f t="shared" si="15"/>
        <v>9.0966265630905946E-6</v>
      </c>
      <c r="BH31" s="216">
        <f t="shared" si="16"/>
        <v>9.8319475929940564E-6</v>
      </c>
      <c r="BI31" s="216">
        <f t="shared" si="17"/>
        <v>1.2067466199241168E-5</v>
      </c>
      <c r="BJ31" s="216">
        <f t="shared" si="18"/>
        <v>1.2664770173761812E-5</v>
      </c>
      <c r="BK31" s="216">
        <f t="shared" si="19"/>
        <v>1.7204364266785182E-5</v>
      </c>
      <c r="BL31" s="216">
        <f t="shared" si="20"/>
        <v>1.9203273942367897E-5</v>
      </c>
      <c r="BM31" s="216">
        <f t="shared" si="21"/>
        <v>2.0542523254204865E-5</v>
      </c>
      <c r="BN31" s="216">
        <f t="shared" si="22"/>
        <v>2.7299719901042605E-5</v>
      </c>
      <c r="BO31" s="216">
        <f t="shared" si="23"/>
        <v>3.4778826583110563E-5</v>
      </c>
      <c r="BQ31" s="201" t="s">
        <v>21</v>
      </c>
      <c r="BR31" s="203"/>
      <c r="BS31" s="233"/>
      <c r="BT31" s="216"/>
      <c r="BU31" s="216"/>
      <c r="BV31" s="216"/>
      <c r="BW31" s="216"/>
      <c r="BX31" s="216">
        <f t="shared" si="24"/>
        <v>-0.75996117755493531</v>
      </c>
      <c r="BY31" s="216">
        <f t="shared" si="25"/>
        <v>-0.81527755365822241</v>
      </c>
      <c r="BZ31" s="216">
        <f t="shared" si="26"/>
        <v>-0.72966187748402944</v>
      </c>
      <c r="CA31" s="216">
        <f t="shared" si="27"/>
        <v>-0.74134380643576914</v>
      </c>
      <c r="CB31" s="216">
        <f t="shared" si="28"/>
        <v>-0.61592348538701969</v>
      </c>
      <c r="CC31" s="216">
        <f t="shared" si="29"/>
        <v>-0.57682521058841851</v>
      </c>
      <c r="CD31" s="216">
        <f t="shared" si="30"/>
        <v>-0.57080903778053194</v>
      </c>
      <c r="CE31" s="216">
        <f t="shared" si="31"/>
        <v>-0.51521174285410742</v>
      </c>
      <c r="CF31" s="216">
        <f t="shared" si="32"/>
        <v>-0.39699931042412184</v>
      </c>
    </row>
    <row r="32" spans="1:84">
      <c r="A32" s="195" t="s">
        <v>38</v>
      </c>
      <c r="B32" s="197"/>
      <c r="C32" s="213" t="s">
        <v>28</v>
      </c>
      <c r="D32" s="216">
        <v>0</v>
      </c>
      <c r="E32" s="216">
        <v>0</v>
      </c>
      <c r="F32" s="216">
        <v>0.33</v>
      </c>
      <c r="G32" s="216">
        <v>1</v>
      </c>
      <c r="H32" s="216">
        <v>10.83</v>
      </c>
      <c r="I32" s="216">
        <v>24.42</v>
      </c>
      <c r="J32" s="216">
        <v>38.33</v>
      </c>
      <c r="K32" s="216">
        <v>53.33</v>
      </c>
      <c r="L32" s="216">
        <v>57.65</v>
      </c>
      <c r="M32" s="216">
        <v>53.47</v>
      </c>
      <c r="N32" s="216">
        <v>60.77</v>
      </c>
      <c r="O32" s="216">
        <v>38.950000000000003</v>
      </c>
      <c r="P32" s="216">
        <v>52.28</v>
      </c>
      <c r="R32" s="195" t="s">
        <v>38</v>
      </c>
      <c r="S32" s="197"/>
      <c r="T32" s="213" t="s">
        <v>28</v>
      </c>
      <c r="U32" s="216">
        <f t="shared" si="0"/>
        <v>0</v>
      </c>
      <c r="V32" s="216">
        <f t="shared" si="1"/>
        <v>0</v>
      </c>
      <c r="W32" s="216">
        <f t="shared" si="2"/>
        <v>0.66</v>
      </c>
      <c r="X32" s="216">
        <f t="shared" si="3"/>
        <v>2</v>
      </c>
      <c r="Y32" s="216">
        <f t="shared" si="4"/>
        <v>23.159999999999997</v>
      </c>
      <c r="Z32" s="216">
        <f t="shared" si="5"/>
        <v>55.59</v>
      </c>
      <c r="AA32" s="216">
        <f t="shared" si="6"/>
        <v>85.16</v>
      </c>
      <c r="AB32" s="216">
        <f t="shared" si="7"/>
        <v>120.75</v>
      </c>
      <c r="AC32" s="216">
        <f t="shared" si="8"/>
        <v>122.38999999999999</v>
      </c>
      <c r="AD32" s="216">
        <f t="shared" si="9"/>
        <v>112.77</v>
      </c>
      <c r="AE32" s="216">
        <f t="shared" si="10"/>
        <v>134.62</v>
      </c>
      <c r="AF32" s="216">
        <f t="shared" si="11"/>
        <v>84.240000000000009</v>
      </c>
      <c r="AG32" s="216">
        <f t="shared" si="12"/>
        <v>109.06</v>
      </c>
      <c r="AI32" s="201" t="s">
        <v>38</v>
      </c>
      <c r="AJ32" s="203"/>
      <c r="AK32" s="233"/>
      <c r="AL32" s="216"/>
      <c r="AM32" s="216"/>
      <c r="AN32" s="216"/>
      <c r="AO32" s="216"/>
      <c r="AP32" s="216">
        <v>10289900</v>
      </c>
      <c r="AQ32" s="216">
        <v>10503330</v>
      </c>
      <c r="AR32" s="216">
        <v>10522290</v>
      </c>
      <c r="AS32" s="216">
        <v>10542960</v>
      </c>
      <c r="AT32" s="216">
        <v>10558180</v>
      </c>
      <c r="AU32" s="216">
        <v>10568250</v>
      </c>
      <c r="AV32" s="216">
        <v>10573100</v>
      </c>
      <c r="AW32" s="216">
        <v>10557560</v>
      </c>
      <c r="AX32" s="216">
        <v>10514840</v>
      </c>
      <c r="AZ32" s="201" t="s">
        <v>38</v>
      </c>
      <c r="BA32" s="203"/>
      <c r="BB32" s="233"/>
      <c r="BC32" s="216"/>
      <c r="BD32" s="216"/>
      <c r="BE32" s="216"/>
      <c r="BF32" s="216"/>
      <c r="BG32" s="216">
        <f t="shared" si="15"/>
        <v>2.2507507361587574E-6</v>
      </c>
      <c r="BH32" s="216">
        <f t="shared" si="16"/>
        <v>5.2926072017160276E-6</v>
      </c>
      <c r="BI32" s="216">
        <f t="shared" si="17"/>
        <v>8.0932952807801333E-6</v>
      </c>
      <c r="BJ32" s="216">
        <f t="shared" si="18"/>
        <v>1.1453140294566233E-5</v>
      </c>
      <c r="BK32" s="216">
        <f t="shared" si="19"/>
        <v>1.1591959977950744E-5</v>
      </c>
      <c r="BL32" s="216">
        <f t="shared" si="20"/>
        <v>1.0670640834575261E-5</v>
      </c>
      <c r="BM32" s="216">
        <f t="shared" si="21"/>
        <v>1.27323112426819E-5</v>
      </c>
      <c r="BN32" s="216">
        <f t="shared" si="22"/>
        <v>7.9791163867408763E-6</v>
      </c>
      <c r="BO32" s="216">
        <f t="shared" si="23"/>
        <v>1.0372007562644795E-5</v>
      </c>
      <c r="BQ32" s="201" t="s">
        <v>38</v>
      </c>
      <c r="BR32" s="203"/>
      <c r="BS32" s="233"/>
      <c r="BT32" s="216"/>
      <c r="BU32" s="216"/>
      <c r="BV32" s="216"/>
      <c r="BW32" s="216"/>
      <c r="BX32" s="216">
        <f t="shared" si="24"/>
        <v>-0.94347447878690394</v>
      </c>
      <c r="BY32" s="216">
        <f t="shared" si="25"/>
        <v>-0.90799993481003494</v>
      </c>
      <c r="BZ32" s="216">
        <f t="shared" si="26"/>
        <v>-0.79938030643346092</v>
      </c>
      <c r="CA32" s="216">
        <f t="shared" si="27"/>
        <v>-0.7602029038654079</v>
      </c>
      <c r="CB32" s="216">
        <f t="shared" si="28"/>
        <v>-0.69081499948992031</v>
      </c>
      <c r="CC32" s="216">
        <f t="shared" si="29"/>
        <v>-0.67159171374697579</v>
      </c>
      <c r="CD32" s="216">
        <f t="shared" si="30"/>
        <v>-0.6488029309835065</v>
      </c>
      <c r="CE32" s="216">
        <f t="shared" si="31"/>
        <v>-0.70203905003980116</v>
      </c>
      <c r="CF32" s="216">
        <f t="shared" si="32"/>
        <v>-0.62012366075972647</v>
      </c>
    </row>
    <row r="33" spans="1:84" ht="27.6">
      <c r="A33" s="195" t="s">
        <v>39</v>
      </c>
      <c r="B33" s="197"/>
      <c r="C33" s="213" t="s">
        <v>28</v>
      </c>
      <c r="D33" s="216">
        <v>0</v>
      </c>
      <c r="E33" s="216">
        <v>0</v>
      </c>
      <c r="F33" s="216">
        <v>0</v>
      </c>
      <c r="G33" s="216">
        <v>11</v>
      </c>
      <c r="H33" s="216">
        <v>25.5</v>
      </c>
      <c r="I33" s="216">
        <v>18</v>
      </c>
      <c r="J33" s="216">
        <v>32.06</v>
      </c>
      <c r="K33" s="216">
        <v>28</v>
      </c>
      <c r="L33" s="216">
        <v>13.28</v>
      </c>
      <c r="M33" s="216">
        <v>26.67</v>
      </c>
      <c r="N33" s="216">
        <v>32.78</v>
      </c>
      <c r="O33" s="216">
        <v>43</v>
      </c>
      <c r="P33" s="216">
        <v>23</v>
      </c>
      <c r="R33" s="195" t="s">
        <v>39</v>
      </c>
      <c r="S33" s="197"/>
      <c r="T33" s="213" t="s">
        <v>28</v>
      </c>
      <c r="U33" s="216">
        <f t="shared" si="0"/>
        <v>0</v>
      </c>
      <c r="V33" s="216">
        <f t="shared" si="1"/>
        <v>0</v>
      </c>
      <c r="W33" s="216">
        <f t="shared" si="2"/>
        <v>0</v>
      </c>
      <c r="X33" s="216">
        <f t="shared" si="3"/>
        <v>25.5</v>
      </c>
      <c r="Y33" s="216">
        <f t="shared" si="4"/>
        <v>56.83</v>
      </c>
      <c r="Z33" s="216">
        <f t="shared" si="5"/>
        <v>39.33</v>
      </c>
      <c r="AA33" s="216">
        <f t="shared" si="6"/>
        <v>70.95</v>
      </c>
      <c r="AB33" s="216">
        <f t="shared" si="7"/>
        <v>63.25</v>
      </c>
      <c r="AC33" s="216">
        <f t="shared" si="8"/>
        <v>30.29</v>
      </c>
      <c r="AD33" s="216">
        <f t="shared" si="9"/>
        <v>60.67</v>
      </c>
      <c r="AE33" s="216">
        <f t="shared" si="10"/>
        <v>71.06</v>
      </c>
      <c r="AF33" s="216">
        <f t="shared" si="11"/>
        <v>96</v>
      </c>
      <c r="AG33" s="216">
        <f t="shared" si="12"/>
        <v>53.83</v>
      </c>
      <c r="AI33" s="201" t="s">
        <v>39</v>
      </c>
      <c r="AJ33" s="203"/>
      <c r="AK33" s="233"/>
      <c r="AL33" s="216"/>
      <c r="AM33" s="216"/>
      <c r="AN33" s="216"/>
      <c r="AO33" s="216"/>
      <c r="AP33" s="216">
        <v>5388720</v>
      </c>
      <c r="AQ33" s="216">
        <v>5372806</v>
      </c>
      <c r="AR33" s="216">
        <v>5373054</v>
      </c>
      <c r="AS33" s="216">
        <v>5374622</v>
      </c>
      <c r="AT33" s="216">
        <v>5379232</v>
      </c>
      <c r="AU33" s="216">
        <v>5386405</v>
      </c>
      <c r="AV33" s="216">
        <v>5391428</v>
      </c>
      <c r="AW33" s="216">
        <v>5398384</v>
      </c>
      <c r="AX33" s="216">
        <v>5407579</v>
      </c>
      <c r="AZ33" s="201" t="s">
        <v>39</v>
      </c>
      <c r="BA33" s="203"/>
      <c r="BB33" s="233"/>
      <c r="BC33" s="216"/>
      <c r="BD33" s="216"/>
      <c r="BE33" s="216"/>
      <c r="BF33" s="216"/>
      <c r="BG33" s="216">
        <f t="shared" si="15"/>
        <v>1.0546103712941107E-5</v>
      </c>
      <c r="BH33" s="216">
        <f t="shared" si="16"/>
        <v>7.3201973047230809E-6</v>
      </c>
      <c r="BI33" s="216">
        <f t="shared" si="17"/>
        <v>1.3204780744805469E-5</v>
      </c>
      <c r="BJ33" s="216">
        <f t="shared" si="18"/>
        <v>1.1768269470857671E-5</v>
      </c>
      <c r="BK33" s="216">
        <f t="shared" si="19"/>
        <v>5.630915342561912E-6</v>
      </c>
      <c r="BL33" s="216">
        <f t="shared" si="20"/>
        <v>1.126354219558314E-5</v>
      </c>
      <c r="BM33" s="216">
        <f t="shared" si="21"/>
        <v>1.3180181577125764E-5</v>
      </c>
      <c r="BN33" s="216">
        <f t="shared" si="22"/>
        <v>1.7783099534971949E-5</v>
      </c>
      <c r="BO33" s="216">
        <f t="shared" si="23"/>
        <v>9.9545471272819126E-6</v>
      </c>
      <c r="BQ33" s="201" t="s">
        <v>39</v>
      </c>
      <c r="BR33" s="203"/>
      <c r="BS33" s="233"/>
      <c r="BT33" s="216"/>
      <c r="BU33" s="216"/>
      <c r="BV33" s="216"/>
      <c r="BW33" s="216"/>
      <c r="BX33" s="216">
        <f t="shared" si="24"/>
        <v>-0.72110591001079893</v>
      </c>
      <c r="BY33" s="216">
        <f t="shared" si="25"/>
        <v>-0.86658356896272037</v>
      </c>
      <c r="BZ33" s="216">
        <f t="shared" si="26"/>
        <v>-0.70971009761222059</v>
      </c>
      <c r="CA33" s="216">
        <f t="shared" si="27"/>
        <v>-0.75529789785602519</v>
      </c>
      <c r="CB33" s="216">
        <f t="shared" si="28"/>
        <v>-0.77035874498726331</v>
      </c>
      <c r="CC33" s="216">
        <f t="shared" si="29"/>
        <v>-0.66500673722321646</v>
      </c>
      <c r="CD33" s="216">
        <f t="shared" si="30"/>
        <v>-0.64433043382442057</v>
      </c>
      <c r="CE33" s="216">
        <f t="shared" si="31"/>
        <v>-0.60723601917577652</v>
      </c>
      <c r="CF33" s="216">
        <f t="shared" si="32"/>
        <v>-0.62394003635349216</v>
      </c>
    </row>
    <row r="34" spans="1:84">
      <c r="A34" s="195" t="s">
        <v>23</v>
      </c>
      <c r="B34" s="197"/>
      <c r="C34" s="213" t="s">
        <v>28</v>
      </c>
      <c r="D34" s="216">
        <v>0</v>
      </c>
      <c r="E34" s="216">
        <v>0</v>
      </c>
      <c r="F34" s="216">
        <v>0</v>
      </c>
      <c r="G34" s="216">
        <v>0.5</v>
      </c>
      <c r="H34" s="216">
        <v>10.33</v>
      </c>
      <c r="I34" s="216">
        <v>25.5</v>
      </c>
      <c r="J34" s="216">
        <v>17.5</v>
      </c>
      <c r="K34" s="216">
        <v>18.53</v>
      </c>
      <c r="L34" s="216">
        <v>16.670000000000002</v>
      </c>
      <c r="M34" s="216">
        <v>25.33</v>
      </c>
      <c r="N34" s="216">
        <v>35</v>
      </c>
      <c r="O34" s="216">
        <v>29.5</v>
      </c>
      <c r="P34" s="216">
        <v>30.67</v>
      </c>
      <c r="R34" s="195" t="s">
        <v>23</v>
      </c>
      <c r="S34" s="197"/>
      <c r="T34" s="213" t="s">
        <v>28</v>
      </c>
      <c r="U34" s="216">
        <f t="shared" si="0"/>
        <v>0</v>
      </c>
      <c r="V34" s="216">
        <f t="shared" si="1"/>
        <v>0</v>
      </c>
      <c r="W34" s="216">
        <f t="shared" si="2"/>
        <v>0</v>
      </c>
      <c r="X34" s="216">
        <f t="shared" si="3"/>
        <v>1</v>
      </c>
      <c r="Y34" s="216">
        <f t="shared" si="4"/>
        <v>20.66</v>
      </c>
      <c r="Z34" s="216">
        <f t="shared" si="5"/>
        <v>52</v>
      </c>
      <c r="AA34" s="216">
        <f t="shared" si="6"/>
        <v>36.5</v>
      </c>
      <c r="AB34" s="216">
        <f t="shared" si="7"/>
        <v>38.06</v>
      </c>
      <c r="AC34" s="216">
        <f t="shared" si="8"/>
        <v>37.33</v>
      </c>
      <c r="AD34" s="216">
        <f t="shared" si="9"/>
        <v>52.66</v>
      </c>
      <c r="AE34" s="216">
        <f t="shared" si="10"/>
        <v>75</v>
      </c>
      <c r="AF34" s="216">
        <f t="shared" si="11"/>
        <v>67.33</v>
      </c>
      <c r="AG34" s="216">
        <f t="shared" si="12"/>
        <v>63.33</v>
      </c>
      <c r="AI34" s="201" t="s">
        <v>23</v>
      </c>
      <c r="AJ34" s="203"/>
      <c r="AK34" s="233"/>
      <c r="AL34" s="216"/>
      <c r="AM34" s="216"/>
      <c r="AN34" s="216"/>
      <c r="AO34" s="216"/>
      <c r="AP34" s="216">
        <v>1990272</v>
      </c>
      <c r="AQ34" s="216">
        <v>2001114</v>
      </c>
      <c r="AR34" s="216">
        <v>2008516</v>
      </c>
      <c r="AS34" s="216">
        <v>2019406</v>
      </c>
      <c r="AT34" s="216">
        <v>2022629</v>
      </c>
      <c r="AU34" s="216">
        <v>2042335</v>
      </c>
      <c r="AV34" s="216">
        <v>2049261</v>
      </c>
      <c r="AW34" s="216">
        <v>2052496</v>
      </c>
      <c r="AX34" s="216">
        <v>2056262</v>
      </c>
      <c r="AZ34" s="201" t="s">
        <v>23</v>
      </c>
      <c r="BA34" s="203"/>
      <c r="BB34" s="233"/>
      <c r="BC34" s="216"/>
      <c r="BD34" s="216"/>
      <c r="BE34" s="216"/>
      <c r="BF34" s="216"/>
      <c r="BG34" s="216">
        <f t="shared" si="15"/>
        <v>1.0380490706797865E-5</v>
      </c>
      <c r="BH34" s="216">
        <f t="shared" si="16"/>
        <v>2.5985526061983474E-5</v>
      </c>
      <c r="BI34" s="216">
        <f t="shared" si="17"/>
        <v>1.8172620979867725E-5</v>
      </c>
      <c r="BJ34" s="216">
        <f t="shared" si="18"/>
        <v>1.8847126333189069E-5</v>
      </c>
      <c r="BK34" s="216">
        <f t="shared" si="19"/>
        <v>1.8456177578784838E-5</v>
      </c>
      <c r="BL34" s="216">
        <f t="shared" si="20"/>
        <v>2.5784212678135563E-5</v>
      </c>
      <c r="BM34" s="216">
        <f t="shared" si="21"/>
        <v>3.6598559187921889E-5</v>
      </c>
      <c r="BN34" s="216">
        <f t="shared" si="22"/>
        <v>3.2803961615515939E-5</v>
      </c>
      <c r="BO34" s="216">
        <f t="shared" si="23"/>
        <v>3.0798604457992217E-5</v>
      </c>
      <c r="BQ34" s="201" t="s">
        <v>23</v>
      </c>
      <c r="BR34" s="203"/>
      <c r="BS34" s="233"/>
      <c r="BT34" s="216"/>
      <c r="BU34" s="216"/>
      <c r="BV34" s="216"/>
      <c r="BW34" s="216"/>
      <c r="BX34" s="216">
        <f t="shared" si="24"/>
        <v>-0.72554539887279845</v>
      </c>
      <c r="BY34" s="216">
        <f t="shared" si="25"/>
        <v>-0.48531810346029391</v>
      </c>
      <c r="BZ34" s="216">
        <f t="shared" si="26"/>
        <v>-0.62255984072431714</v>
      </c>
      <c r="CA34" s="216">
        <f t="shared" si="27"/>
        <v>-0.64511503298163864</v>
      </c>
      <c r="CB34" s="216">
        <f t="shared" si="28"/>
        <v>-0.59921937971588501</v>
      </c>
      <c r="CC34" s="216">
        <f t="shared" si="29"/>
        <v>-0.50373492959182531</v>
      </c>
      <c r="CD34" s="216">
        <f t="shared" si="30"/>
        <v>-0.41047116858698396</v>
      </c>
      <c r="CE34" s="216">
        <f t="shared" si="31"/>
        <v>-0.46198655985953857</v>
      </c>
      <c r="CF34" s="216">
        <f t="shared" si="32"/>
        <v>-0.43338604624224497</v>
      </c>
    </row>
    <row r="35" spans="1:84">
      <c r="A35" s="195" t="s">
        <v>10</v>
      </c>
      <c r="B35" s="197"/>
      <c r="C35" s="213" t="s">
        <v>28</v>
      </c>
      <c r="D35" s="216">
        <v>0</v>
      </c>
      <c r="E35" s="216">
        <v>4</v>
      </c>
      <c r="F35" s="216">
        <v>13.5</v>
      </c>
      <c r="G35" s="216">
        <v>72.03</v>
      </c>
      <c r="H35" s="216">
        <v>180.02</v>
      </c>
      <c r="I35" s="216">
        <v>315.73</v>
      </c>
      <c r="J35" s="216">
        <v>377.81</v>
      </c>
      <c r="K35" s="216">
        <v>396.73</v>
      </c>
      <c r="L35" s="216">
        <v>406.85</v>
      </c>
      <c r="M35" s="216">
        <v>503.77</v>
      </c>
      <c r="N35" s="216">
        <v>520.47</v>
      </c>
      <c r="O35" s="216">
        <v>586.78</v>
      </c>
      <c r="P35" s="216">
        <v>566.1</v>
      </c>
      <c r="R35" s="195" t="s">
        <v>10</v>
      </c>
      <c r="S35" s="197"/>
      <c r="T35" s="213" t="s">
        <v>28</v>
      </c>
      <c r="U35" s="216">
        <f t="shared" si="0"/>
        <v>0</v>
      </c>
      <c r="V35" s="216">
        <f t="shared" si="1"/>
        <v>12</v>
      </c>
      <c r="W35" s="216">
        <f t="shared" si="2"/>
        <v>33</v>
      </c>
      <c r="X35" s="216">
        <f t="shared" si="3"/>
        <v>151.06</v>
      </c>
      <c r="Y35" s="216">
        <f t="shared" si="4"/>
        <v>400.53999999999996</v>
      </c>
      <c r="Z35" s="216">
        <f t="shared" si="5"/>
        <v>702.18</v>
      </c>
      <c r="AA35" s="216">
        <f t="shared" si="6"/>
        <v>809.29</v>
      </c>
      <c r="AB35" s="216">
        <f t="shared" si="7"/>
        <v>867.63</v>
      </c>
      <c r="AC35" s="216">
        <f t="shared" si="8"/>
        <v>873.94999999999993</v>
      </c>
      <c r="AD35" s="216">
        <f t="shared" si="9"/>
        <v>1070.95</v>
      </c>
      <c r="AE35" s="216">
        <f t="shared" si="10"/>
        <v>1106.8000000000002</v>
      </c>
      <c r="AF35" s="216">
        <f t="shared" si="11"/>
        <v>1267.1499999999999</v>
      </c>
      <c r="AG35" s="216">
        <f t="shared" si="12"/>
        <v>1215.2</v>
      </c>
      <c r="AI35" s="201" t="s">
        <v>10</v>
      </c>
      <c r="AJ35" s="203"/>
      <c r="AK35" s="233"/>
      <c r="AL35" s="216"/>
      <c r="AM35" s="216"/>
      <c r="AN35" s="216"/>
      <c r="AO35" s="216"/>
      <c r="AP35" s="216">
        <v>40554390</v>
      </c>
      <c r="AQ35" s="216">
        <v>43662610</v>
      </c>
      <c r="AR35" s="216">
        <v>44360520</v>
      </c>
      <c r="AS35" s="216">
        <v>45236000</v>
      </c>
      <c r="AT35" s="216">
        <v>45983170</v>
      </c>
      <c r="AU35" s="216">
        <v>46367550</v>
      </c>
      <c r="AV35" s="216">
        <v>46562480</v>
      </c>
      <c r="AW35" s="216">
        <v>46736260</v>
      </c>
      <c r="AX35" s="216">
        <v>46766400</v>
      </c>
      <c r="AZ35" s="201" t="s">
        <v>10</v>
      </c>
      <c r="BA35" s="203"/>
      <c r="BB35" s="233"/>
      <c r="BC35" s="216"/>
      <c r="BD35" s="216"/>
      <c r="BE35" s="216"/>
      <c r="BF35" s="216"/>
      <c r="BG35" s="216">
        <f t="shared" si="15"/>
        <v>9.8766126182640145E-6</v>
      </c>
      <c r="BH35" s="216">
        <f t="shared" si="16"/>
        <v>1.6081952040888071E-5</v>
      </c>
      <c r="BI35" s="216">
        <f t="shared" si="17"/>
        <v>1.8243474152241678E-5</v>
      </c>
      <c r="BJ35" s="216">
        <f t="shared" si="18"/>
        <v>1.9180077814130339E-5</v>
      </c>
      <c r="BK35" s="216">
        <f t="shared" si="19"/>
        <v>1.9005866711668636E-5</v>
      </c>
      <c r="BL35" s="216">
        <f t="shared" si="20"/>
        <v>2.309697191246896E-5</v>
      </c>
      <c r="BM35" s="216">
        <f t="shared" si="21"/>
        <v>2.3770211552305636E-5</v>
      </c>
      <c r="BN35" s="216">
        <f t="shared" si="22"/>
        <v>2.7112781382164508E-5</v>
      </c>
      <c r="BO35" s="216">
        <f t="shared" si="23"/>
        <v>2.5984467480926478E-5</v>
      </c>
      <c r="BQ35" s="201" t="s">
        <v>10</v>
      </c>
      <c r="BR35" s="203"/>
      <c r="BS35" s="233"/>
      <c r="BT35" s="216"/>
      <c r="BU35" s="216"/>
      <c r="BV35" s="216"/>
      <c r="BW35" s="216"/>
      <c r="BX35" s="216">
        <f t="shared" si="24"/>
        <v>-0.73905255760353805</v>
      </c>
      <c r="BY35" s="216">
        <f t="shared" si="25"/>
        <v>-0.68761246475419502</v>
      </c>
      <c r="BZ35" s="216">
        <f t="shared" si="26"/>
        <v>-0.62131687157041171</v>
      </c>
      <c r="CA35" s="216">
        <f t="shared" si="27"/>
        <v>-0.63993262164775599</v>
      </c>
      <c r="CB35" s="216">
        <f t="shared" si="28"/>
        <v>-0.59188436795818289</v>
      </c>
      <c r="CC35" s="216">
        <f t="shared" si="29"/>
        <v>-0.53358039549786229</v>
      </c>
      <c r="CD35" s="216">
        <f t="shared" si="30"/>
        <v>-0.53857688120870628</v>
      </c>
      <c r="CE35" s="216">
        <f t="shared" si="31"/>
        <v>-0.51701940999377127</v>
      </c>
      <c r="CF35" s="216">
        <f t="shared" si="32"/>
        <v>-0.47739633633919293</v>
      </c>
    </row>
    <row r="36" spans="1:84">
      <c r="A36" s="195" t="s">
        <v>26</v>
      </c>
      <c r="B36" s="197"/>
      <c r="C36" s="213" t="s">
        <v>28</v>
      </c>
      <c r="D36" s="216">
        <v>18.5</v>
      </c>
      <c r="E36" s="216">
        <v>84</v>
      </c>
      <c r="F36" s="216">
        <v>156.33000000000001</v>
      </c>
      <c r="G36" s="216">
        <v>112.5</v>
      </c>
      <c r="H36" s="216">
        <v>225.1</v>
      </c>
      <c r="I36" s="216">
        <v>270.77999999999997</v>
      </c>
      <c r="J36" s="216">
        <v>316.48</v>
      </c>
      <c r="K36" s="216">
        <v>414.7</v>
      </c>
      <c r="L36" s="216">
        <v>404.43</v>
      </c>
      <c r="M36" s="216">
        <v>408.53</v>
      </c>
      <c r="N36" s="216">
        <v>449.43</v>
      </c>
      <c r="O36" s="216">
        <v>439.48</v>
      </c>
      <c r="P36" s="216">
        <v>487.63</v>
      </c>
      <c r="R36" s="195" t="s">
        <v>26</v>
      </c>
      <c r="S36" s="197"/>
      <c r="T36" s="213" t="s">
        <v>28</v>
      </c>
      <c r="U36" s="216">
        <f t="shared" si="0"/>
        <v>37</v>
      </c>
      <c r="V36" s="216">
        <f t="shared" si="1"/>
        <v>179.5</v>
      </c>
      <c r="W36" s="216">
        <f t="shared" si="2"/>
        <v>353.83</v>
      </c>
      <c r="X36" s="216">
        <f t="shared" si="3"/>
        <v>256.5</v>
      </c>
      <c r="Y36" s="216">
        <f t="shared" si="4"/>
        <v>530.6</v>
      </c>
      <c r="Z36" s="216">
        <f t="shared" si="5"/>
        <v>637.14</v>
      </c>
      <c r="AA36" s="216">
        <f t="shared" si="6"/>
        <v>730.88</v>
      </c>
      <c r="AB36" s="216">
        <f t="shared" si="7"/>
        <v>956.56</v>
      </c>
      <c r="AC36" s="216">
        <f t="shared" si="8"/>
        <v>907.37</v>
      </c>
      <c r="AD36" s="216">
        <f t="shared" si="9"/>
        <v>919.18</v>
      </c>
      <c r="AE36" s="216">
        <f t="shared" si="10"/>
        <v>1118.3300000000002</v>
      </c>
      <c r="AF36" s="216">
        <f t="shared" si="11"/>
        <v>1044.1199999999999</v>
      </c>
      <c r="AG36" s="216">
        <f t="shared" si="12"/>
        <v>1124.92</v>
      </c>
      <c r="AI36" s="201" t="s">
        <v>26</v>
      </c>
      <c r="AJ36" s="203"/>
      <c r="AK36" s="233"/>
      <c r="AL36" s="216"/>
      <c r="AM36" s="216"/>
      <c r="AN36" s="216"/>
      <c r="AO36" s="216"/>
      <c r="AP36" s="216">
        <v>8872109</v>
      </c>
      <c r="AQ36" s="216">
        <v>9029572</v>
      </c>
      <c r="AR36" s="216">
        <v>9080504</v>
      </c>
      <c r="AS36" s="216">
        <v>9148092</v>
      </c>
      <c r="AT36" s="216">
        <v>9219637</v>
      </c>
      <c r="AU36" s="216">
        <v>9298514</v>
      </c>
      <c r="AV36" s="216">
        <v>9378126</v>
      </c>
      <c r="AW36" s="216">
        <v>9449212</v>
      </c>
      <c r="AX36" s="216">
        <v>9519374</v>
      </c>
      <c r="AZ36" s="201" t="s">
        <v>26</v>
      </c>
      <c r="BA36" s="203"/>
      <c r="BB36" s="233"/>
      <c r="BC36" s="216"/>
      <c r="BD36" s="216"/>
      <c r="BE36" s="216"/>
      <c r="BF36" s="216"/>
      <c r="BG36" s="216">
        <f t="shared" si="15"/>
        <v>5.9805396890412416E-5</v>
      </c>
      <c r="BH36" s="216">
        <f t="shared" si="16"/>
        <v>7.0561483977313647E-5</v>
      </c>
      <c r="BI36" s="216">
        <f t="shared" si="17"/>
        <v>8.0488924403315063E-5</v>
      </c>
      <c r="BJ36" s="216">
        <f t="shared" si="18"/>
        <v>1.0456388064308929E-4</v>
      </c>
      <c r="BK36" s="216">
        <f t="shared" si="19"/>
        <v>9.8417106877418282E-5</v>
      </c>
      <c r="BL36" s="216">
        <f t="shared" si="20"/>
        <v>9.8852354257895393E-5</v>
      </c>
      <c r="BM36" s="216">
        <f t="shared" si="21"/>
        <v>1.1924877102312339E-4</v>
      </c>
      <c r="BN36" s="216">
        <f t="shared" si="22"/>
        <v>1.104981029105919E-4</v>
      </c>
      <c r="BO36" s="216">
        <f t="shared" si="23"/>
        <v>1.1817163607606972E-4</v>
      </c>
      <c r="BQ36" s="201" t="s">
        <v>26</v>
      </c>
      <c r="BR36" s="203"/>
      <c r="BS36" s="233"/>
      <c r="BT36" s="216"/>
      <c r="BU36" s="216"/>
      <c r="BV36" s="216"/>
      <c r="BW36" s="216"/>
      <c r="BX36" s="216">
        <f t="shared" si="24"/>
        <v>0.59935851789901262</v>
      </c>
      <c r="BY36" s="216">
        <f t="shared" si="25"/>
        <v>0.42520822939061559</v>
      </c>
      <c r="BZ36" s="216">
        <f t="shared" si="26"/>
        <v>0.47064799098646137</v>
      </c>
      <c r="CA36" s="216">
        <f t="shared" si="27"/>
        <v>0.6890717914272122</v>
      </c>
      <c r="CB36" s="216">
        <f t="shared" si="28"/>
        <v>0.46777343763392976</v>
      </c>
      <c r="CC36" s="216">
        <f t="shared" si="29"/>
        <v>0.30778622481997425</v>
      </c>
      <c r="CD36" s="216">
        <f t="shared" si="30"/>
        <v>0.41488565726708598</v>
      </c>
      <c r="CE36" s="216">
        <f t="shared" si="31"/>
        <v>0.28930400885996832</v>
      </c>
      <c r="CF36" s="216">
        <f t="shared" si="32"/>
        <v>0.36536822404134506</v>
      </c>
    </row>
    <row r="37" spans="1:84" ht="27.6">
      <c r="A37" s="195" t="s">
        <v>40</v>
      </c>
      <c r="B37" s="197"/>
      <c r="C37" s="213" t="s">
        <v>28</v>
      </c>
      <c r="D37" s="216">
        <v>82</v>
      </c>
      <c r="E37" s="216">
        <v>130.75</v>
      </c>
      <c r="F37" s="216">
        <v>158.16999999999999</v>
      </c>
      <c r="G37" s="216">
        <v>164.5</v>
      </c>
      <c r="H37" s="216">
        <v>200.12</v>
      </c>
      <c r="I37" s="216">
        <v>286.2</v>
      </c>
      <c r="J37" s="216">
        <v>275.48</v>
      </c>
      <c r="K37" s="216">
        <v>311.26</v>
      </c>
      <c r="L37" s="216">
        <v>354.35</v>
      </c>
      <c r="M37" s="216">
        <v>419.15</v>
      </c>
      <c r="N37" s="216">
        <v>457.35</v>
      </c>
      <c r="O37" s="216">
        <v>449.8</v>
      </c>
      <c r="P37" s="216">
        <v>436.92</v>
      </c>
      <c r="R37" s="195" t="s">
        <v>40</v>
      </c>
      <c r="S37" s="197"/>
      <c r="T37" s="213" t="s">
        <v>28</v>
      </c>
      <c r="U37" s="216">
        <f t="shared" si="0"/>
        <v>171.5</v>
      </c>
      <c r="V37" s="216">
        <f t="shared" si="1"/>
        <v>286</v>
      </c>
      <c r="W37" s="216">
        <f t="shared" si="2"/>
        <v>341.34</v>
      </c>
      <c r="X37" s="216">
        <f t="shared" si="3"/>
        <v>383.67</v>
      </c>
      <c r="Y37" s="216">
        <f t="shared" si="4"/>
        <v>441.87</v>
      </c>
      <c r="Z37" s="216">
        <f t="shared" si="5"/>
        <v>646.14</v>
      </c>
      <c r="AA37" s="216">
        <f t="shared" si="6"/>
        <v>602.81000000000006</v>
      </c>
      <c r="AB37" s="216">
        <f t="shared" si="7"/>
        <v>682.29</v>
      </c>
      <c r="AC37" s="216">
        <f t="shared" si="8"/>
        <v>772.2</v>
      </c>
      <c r="AD37" s="216">
        <f t="shared" si="9"/>
        <v>926.81</v>
      </c>
      <c r="AE37" s="216">
        <f t="shared" si="10"/>
        <v>981.45</v>
      </c>
      <c r="AF37" s="216">
        <f t="shared" si="11"/>
        <v>984.59999999999991</v>
      </c>
      <c r="AG37" s="216">
        <f t="shared" si="12"/>
        <v>947.76</v>
      </c>
      <c r="AI37" s="201" t="s">
        <v>40</v>
      </c>
      <c r="AJ37" s="203"/>
      <c r="AK37" s="233"/>
      <c r="AL37" s="216"/>
      <c r="AM37" s="216"/>
      <c r="AN37" s="216"/>
      <c r="AO37" s="216"/>
      <c r="AP37" s="216">
        <v>7184250</v>
      </c>
      <c r="AQ37" s="216">
        <v>7437116</v>
      </c>
      <c r="AR37" s="216">
        <v>7483935</v>
      </c>
      <c r="AS37" s="216">
        <v>7551117</v>
      </c>
      <c r="AT37" s="216">
        <v>7647676</v>
      </c>
      <c r="AU37" s="216">
        <v>7744000</v>
      </c>
      <c r="AV37" s="216">
        <v>7827970</v>
      </c>
      <c r="AW37" s="216">
        <v>7912398</v>
      </c>
      <c r="AX37" s="216" t="s">
        <v>89</v>
      </c>
      <c r="AZ37" s="201" t="s">
        <v>40</v>
      </c>
      <c r="BA37" s="203"/>
      <c r="BB37" s="233"/>
      <c r="BC37" s="216"/>
      <c r="BD37" s="216"/>
      <c r="BE37" s="216"/>
      <c r="BF37" s="216"/>
      <c r="BG37" s="216">
        <f t="shared" si="15"/>
        <v>6.1505376344086023E-5</v>
      </c>
      <c r="BH37" s="216">
        <f t="shared" si="16"/>
        <v>8.6880452046196396E-5</v>
      </c>
      <c r="BI37" s="216">
        <f t="shared" si="17"/>
        <v>8.0547198766424354E-5</v>
      </c>
      <c r="BJ37" s="216">
        <f t="shared" si="18"/>
        <v>9.0356168497985123E-5</v>
      </c>
      <c r="BK37" s="216">
        <f t="shared" si="19"/>
        <v>1.0097185079493431E-4</v>
      </c>
      <c r="BL37" s="216">
        <f t="shared" si="20"/>
        <v>1.1968104338842974E-4</v>
      </c>
      <c r="BM37" s="216">
        <f t="shared" si="21"/>
        <v>1.2537733282064187E-4</v>
      </c>
      <c r="BN37" s="216">
        <f t="shared" si="22"/>
        <v>1.2443762308215537E-4</v>
      </c>
      <c r="BO37" s="216" t="s">
        <v>89</v>
      </c>
      <c r="BQ37" s="201" t="s">
        <v>40</v>
      </c>
      <c r="BR37" s="203"/>
      <c r="BS37" s="233"/>
      <c r="BT37" s="216"/>
      <c r="BU37" s="216"/>
      <c r="BV37" s="216"/>
      <c r="BW37" s="216"/>
      <c r="BX37" s="216">
        <f t="shared" si="24"/>
        <v>0.64492885096623975</v>
      </c>
      <c r="BY37" s="216">
        <f t="shared" si="25"/>
        <v>0.75854599366019226</v>
      </c>
      <c r="BZ37" s="216">
        <f t="shared" si="26"/>
        <v>0.47167029151841272</v>
      </c>
      <c r="CA37" s="216">
        <f t="shared" si="27"/>
        <v>0.46792783303071223</v>
      </c>
      <c r="CB37" s="216">
        <f t="shared" si="28"/>
        <v>0.5018637544182335</v>
      </c>
      <c r="CC37" s="216">
        <f t="shared" si="29"/>
        <v>0.53911716444220092</v>
      </c>
      <c r="CD37" s="216">
        <f t="shared" si="30"/>
        <v>0.4760863511302324</v>
      </c>
      <c r="CE37" s="216">
        <f t="shared" si="31"/>
        <v>0.42409705583627472</v>
      </c>
      <c r="CF37" s="216"/>
    </row>
    <row r="38" spans="1:84">
      <c r="A38" s="195" t="s">
        <v>41</v>
      </c>
      <c r="B38" s="197"/>
      <c r="C38" s="213" t="s">
        <v>28</v>
      </c>
      <c r="D38" s="216">
        <v>0</v>
      </c>
      <c r="E38" s="216">
        <v>0</v>
      </c>
      <c r="F38" s="216">
        <v>1.5</v>
      </c>
      <c r="G38" s="216">
        <v>0</v>
      </c>
      <c r="H38" s="216">
        <v>11.83</v>
      </c>
      <c r="I38" s="216">
        <v>49.43</v>
      </c>
      <c r="J38" s="216">
        <v>42.92</v>
      </c>
      <c r="K38" s="216">
        <v>71.33</v>
      </c>
      <c r="L38" s="216">
        <v>77.78</v>
      </c>
      <c r="M38" s="216">
        <v>89</v>
      </c>
      <c r="N38" s="216">
        <v>83.23</v>
      </c>
      <c r="O38" s="216">
        <v>119.07</v>
      </c>
      <c r="P38" s="216">
        <v>63</v>
      </c>
      <c r="R38" s="195" t="s">
        <v>41</v>
      </c>
      <c r="S38" s="197"/>
      <c r="T38" s="213" t="s">
        <v>28</v>
      </c>
      <c r="U38" s="216">
        <f t="shared" si="0"/>
        <v>0</v>
      </c>
      <c r="V38" s="216">
        <f t="shared" si="1"/>
        <v>0</v>
      </c>
      <c r="W38" s="216">
        <f t="shared" si="2"/>
        <v>4</v>
      </c>
      <c r="X38" s="216">
        <f t="shared" si="3"/>
        <v>0</v>
      </c>
      <c r="Y38" s="216">
        <f t="shared" si="4"/>
        <v>23.990000000000002</v>
      </c>
      <c r="Z38" s="216">
        <f t="shared" si="5"/>
        <v>104.86</v>
      </c>
      <c r="AA38" s="216">
        <f t="shared" si="6"/>
        <v>89.67</v>
      </c>
      <c r="AB38" s="216">
        <f t="shared" si="7"/>
        <v>152.16</v>
      </c>
      <c r="AC38" s="216">
        <f t="shared" si="8"/>
        <v>166.55</v>
      </c>
      <c r="AD38" s="216">
        <f t="shared" si="9"/>
        <v>185.84</v>
      </c>
      <c r="AE38" s="216">
        <f t="shared" si="10"/>
        <v>178.46</v>
      </c>
      <c r="AF38" s="216">
        <f t="shared" si="11"/>
        <v>246.82999999999998</v>
      </c>
      <c r="AG38" s="216">
        <f t="shared" si="12"/>
        <v>132.82999999999998</v>
      </c>
      <c r="AI38" s="201" t="s">
        <v>41</v>
      </c>
      <c r="AJ38" s="203"/>
      <c r="AK38" s="233"/>
      <c r="AL38" s="216"/>
      <c r="AM38" s="216"/>
      <c r="AN38" s="216"/>
      <c r="AO38" s="216"/>
      <c r="AP38" s="216">
        <v>64268750</v>
      </c>
      <c r="AQ38" s="216">
        <v>68435380</v>
      </c>
      <c r="AR38" s="216">
        <v>69295260</v>
      </c>
      <c r="AS38" s="216">
        <v>70158110</v>
      </c>
      <c r="AT38" s="216">
        <v>71051680</v>
      </c>
      <c r="AU38" s="216">
        <v>72039210</v>
      </c>
      <c r="AV38" s="216">
        <v>73142150</v>
      </c>
      <c r="AW38" s="216">
        <v>74223630</v>
      </c>
      <c r="AX38" s="216">
        <v>75175820</v>
      </c>
      <c r="AZ38" s="201" t="s">
        <v>41</v>
      </c>
      <c r="BA38" s="203"/>
      <c r="BB38" s="233"/>
      <c r="BC38" s="216"/>
      <c r="BD38" s="216"/>
      <c r="BE38" s="216"/>
      <c r="BF38" s="216"/>
      <c r="BG38" s="216">
        <f t="shared" si="15"/>
        <v>3.7327628124088307E-7</v>
      </c>
      <c r="BH38" s="216">
        <f t="shared" si="16"/>
        <v>1.5322483779588862E-6</v>
      </c>
      <c r="BI38" s="216">
        <f t="shared" si="17"/>
        <v>1.2940279032072325E-6</v>
      </c>
      <c r="BJ38" s="216">
        <f t="shared" si="18"/>
        <v>2.1688155510460588E-6</v>
      </c>
      <c r="BK38" s="216">
        <f t="shared" si="19"/>
        <v>2.3440684301905318E-6</v>
      </c>
      <c r="BL38" s="216">
        <f t="shared" si="20"/>
        <v>2.5797062460845975E-6</v>
      </c>
      <c r="BM38" s="216">
        <f t="shared" si="21"/>
        <v>2.4399064014388422E-6</v>
      </c>
      <c r="BN38" s="216">
        <f t="shared" si="22"/>
        <v>3.3254908174121906E-6</v>
      </c>
      <c r="BO38" s="216">
        <f t="shared" si="23"/>
        <v>1.7669245244015959E-6</v>
      </c>
      <c r="BQ38" s="201" t="s">
        <v>41</v>
      </c>
      <c r="BR38" s="203"/>
      <c r="BS38" s="233"/>
      <c r="BT38" s="216"/>
      <c r="BU38" s="216"/>
      <c r="BV38" s="216"/>
      <c r="BW38" s="216"/>
      <c r="BX38" s="216">
        <f t="shared" si="24"/>
        <v>-0.99380281425644834</v>
      </c>
      <c r="BY38" s="216">
        <f t="shared" si="25"/>
        <v>-0.98481052711413508</v>
      </c>
      <c r="BZ38" s="216">
        <f t="shared" si="26"/>
        <v>-0.91865908162893462</v>
      </c>
      <c r="CA38" s="216">
        <f t="shared" si="27"/>
        <v>-0.90471401894512349</v>
      </c>
      <c r="CB38" s="216">
        <f t="shared" si="28"/>
        <v>-0.81421819081899915</v>
      </c>
      <c r="CC38" s="216">
        <f t="shared" si="29"/>
        <v>-0.76145255371859355</v>
      </c>
      <c r="CD38" s="216">
        <f t="shared" si="30"/>
        <v>-0.7515843564819874</v>
      </c>
      <c r="CE38" s="216">
        <f t="shared" si="31"/>
        <v>-0.74703890385516436</v>
      </c>
      <c r="CF38" s="216">
        <f t="shared" si="32"/>
        <v>-0.69879034652823935</v>
      </c>
    </row>
    <row r="39" spans="1:84" ht="27.6">
      <c r="A39" s="195" t="s">
        <v>42</v>
      </c>
      <c r="B39" s="197"/>
      <c r="C39" s="213" t="s">
        <v>28</v>
      </c>
      <c r="D39" s="216">
        <v>48.17</v>
      </c>
      <c r="E39" s="216">
        <v>86</v>
      </c>
      <c r="F39" s="216">
        <v>357.92</v>
      </c>
      <c r="G39" s="216">
        <v>408.07</v>
      </c>
      <c r="H39" s="216">
        <v>767.95</v>
      </c>
      <c r="I39" s="216">
        <v>966.22</v>
      </c>
      <c r="J39" s="216">
        <v>1154.29</v>
      </c>
      <c r="K39" s="216">
        <v>1266.83</v>
      </c>
      <c r="L39" s="216">
        <v>1392.17</v>
      </c>
      <c r="M39" s="216">
        <v>1449.98</v>
      </c>
      <c r="N39" s="216">
        <v>1494.19</v>
      </c>
      <c r="O39" s="216">
        <v>1578.23</v>
      </c>
      <c r="P39" s="216">
        <v>1465.75</v>
      </c>
      <c r="R39" s="195" t="s">
        <v>42</v>
      </c>
      <c r="S39" s="197"/>
      <c r="T39" s="213" t="s">
        <v>28</v>
      </c>
      <c r="U39" s="216">
        <f t="shared" si="0"/>
        <v>97.34</v>
      </c>
      <c r="V39" s="216">
        <f t="shared" si="1"/>
        <v>187</v>
      </c>
      <c r="W39" s="216">
        <f t="shared" si="2"/>
        <v>777.17</v>
      </c>
      <c r="X39" s="216">
        <f t="shared" si="3"/>
        <v>905.5</v>
      </c>
      <c r="Y39" s="216">
        <f t="shared" si="4"/>
        <v>1721.73</v>
      </c>
      <c r="Z39" s="216">
        <f t="shared" si="5"/>
        <v>2183.48</v>
      </c>
      <c r="AA39" s="216">
        <f t="shared" si="6"/>
        <v>2594.6</v>
      </c>
      <c r="AB39" s="216">
        <f t="shared" si="7"/>
        <v>2806.16</v>
      </c>
      <c r="AC39" s="216">
        <f t="shared" si="8"/>
        <v>3070.12</v>
      </c>
      <c r="AD39" s="216">
        <f t="shared" si="9"/>
        <v>3176.88</v>
      </c>
      <c r="AE39" s="216">
        <f t="shared" si="10"/>
        <v>3283.0699999999997</v>
      </c>
      <c r="AF39" s="216">
        <f t="shared" si="11"/>
        <v>3486.54</v>
      </c>
      <c r="AG39" s="216">
        <f t="shared" si="12"/>
        <v>3238.82</v>
      </c>
      <c r="AI39" s="201" t="s">
        <v>42</v>
      </c>
      <c r="AJ39" s="203"/>
      <c r="AK39" s="233"/>
      <c r="AL39" s="216"/>
      <c r="AM39" s="216"/>
      <c r="AN39" s="216"/>
      <c r="AO39" s="216"/>
      <c r="AP39" s="216">
        <v>58886000</v>
      </c>
      <c r="AQ39" s="216">
        <v>59591040</v>
      </c>
      <c r="AR39" s="216">
        <v>60002570</v>
      </c>
      <c r="AS39" s="216">
        <v>60481820</v>
      </c>
      <c r="AT39" s="216">
        <v>60982380</v>
      </c>
      <c r="AU39" s="216">
        <v>61423720</v>
      </c>
      <c r="AV39" s="216">
        <v>61914640</v>
      </c>
      <c r="AW39" s="216">
        <v>62435200</v>
      </c>
      <c r="AX39" s="216">
        <v>62858800</v>
      </c>
      <c r="AZ39" s="201" t="s">
        <v>42</v>
      </c>
      <c r="BA39" s="203"/>
      <c r="BB39" s="233"/>
      <c r="BC39" s="216"/>
      <c r="BD39" s="216"/>
      <c r="BE39" s="216"/>
      <c r="BF39" s="216"/>
      <c r="BG39" s="216">
        <f t="shared" si="15"/>
        <v>2.9238358862887615E-5</v>
      </c>
      <c r="BH39" s="216">
        <f t="shared" si="16"/>
        <v>3.6641078927301825E-5</v>
      </c>
      <c r="BI39" s="216">
        <f t="shared" si="17"/>
        <v>4.3241481156557124E-5</v>
      </c>
      <c r="BJ39" s="216">
        <f t="shared" si="18"/>
        <v>4.6396751949594104E-5</v>
      </c>
      <c r="BK39" s="216">
        <f t="shared" si="19"/>
        <v>5.0344378163003805E-5</v>
      </c>
      <c r="BL39" s="216">
        <f t="shared" si="20"/>
        <v>5.1720735898118836E-5</v>
      </c>
      <c r="BM39" s="216">
        <f t="shared" si="21"/>
        <v>5.3025746414741323E-5</v>
      </c>
      <c r="BN39" s="216">
        <f t="shared" si="22"/>
        <v>5.5842537542924505E-5</v>
      </c>
      <c r="BO39" s="216">
        <f t="shared" si="23"/>
        <v>5.1525323423291572E-5</v>
      </c>
      <c r="BQ39" s="201" t="s">
        <v>42</v>
      </c>
      <c r="BR39" s="203"/>
      <c r="BS39" s="233"/>
      <c r="BT39" s="216"/>
      <c r="BU39" s="216"/>
      <c r="BV39" s="216"/>
      <c r="BW39" s="216"/>
      <c r="BX39" s="216">
        <f t="shared" si="24"/>
        <v>-0.22003379933327816</v>
      </c>
      <c r="BY39" s="216">
        <f t="shared" si="25"/>
        <v>-0.26766352173742675</v>
      </c>
      <c r="BZ39" s="216">
        <f t="shared" si="26"/>
        <v>-0.1827796745133087</v>
      </c>
      <c r="CA39" s="216">
        <f t="shared" si="27"/>
        <v>-0.21630332854034204</v>
      </c>
      <c r="CB39" s="216">
        <f t="shared" si="28"/>
        <v>-0.17370555340079619</v>
      </c>
      <c r="CC39" s="216">
        <f t="shared" si="29"/>
        <v>-0.21567454089378207</v>
      </c>
      <c r="CD39" s="216">
        <f t="shared" si="30"/>
        <v>-0.24642692954410705</v>
      </c>
      <c r="CE39" s="216">
        <f t="shared" si="31"/>
        <v>-0.23920702304409922</v>
      </c>
      <c r="CF39" s="216">
        <f t="shared" si="32"/>
        <v>-0.24390475005845336</v>
      </c>
    </row>
    <row r="40" spans="1:84">
      <c r="A40" s="195" t="s">
        <v>43</v>
      </c>
      <c r="B40" s="197"/>
      <c r="C40" s="213" t="s">
        <v>28</v>
      </c>
      <c r="D40" s="216">
        <v>182</v>
      </c>
      <c r="E40" s="216">
        <v>392.25</v>
      </c>
      <c r="F40" s="216">
        <v>3004.25</v>
      </c>
      <c r="G40" s="216">
        <v>3403.27</v>
      </c>
      <c r="H40" s="216">
        <v>6972.05</v>
      </c>
      <c r="I40" s="216">
        <v>9607.1299999999992</v>
      </c>
      <c r="J40" s="216">
        <v>10376.34</v>
      </c>
      <c r="K40" s="216">
        <v>11601.72</v>
      </c>
      <c r="L40" s="216">
        <v>12328.58</v>
      </c>
      <c r="M40" s="216">
        <v>12561.14</v>
      </c>
      <c r="N40" s="216">
        <v>13512.21</v>
      </c>
      <c r="O40" s="216">
        <v>13831.1</v>
      </c>
      <c r="P40" s="216">
        <v>14153.8</v>
      </c>
      <c r="R40" s="195" t="s">
        <v>43</v>
      </c>
      <c r="S40" s="197"/>
      <c r="T40" s="213" t="s">
        <v>28</v>
      </c>
      <c r="U40" s="216">
        <f t="shared" si="0"/>
        <v>373.5</v>
      </c>
      <c r="V40" s="216">
        <f t="shared" si="1"/>
        <v>852.5</v>
      </c>
      <c r="W40" s="216">
        <f t="shared" si="2"/>
        <v>6512.33</v>
      </c>
      <c r="X40" s="216">
        <f t="shared" si="3"/>
        <v>7514.57</v>
      </c>
      <c r="Y40" s="216">
        <f t="shared" si="4"/>
        <v>15298.17</v>
      </c>
      <c r="Z40" s="216">
        <f t="shared" si="5"/>
        <v>21252.93</v>
      </c>
      <c r="AA40" s="216">
        <f t="shared" si="6"/>
        <v>23078.84</v>
      </c>
      <c r="AB40" s="216">
        <f t="shared" si="7"/>
        <v>25762.829999999994</v>
      </c>
      <c r="AC40" s="216">
        <f t="shared" si="8"/>
        <v>27314.609999999997</v>
      </c>
      <c r="AD40" s="216">
        <f t="shared" si="9"/>
        <v>27925.490000000005</v>
      </c>
      <c r="AE40" s="216">
        <f t="shared" si="10"/>
        <v>29952.559999999998</v>
      </c>
      <c r="AF40" s="216">
        <f t="shared" si="11"/>
        <v>30480.53</v>
      </c>
      <c r="AG40" s="216">
        <f t="shared" si="12"/>
        <v>31098.82</v>
      </c>
      <c r="AI40" s="195" t="s">
        <v>43</v>
      </c>
      <c r="AJ40" s="197"/>
      <c r="AK40" s="233"/>
      <c r="AL40" s="216"/>
      <c r="AM40" s="216"/>
      <c r="AN40" s="216"/>
      <c r="AO40" s="216"/>
      <c r="AP40" s="216">
        <v>282162400</v>
      </c>
      <c r="AQ40" s="216">
        <v>295516600</v>
      </c>
      <c r="AR40" s="216">
        <v>298379900</v>
      </c>
      <c r="AS40" s="216">
        <v>301231200</v>
      </c>
      <c r="AT40" s="216">
        <v>304094000</v>
      </c>
      <c r="AU40" s="216">
        <v>306771500</v>
      </c>
      <c r="AV40" s="216">
        <v>309347100</v>
      </c>
      <c r="AW40" s="216">
        <v>311721600</v>
      </c>
      <c r="AX40" s="216">
        <v>314112100</v>
      </c>
      <c r="AZ40" s="195" t="s">
        <v>43</v>
      </c>
      <c r="BA40" s="197"/>
      <c r="BB40" s="233"/>
      <c r="BC40" s="216"/>
      <c r="BD40" s="216"/>
      <c r="BE40" s="216"/>
      <c r="BF40" s="216"/>
      <c r="BG40" s="216">
        <f t="shared" si="15"/>
        <v>5.4217606598186008E-5</v>
      </c>
      <c r="BH40" s="216">
        <f t="shared" si="16"/>
        <v>7.1917888876631638E-5</v>
      </c>
      <c r="BI40" s="216">
        <f t="shared" si="17"/>
        <v>7.7347167151674761E-5</v>
      </c>
      <c r="BJ40" s="216">
        <f t="shared" si="18"/>
        <v>8.552510496920636E-5</v>
      </c>
      <c r="BK40" s="216">
        <f t="shared" si="19"/>
        <v>8.9822916598157138E-5</v>
      </c>
      <c r="BL40" s="216">
        <f t="shared" si="20"/>
        <v>9.1030261937631118E-5</v>
      </c>
      <c r="BM40" s="216">
        <f t="shared" si="21"/>
        <v>9.6825087417984522E-5</v>
      </c>
      <c r="BN40" s="216">
        <f t="shared" si="22"/>
        <v>9.7781257378378651E-5</v>
      </c>
      <c r="BO40" s="216">
        <f t="shared" si="23"/>
        <v>9.9005482437639295E-5</v>
      </c>
      <c r="BQ40" s="195" t="s">
        <v>43</v>
      </c>
      <c r="BR40" s="197"/>
      <c r="BS40" s="233"/>
      <c r="BT40" s="216"/>
      <c r="BU40" s="216"/>
      <c r="BV40" s="216"/>
      <c r="BW40" s="216"/>
      <c r="BX40" s="216">
        <f t="shared" si="24"/>
        <v>0.44956996358659951</v>
      </c>
      <c r="BY40" s="216">
        <f t="shared" si="25"/>
        <v>0.45291469800275219</v>
      </c>
      <c r="BZ40" s="216">
        <f t="shared" si="26"/>
        <v>0.41553250043034151</v>
      </c>
      <c r="CA40" s="216">
        <f t="shared" si="27"/>
        <v>0.39273201676501979</v>
      </c>
      <c r="CB40" s="216">
        <f t="shared" si="28"/>
        <v>0.35309318842544596</v>
      </c>
      <c r="CC40" s="216">
        <f t="shared" si="29"/>
        <v>0.22091124411819466</v>
      </c>
      <c r="CD40" s="216">
        <f t="shared" si="30"/>
        <v>0.19095954850893723</v>
      </c>
      <c r="CE40" s="216">
        <f t="shared" si="31"/>
        <v>0.16633404030173266</v>
      </c>
      <c r="CF40" s="216">
        <f t="shared" si="32"/>
        <v>0.19015343773833412</v>
      </c>
    </row>
    <row r="41" spans="1:84">
      <c r="BG41" s="235">
        <f>AVERAGE(BG7:BG40)</f>
        <v>3.7446614383611972E-5</v>
      </c>
      <c r="BH41" s="235">
        <f t="shared" ref="BH41:BN41" si="33">AVERAGE(BH7:BH40)</f>
        <v>4.9744882134265472E-5</v>
      </c>
      <c r="BI41" s="235">
        <f t="shared" si="33"/>
        <v>5.3660500602096273E-5</v>
      </c>
      <c r="BJ41" s="235">
        <f t="shared" si="33"/>
        <v>6.0293470857098801E-5</v>
      </c>
      <c r="BK41" s="235">
        <f t="shared" si="33"/>
        <v>6.3361951710274762E-5</v>
      </c>
      <c r="BL41" s="235">
        <f t="shared" si="33"/>
        <v>7.1139746485216642E-5</v>
      </c>
      <c r="BM41" s="235">
        <f t="shared" si="33"/>
        <v>7.7702634386974344E-5</v>
      </c>
      <c r="BN41" s="235">
        <f t="shared" si="33"/>
        <v>8.0579949432493171E-5</v>
      </c>
      <c r="BO41" s="235">
        <f>AVERAGE(BO7:BO40)</f>
        <v>7.8205240178028142E-5</v>
      </c>
      <c r="CF41" s="235"/>
    </row>
    <row r="42" spans="1:84">
      <c r="A42" s="192" t="s">
        <v>237</v>
      </c>
      <c r="B42" s="193"/>
      <c r="C42" s="194"/>
      <c r="D42" s="195" t="s">
        <v>242</v>
      </c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7"/>
      <c r="BG42" s="235">
        <f>STDEV(BG7:BG40)</f>
        <v>3.7304521149005726E-5</v>
      </c>
      <c r="BH42" s="235">
        <f t="shared" ref="BH42:BO42" si="34">STDEV(BH7:BH40)</f>
        <v>4.895625344053513E-5</v>
      </c>
      <c r="BI42" s="235">
        <f t="shared" si="34"/>
        <v>5.7003162267807355E-5</v>
      </c>
      <c r="BJ42" s="235">
        <f t="shared" si="34"/>
        <v>6.424644040978253E-5</v>
      </c>
      <c r="BK42" s="235">
        <f t="shared" si="34"/>
        <v>7.4940456953814872E-5</v>
      </c>
      <c r="BL42" s="235">
        <f t="shared" si="34"/>
        <v>9.003849275219512E-5</v>
      </c>
      <c r="BM42" s="235">
        <f t="shared" si="34"/>
        <v>1.0013876331570408E-4</v>
      </c>
      <c r="BN42" s="235">
        <f t="shared" si="34"/>
        <v>1.0341423748669862E-4</v>
      </c>
      <c r="BO42" s="235">
        <f t="shared" si="34"/>
        <v>1.0938662222995884E-4</v>
      </c>
    </row>
    <row r="43" spans="1:84">
      <c r="A43" s="192" t="s">
        <v>238</v>
      </c>
      <c r="B43" s="193"/>
      <c r="C43" s="194"/>
      <c r="D43" s="195" t="s">
        <v>239</v>
      </c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7"/>
    </row>
    <row r="44" spans="1:84">
      <c r="A44" s="192" t="s">
        <v>83</v>
      </c>
      <c r="B44" s="193"/>
      <c r="C44" s="194"/>
      <c r="D44" s="195" t="s">
        <v>79</v>
      </c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7"/>
    </row>
    <row r="45" spans="1:84">
      <c r="A45" s="204" t="s">
        <v>90</v>
      </c>
      <c r="B45" s="205"/>
      <c r="C45" s="206"/>
      <c r="D45" s="207" t="s">
        <v>92</v>
      </c>
      <c r="E45" s="207" t="s">
        <v>93</v>
      </c>
      <c r="F45" s="207" t="s">
        <v>94</v>
      </c>
      <c r="G45" s="207" t="s">
        <v>84</v>
      </c>
      <c r="H45" s="207" t="s">
        <v>54</v>
      </c>
      <c r="I45" s="207" t="s">
        <v>59</v>
      </c>
      <c r="J45" s="207" t="s">
        <v>60</v>
      </c>
      <c r="K45" s="207" t="s">
        <v>61</v>
      </c>
      <c r="L45" s="207" t="s">
        <v>62</v>
      </c>
      <c r="M45" s="207" t="s">
        <v>63</v>
      </c>
      <c r="N45" s="207" t="s">
        <v>64</v>
      </c>
      <c r="O45" s="207" t="s">
        <v>65</v>
      </c>
      <c r="P45" s="207" t="s">
        <v>66</v>
      </c>
    </row>
    <row r="46" spans="1:84">
      <c r="A46" s="211" t="s">
        <v>240</v>
      </c>
      <c r="B46" s="212"/>
      <c r="C46" s="213" t="s">
        <v>28</v>
      </c>
      <c r="D46" s="213" t="s">
        <v>28</v>
      </c>
      <c r="E46" s="213" t="s">
        <v>28</v>
      </c>
      <c r="F46" s="213" t="s">
        <v>28</v>
      </c>
      <c r="G46" s="213" t="s">
        <v>28</v>
      </c>
      <c r="H46" s="213" t="s">
        <v>28</v>
      </c>
      <c r="I46" s="213" t="s">
        <v>28</v>
      </c>
      <c r="J46" s="213" t="s">
        <v>28</v>
      </c>
      <c r="K46" s="213" t="s">
        <v>28</v>
      </c>
      <c r="L46" s="213" t="s">
        <v>28</v>
      </c>
      <c r="M46" s="213" t="s">
        <v>28</v>
      </c>
      <c r="N46" s="213" t="s">
        <v>28</v>
      </c>
      <c r="O46" s="213" t="s">
        <v>28</v>
      </c>
      <c r="P46" s="213" t="s">
        <v>28</v>
      </c>
    </row>
    <row r="47" spans="1:84">
      <c r="A47" s="195" t="s">
        <v>27</v>
      </c>
      <c r="B47" s="197"/>
      <c r="C47" s="213" t="s">
        <v>28</v>
      </c>
      <c r="D47" s="216">
        <v>0</v>
      </c>
      <c r="E47" s="216">
        <v>2.5</v>
      </c>
      <c r="F47" s="216">
        <v>28</v>
      </c>
      <c r="G47" s="216">
        <v>70.92</v>
      </c>
      <c r="H47" s="216">
        <v>126.67</v>
      </c>
      <c r="I47" s="216">
        <v>165.5</v>
      </c>
      <c r="J47" s="216">
        <v>158.75</v>
      </c>
      <c r="K47" s="216">
        <v>170.2</v>
      </c>
      <c r="L47" s="216">
        <v>122.53</v>
      </c>
      <c r="M47" s="216">
        <v>173.17</v>
      </c>
      <c r="N47" s="216">
        <v>152.16999999999999</v>
      </c>
      <c r="O47" s="216">
        <v>149.75</v>
      </c>
      <c r="P47" s="216">
        <v>122.17</v>
      </c>
      <c r="S47" s="216"/>
    </row>
    <row r="48" spans="1:84">
      <c r="A48" s="195" t="s">
        <v>20</v>
      </c>
      <c r="B48" s="197"/>
      <c r="C48" s="213" t="s">
        <v>28</v>
      </c>
      <c r="D48" s="216">
        <v>0</v>
      </c>
      <c r="E48" s="216">
        <v>12</v>
      </c>
      <c r="F48" s="216">
        <v>49.5</v>
      </c>
      <c r="G48" s="216">
        <v>114</v>
      </c>
      <c r="H48" s="216">
        <v>169.5</v>
      </c>
      <c r="I48" s="216">
        <v>184.58</v>
      </c>
      <c r="J48" s="216">
        <v>190.98</v>
      </c>
      <c r="K48" s="216">
        <v>155.16999999999999</v>
      </c>
      <c r="L48" s="216">
        <v>216.42</v>
      </c>
      <c r="M48" s="216">
        <v>186.83</v>
      </c>
      <c r="N48" s="216">
        <v>200.71</v>
      </c>
      <c r="O48" s="216">
        <v>185</v>
      </c>
      <c r="P48" s="216">
        <v>199.12</v>
      </c>
      <c r="S48" s="216"/>
    </row>
    <row r="49" spans="1:19">
      <c r="A49" s="195" t="s">
        <v>4</v>
      </c>
      <c r="B49" s="197"/>
      <c r="C49" s="213" t="s">
        <v>28</v>
      </c>
      <c r="D49" s="216">
        <v>2</v>
      </c>
      <c r="E49" s="216">
        <v>0</v>
      </c>
      <c r="F49" s="216">
        <v>24.5</v>
      </c>
      <c r="G49" s="216">
        <v>28.45</v>
      </c>
      <c r="H49" s="216">
        <v>86.5</v>
      </c>
      <c r="I49" s="216">
        <v>90.73</v>
      </c>
      <c r="J49" s="216">
        <v>99.29</v>
      </c>
      <c r="K49" s="216">
        <v>105.65</v>
      </c>
      <c r="L49" s="216">
        <v>83.25</v>
      </c>
      <c r="M49" s="216">
        <v>97.77</v>
      </c>
      <c r="N49" s="216">
        <v>108.48</v>
      </c>
      <c r="O49" s="216">
        <v>92.93</v>
      </c>
      <c r="P49" s="216">
        <v>95.28</v>
      </c>
      <c r="S49" s="216"/>
    </row>
    <row r="50" spans="1:19">
      <c r="A50" s="195" t="s">
        <v>29</v>
      </c>
      <c r="B50" s="197"/>
      <c r="C50" s="213" t="s">
        <v>28</v>
      </c>
      <c r="D50" s="216">
        <v>0</v>
      </c>
      <c r="E50" s="216">
        <v>16</v>
      </c>
      <c r="F50" s="216">
        <v>57.5</v>
      </c>
      <c r="G50" s="216">
        <v>159.08000000000001</v>
      </c>
      <c r="H50" s="216">
        <v>336.5</v>
      </c>
      <c r="I50" s="216">
        <v>382.2</v>
      </c>
      <c r="J50" s="216">
        <v>447.13</v>
      </c>
      <c r="K50" s="216">
        <v>498.75</v>
      </c>
      <c r="L50" s="216">
        <v>406.53</v>
      </c>
      <c r="M50" s="216">
        <v>438.25</v>
      </c>
      <c r="N50" s="216">
        <v>425.96</v>
      </c>
      <c r="O50" s="216">
        <v>404.45</v>
      </c>
      <c r="P50" s="216">
        <v>439.9</v>
      </c>
      <c r="S50" s="216"/>
    </row>
    <row r="51" spans="1:19">
      <c r="A51" s="195" t="s">
        <v>44</v>
      </c>
      <c r="B51" s="197"/>
      <c r="C51" s="213" t="s">
        <v>28</v>
      </c>
      <c r="D51" s="216">
        <v>0</v>
      </c>
      <c r="E51" s="216">
        <v>0</v>
      </c>
      <c r="F51" s="216">
        <v>0</v>
      </c>
      <c r="G51" s="216">
        <v>0</v>
      </c>
      <c r="H51" s="216">
        <v>1</v>
      </c>
      <c r="I51" s="216">
        <v>10.17</v>
      </c>
      <c r="J51" s="216">
        <v>18.329999999999998</v>
      </c>
      <c r="K51" s="216">
        <v>11.5</v>
      </c>
      <c r="L51" s="216">
        <v>9.92</v>
      </c>
      <c r="M51" s="216">
        <v>9.5</v>
      </c>
      <c r="N51" s="216">
        <v>16.29</v>
      </c>
      <c r="O51" s="216">
        <v>17.25</v>
      </c>
      <c r="P51" s="216">
        <v>30.83</v>
      </c>
      <c r="S51" s="216"/>
    </row>
    <row r="52" spans="1:19">
      <c r="A52" s="195" t="s">
        <v>6</v>
      </c>
      <c r="B52" s="197"/>
      <c r="C52" s="213" t="s">
        <v>28</v>
      </c>
      <c r="D52" s="216">
        <v>2</v>
      </c>
      <c r="E52" s="216">
        <v>1</v>
      </c>
      <c r="F52" s="216">
        <v>3</v>
      </c>
      <c r="G52" s="216">
        <v>36.83</v>
      </c>
      <c r="H52" s="216">
        <v>46.17</v>
      </c>
      <c r="I52" s="216">
        <v>76.67</v>
      </c>
      <c r="J52" s="216">
        <v>64.349999999999994</v>
      </c>
      <c r="K52" s="216">
        <v>83.17</v>
      </c>
      <c r="L52" s="216">
        <v>38.9</v>
      </c>
      <c r="M52" s="216">
        <v>64.17</v>
      </c>
      <c r="N52" s="216">
        <v>89.5</v>
      </c>
      <c r="O52" s="216">
        <v>62.83</v>
      </c>
      <c r="P52" s="216">
        <v>43</v>
      </c>
      <c r="S52" s="216"/>
    </row>
    <row r="53" spans="1:19">
      <c r="A53" s="195" t="s">
        <v>7</v>
      </c>
      <c r="B53" s="197"/>
      <c r="C53" s="213" t="s">
        <v>28</v>
      </c>
      <c r="D53" s="216">
        <v>1</v>
      </c>
      <c r="E53" s="216">
        <v>23</v>
      </c>
      <c r="F53" s="216">
        <v>20</v>
      </c>
      <c r="G53" s="216">
        <v>40.17</v>
      </c>
      <c r="H53" s="216">
        <v>68.83</v>
      </c>
      <c r="I53" s="216">
        <v>119.9</v>
      </c>
      <c r="J53" s="216">
        <v>104.25</v>
      </c>
      <c r="K53" s="216">
        <v>106.98</v>
      </c>
      <c r="L53" s="216">
        <v>111.67</v>
      </c>
      <c r="M53" s="216">
        <v>71</v>
      </c>
      <c r="N53" s="216">
        <v>85.32</v>
      </c>
      <c r="O53" s="216">
        <v>93.05</v>
      </c>
      <c r="P53" s="216">
        <v>110.32</v>
      </c>
      <c r="S53" s="216"/>
    </row>
    <row r="54" spans="1:19">
      <c r="A54" s="195" t="s">
        <v>9</v>
      </c>
      <c r="B54" s="197"/>
      <c r="C54" s="213" t="s">
        <v>28</v>
      </c>
      <c r="D54" s="216">
        <v>0</v>
      </c>
      <c r="E54" s="216">
        <v>0</v>
      </c>
      <c r="F54" s="216">
        <v>0</v>
      </c>
      <c r="G54" s="216">
        <v>5</v>
      </c>
      <c r="H54" s="216">
        <v>1</v>
      </c>
      <c r="I54" s="216">
        <v>2</v>
      </c>
      <c r="J54" s="216">
        <v>4</v>
      </c>
      <c r="K54" s="216">
        <v>2</v>
      </c>
      <c r="L54" s="216">
        <v>2</v>
      </c>
      <c r="M54" s="216">
        <v>3</v>
      </c>
      <c r="N54" s="216">
        <v>9</v>
      </c>
      <c r="O54" s="216">
        <v>12</v>
      </c>
      <c r="P54" s="216">
        <v>10.199999999999999</v>
      </c>
      <c r="S54" s="216"/>
    </row>
    <row r="55" spans="1:19">
      <c r="A55" s="195" t="s">
        <v>25</v>
      </c>
      <c r="B55" s="197"/>
      <c r="C55" s="213" t="s">
        <v>28</v>
      </c>
      <c r="D55" s="216">
        <v>0</v>
      </c>
      <c r="E55" s="216">
        <v>21.5</v>
      </c>
      <c r="F55" s="216">
        <v>14.67</v>
      </c>
      <c r="G55" s="216">
        <v>80.5</v>
      </c>
      <c r="H55" s="216">
        <v>104</v>
      </c>
      <c r="I55" s="216">
        <v>108.5</v>
      </c>
      <c r="J55" s="216">
        <v>104.75</v>
      </c>
      <c r="K55" s="216">
        <v>135.83000000000001</v>
      </c>
      <c r="L55" s="216">
        <v>138.33000000000001</v>
      </c>
      <c r="M55" s="216">
        <v>123.62</v>
      </c>
      <c r="N55" s="216">
        <v>161</v>
      </c>
      <c r="O55" s="216">
        <v>191.25</v>
      </c>
      <c r="P55" s="216">
        <v>188.58</v>
      </c>
      <c r="S55" s="216"/>
    </row>
    <row r="56" spans="1:19">
      <c r="A56" s="195" t="s">
        <v>11</v>
      </c>
      <c r="B56" s="197"/>
      <c r="C56" s="213" t="s">
        <v>28</v>
      </c>
      <c r="D56" s="216">
        <v>38</v>
      </c>
      <c r="E56" s="216">
        <v>57</v>
      </c>
      <c r="F56" s="216">
        <v>144.5</v>
      </c>
      <c r="G56" s="216">
        <v>220.17</v>
      </c>
      <c r="H56" s="216">
        <v>330.35</v>
      </c>
      <c r="I56" s="216">
        <v>619.98</v>
      </c>
      <c r="J56" s="216">
        <v>739.02</v>
      </c>
      <c r="K56" s="216">
        <v>814.57</v>
      </c>
      <c r="L56" s="216">
        <v>1109.03</v>
      </c>
      <c r="M56" s="216">
        <v>909.45</v>
      </c>
      <c r="N56" s="216">
        <v>901.95</v>
      </c>
      <c r="O56" s="216">
        <v>889.23</v>
      </c>
      <c r="P56" s="216">
        <v>1034.7</v>
      </c>
      <c r="S56" s="216"/>
    </row>
    <row r="57" spans="1:19">
      <c r="A57" s="217" t="s">
        <v>8</v>
      </c>
      <c r="B57" s="218"/>
      <c r="C57" s="213" t="s">
        <v>28</v>
      </c>
      <c r="D57" s="216">
        <v>62.5</v>
      </c>
      <c r="E57" s="216">
        <v>134.5</v>
      </c>
      <c r="F57" s="216">
        <v>944.83</v>
      </c>
      <c r="G57" s="216">
        <v>2069.83</v>
      </c>
      <c r="H57" s="216">
        <v>2820.42</v>
      </c>
      <c r="I57" s="216">
        <v>3150.5</v>
      </c>
      <c r="J57" s="216">
        <v>3354.24</v>
      </c>
      <c r="K57" s="216">
        <v>3244.92</v>
      </c>
      <c r="L57" s="216">
        <v>3676.03</v>
      </c>
      <c r="M57" s="216">
        <v>3320.68</v>
      </c>
      <c r="N57" s="216">
        <v>3205.49</v>
      </c>
      <c r="O57" s="216">
        <v>3084.08</v>
      </c>
      <c r="P57" s="216">
        <v>3024.9</v>
      </c>
      <c r="S57" s="216"/>
    </row>
    <row r="58" spans="1:19">
      <c r="A58" s="195" t="s">
        <v>30</v>
      </c>
      <c r="B58" s="197"/>
      <c r="C58" s="213" t="s">
        <v>28</v>
      </c>
      <c r="D58" s="216">
        <v>0</v>
      </c>
      <c r="E58" s="216">
        <v>0</v>
      </c>
      <c r="F58" s="216">
        <v>1.5</v>
      </c>
      <c r="G58" s="216">
        <v>13</v>
      </c>
      <c r="H58" s="216">
        <v>9</v>
      </c>
      <c r="I58" s="216">
        <v>33.67</v>
      </c>
      <c r="J58" s="216">
        <v>26.33</v>
      </c>
      <c r="K58" s="216">
        <v>18.5</v>
      </c>
      <c r="L58" s="216">
        <v>10.83</v>
      </c>
      <c r="M58" s="216">
        <v>34.75</v>
      </c>
      <c r="N58" s="216">
        <v>29.75</v>
      </c>
      <c r="O58" s="216">
        <v>32.25</v>
      </c>
      <c r="P58" s="216">
        <v>26</v>
      </c>
      <c r="S58" s="216"/>
    </row>
    <row r="59" spans="1:19">
      <c r="A59" s="195" t="s">
        <v>17</v>
      </c>
      <c r="B59" s="197"/>
      <c r="C59" s="213" t="s">
        <v>28</v>
      </c>
      <c r="D59" s="216">
        <v>0</v>
      </c>
      <c r="E59" s="216">
        <v>1</v>
      </c>
      <c r="F59" s="216">
        <v>17</v>
      </c>
      <c r="G59" s="216">
        <v>58</v>
      </c>
      <c r="H59" s="216">
        <v>39.5</v>
      </c>
      <c r="I59" s="216">
        <v>35.5</v>
      </c>
      <c r="J59" s="216">
        <v>48.33</v>
      </c>
      <c r="K59" s="216">
        <v>49.17</v>
      </c>
      <c r="L59" s="216">
        <v>53.17</v>
      </c>
      <c r="M59" s="216">
        <v>32.5</v>
      </c>
      <c r="N59" s="216">
        <v>63.5</v>
      </c>
      <c r="O59" s="216">
        <v>52.33</v>
      </c>
      <c r="P59" s="216">
        <v>41.33</v>
      </c>
      <c r="S59" s="216"/>
    </row>
    <row r="60" spans="1:19">
      <c r="A60" s="195" t="s">
        <v>31</v>
      </c>
      <c r="B60" s="197"/>
      <c r="C60" s="213" t="s">
        <v>28</v>
      </c>
      <c r="D60" s="216">
        <v>0</v>
      </c>
      <c r="E60" s="216">
        <v>0</v>
      </c>
      <c r="F60" s="216">
        <v>0</v>
      </c>
      <c r="G60" s="216">
        <v>0</v>
      </c>
      <c r="H60" s="216">
        <v>5.5</v>
      </c>
      <c r="I60" s="216">
        <v>1</v>
      </c>
      <c r="J60" s="216">
        <v>2.5</v>
      </c>
      <c r="K60" s="216">
        <v>0</v>
      </c>
      <c r="L60" s="216">
        <v>1.5</v>
      </c>
      <c r="M60" s="216">
        <v>1.5</v>
      </c>
      <c r="N60" s="216">
        <v>0</v>
      </c>
      <c r="O60" s="216">
        <v>0</v>
      </c>
      <c r="P60" s="216">
        <v>1.5</v>
      </c>
      <c r="S60" s="216"/>
    </row>
    <row r="61" spans="1:19">
      <c r="A61" s="195" t="s">
        <v>32</v>
      </c>
      <c r="B61" s="197"/>
      <c r="C61" s="213" t="s">
        <v>28</v>
      </c>
      <c r="D61" s="216">
        <v>0</v>
      </c>
      <c r="E61" s="216">
        <v>0</v>
      </c>
      <c r="F61" s="216">
        <v>1</v>
      </c>
      <c r="G61" s="216">
        <v>4.5</v>
      </c>
      <c r="H61" s="216">
        <v>12.5</v>
      </c>
      <c r="I61" s="216">
        <v>22.92</v>
      </c>
      <c r="J61" s="216">
        <v>26.23</v>
      </c>
      <c r="K61" s="216">
        <v>19.5</v>
      </c>
      <c r="L61" s="216">
        <v>32.17</v>
      </c>
      <c r="M61" s="216">
        <v>31.33</v>
      </c>
      <c r="N61" s="216">
        <v>22.33</v>
      </c>
      <c r="O61" s="216">
        <v>28.6</v>
      </c>
      <c r="P61" s="216">
        <v>20.73</v>
      </c>
      <c r="S61" s="216"/>
    </row>
    <row r="62" spans="1:19">
      <c r="A62" s="217" t="s">
        <v>45</v>
      </c>
      <c r="B62" s="218"/>
      <c r="C62" s="213" t="s">
        <v>28</v>
      </c>
      <c r="D62" s="216">
        <v>0</v>
      </c>
      <c r="E62" s="216">
        <v>0</v>
      </c>
      <c r="F62" s="216">
        <v>5</v>
      </c>
      <c r="G62" s="216">
        <v>13.7</v>
      </c>
      <c r="H62" s="216">
        <v>24.17</v>
      </c>
      <c r="I62" s="216">
        <v>51.5</v>
      </c>
      <c r="J62" s="216">
        <v>80</v>
      </c>
      <c r="K62" s="216">
        <v>74</v>
      </c>
      <c r="L62" s="216">
        <v>81</v>
      </c>
      <c r="M62" s="216">
        <v>84.17</v>
      </c>
      <c r="N62" s="216">
        <v>63.17</v>
      </c>
      <c r="O62" s="216">
        <v>75.33</v>
      </c>
      <c r="P62" s="216">
        <v>78.33</v>
      </c>
      <c r="S62" s="216"/>
    </row>
    <row r="63" spans="1:19">
      <c r="A63" s="195" t="s">
        <v>12</v>
      </c>
      <c r="B63" s="197"/>
      <c r="C63" s="213" t="s">
        <v>28</v>
      </c>
      <c r="D63" s="216">
        <v>5</v>
      </c>
      <c r="E63" s="216">
        <v>11</v>
      </c>
      <c r="F63" s="216">
        <v>61.5</v>
      </c>
      <c r="G63" s="216">
        <v>131.83000000000001</v>
      </c>
      <c r="H63" s="216">
        <v>176.43</v>
      </c>
      <c r="I63" s="216">
        <v>279.77</v>
      </c>
      <c r="J63" s="216">
        <v>312.17</v>
      </c>
      <c r="K63" s="216">
        <v>321.33</v>
      </c>
      <c r="L63" s="216">
        <v>415.08</v>
      </c>
      <c r="M63" s="216">
        <v>423.15</v>
      </c>
      <c r="N63" s="216">
        <v>462.2</v>
      </c>
      <c r="O63" s="216">
        <v>336.75</v>
      </c>
      <c r="P63" s="216">
        <v>356.2</v>
      </c>
      <c r="S63" s="216"/>
    </row>
    <row r="64" spans="1:19">
      <c r="A64" s="195" t="s">
        <v>33</v>
      </c>
      <c r="B64" s="197"/>
      <c r="C64" s="213" t="s">
        <v>28</v>
      </c>
      <c r="D64" s="216">
        <v>3</v>
      </c>
      <c r="E64" s="216">
        <v>59</v>
      </c>
      <c r="F64" s="216">
        <v>741.17</v>
      </c>
      <c r="G64" s="216">
        <v>1489.58</v>
      </c>
      <c r="H64" s="216">
        <v>2964.57</v>
      </c>
      <c r="I64" s="216">
        <v>3553.03</v>
      </c>
      <c r="J64" s="216">
        <v>3686.13</v>
      </c>
      <c r="K64" s="216">
        <v>3789.37</v>
      </c>
      <c r="L64" s="216">
        <v>3330.5</v>
      </c>
      <c r="M64" s="216">
        <v>3095.42</v>
      </c>
      <c r="N64" s="216">
        <v>3484.6</v>
      </c>
      <c r="O64" s="216">
        <v>3507.07</v>
      </c>
      <c r="P64" s="216">
        <v>3340.7</v>
      </c>
      <c r="S64" s="216"/>
    </row>
    <row r="65" spans="1:19">
      <c r="A65" s="195" t="s">
        <v>34</v>
      </c>
      <c r="B65" s="197"/>
      <c r="C65" s="213" t="s">
        <v>28</v>
      </c>
      <c r="D65" s="216">
        <v>0</v>
      </c>
      <c r="E65" s="216">
        <v>0</v>
      </c>
      <c r="F65" s="216">
        <v>3</v>
      </c>
      <c r="G65" s="216">
        <v>88.5</v>
      </c>
      <c r="H65" s="216">
        <v>1975.67</v>
      </c>
      <c r="I65" s="216">
        <v>2768</v>
      </c>
      <c r="J65" s="216">
        <v>3384.2</v>
      </c>
      <c r="K65" s="216">
        <v>3992.67</v>
      </c>
      <c r="L65" s="216">
        <v>4434.75</v>
      </c>
      <c r="M65" s="216">
        <v>5385.58</v>
      </c>
      <c r="N65" s="216">
        <v>5447.08</v>
      </c>
      <c r="O65" s="216">
        <v>5353</v>
      </c>
      <c r="P65" s="216">
        <v>5599.67</v>
      </c>
      <c r="S65" s="216"/>
    </row>
    <row r="66" spans="1:19">
      <c r="A66" s="195" t="s">
        <v>16</v>
      </c>
      <c r="B66" s="197"/>
      <c r="C66" s="213" t="s">
        <v>28</v>
      </c>
      <c r="D66" s="216">
        <v>1</v>
      </c>
      <c r="E66" s="216">
        <v>0</v>
      </c>
      <c r="F66" s="216">
        <v>2</v>
      </c>
      <c r="G66" s="216">
        <v>2.5</v>
      </c>
      <c r="H66" s="216">
        <v>16.329999999999998</v>
      </c>
      <c r="I66" s="216">
        <v>17.829999999999998</v>
      </c>
      <c r="J66" s="216">
        <v>12.33</v>
      </c>
      <c r="K66" s="216">
        <v>7.83</v>
      </c>
      <c r="L66" s="216">
        <v>2.5</v>
      </c>
      <c r="M66" s="216">
        <v>10.08</v>
      </c>
      <c r="N66" s="216">
        <v>10.83</v>
      </c>
      <c r="O66" s="216">
        <v>17</v>
      </c>
      <c r="P66" s="216">
        <v>8.5</v>
      </c>
      <c r="S66" s="216"/>
    </row>
    <row r="67" spans="1:19">
      <c r="A67" s="195" t="s">
        <v>35</v>
      </c>
      <c r="B67" s="197"/>
      <c r="C67" s="213" t="s">
        <v>28</v>
      </c>
      <c r="D67" s="216">
        <v>0</v>
      </c>
      <c r="E67" s="216">
        <v>0</v>
      </c>
      <c r="F67" s="216">
        <v>6.5</v>
      </c>
      <c r="G67" s="216">
        <v>3</v>
      </c>
      <c r="H67" s="216">
        <v>17.75</v>
      </c>
      <c r="I67" s="216">
        <v>43.5</v>
      </c>
      <c r="J67" s="216">
        <v>25.58</v>
      </c>
      <c r="K67" s="216">
        <v>45</v>
      </c>
      <c r="L67" s="216">
        <v>48.25</v>
      </c>
      <c r="M67" s="216">
        <v>49.42</v>
      </c>
      <c r="N67" s="216">
        <v>68.53</v>
      </c>
      <c r="O67" s="216">
        <v>99</v>
      </c>
      <c r="P67" s="216">
        <v>73.33</v>
      </c>
      <c r="S67" s="216"/>
    </row>
    <row r="68" spans="1:19">
      <c r="A68" s="195" t="s">
        <v>19</v>
      </c>
      <c r="B68" s="197"/>
      <c r="C68" s="213" t="s">
        <v>28</v>
      </c>
      <c r="D68" s="216">
        <v>6.5</v>
      </c>
      <c r="E68" s="216">
        <v>4</v>
      </c>
      <c r="F68" s="216">
        <v>60.5</v>
      </c>
      <c r="G68" s="216">
        <v>103.5</v>
      </c>
      <c r="H68" s="216">
        <v>151.13</v>
      </c>
      <c r="I68" s="216">
        <v>196.87</v>
      </c>
      <c r="J68" s="216">
        <v>183.66</v>
      </c>
      <c r="K68" s="216">
        <v>206.5</v>
      </c>
      <c r="L68" s="216">
        <v>202</v>
      </c>
      <c r="M68" s="216">
        <v>213.22</v>
      </c>
      <c r="N68" s="216">
        <v>216.9</v>
      </c>
      <c r="O68" s="216">
        <v>155.87</v>
      </c>
      <c r="P68" s="216">
        <v>148.19999999999999</v>
      </c>
      <c r="S68" s="216"/>
    </row>
    <row r="69" spans="1:19">
      <c r="A69" s="195" t="s">
        <v>36</v>
      </c>
      <c r="B69" s="197"/>
      <c r="C69" s="213" t="s">
        <v>28</v>
      </c>
      <c r="D69" s="216">
        <v>0</v>
      </c>
      <c r="E69" s="216">
        <v>0</v>
      </c>
      <c r="F69" s="216">
        <v>1</v>
      </c>
      <c r="G69" s="216">
        <v>1</v>
      </c>
      <c r="H69" s="216">
        <v>9</v>
      </c>
      <c r="I69" s="216">
        <v>22.2</v>
      </c>
      <c r="J69" s="216">
        <v>27.33</v>
      </c>
      <c r="K69" s="216">
        <v>28.95</v>
      </c>
      <c r="L69" s="216">
        <v>23.87</v>
      </c>
      <c r="M69" s="216">
        <v>32.83</v>
      </c>
      <c r="N69" s="216">
        <v>18.75</v>
      </c>
      <c r="O69" s="216">
        <v>17</v>
      </c>
      <c r="P69" s="216">
        <v>19.5</v>
      </c>
      <c r="S69" s="216"/>
    </row>
    <row r="70" spans="1:19">
      <c r="A70" s="195" t="s">
        <v>37</v>
      </c>
      <c r="B70" s="197"/>
      <c r="C70" s="213" t="s">
        <v>28</v>
      </c>
      <c r="D70" s="216">
        <v>5</v>
      </c>
      <c r="E70" s="216">
        <v>4</v>
      </c>
      <c r="F70" s="216">
        <v>12</v>
      </c>
      <c r="G70" s="216">
        <v>24</v>
      </c>
      <c r="H70" s="216">
        <v>46.33</v>
      </c>
      <c r="I70" s="216">
        <v>59.67</v>
      </c>
      <c r="J70" s="216">
        <v>53.67</v>
      </c>
      <c r="K70" s="216">
        <v>87.2</v>
      </c>
      <c r="L70" s="216">
        <v>54.33</v>
      </c>
      <c r="M70" s="216">
        <v>77.33</v>
      </c>
      <c r="N70" s="216">
        <v>69.92</v>
      </c>
      <c r="O70" s="216">
        <v>67.92</v>
      </c>
      <c r="P70" s="216">
        <v>49.58</v>
      </c>
      <c r="S70" s="216"/>
    </row>
    <row r="71" spans="1:19">
      <c r="A71" s="195" t="s">
        <v>21</v>
      </c>
      <c r="B71" s="197"/>
      <c r="C71" s="213" t="s">
        <v>28</v>
      </c>
      <c r="D71" s="216">
        <v>0</v>
      </c>
      <c r="E71" s="216">
        <v>0</v>
      </c>
      <c r="F71" s="216">
        <v>7</v>
      </c>
      <c r="G71" s="216">
        <v>202.5</v>
      </c>
      <c r="H71" s="216">
        <v>138</v>
      </c>
      <c r="I71" s="216">
        <v>134.9</v>
      </c>
      <c r="J71" s="216">
        <v>157.5</v>
      </c>
      <c r="K71" s="216">
        <v>156.72999999999999</v>
      </c>
      <c r="L71" s="216">
        <v>217.83</v>
      </c>
      <c r="M71" s="216">
        <v>220.67</v>
      </c>
      <c r="N71" s="216">
        <v>222.8</v>
      </c>
      <c r="O71" s="216">
        <v>304.17</v>
      </c>
      <c r="P71" s="216">
        <v>415.08</v>
      </c>
      <c r="S71" s="216"/>
    </row>
    <row r="72" spans="1:19">
      <c r="A72" s="195" t="s">
        <v>38</v>
      </c>
      <c r="B72" s="197"/>
      <c r="C72" s="213" t="s">
        <v>28</v>
      </c>
      <c r="D72" s="216">
        <v>0</v>
      </c>
      <c r="E72" s="216">
        <v>0</v>
      </c>
      <c r="F72" s="216">
        <v>0</v>
      </c>
      <c r="G72" s="216">
        <v>1</v>
      </c>
      <c r="H72" s="216">
        <v>5.5</v>
      </c>
      <c r="I72" s="216">
        <v>9.42</v>
      </c>
      <c r="J72" s="216">
        <v>13.5</v>
      </c>
      <c r="K72" s="216">
        <v>23</v>
      </c>
      <c r="L72" s="216">
        <v>22.17</v>
      </c>
      <c r="M72" s="216">
        <v>11.17</v>
      </c>
      <c r="N72" s="216">
        <v>22.92</v>
      </c>
      <c r="O72" s="216">
        <v>8.67</v>
      </c>
      <c r="P72" s="216">
        <v>14</v>
      </c>
      <c r="S72" s="216"/>
    </row>
    <row r="73" spans="1:19">
      <c r="A73" s="195" t="s">
        <v>39</v>
      </c>
      <c r="B73" s="197"/>
      <c r="C73" s="213" t="s">
        <v>28</v>
      </c>
      <c r="D73" s="216">
        <v>0</v>
      </c>
      <c r="E73" s="216">
        <v>0</v>
      </c>
      <c r="F73" s="216">
        <v>0</v>
      </c>
      <c r="G73" s="216">
        <v>7</v>
      </c>
      <c r="H73" s="216">
        <v>14.33</v>
      </c>
      <c r="I73" s="216">
        <v>8.83</v>
      </c>
      <c r="J73" s="216">
        <v>16.329999999999998</v>
      </c>
      <c r="K73" s="216">
        <v>15.5</v>
      </c>
      <c r="L73" s="216">
        <v>5.23</v>
      </c>
      <c r="M73" s="216">
        <v>20.83</v>
      </c>
      <c r="N73" s="216">
        <v>20</v>
      </c>
      <c r="O73" s="216">
        <v>19.829999999999998</v>
      </c>
      <c r="P73" s="216">
        <v>16.670000000000002</v>
      </c>
      <c r="S73" s="216"/>
    </row>
    <row r="74" spans="1:19">
      <c r="A74" s="195" t="s">
        <v>23</v>
      </c>
      <c r="B74" s="197"/>
      <c r="C74" s="213" t="s">
        <v>28</v>
      </c>
      <c r="D74" s="216">
        <v>0</v>
      </c>
      <c r="E74" s="216">
        <v>0</v>
      </c>
      <c r="F74" s="216">
        <v>0</v>
      </c>
      <c r="G74" s="216">
        <v>0.5</v>
      </c>
      <c r="H74" s="216">
        <v>5</v>
      </c>
      <c r="I74" s="216">
        <v>14</v>
      </c>
      <c r="J74" s="216">
        <v>3.5</v>
      </c>
      <c r="K74" s="216">
        <v>7</v>
      </c>
      <c r="L74" s="216">
        <v>6.33</v>
      </c>
      <c r="M74" s="216">
        <v>14</v>
      </c>
      <c r="N74" s="216">
        <v>16.5</v>
      </c>
      <c r="O74" s="216">
        <v>17.829999999999998</v>
      </c>
      <c r="P74" s="216">
        <v>15.33</v>
      </c>
      <c r="S74" s="216"/>
    </row>
    <row r="75" spans="1:19">
      <c r="A75" s="195" t="s">
        <v>10</v>
      </c>
      <c r="B75" s="197"/>
      <c r="C75" s="213" t="s">
        <v>28</v>
      </c>
      <c r="D75" s="216">
        <v>0</v>
      </c>
      <c r="E75" s="216">
        <v>4</v>
      </c>
      <c r="F75" s="216">
        <v>8.5</v>
      </c>
      <c r="G75" s="216">
        <v>25.33</v>
      </c>
      <c r="H75" s="216">
        <v>104.12</v>
      </c>
      <c r="I75" s="216">
        <v>151.91999999999999</v>
      </c>
      <c r="J75" s="216">
        <v>153.5</v>
      </c>
      <c r="K75" s="216">
        <v>136.33000000000001</v>
      </c>
      <c r="L75" s="216">
        <v>129.03</v>
      </c>
      <c r="M75" s="216">
        <v>139.69999999999999</v>
      </c>
      <c r="N75" s="216">
        <v>156.6</v>
      </c>
      <c r="O75" s="216">
        <v>199.42</v>
      </c>
      <c r="P75" s="216">
        <v>168.25</v>
      </c>
      <c r="S75" s="216"/>
    </row>
    <row r="76" spans="1:19">
      <c r="A76" s="195" t="s">
        <v>26</v>
      </c>
      <c r="B76" s="197"/>
      <c r="C76" s="213" t="s">
        <v>28</v>
      </c>
      <c r="D76" s="216">
        <v>8</v>
      </c>
      <c r="E76" s="216">
        <v>50</v>
      </c>
      <c r="F76" s="216">
        <v>87.67</v>
      </c>
      <c r="G76" s="216">
        <v>77</v>
      </c>
      <c r="H76" s="216">
        <v>139.72999999999999</v>
      </c>
      <c r="I76" s="216">
        <v>183.83</v>
      </c>
      <c r="J76" s="216">
        <v>187.92</v>
      </c>
      <c r="K76" s="216">
        <v>244.83</v>
      </c>
      <c r="L76" s="216">
        <v>189.32</v>
      </c>
      <c r="M76" s="216">
        <v>188</v>
      </c>
      <c r="N76" s="216">
        <v>302.48</v>
      </c>
      <c r="O76" s="216">
        <v>245.33</v>
      </c>
      <c r="P76" s="216">
        <v>250.2</v>
      </c>
      <c r="S76" s="216"/>
    </row>
    <row r="77" spans="1:19">
      <c r="A77" s="195" t="s">
        <v>40</v>
      </c>
      <c r="B77" s="197"/>
      <c r="C77" s="213" t="s">
        <v>28</v>
      </c>
      <c r="D77" s="216">
        <v>32</v>
      </c>
      <c r="E77" s="216">
        <v>65</v>
      </c>
      <c r="F77" s="216">
        <v>72</v>
      </c>
      <c r="G77" s="216">
        <v>112.5</v>
      </c>
      <c r="H77" s="216">
        <v>86.22</v>
      </c>
      <c r="I77" s="216">
        <v>138.07</v>
      </c>
      <c r="J77" s="216">
        <v>125.18</v>
      </c>
      <c r="K77" s="216">
        <v>137.18</v>
      </c>
      <c r="L77" s="216">
        <v>123.98</v>
      </c>
      <c r="M77" s="216">
        <v>163.1</v>
      </c>
      <c r="N77" s="216">
        <v>139.53</v>
      </c>
      <c r="O77" s="216">
        <v>135.05000000000001</v>
      </c>
      <c r="P77" s="216">
        <v>118.37</v>
      </c>
      <c r="S77" s="216"/>
    </row>
    <row r="78" spans="1:19">
      <c r="A78" s="195" t="s">
        <v>41</v>
      </c>
      <c r="B78" s="197"/>
      <c r="C78" s="213" t="s">
        <v>28</v>
      </c>
      <c r="D78" s="216">
        <v>0</v>
      </c>
      <c r="E78" s="216">
        <v>0</v>
      </c>
      <c r="F78" s="216">
        <v>1</v>
      </c>
      <c r="G78" s="216">
        <v>0</v>
      </c>
      <c r="H78" s="216">
        <v>2.83</v>
      </c>
      <c r="I78" s="216">
        <v>21.37</v>
      </c>
      <c r="J78" s="216">
        <v>16.170000000000002</v>
      </c>
      <c r="K78" s="216">
        <v>30</v>
      </c>
      <c r="L78" s="216">
        <v>37.33</v>
      </c>
      <c r="M78" s="216">
        <v>27.92</v>
      </c>
      <c r="N78" s="216">
        <v>28</v>
      </c>
      <c r="O78" s="216">
        <v>54.03</v>
      </c>
      <c r="P78" s="216">
        <v>23.42</v>
      </c>
      <c r="S78" s="216"/>
    </row>
    <row r="79" spans="1:19">
      <c r="A79" s="195" t="s">
        <v>42</v>
      </c>
      <c r="B79" s="197"/>
      <c r="C79" s="213" t="s">
        <v>28</v>
      </c>
      <c r="D79" s="216">
        <v>12</v>
      </c>
      <c r="E79" s="216">
        <v>28</v>
      </c>
      <c r="F79" s="216">
        <v>194.83</v>
      </c>
      <c r="G79" s="216">
        <v>243.53</v>
      </c>
      <c r="H79" s="216">
        <v>432.9</v>
      </c>
      <c r="I79" s="216">
        <v>511.73</v>
      </c>
      <c r="J79" s="216">
        <v>545.25</v>
      </c>
      <c r="K79" s="216">
        <v>589.07000000000005</v>
      </c>
      <c r="L79" s="216">
        <v>553.62</v>
      </c>
      <c r="M79" s="216">
        <v>543.12</v>
      </c>
      <c r="N79" s="216">
        <v>519.85</v>
      </c>
      <c r="O79" s="216">
        <v>555.04999999999995</v>
      </c>
      <c r="P79" s="216">
        <v>534.07000000000005</v>
      </c>
      <c r="S79" s="216"/>
    </row>
    <row r="80" spans="1:19">
      <c r="A80" s="195" t="s">
        <v>43</v>
      </c>
      <c r="B80" s="197"/>
      <c r="C80" s="213" t="s">
        <v>28</v>
      </c>
      <c r="D80" s="216">
        <v>35.5</v>
      </c>
      <c r="E80" s="216">
        <v>182.5</v>
      </c>
      <c r="F80" s="216">
        <v>1323.83</v>
      </c>
      <c r="G80" s="216">
        <v>1962.37</v>
      </c>
      <c r="H80" s="216">
        <v>3260.63</v>
      </c>
      <c r="I80" s="216">
        <v>4518.55</v>
      </c>
      <c r="J80" s="216">
        <v>4769.82</v>
      </c>
      <c r="K80" s="216">
        <v>5051.95</v>
      </c>
      <c r="L80" s="216">
        <v>4949.7299999999996</v>
      </c>
      <c r="M80" s="216">
        <v>4878.3999999999996</v>
      </c>
      <c r="N80" s="216">
        <v>5214.24</v>
      </c>
      <c r="O80" s="216">
        <v>4995.18</v>
      </c>
      <c r="P80" s="216">
        <v>4868.12</v>
      </c>
      <c r="S80" s="216"/>
    </row>
    <row r="81" spans="1:19">
      <c r="S81" s="235"/>
    </row>
    <row r="82" spans="1:19">
      <c r="A82" s="192" t="s">
        <v>237</v>
      </c>
      <c r="B82" s="193"/>
      <c r="C82" s="194"/>
      <c r="D82" s="195" t="s">
        <v>243</v>
      </c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7"/>
    </row>
    <row r="83" spans="1:19">
      <c r="A83" s="192" t="s">
        <v>238</v>
      </c>
      <c r="B83" s="193"/>
      <c r="C83" s="194"/>
      <c r="D83" s="195" t="s">
        <v>239</v>
      </c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7"/>
    </row>
    <row r="84" spans="1:19">
      <c r="A84" s="192" t="s">
        <v>83</v>
      </c>
      <c r="B84" s="193"/>
      <c r="C84" s="194"/>
      <c r="D84" s="195" t="s">
        <v>79</v>
      </c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7"/>
    </row>
    <row r="85" spans="1:19">
      <c r="A85" s="204" t="s">
        <v>90</v>
      </c>
      <c r="B85" s="205"/>
      <c r="C85" s="206"/>
      <c r="D85" s="207" t="s">
        <v>92</v>
      </c>
      <c r="E85" s="207" t="s">
        <v>93</v>
      </c>
      <c r="F85" s="207" t="s">
        <v>94</v>
      </c>
      <c r="G85" s="207" t="s">
        <v>84</v>
      </c>
      <c r="H85" s="207" t="s">
        <v>54</v>
      </c>
      <c r="I85" s="207" t="s">
        <v>59</v>
      </c>
      <c r="J85" s="207" t="s">
        <v>60</v>
      </c>
      <c r="K85" s="207" t="s">
        <v>61</v>
      </c>
      <c r="L85" s="207" t="s">
        <v>62</v>
      </c>
      <c r="M85" s="207" t="s">
        <v>63</v>
      </c>
      <c r="N85" s="207" t="s">
        <v>64</v>
      </c>
      <c r="O85" s="207" t="s">
        <v>65</v>
      </c>
      <c r="P85" s="207" t="s">
        <v>66</v>
      </c>
    </row>
    <row r="86" spans="1:19">
      <c r="A86" s="211" t="s">
        <v>240</v>
      </c>
      <c r="B86" s="212"/>
      <c r="C86" s="213" t="s">
        <v>28</v>
      </c>
      <c r="D86" s="213" t="s">
        <v>28</v>
      </c>
      <c r="E86" s="213" t="s">
        <v>28</v>
      </c>
      <c r="F86" s="213" t="s">
        <v>28</v>
      </c>
      <c r="G86" s="213" t="s">
        <v>28</v>
      </c>
      <c r="H86" s="213" t="s">
        <v>28</v>
      </c>
      <c r="I86" s="213" t="s">
        <v>28</v>
      </c>
      <c r="J86" s="213" t="s">
        <v>28</v>
      </c>
      <c r="K86" s="213" t="s">
        <v>28</v>
      </c>
      <c r="L86" s="213" t="s">
        <v>28</v>
      </c>
      <c r="M86" s="213" t="s">
        <v>28</v>
      </c>
      <c r="N86" s="213" t="s">
        <v>28</v>
      </c>
      <c r="O86" s="213" t="s">
        <v>28</v>
      </c>
      <c r="P86" s="213" t="s">
        <v>28</v>
      </c>
    </row>
    <row r="87" spans="1:19">
      <c r="A87" s="195" t="s">
        <v>27</v>
      </c>
      <c r="B87" s="197"/>
      <c r="C87" s="213" t="s">
        <v>28</v>
      </c>
      <c r="D87" s="216">
        <v>0</v>
      </c>
      <c r="E87" s="216">
        <v>0</v>
      </c>
      <c r="F87" s="216">
        <v>4</v>
      </c>
      <c r="G87" s="216">
        <v>8</v>
      </c>
      <c r="H87" s="216">
        <v>10</v>
      </c>
      <c r="I87" s="216">
        <v>23.33</v>
      </c>
      <c r="J87" s="216">
        <v>54.5</v>
      </c>
      <c r="K87" s="216">
        <v>49.83</v>
      </c>
      <c r="L87" s="216">
        <v>45</v>
      </c>
      <c r="M87" s="216">
        <v>29.92</v>
      </c>
      <c r="N87" s="216">
        <v>22.5</v>
      </c>
      <c r="O87" s="216">
        <v>22.5</v>
      </c>
      <c r="P87" s="216">
        <v>29.5</v>
      </c>
    </row>
    <row r="88" spans="1:19">
      <c r="A88" s="195" t="s">
        <v>20</v>
      </c>
      <c r="B88" s="197"/>
      <c r="C88" s="213" t="s">
        <v>28</v>
      </c>
      <c r="D88" s="216">
        <v>0</v>
      </c>
      <c r="E88" s="216">
        <v>1</v>
      </c>
      <c r="F88" s="216">
        <v>3</v>
      </c>
      <c r="G88" s="216">
        <v>7</v>
      </c>
      <c r="H88" s="216">
        <v>5.33</v>
      </c>
      <c r="I88" s="216">
        <v>13</v>
      </c>
      <c r="J88" s="216">
        <v>6</v>
      </c>
      <c r="K88" s="216">
        <v>7.33</v>
      </c>
      <c r="L88" s="216">
        <v>10</v>
      </c>
      <c r="M88" s="216">
        <v>13.83</v>
      </c>
      <c r="N88" s="216">
        <v>14.78</v>
      </c>
      <c r="O88" s="216">
        <v>14.83</v>
      </c>
      <c r="P88" s="216">
        <v>12.33</v>
      </c>
    </row>
    <row r="89" spans="1:19">
      <c r="A89" s="195" t="s">
        <v>4</v>
      </c>
      <c r="B89" s="197"/>
      <c r="C89" s="213" t="s">
        <v>28</v>
      </c>
      <c r="D89" s="216">
        <v>0</v>
      </c>
      <c r="E89" s="216">
        <v>0</v>
      </c>
      <c r="F89" s="216">
        <v>0</v>
      </c>
      <c r="G89" s="216">
        <v>3</v>
      </c>
      <c r="H89" s="216">
        <v>5.67</v>
      </c>
      <c r="I89" s="216">
        <v>7.08</v>
      </c>
      <c r="J89" s="216">
        <v>10.33</v>
      </c>
      <c r="K89" s="216">
        <v>15.5</v>
      </c>
      <c r="L89" s="216">
        <v>28.92</v>
      </c>
      <c r="M89" s="216">
        <v>38.75</v>
      </c>
      <c r="N89" s="216">
        <v>18.670000000000002</v>
      </c>
      <c r="O89" s="216">
        <v>19.5</v>
      </c>
      <c r="P89" s="216">
        <v>2.33</v>
      </c>
    </row>
    <row r="90" spans="1:19">
      <c r="A90" s="195" t="s">
        <v>29</v>
      </c>
      <c r="B90" s="197"/>
      <c r="C90" s="213" t="s">
        <v>28</v>
      </c>
      <c r="D90" s="216">
        <v>0</v>
      </c>
      <c r="E90" s="216">
        <v>0</v>
      </c>
      <c r="F90" s="216">
        <v>4</v>
      </c>
      <c r="G90" s="216">
        <v>9</v>
      </c>
      <c r="H90" s="216">
        <v>23.83</v>
      </c>
      <c r="I90" s="216">
        <v>44.5</v>
      </c>
      <c r="J90" s="216">
        <v>52</v>
      </c>
      <c r="K90" s="216">
        <v>47.33</v>
      </c>
      <c r="L90" s="216">
        <v>55.33</v>
      </c>
      <c r="M90" s="216">
        <v>66.5</v>
      </c>
      <c r="N90" s="216">
        <v>62</v>
      </c>
      <c r="O90" s="216">
        <v>66</v>
      </c>
      <c r="P90" s="216">
        <v>60.67</v>
      </c>
    </row>
    <row r="91" spans="1:19">
      <c r="A91" s="195" t="s">
        <v>44</v>
      </c>
      <c r="B91" s="197"/>
      <c r="C91" s="213" t="s">
        <v>28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1</v>
      </c>
      <c r="K91" s="216">
        <v>2</v>
      </c>
      <c r="L91" s="216">
        <v>1</v>
      </c>
      <c r="M91" s="216">
        <v>0.5</v>
      </c>
      <c r="N91" s="216">
        <v>1</v>
      </c>
      <c r="O91" s="216">
        <v>0.5</v>
      </c>
      <c r="P91" s="216">
        <v>4</v>
      </c>
    </row>
    <row r="92" spans="1:19">
      <c r="A92" s="195" t="s">
        <v>6</v>
      </c>
      <c r="B92" s="197"/>
      <c r="C92" s="213" t="s">
        <v>28</v>
      </c>
      <c r="D92" s="216">
        <v>0</v>
      </c>
      <c r="E92" s="216">
        <v>1</v>
      </c>
      <c r="F92" s="216">
        <v>0</v>
      </c>
      <c r="G92" s="216">
        <v>1</v>
      </c>
      <c r="H92" s="216">
        <v>4</v>
      </c>
      <c r="I92" s="216">
        <v>3.5</v>
      </c>
      <c r="J92" s="216">
        <v>1.33</v>
      </c>
      <c r="K92" s="216">
        <v>1</v>
      </c>
      <c r="L92" s="216">
        <v>3</v>
      </c>
      <c r="M92" s="216">
        <v>0</v>
      </c>
      <c r="N92" s="216">
        <v>6.5</v>
      </c>
      <c r="O92" s="216">
        <v>0.83</v>
      </c>
      <c r="P92" s="216">
        <v>4</v>
      </c>
    </row>
    <row r="93" spans="1:19">
      <c r="A93" s="195" t="s">
        <v>7</v>
      </c>
      <c r="B93" s="197"/>
      <c r="C93" s="213" t="s">
        <v>28</v>
      </c>
      <c r="D93" s="216">
        <v>1</v>
      </c>
      <c r="E93" s="216">
        <v>0</v>
      </c>
      <c r="F93" s="216">
        <v>0</v>
      </c>
      <c r="G93" s="216">
        <v>1</v>
      </c>
      <c r="H93" s="216">
        <v>3</v>
      </c>
      <c r="I93" s="216">
        <v>8</v>
      </c>
      <c r="J93" s="216">
        <v>12.5</v>
      </c>
      <c r="K93" s="216">
        <v>6</v>
      </c>
      <c r="L93" s="216">
        <v>4</v>
      </c>
      <c r="M93" s="216">
        <v>6.5</v>
      </c>
      <c r="N93" s="216">
        <v>6.75</v>
      </c>
      <c r="O93" s="216">
        <v>6.75</v>
      </c>
      <c r="P93" s="216">
        <v>12</v>
      </c>
    </row>
    <row r="94" spans="1:19">
      <c r="A94" s="195" t="s">
        <v>9</v>
      </c>
      <c r="B94" s="197"/>
      <c r="C94" s="213" t="s">
        <v>28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1</v>
      </c>
      <c r="P94" s="216">
        <v>0</v>
      </c>
    </row>
    <row r="95" spans="1:19">
      <c r="A95" s="195" t="s">
        <v>25</v>
      </c>
      <c r="B95" s="197"/>
      <c r="C95" s="213" t="s">
        <v>28</v>
      </c>
      <c r="D95" s="216">
        <v>0</v>
      </c>
      <c r="E95" s="216">
        <v>0</v>
      </c>
      <c r="F95" s="216">
        <v>1</v>
      </c>
      <c r="G95" s="216">
        <v>10</v>
      </c>
      <c r="H95" s="216">
        <v>3</v>
      </c>
      <c r="I95" s="216">
        <v>4.5</v>
      </c>
      <c r="J95" s="216">
        <v>5</v>
      </c>
      <c r="K95" s="216">
        <v>2.5</v>
      </c>
      <c r="L95" s="216">
        <v>3</v>
      </c>
      <c r="M95" s="216">
        <v>6</v>
      </c>
      <c r="N95" s="216">
        <v>8</v>
      </c>
      <c r="O95" s="216">
        <v>5.5</v>
      </c>
      <c r="P95" s="216">
        <v>7.5</v>
      </c>
    </row>
    <row r="96" spans="1:19">
      <c r="A96" s="195" t="s">
        <v>11</v>
      </c>
      <c r="B96" s="197"/>
      <c r="C96" s="213" t="s">
        <v>28</v>
      </c>
      <c r="D96" s="216">
        <v>1</v>
      </c>
      <c r="E96" s="216">
        <v>0.5</v>
      </c>
      <c r="F96" s="216">
        <v>9</v>
      </c>
      <c r="G96" s="216">
        <v>24.5</v>
      </c>
      <c r="H96" s="216">
        <v>12.9</v>
      </c>
      <c r="I96" s="216">
        <v>47.42</v>
      </c>
      <c r="J96" s="216">
        <v>43.67</v>
      </c>
      <c r="K96" s="216">
        <v>98.17</v>
      </c>
      <c r="L96" s="216">
        <v>101.92</v>
      </c>
      <c r="M96" s="216">
        <v>107.58</v>
      </c>
      <c r="N96" s="216">
        <v>109.37</v>
      </c>
      <c r="O96" s="216">
        <v>102.25</v>
      </c>
      <c r="P96" s="216">
        <v>118.5</v>
      </c>
    </row>
    <row r="97" spans="1:16">
      <c r="A97" s="217" t="s">
        <v>8</v>
      </c>
      <c r="B97" s="218"/>
      <c r="C97" s="213" t="s">
        <v>28</v>
      </c>
      <c r="D97" s="216">
        <v>9</v>
      </c>
      <c r="E97" s="216">
        <v>18</v>
      </c>
      <c r="F97" s="216">
        <v>49.5</v>
      </c>
      <c r="G97" s="216">
        <v>88.5</v>
      </c>
      <c r="H97" s="216">
        <v>141.72999999999999</v>
      </c>
      <c r="I97" s="216">
        <v>169.17</v>
      </c>
      <c r="J97" s="216">
        <v>206.17</v>
      </c>
      <c r="K97" s="216">
        <v>233.17</v>
      </c>
      <c r="L97" s="216">
        <v>268.25</v>
      </c>
      <c r="M97" s="216">
        <v>239.75</v>
      </c>
      <c r="N97" s="216">
        <v>231.87</v>
      </c>
      <c r="O97" s="216">
        <v>242.92</v>
      </c>
      <c r="P97" s="216">
        <v>240.25</v>
      </c>
    </row>
    <row r="98" spans="1:16">
      <c r="A98" s="195" t="s">
        <v>30</v>
      </c>
      <c r="B98" s="197"/>
      <c r="C98" s="213" t="s">
        <v>28</v>
      </c>
      <c r="D98" s="216">
        <v>0</v>
      </c>
      <c r="E98" s="216">
        <v>0</v>
      </c>
      <c r="F98" s="216">
        <v>0</v>
      </c>
      <c r="G98" s="216">
        <v>6.5</v>
      </c>
      <c r="H98" s="216">
        <v>1.5</v>
      </c>
      <c r="I98" s="216">
        <v>0</v>
      </c>
      <c r="J98" s="216">
        <v>0</v>
      </c>
      <c r="K98" s="216">
        <v>3</v>
      </c>
      <c r="L98" s="216">
        <v>1</v>
      </c>
      <c r="M98" s="216">
        <v>8</v>
      </c>
      <c r="N98" s="216">
        <v>2</v>
      </c>
      <c r="O98" s="216">
        <v>7</v>
      </c>
      <c r="P98" s="216">
        <v>1.5</v>
      </c>
    </row>
    <row r="99" spans="1:16">
      <c r="A99" s="195" t="s">
        <v>17</v>
      </c>
      <c r="B99" s="197"/>
      <c r="C99" s="213" t="s">
        <v>28</v>
      </c>
      <c r="D99" s="216">
        <v>0</v>
      </c>
      <c r="E99" s="216">
        <v>1</v>
      </c>
      <c r="F99" s="216">
        <v>5</v>
      </c>
      <c r="G99" s="216">
        <v>3</v>
      </c>
      <c r="H99" s="216">
        <v>2</v>
      </c>
      <c r="I99" s="216">
        <v>2.5</v>
      </c>
      <c r="J99" s="216">
        <v>2</v>
      </c>
      <c r="K99" s="216">
        <v>2</v>
      </c>
      <c r="L99" s="216">
        <v>4</v>
      </c>
      <c r="M99" s="216">
        <v>3</v>
      </c>
      <c r="N99" s="216">
        <v>2</v>
      </c>
      <c r="O99" s="216">
        <v>0</v>
      </c>
      <c r="P99" s="216">
        <v>1.5</v>
      </c>
    </row>
    <row r="100" spans="1:16">
      <c r="A100" s="195" t="s">
        <v>31</v>
      </c>
      <c r="B100" s="197"/>
      <c r="C100" s="213" t="s">
        <v>28</v>
      </c>
      <c r="D100" s="216">
        <v>0</v>
      </c>
      <c r="E100" s="216">
        <v>0</v>
      </c>
      <c r="F100" s="216">
        <v>0</v>
      </c>
      <c r="G100" s="216">
        <v>0</v>
      </c>
      <c r="H100" s="216">
        <v>0</v>
      </c>
      <c r="I100" s="216">
        <v>0.5</v>
      </c>
      <c r="J100" s="216">
        <v>0</v>
      </c>
      <c r="K100" s="216">
        <v>0</v>
      </c>
      <c r="L100" s="216">
        <v>0</v>
      </c>
      <c r="M100" s="216">
        <v>0</v>
      </c>
      <c r="N100" s="216">
        <v>0</v>
      </c>
      <c r="O100" s="216">
        <v>0</v>
      </c>
      <c r="P100" s="216">
        <v>0</v>
      </c>
    </row>
    <row r="101" spans="1:16">
      <c r="A101" s="195" t="s">
        <v>32</v>
      </c>
      <c r="B101" s="197"/>
      <c r="C101" s="213" t="s">
        <v>28</v>
      </c>
      <c r="D101" s="216">
        <v>0</v>
      </c>
      <c r="E101" s="216">
        <v>1</v>
      </c>
      <c r="F101" s="216">
        <v>0</v>
      </c>
      <c r="G101" s="216">
        <v>0.5</v>
      </c>
      <c r="H101" s="216">
        <v>1.5</v>
      </c>
      <c r="I101" s="216">
        <v>4</v>
      </c>
      <c r="J101" s="216">
        <v>1</v>
      </c>
      <c r="K101" s="216">
        <v>3</v>
      </c>
      <c r="L101" s="216">
        <v>1.5</v>
      </c>
      <c r="M101" s="216">
        <v>3</v>
      </c>
      <c r="N101" s="216">
        <v>2</v>
      </c>
      <c r="O101" s="216">
        <v>9</v>
      </c>
      <c r="P101" s="216">
        <v>10</v>
      </c>
    </row>
    <row r="102" spans="1:16">
      <c r="A102" s="217" t="s">
        <v>45</v>
      </c>
      <c r="B102" s="218"/>
      <c r="C102" s="213" t="s">
        <v>28</v>
      </c>
      <c r="D102" s="216">
        <v>0</v>
      </c>
      <c r="E102" s="216">
        <v>0</v>
      </c>
      <c r="F102" s="216">
        <v>3</v>
      </c>
      <c r="G102" s="216">
        <v>12.5</v>
      </c>
      <c r="H102" s="216">
        <v>9</v>
      </c>
      <c r="I102" s="216">
        <v>23.83</v>
      </c>
      <c r="J102" s="216">
        <v>21.5</v>
      </c>
      <c r="K102" s="216">
        <v>25.83</v>
      </c>
      <c r="L102" s="216">
        <v>19</v>
      </c>
      <c r="M102" s="216">
        <v>22.5</v>
      </c>
      <c r="N102" s="216">
        <v>19.5</v>
      </c>
      <c r="O102" s="216">
        <v>29.5</v>
      </c>
      <c r="P102" s="216">
        <v>34</v>
      </c>
    </row>
    <row r="103" spans="1:16">
      <c r="A103" s="195" t="s">
        <v>12</v>
      </c>
      <c r="B103" s="197"/>
      <c r="C103" s="213" t="s">
        <v>28</v>
      </c>
      <c r="D103" s="216">
        <v>0</v>
      </c>
      <c r="E103" s="216">
        <v>0</v>
      </c>
      <c r="F103" s="216">
        <v>0</v>
      </c>
      <c r="G103" s="216">
        <v>7</v>
      </c>
      <c r="H103" s="216">
        <v>11.5</v>
      </c>
      <c r="I103" s="216">
        <v>17</v>
      </c>
      <c r="J103" s="216">
        <v>16</v>
      </c>
      <c r="K103" s="216">
        <v>22.5</v>
      </c>
      <c r="L103" s="216">
        <v>30.67</v>
      </c>
      <c r="M103" s="216">
        <v>27</v>
      </c>
      <c r="N103" s="216">
        <v>36.200000000000003</v>
      </c>
      <c r="O103" s="216">
        <v>33.33</v>
      </c>
      <c r="P103" s="216">
        <v>24.75</v>
      </c>
    </row>
    <row r="104" spans="1:16">
      <c r="A104" s="195" t="s">
        <v>33</v>
      </c>
      <c r="B104" s="197"/>
      <c r="C104" s="213" t="s">
        <v>28</v>
      </c>
      <c r="D104" s="216">
        <v>0</v>
      </c>
      <c r="E104" s="216">
        <v>1</v>
      </c>
      <c r="F104" s="216">
        <v>27</v>
      </c>
      <c r="G104" s="216">
        <v>34</v>
      </c>
      <c r="H104" s="216">
        <v>82</v>
      </c>
      <c r="I104" s="216">
        <v>114.25</v>
      </c>
      <c r="J104" s="216">
        <v>87.5</v>
      </c>
      <c r="K104" s="216">
        <v>96.5</v>
      </c>
      <c r="L104" s="216">
        <v>127</v>
      </c>
      <c r="M104" s="216">
        <v>115</v>
      </c>
      <c r="N104" s="216">
        <v>151.5</v>
      </c>
      <c r="O104" s="216">
        <v>154</v>
      </c>
      <c r="P104" s="216">
        <v>173</v>
      </c>
    </row>
    <row r="105" spans="1:16">
      <c r="A105" s="195" t="s">
        <v>34</v>
      </c>
      <c r="B105" s="197"/>
      <c r="C105" s="213" t="s">
        <v>28</v>
      </c>
      <c r="D105" s="216">
        <v>0</v>
      </c>
      <c r="E105" s="216">
        <v>0</v>
      </c>
      <c r="F105" s="216">
        <v>0</v>
      </c>
      <c r="G105" s="216">
        <v>3</v>
      </c>
      <c r="H105" s="216">
        <v>58.5</v>
      </c>
      <c r="I105" s="216">
        <v>143</v>
      </c>
      <c r="J105" s="216">
        <v>236.5</v>
      </c>
      <c r="K105" s="216">
        <v>279.5</v>
      </c>
      <c r="L105" s="216">
        <v>270.5</v>
      </c>
      <c r="M105" s="216">
        <v>423</v>
      </c>
      <c r="N105" s="216">
        <v>423</v>
      </c>
      <c r="O105" s="216">
        <v>451.83</v>
      </c>
      <c r="P105" s="216">
        <v>415.5</v>
      </c>
    </row>
    <row r="106" spans="1:16">
      <c r="A106" s="195" t="s">
        <v>16</v>
      </c>
      <c r="B106" s="197"/>
      <c r="C106" s="213" t="s">
        <v>28</v>
      </c>
      <c r="D106" s="216">
        <v>0</v>
      </c>
      <c r="E106" s="216">
        <v>0</v>
      </c>
      <c r="F106" s="216">
        <v>0</v>
      </c>
      <c r="G106" s="216">
        <v>0</v>
      </c>
      <c r="H106" s="216">
        <v>0.5</v>
      </c>
      <c r="I106" s="216">
        <v>0.5</v>
      </c>
      <c r="J106" s="216">
        <v>0.33</v>
      </c>
      <c r="K106" s="216">
        <v>0</v>
      </c>
      <c r="L106" s="216">
        <v>0.5</v>
      </c>
      <c r="M106" s="216">
        <v>0</v>
      </c>
      <c r="N106" s="216">
        <v>0.5</v>
      </c>
      <c r="O106" s="216">
        <v>0</v>
      </c>
      <c r="P106" s="216">
        <v>0</v>
      </c>
    </row>
    <row r="107" spans="1:16">
      <c r="A107" s="195" t="s">
        <v>35</v>
      </c>
      <c r="B107" s="197"/>
      <c r="C107" s="213" t="s">
        <v>28</v>
      </c>
      <c r="D107" s="216">
        <v>0</v>
      </c>
      <c r="E107" s="216">
        <v>0</v>
      </c>
      <c r="F107" s="216">
        <v>1</v>
      </c>
      <c r="G107" s="216">
        <v>1</v>
      </c>
      <c r="H107" s="216">
        <v>3</v>
      </c>
      <c r="I107" s="216">
        <v>1.5</v>
      </c>
      <c r="J107" s="216">
        <v>1</v>
      </c>
      <c r="K107" s="216">
        <v>2</v>
      </c>
      <c r="L107" s="216">
        <v>7</v>
      </c>
      <c r="M107" s="216">
        <v>5.5</v>
      </c>
      <c r="N107" s="216">
        <v>10.5</v>
      </c>
      <c r="O107" s="216">
        <v>12.5</v>
      </c>
      <c r="P107" s="216">
        <v>7</v>
      </c>
    </row>
    <row r="108" spans="1:16">
      <c r="A108" s="195" t="s">
        <v>19</v>
      </c>
      <c r="B108" s="197"/>
      <c r="C108" s="213" t="s">
        <v>28</v>
      </c>
      <c r="D108" s="216">
        <v>0</v>
      </c>
      <c r="E108" s="216">
        <v>0</v>
      </c>
      <c r="F108" s="216">
        <v>2.5</v>
      </c>
      <c r="G108" s="216">
        <v>6</v>
      </c>
      <c r="H108" s="216">
        <v>4.83</v>
      </c>
      <c r="I108" s="216">
        <v>15.92</v>
      </c>
      <c r="J108" s="216">
        <v>15.17</v>
      </c>
      <c r="K108" s="216">
        <v>21.33</v>
      </c>
      <c r="L108" s="216">
        <v>22</v>
      </c>
      <c r="M108" s="216">
        <v>22.17</v>
      </c>
      <c r="N108" s="216">
        <v>19.5</v>
      </c>
      <c r="O108" s="216">
        <v>21.83</v>
      </c>
      <c r="P108" s="216">
        <v>13</v>
      </c>
    </row>
    <row r="109" spans="1:16">
      <c r="A109" s="195" t="s">
        <v>36</v>
      </c>
      <c r="B109" s="197"/>
      <c r="C109" s="213" t="s">
        <v>28</v>
      </c>
      <c r="D109" s="216">
        <v>0</v>
      </c>
      <c r="E109" s="216">
        <v>0</v>
      </c>
      <c r="F109" s="216">
        <v>0</v>
      </c>
      <c r="G109" s="216">
        <v>1</v>
      </c>
      <c r="H109" s="216">
        <v>1</v>
      </c>
      <c r="I109" s="216">
        <v>1</v>
      </c>
      <c r="J109" s="216">
        <v>2.83</v>
      </c>
      <c r="K109" s="216">
        <v>2</v>
      </c>
      <c r="L109" s="216">
        <v>1.5</v>
      </c>
      <c r="M109" s="216">
        <v>2.25</v>
      </c>
      <c r="N109" s="216">
        <v>0</v>
      </c>
      <c r="O109" s="216">
        <v>2.5</v>
      </c>
      <c r="P109" s="216">
        <v>4</v>
      </c>
    </row>
    <row r="110" spans="1:16">
      <c r="A110" s="195" t="s">
        <v>37</v>
      </c>
      <c r="B110" s="197"/>
      <c r="C110" s="213" t="s">
        <v>28</v>
      </c>
      <c r="D110" s="216">
        <v>0</v>
      </c>
      <c r="E110" s="216">
        <v>1</v>
      </c>
      <c r="F110" s="216">
        <v>0</v>
      </c>
      <c r="G110" s="216">
        <v>7</v>
      </c>
      <c r="H110" s="216">
        <v>0.83</v>
      </c>
      <c r="I110" s="216">
        <v>10.33</v>
      </c>
      <c r="J110" s="216">
        <v>11.5</v>
      </c>
      <c r="K110" s="216">
        <v>11</v>
      </c>
      <c r="L110" s="216">
        <v>15.17</v>
      </c>
      <c r="M110" s="216">
        <v>9</v>
      </c>
      <c r="N110" s="216">
        <v>8.67</v>
      </c>
      <c r="O110" s="216">
        <v>5.33</v>
      </c>
      <c r="P110" s="216">
        <v>11.33</v>
      </c>
    </row>
    <row r="111" spans="1:16">
      <c r="A111" s="195" t="s">
        <v>21</v>
      </c>
      <c r="B111" s="197"/>
      <c r="C111" s="213" t="s">
        <v>28</v>
      </c>
      <c r="D111" s="216">
        <v>0</v>
      </c>
      <c r="E111" s="216">
        <v>0</v>
      </c>
      <c r="F111" s="216">
        <v>0</v>
      </c>
      <c r="G111" s="216">
        <v>11</v>
      </c>
      <c r="H111" s="216">
        <v>6</v>
      </c>
      <c r="I111" s="216">
        <v>8</v>
      </c>
      <c r="J111" s="216">
        <v>12</v>
      </c>
      <c r="K111" s="216">
        <v>7</v>
      </c>
      <c r="L111" s="216">
        <v>11</v>
      </c>
      <c r="M111" s="216">
        <v>11.5</v>
      </c>
      <c r="N111" s="216">
        <v>12.5</v>
      </c>
      <c r="O111" s="216">
        <v>3.33</v>
      </c>
      <c r="P111" s="216">
        <v>6.33</v>
      </c>
    </row>
    <row r="112" spans="1:16">
      <c r="A112" s="195" t="s">
        <v>38</v>
      </c>
      <c r="B112" s="197"/>
      <c r="C112" s="213" t="s">
        <v>28</v>
      </c>
      <c r="D112" s="216">
        <v>0</v>
      </c>
      <c r="E112" s="216">
        <v>0</v>
      </c>
      <c r="F112" s="216">
        <v>0</v>
      </c>
      <c r="G112" s="216">
        <v>0</v>
      </c>
      <c r="H112" s="216">
        <v>0</v>
      </c>
      <c r="I112" s="216">
        <v>0</v>
      </c>
      <c r="J112" s="216">
        <v>0</v>
      </c>
      <c r="K112" s="216">
        <v>2</v>
      </c>
      <c r="L112" s="216">
        <v>2</v>
      </c>
      <c r="M112" s="216">
        <v>1.33</v>
      </c>
      <c r="N112" s="216">
        <v>2.5</v>
      </c>
      <c r="O112" s="216">
        <v>0</v>
      </c>
      <c r="P112" s="216">
        <v>0</v>
      </c>
    </row>
    <row r="113" spans="1:16">
      <c r="A113" s="195" t="s">
        <v>39</v>
      </c>
      <c r="B113" s="197"/>
      <c r="C113" s="213" t="s">
        <v>28</v>
      </c>
      <c r="D113" s="216">
        <v>0</v>
      </c>
      <c r="E113" s="216">
        <v>0</v>
      </c>
      <c r="F113" s="216">
        <v>0</v>
      </c>
      <c r="G113" s="216">
        <v>2</v>
      </c>
      <c r="H113" s="216">
        <v>4</v>
      </c>
      <c r="I113" s="216">
        <v>0</v>
      </c>
      <c r="J113" s="216">
        <v>0</v>
      </c>
      <c r="K113" s="216">
        <v>1</v>
      </c>
      <c r="L113" s="216">
        <v>0</v>
      </c>
      <c r="M113" s="216">
        <v>2</v>
      </c>
      <c r="N113" s="216">
        <v>0</v>
      </c>
      <c r="O113" s="216">
        <v>0</v>
      </c>
      <c r="P113" s="216">
        <v>0.33</v>
      </c>
    </row>
    <row r="114" spans="1:16">
      <c r="A114" s="195" t="s">
        <v>23</v>
      </c>
      <c r="B114" s="197"/>
      <c r="C114" s="213" t="s">
        <v>28</v>
      </c>
      <c r="D114" s="216">
        <v>0</v>
      </c>
      <c r="E114" s="216">
        <v>0</v>
      </c>
      <c r="F114" s="216">
        <v>0</v>
      </c>
      <c r="G114" s="216">
        <v>0</v>
      </c>
      <c r="H114" s="216">
        <v>0</v>
      </c>
      <c r="I114" s="216">
        <v>0</v>
      </c>
      <c r="J114" s="216">
        <v>1</v>
      </c>
      <c r="K114" s="216">
        <v>1</v>
      </c>
      <c r="L114" s="216">
        <v>0</v>
      </c>
      <c r="M114" s="216">
        <v>0</v>
      </c>
      <c r="N114" s="216">
        <v>2</v>
      </c>
      <c r="O114" s="216">
        <v>1</v>
      </c>
      <c r="P114" s="216">
        <v>1</v>
      </c>
    </row>
    <row r="115" spans="1:16">
      <c r="A115" s="195" t="s">
        <v>10</v>
      </c>
      <c r="B115" s="197"/>
      <c r="C115" s="213" t="s">
        <v>28</v>
      </c>
      <c r="D115" s="216">
        <v>0</v>
      </c>
      <c r="E115" s="216">
        <v>0</v>
      </c>
      <c r="F115" s="216">
        <v>1</v>
      </c>
      <c r="G115" s="216">
        <v>4</v>
      </c>
      <c r="H115" s="216">
        <v>13.4</v>
      </c>
      <c r="I115" s="216">
        <v>13.5</v>
      </c>
      <c r="J115" s="216">
        <v>16</v>
      </c>
      <c r="K115" s="216">
        <v>19.920000000000002</v>
      </c>
      <c r="L115" s="216">
        <v>24.92</v>
      </c>
      <c r="M115" s="216">
        <v>19.579999999999998</v>
      </c>
      <c r="N115" s="216">
        <v>18.329999999999998</v>
      </c>
      <c r="O115" s="216">
        <v>14.92</v>
      </c>
      <c r="P115" s="216">
        <v>10.33</v>
      </c>
    </row>
    <row r="116" spans="1:16">
      <c r="A116" s="195" t="s">
        <v>26</v>
      </c>
      <c r="B116" s="197"/>
      <c r="C116" s="213" t="s">
        <v>28</v>
      </c>
      <c r="D116" s="216">
        <v>0</v>
      </c>
      <c r="E116" s="216">
        <v>9</v>
      </c>
      <c r="F116" s="216">
        <v>4</v>
      </c>
      <c r="G116" s="216">
        <v>2</v>
      </c>
      <c r="H116" s="216">
        <v>5.5</v>
      </c>
      <c r="I116" s="216">
        <v>8.83</v>
      </c>
      <c r="J116" s="216">
        <v>8</v>
      </c>
      <c r="K116" s="216">
        <v>17.25</v>
      </c>
      <c r="L116" s="216">
        <v>11</v>
      </c>
      <c r="M116" s="216">
        <v>10.5</v>
      </c>
      <c r="N116" s="216">
        <v>16.829999999999998</v>
      </c>
      <c r="O116" s="216">
        <v>16.670000000000002</v>
      </c>
      <c r="P116" s="216">
        <v>15.83</v>
      </c>
    </row>
    <row r="117" spans="1:16">
      <c r="A117" s="195" t="s">
        <v>40</v>
      </c>
      <c r="B117" s="197"/>
      <c r="C117" s="213" t="s">
        <v>28</v>
      </c>
      <c r="D117" s="216">
        <v>6</v>
      </c>
      <c r="E117" s="216">
        <v>10.5</v>
      </c>
      <c r="F117" s="216">
        <v>7</v>
      </c>
      <c r="G117" s="216">
        <v>10.5</v>
      </c>
      <c r="H117" s="216">
        <v>15</v>
      </c>
      <c r="I117" s="216">
        <v>39.17</v>
      </c>
      <c r="J117" s="216">
        <v>34.25</v>
      </c>
      <c r="K117" s="216">
        <v>23.33</v>
      </c>
      <c r="L117" s="216">
        <v>38.58</v>
      </c>
      <c r="M117" s="216">
        <v>33.67</v>
      </c>
      <c r="N117" s="216">
        <v>36.75</v>
      </c>
      <c r="O117" s="216">
        <v>41.92</v>
      </c>
      <c r="P117" s="216">
        <v>35.42</v>
      </c>
    </row>
    <row r="118" spans="1:16">
      <c r="A118" s="195" t="s">
        <v>41</v>
      </c>
      <c r="B118" s="197"/>
      <c r="C118" s="213" t="s">
        <v>28</v>
      </c>
      <c r="D118" s="216">
        <v>0</v>
      </c>
      <c r="E118" s="216">
        <v>0</v>
      </c>
      <c r="F118" s="216">
        <v>0</v>
      </c>
      <c r="G118" s="216">
        <v>0</v>
      </c>
      <c r="H118" s="216">
        <v>0</v>
      </c>
      <c r="I118" s="216">
        <v>1.5</v>
      </c>
      <c r="J118" s="216">
        <v>1</v>
      </c>
      <c r="K118" s="216">
        <v>1</v>
      </c>
      <c r="L118" s="216">
        <v>3.08</v>
      </c>
      <c r="M118" s="216">
        <v>4.25</v>
      </c>
      <c r="N118" s="216">
        <v>4.5</v>
      </c>
      <c r="O118" s="216">
        <v>5.5</v>
      </c>
      <c r="P118" s="216">
        <v>2.33</v>
      </c>
    </row>
    <row r="119" spans="1:16">
      <c r="A119" s="195" t="s">
        <v>42</v>
      </c>
      <c r="B119" s="197"/>
      <c r="C119" s="213" t="s">
        <v>28</v>
      </c>
      <c r="D119" s="216">
        <v>1</v>
      </c>
      <c r="E119" s="216">
        <v>3</v>
      </c>
      <c r="F119" s="216">
        <v>23</v>
      </c>
      <c r="G119" s="216">
        <v>28</v>
      </c>
      <c r="H119" s="216">
        <v>53.23</v>
      </c>
      <c r="I119" s="216">
        <v>71.33</v>
      </c>
      <c r="J119" s="216">
        <v>101.83</v>
      </c>
      <c r="K119" s="216">
        <v>83.83</v>
      </c>
      <c r="L119" s="216">
        <v>105.58</v>
      </c>
      <c r="M119" s="216">
        <v>121.42</v>
      </c>
      <c r="N119" s="216">
        <v>106.17</v>
      </c>
      <c r="O119" s="216">
        <v>113.25</v>
      </c>
      <c r="P119" s="216">
        <v>111.42</v>
      </c>
    </row>
    <row r="120" spans="1:16">
      <c r="A120" s="195" t="s">
        <v>43</v>
      </c>
      <c r="B120" s="197"/>
      <c r="C120" s="213" t="s">
        <v>28</v>
      </c>
      <c r="D120" s="216">
        <v>7</v>
      </c>
      <c r="E120" s="216">
        <v>22</v>
      </c>
      <c r="F120" s="216">
        <v>104</v>
      </c>
      <c r="G120" s="216">
        <v>186</v>
      </c>
      <c r="H120" s="216">
        <v>316.57</v>
      </c>
      <c r="I120" s="216">
        <v>532.41999999999996</v>
      </c>
      <c r="J120" s="216">
        <v>572.16999999999996</v>
      </c>
      <c r="K120" s="216">
        <v>546.03</v>
      </c>
      <c r="L120" s="216">
        <v>563</v>
      </c>
      <c r="M120" s="216">
        <v>624.33000000000004</v>
      </c>
      <c r="N120" s="216">
        <v>662.28</v>
      </c>
      <c r="O120" s="216">
        <v>693.83</v>
      </c>
      <c r="P120" s="216">
        <v>784.83</v>
      </c>
    </row>
    <row r="122" spans="1:16">
      <c r="A122" s="192" t="s">
        <v>237</v>
      </c>
      <c r="B122" s="193"/>
      <c r="C122" s="194"/>
      <c r="D122" s="195" t="s">
        <v>244</v>
      </c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196"/>
      <c r="P122" s="197"/>
    </row>
    <row r="123" spans="1:16">
      <c r="A123" s="192" t="s">
        <v>238</v>
      </c>
      <c r="B123" s="193"/>
      <c r="C123" s="194"/>
      <c r="D123" s="195" t="s">
        <v>239</v>
      </c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  <c r="P123" s="197"/>
    </row>
    <row r="124" spans="1:16">
      <c r="A124" s="192" t="s">
        <v>83</v>
      </c>
      <c r="B124" s="193"/>
      <c r="C124" s="194"/>
      <c r="D124" s="195" t="s">
        <v>79</v>
      </c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7"/>
    </row>
    <row r="125" spans="1:16">
      <c r="A125" s="204" t="s">
        <v>90</v>
      </c>
      <c r="B125" s="205"/>
      <c r="C125" s="206"/>
      <c r="D125" s="207" t="s">
        <v>92</v>
      </c>
      <c r="E125" s="207" t="s">
        <v>93</v>
      </c>
      <c r="F125" s="207" t="s">
        <v>94</v>
      </c>
      <c r="G125" s="207" t="s">
        <v>84</v>
      </c>
      <c r="H125" s="207" t="s">
        <v>54</v>
      </c>
      <c r="I125" s="207" t="s">
        <v>59</v>
      </c>
      <c r="J125" s="207" t="s">
        <v>60</v>
      </c>
      <c r="K125" s="207" t="s">
        <v>61</v>
      </c>
      <c r="L125" s="207" t="s">
        <v>62</v>
      </c>
      <c r="M125" s="207" t="s">
        <v>63</v>
      </c>
      <c r="N125" s="207" t="s">
        <v>64</v>
      </c>
      <c r="O125" s="207" t="s">
        <v>65</v>
      </c>
      <c r="P125" s="207" t="s">
        <v>66</v>
      </c>
    </row>
    <row r="126" spans="1:16">
      <c r="A126" s="211" t="s">
        <v>240</v>
      </c>
      <c r="B126" s="212"/>
      <c r="C126" s="213" t="s">
        <v>28</v>
      </c>
      <c r="D126" s="213" t="s">
        <v>28</v>
      </c>
      <c r="E126" s="213" t="s">
        <v>28</v>
      </c>
      <c r="F126" s="213" t="s">
        <v>28</v>
      </c>
      <c r="G126" s="213" t="s">
        <v>28</v>
      </c>
      <c r="H126" s="213" t="s">
        <v>28</v>
      </c>
      <c r="I126" s="213" t="s">
        <v>28</v>
      </c>
      <c r="J126" s="213" t="s">
        <v>28</v>
      </c>
      <c r="K126" s="213" t="s">
        <v>28</v>
      </c>
      <c r="L126" s="213" t="s">
        <v>28</v>
      </c>
      <c r="M126" s="213" t="s">
        <v>28</v>
      </c>
      <c r="N126" s="213" t="s">
        <v>28</v>
      </c>
      <c r="O126" s="213" t="s">
        <v>28</v>
      </c>
      <c r="P126" s="213" t="s">
        <v>28</v>
      </c>
    </row>
    <row r="127" spans="1:16">
      <c r="A127" s="195" t="s">
        <v>27</v>
      </c>
      <c r="B127" s="197"/>
      <c r="C127" s="213" t="s">
        <v>28</v>
      </c>
      <c r="D127" s="216">
        <v>0</v>
      </c>
      <c r="E127" s="216">
        <v>6</v>
      </c>
      <c r="F127" s="216">
        <v>55</v>
      </c>
      <c r="G127" s="216">
        <v>58.62</v>
      </c>
      <c r="H127" s="216">
        <v>126.62</v>
      </c>
      <c r="I127" s="216">
        <v>196.58</v>
      </c>
      <c r="J127" s="216">
        <v>189.28</v>
      </c>
      <c r="K127" s="216">
        <v>236.15</v>
      </c>
      <c r="L127" s="216">
        <v>242.35</v>
      </c>
      <c r="M127" s="216">
        <v>223.76</v>
      </c>
      <c r="N127" s="216">
        <v>245.88</v>
      </c>
      <c r="O127" s="216">
        <v>222.43</v>
      </c>
      <c r="P127" s="216">
        <v>201.5</v>
      </c>
    </row>
    <row r="128" spans="1:16">
      <c r="A128" s="195" t="s">
        <v>20</v>
      </c>
      <c r="B128" s="197"/>
      <c r="C128" s="213" t="s">
        <v>28</v>
      </c>
      <c r="D128" s="216">
        <v>1.5</v>
      </c>
      <c r="E128" s="216">
        <v>9.75</v>
      </c>
      <c r="F128" s="216">
        <v>59</v>
      </c>
      <c r="G128" s="216">
        <v>72</v>
      </c>
      <c r="H128" s="216">
        <v>157.62</v>
      </c>
      <c r="I128" s="216">
        <v>172.67</v>
      </c>
      <c r="J128" s="216">
        <v>215.93</v>
      </c>
      <c r="K128" s="216">
        <v>237.7</v>
      </c>
      <c r="L128" s="216">
        <v>259.82</v>
      </c>
      <c r="M128" s="216">
        <v>311.98</v>
      </c>
      <c r="N128" s="216">
        <v>329.7</v>
      </c>
      <c r="O128" s="216">
        <v>337.87</v>
      </c>
      <c r="P128" s="216">
        <v>364.23</v>
      </c>
    </row>
    <row r="129" spans="1:16">
      <c r="A129" s="195" t="s">
        <v>4</v>
      </c>
      <c r="B129" s="197"/>
      <c r="C129" s="213" t="s">
        <v>28</v>
      </c>
      <c r="D129" s="216">
        <v>4.67</v>
      </c>
      <c r="E129" s="216">
        <v>7.5</v>
      </c>
      <c r="F129" s="216">
        <v>42.33</v>
      </c>
      <c r="G129" s="216">
        <v>39.32</v>
      </c>
      <c r="H129" s="216">
        <v>83.03</v>
      </c>
      <c r="I129" s="216">
        <v>116.82</v>
      </c>
      <c r="J129" s="216">
        <v>120.27</v>
      </c>
      <c r="K129" s="216">
        <v>150.4</v>
      </c>
      <c r="L129" s="216">
        <v>139.94999999999999</v>
      </c>
      <c r="M129" s="216">
        <v>191.1</v>
      </c>
      <c r="N129" s="216">
        <v>204.45</v>
      </c>
      <c r="O129" s="216">
        <v>183.04</v>
      </c>
      <c r="P129" s="216">
        <v>180.32</v>
      </c>
    </row>
    <row r="130" spans="1:16">
      <c r="A130" s="195" t="s">
        <v>29</v>
      </c>
      <c r="B130" s="197"/>
      <c r="C130" s="213" t="s">
        <v>28</v>
      </c>
      <c r="D130" s="216">
        <v>1.5</v>
      </c>
      <c r="E130" s="216">
        <v>18.5</v>
      </c>
      <c r="F130" s="216">
        <v>66</v>
      </c>
      <c r="G130" s="216">
        <v>176.75</v>
      </c>
      <c r="H130" s="216">
        <v>403.67</v>
      </c>
      <c r="I130" s="216">
        <v>578.38</v>
      </c>
      <c r="J130" s="216">
        <v>653.59</v>
      </c>
      <c r="K130" s="216">
        <v>643.15</v>
      </c>
      <c r="L130" s="216">
        <v>634.76</v>
      </c>
      <c r="M130" s="216">
        <v>639.87</v>
      </c>
      <c r="N130" s="216">
        <v>780.38</v>
      </c>
      <c r="O130" s="216">
        <v>792.94</v>
      </c>
      <c r="P130" s="216">
        <v>735.32</v>
      </c>
    </row>
    <row r="131" spans="1:16">
      <c r="A131" s="195" t="s">
        <v>44</v>
      </c>
      <c r="B131" s="197"/>
      <c r="C131" s="213" t="s">
        <v>28</v>
      </c>
      <c r="D131" s="216">
        <v>0</v>
      </c>
      <c r="E131" s="216">
        <v>0</v>
      </c>
      <c r="F131" s="216">
        <v>1</v>
      </c>
      <c r="G131" s="216">
        <v>1</v>
      </c>
      <c r="H131" s="216">
        <v>4</v>
      </c>
      <c r="I131" s="216">
        <v>14.67</v>
      </c>
      <c r="J131" s="216">
        <v>16.25</v>
      </c>
      <c r="K131" s="216">
        <v>12</v>
      </c>
      <c r="L131" s="216">
        <v>10</v>
      </c>
      <c r="M131" s="216">
        <v>12.5</v>
      </c>
      <c r="N131" s="216">
        <v>18.23</v>
      </c>
      <c r="O131" s="216">
        <v>23.28</v>
      </c>
      <c r="P131" s="216">
        <v>21.5</v>
      </c>
    </row>
    <row r="132" spans="1:16">
      <c r="A132" s="195" t="s">
        <v>6</v>
      </c>
      <c r="B132" s="197"/>
      <c r="C132" s="213" t="s">
        <v>28</v>
      </c>
      <c r="D132" s="216">
        <v>0</v>
      </c>
      <c r="E132" s="216">
        <v>2</v>
      </c>
      <c r="F132" s="216">
        <v>2</v>
      </c>
      <c r="G132" s="216">
        <v>29</v>
      </c>
      <c r="H132" s="216">
        <v>37.17</v>
      </c>
      <c r="I132" s="216">
        <v>66.42</v>
      </c>
      <c r="J132" s="216">
        <v>50.93</v>
      </c>
      <c r="K132" s="216">
        <v>93.28</v>
      </c>
      <c r="L132" s="216">
        <v>60.87</v>
      </c>
      <c r="M132" s="216">
        <v>71.25</v>
      </c>
      <c r="N132" s="216">
        <v>66.5</v>
      </c>
      <c r="O132" s="216">
        <v>75.5</v>
      </c>
      <c r="P132" s="216">
        <v>83.67</v>
      </c>
    </row>
    <row r="133" spans="1:16">
      <c r="A133" s="195" t="s">
        <v>7</v>
      </c>
      <c r="B133" s="197"/>
      <c r="C133" s="213" t="s">
        <v>28</v>
      </c>
      <c r="D133" s="216">
        <v>4</v>
      </c>
      <c r="E133" s="216">
        <v>9</v>
      </c>
      <c r="F133" s="216">
        <v>30</v>
      </c>
      <c r="G133" s="216">
        <v>31.17</v>
      </c>
      <c r="H133" s="216">
        <v>98.17</v>
      </c>
      <c r="I133" s="216">
        <v>180.07</v>
      </c>
      <c r="J133" s="216">
        <v>176.25</v>
      </c>
      <c r="K133" s="216">
        <v>317.89999999999998</v>
      </c>
      <c r="L133" s="216">
        <v>393</v>
      </c>
      <c r="M133" s="216">
        <v>390.82</v>
      </c>
      <c r="N133" s="216">
        <v>473.98</v>
      </c>
      <c r="O133" s="216">
        <v>525.32000000000005</v>
      </c>
      <c r="P133" s="216">
        <v>422.97</v>
      </c>
    </row>
    <row r="134" spans="1:16">
      <c r="A134" s="195" t="s">
        <v>9</v>
      </c>
      <c r="B134" s="197"/>
      <c r="C134" s="213" t="s">
        <v>28</v>
      </c>
      <c r="D134" s="216">
        <v>0</v>
      </c>
      <c r="E134" s="216">
        <v>0</v>
      </c>
      <c r="F134" s="216">
        <v>0</v>
      </c>
      <c r="G134" s="216">
        <v>0</v>
      </c>
      <c r="H134" s="216">
        <v>1.17</v>
      </c>
      <c r="I134" s="216">
        <v>3</v>
      </c>
      <c r="J134" s="216">
        <v>1</v>
      </c>
      <c r="K134" s="216">
        <v>12.75</v>
      </c>
      <c r="L134" s="216">
        <v>4.83</v>
      </c>
      <c r="M134" s="216">
        <v>9</v>
      </c>
      <c r="N134" s="216">
        <v>14.92</v>
      </c>
      <c r="O134" s="216">
        <v>6.78</v>
      </c>
      <c r="P134" s="216">
        <v>2.75</v>
      </c>
    </row>
    <row r="135" spans="1:16">
      <c r="A135" s="195" t="s">
        <v>25</v>
      </c>
      <c r="B135" s="197"/>
      <c r="C135" s="213" t="s">
        <v>28</v>
      </c>
      <c r="D135" s="216">
        <v>0</v>
      </c>
      <c r="E135" s="216">
        <v>14</v>
      </c>
      <c r="F135" s="216">
        <v>19.829999999999998</v>
      </c>
      <c r="G135" s="216">
        <v>45.33</v>
      </c>
      <c r="H135" s="216">
        <v>56.5</v>
      </c>
      <c r="I135" s="216">
        <v>129.12</v>
      </c>
      <c r="J135" s="216">
        <v>116.33</v>
      </c>
      <c r="K135" s="216">
        <v>135.53</v>
      </c>
      <c r="L135" s="216">
        <v>176.28</v>
      </c>
      <c r="M135" s="216">
        <v>158.72999999999999</v>
      </c>
      <c r="N135" s="216">
        <v>229.6</v>
      </c>
      <c r="O135" s="216">
        <v>233.27</v>
      </c>
      <c r="P135" s="216">
        <v>242.03</v>
      </c>
    </row>
    <row r="136" spans="1:16">
      <c r="A136" s="195" t="s">
        <v>11</v>
      </c>
      <c r="B136" s="197"/>
      <c r="C136" s="213" t="s">
        <v>28</v>
      </c>
      <c r="D136" s="216">
        <v>77.5</v>
      </c>
      <c r="E136" s="216">
        <v>60</v>
      </c>
      <c r="F136" s="216">
        <v>315.83</v>
      </c>
      <c r="G136" s="216">
        <v>274.2</v>
      </c>
      <c r="H136" s="216">
        <v>426.93</v>
      </c>
      <c r="I136" s="216">
        <v>713.04</v>
      </c>
      <c r="J136" s="216">
        <v>849.39</v>
      </c>
      <c r="K136" s="216">
        <v>1108.97</v>
      </c>
      <c r="L136" s="216">
        <v>1497.59</v>
      </c>
      <c r="M136" s="216">
        <v>1725.55</v>
      </c>
      <c r="N136" s="216">
        <v>1812.69</v>
      </c>
      <c r="O136" s="216">
        <v>1954.08</v>
      </c>
      <c r="P136" s="216">
        <v>1971.62</v>
      </c>
    </row>
    <row r="137" spans="1:16">
      <c r="A137" s="217" t="s">
        <v>8</v>
      </c>
      <c r="B137" s="218"/>
      <c r="C137" s="213" t="s">
        <v>28</v>
      </c>
      <c r="D137" s="216">
        <v>96</v>
      </c>
      <c r="E137" s="216">
        <v>123.75</v>
      </c>
      <c r="F137" s="216">
        <v>1297.08</v>
      </c>
      <c r="G137" s="216">
        <v>1342.5</v>
      </c>
      <c r="H137" s="216">
        <v>2822.15</v>
      </c>
      <c r="I137" s="216">
        <v>3088.93</v>
      </c>
      <c r="J137" s="216">
        <v>3536.39</v>
      </c>
      <c r="K137" s="216">
        <v>4285.1499999999996</v>
      </c>
      <c r="L137" s="216">
        <v>4907.99</v>
      </c>
      <c r="M137" s="216">
        <v>5186.38</v>
      </c>
      <c r="N137" s="216">
        <v>5732.69</v>
      </c>
      <c r="O137" s="216">
        <v>5894.71</v>
      </c>
      <c r="P137" s="216">
        <v>5535.35</v>
      </c>
    </row>
    <row r="138" spans="1:16">
      <c r="A138" s="195" t="s">
        <v>30</v>
      </c>
      <c r="B138" s="197"/>
      <c r="C138" s="213" t="s">
        <v>28</v>
      </c>
      <c r="D138" s="216">
        <v>0</v>
      </c>
      <c r="E138" s="216">
        <v>0</v>
      </c>
      <c r="F138" s="216">
        <v>5.5</v>
      </c>
      <c r="G138" s="216">
        <v>10</v>
      </c>
      <c r="H138" s="216">
        <v>5.33</v>
      </c>
      <c r="I138" s="216">
        <v>30.33</v>
      </c>
      <c r="J138" s="216">
        <v>36.33</v>
      </c>
      <c r="K138" s="216">
        <v>31.33</v>
      </c>
      <c r="L138" s="216">
        <v>23.8</v>
      </c>
      <c r="M138" s="216">
        <v>67.930000000000007</v>
      </c>
      <c r="N138" s="216">
        <v>80.23</v>
      </c>
      <c r="O138" s="216">
        <v>86.94</v>
      </c>
      <c r="P138" s="216">
        <v>49.5</v>
      </c>
    </row>
    <row r="139" spans="1:16">
      <c r="A139" s="195" t="s">
        <v>17</v>
      </c>
      <c r="B139" s="197"/>
      <c r="C139" s="213" t="s">
        <v>28</v>
      </c>
      <c r="D139" s="216">
        <v>2</v>
      </c>
      <c r="E139" s="216">
        <v>3</v>
      </c>
      <c r="F139" s="216">
        <v>27</v>
      </c>
      <c r="G139" s="216">
        <v>28</v>
      </c>
      <c r="H139" s="216">
        <v>14.17</v>
      </c>
      <c r="I139" s="216">
        <v>25.17</v>
      </c>
      <c r="J139" s="216">
        <v>38</v>
      </c>
      <c r="K139" s="216">
        <v>53.53</v>
      </c>
      <c r="L139" s="216">
        <v>51.08</v>
      </c>
      <c r="M139" s="216">
        <v>53.5</v>
      </c>
      <c r="N139" s="216">
        <v>66.44</v>
      </c>
      <c r="O139" s="216">
        <v>61.53</v>
      </c>
      <c r="P139" s="216">
        <v>47.62</v>
      </c>
    </row>
    <row r="140" spans="1:16">
      <c r="A140" s="195" t="s">
        <v>31</v>
      </c>
      <c r="B140" s="197"/>
      <c r="C140" s="213" t="s">
        <v>28</v>
      </c>
      <c r="D140" s="216">
        <v>0.67</v>
      </c>
      <c r="E140" s="216">
        <v>0</v>
      </c>
      <c r="F140" s="216">
        <v>0</v>
      </c>
      <c r="G140" s="216">
        <v>0</v>
      </c>
      <c r="H140" s="216">
        <v>2</v>
      </c>
      <c r="I140" s="216">
        <v>7.67</v>
      </c>
      <c r="J140" s="216">
        <v>4</v>
      </c>
      <c r="K140" s="216">
        <v>3.83</v>
      </c>
      <c r="L140" s="216">
        <v>0.5</v>
      </c>
      <c r="M140" s="216">
        <v>3.58</v>
      </c>
      <c r="N140" s="216">
        <v>4.25</v>
      </c>
      <c r="O140" s="216">
        <v>3.56</v>
      </c>
      <c r="P140" s="216">
        <v>2.5</v>
      </c>
    </row>
    <row r="141" spans="1:16">
      <c r="A141" s="195" t="s">
        <v>32</v>
      </c>
      <c r="B141" s="197"/>
      <c r="C141" s="213" t="s">
        <v>28</v>
      </c>
      <c r="D141" s="216">
        <v>0</v>
      </c>
      <c r="E141" s="216">
        <v>0</v>
      </c>
      <c r="F141" s="216">
        <v>3</v>
      </c>
      <c r="G141" s="216">
        <v>3</v>
      </c>
      <c r="H141" s="216">
        <v>19.53</v>
      </c>
      <c r="I141" s="216">
        <v>24.42</v>
      </c>
      <c r="J141" s="216">
        <v>42.28</v>
      </c>
      <c r="K141" s="216">
        <v>42.33</v>
      </c>
      <c r="L141" s="216">
        <v>55.6</v>
      </c>
      <c r="M141" s="216">
        <v>42.45</v>
      </c>
      <c r="N141" s="216">
        <v>44.45</v>
      </c>
      <c r="O141" s="216">
        <v>43.68</v>
      </c>
      <c r="P141" s="216">
        <v>45.28</v>
      </c>
    </row>
    <row r="142" spans="1:16">
      <c r="A142" s="217" t="s">
        <v>45</v>
      </c>
      <c r="B142" s="218"/>
      <c r="C142" s="213" t="s">
        <v>28</v>
      </c>
      <c r="D142" s="216">
        <v>0</v>
      </c>
      <c r="E142" s="216">
        <v>0</v>
      </c>
      <c r="F142" s="216">
        <v>17.5</v>
      </c>
      <c r="G142" s="216">
        <v>27.53</v>
      </c>
      <c r="H142" s="216">
        <v>75.92</v>
      </c>
      <c r="I142" s="216">
        <v>108.82</v>
      </c>
      <c r="J142" s="216">
        <v>148.62</v>
      </c>
      <c r="K142" s="216">
        <v>209.46</v>
      </c>
      <c r="L142" s="216">
        <v>273.97000000000003</v>
      </c>
      <c r="M142" s="216">
        <v>230.81</v>
      </c>
      <c r="N142" s="216">
        <v>238.78</v>
      </c>
      <c r="O142" s="216">
        <v>261.91000000000003</v>
      </c>
      <c r="P142" s="216">
        <v>291.27</v>
      </c>
    </row>
    <row r="143" spans="1:16">
      <c r="A143" s="195" t="s">
        <v>12</v>
      </c>
      <c r="B143" s="197"/>
      <c r="C143" s="213" t="s">
        <v>28</v>
      </c>
      <c r="D143" s="216">
        <v>8</v>
      </c>
      <c r="E143" s="216">
        <v>23</v>
      </c>
      <c r="F143" s="216">
        <v>68.5</v>
      </c>
      <c r="G143" s="216">
        <v>126</v>
      </c>
      <c r="H143" s="216">
        <v>190.27</v>
      </c>
      <c r="I143" s="216">
        <v>246.7</v>
      </c>
      <c r="J143" s="216">
        <v>317.17</v>
      </c>
      <c r="K143" s="216">
        <v>457.93</v>
      </c>
      <c r="L143" s="216">
        <v>534.54</v>
      </c>
      <c r="M143" s="216">
        <v>593.53</v>
      </c>
      <c r="N143" s="216">
        <v>572.92999999999995</v>
      </c>
      <c r="O143" s="216">
        <v>532.36</v>
      </c>
      <c r="P143" s="216">
        <v>558.70000000000005</v>
      </c>
    </row>
    <row r="144" spans="1:16">
      <c r="A144" s="195" t="s">
        <v>33</v>
      </c>
      <c r="B144" s="197"/>
      <c r="C144" s="213" t="s">
        <v>28</v>
      </c>
      <c r="D144" s="216">
        <v>8</v>
      </c>
      <c r="E144" s="216">
        <v>82.5</v>
      </c>
      <c r="F144" s="216">
        <v>880.67</v>
      </c>
      <c r="G144" s="216">
        <v>1908.12</v>
      </c>
      <c r="H144" s="216">
        <v>4188.67</v>
      </c>
      <c r="I144" s="216">
        <v>5292.67</v>
      </c>
      <c r="J144" s="216">
        <v>5486.13</v>
      </c>
      <c r="K144" s="216">
        <v>5720.05</v>
      </c>
      <c r="L144" s="216">
        <v>5587.52</v>
      </c>
      <c r="M144" s="216">
        <v>6484.33</v>
      </c>
      <c r="N144" s="216">
        <v>8138.38</v>
      </c>
      <c r="O144" s="216">
        <v>8838.02</v>
      </c>
      <c r="P144" s="216">
        <v>7980.88</v>
      </c>
    </row>
    <row r="145" spans="1:16">
      <c r="A145" s="195" t="s">
        <v>34</v>
      </c>
      <c r="B145" s="197"/>
      <c r="C145" s="213" t="s">
        <v>28</v>
      </c>
      <c r="D145" s="216">
        <v>0</v>
      </c>
      <c r="E145" s="216">
        <v>0</v>
      </c>
      <c r="F145" s="216">
        <v>8.5</v>
      </c>
      <c r="G145" s="216">
        <v>75.7</v>
      </c>
      <c r="H145" s="216">
        <v>1479.42</v>
      </c>
      <c r="I145" s="216">
        <v>3056.42</v>
      </c>
      <c r="J145" s="216">
        <v>4035.22</v>
      </c>
      <c r="K145" s="216">
        <v>4438.08</v>
      </c>
      <c r="L145" s="216">
        <v>5523.59</v>
      </c>
      <c r="M145" s="216">
        <v>7678.39</v>
      </c>
      <c r="N145" s="216">
        <v>8910.4699999999993</v>
      </c>
      <c r="O145" s="216">
        <v>9346.4500000000007</v>
      </c>
      <c r="P145" s="216">
        <v>10074.719999999999</v>
      </c>
    </row>
    <row r="146" spans="1:16">
      <c r="A146" s="195" t="s">
        <v>16</v>
      </c>
      <c r="B146" s="197"/>
      <c r="C146" s="213" t="s">
        <v>28</v>
      </c>
      <c r="D146" s="216">
        <v>0</v>
      </c>
      <c r="E146" s="216">
        <v>4.5</v>
      </c>
      <c r="F146" s="216">
        <v>11</v>
      </c>
      <c r="G146" s="216">
        <v>3</v>
      </c>
      <c r="H146" s="216">
        <v>11.92</v>
      </c>
      <c r="I146" s="216">
        <v>9.83</v>
      </c>
      <c r="J146" s="216">
        <v>12.67</v>
      </c>
      <c r="K146" s="216">
        <v>9.08</v>
      </c>
      <c r="L146" s="216">
        <v>8.83</v>
      </c>
      <c r="M146" s="216">
        <v>12.37</v>
      </c>
      <c r="N146" s="216">
        <v>14.42</v>
      </c>
      <c r="O146" s="216">
        <v>22.78</v>
      </c>
      <c r="P146" s="216">
        <v>18.329999999999998</v>
      </c>
    </row>
    <row r="147" spans="1:16">
      <c r="A147" s="195" t="s">
        <v>35</v>
      </c>
      <c r="B147" s="197"/>
      <c r="C147" s="213" t="s">
        <v>28</v>
      </c>
      <c r="D147" s="216">
        <v>0</v>
      </c>
      <c r="E147" s="216">
        <v>0</v>
      </c>
      <c r="F147" s="216">
        <v>9</v>
      </c>
      <c r="G147" s="216">
        <v>7</v>
      </c>
      <c r="H147" s="216">
        <v>8</v>
      </c>
      <c r="I147" s="216">
        <v>47.83</v>
      </c>
      <c r="J147" s="216">
        <v>33</v>
      </c>
      <c r="K147" s="216">
        <v>55.34</v>
      </c>
      <c r="L147" s="216">
        <v>55.07</v>
      </c>
      <c r="M147" s="216">
        <v>53.75</v>
      </c>
      <c r="N147" s="216">
        <v>84.34</v>
      </c>
      <c r="O147" s="216">
        <v>90.92</v>
      </c>
      <c r="P147" s="216">
        <v>121.87</v>
      </c>
    </row>
    <row r="148" spans="1:16">
      <c r="A148" s="195" t="s">
        <v>19</v>
      </c>
      <c r="B148" s="197"/>
      <c r="C148" s="213" t="s">
        <v>28</v>
      </c>
      <c r="D148" s="216">
        <v>5</v>
      </c>
      <c r="E148" s="216">
        <v>7</v>
      </c>
      <c r="F148" s="216">
        <v>70</v>
      </c>
      <c r="G148" s="216">
        <v>98</v>
      </c>
      <c r="H148" s="216">
        <v>232.73</v>
      </c>
      <c r="I148" s="216">
        <v>270.32</v>
      </c>
      <c r="J148" s="216">
        <v>307.73</v>
      </c>
      <c r="K148" s="216">
        <v>363.54</v>
      </c>
      <c r="L148" s="216">
        <v>423.68</v>
      </c>
      <c r="M148" s="216">
        <v>450.77</v>
      </c>
      <c r="N148" s="216">
        <v>417.38</v>
      </c>
      <c r="O148" s="216">
        <v>442.51</v>
      </c>
      <c r="P148" s="216">
        <v>401.83</v>
      </c>
    </row>
    <row r="149" spans="1:16">
      <c r="A149" s="195" t="s">
        <v>36</v>
      </c>
      <c r="B149" s="197"/>
      <c r="C149" s="213" t="s">
        <v>28</v>
      </c>
      <c r="D149" s="216">
        <v>0</v>
      </c>
      <c r="E149" s="216">
        <v>0</v>
      </c>
      <c r="F149" s="216">
        <v>3.5</v>
      </c>
      <c r="G149" s="216">
        <v>8</v>
      </c>
      <c r="H149" s="216">
        <v>12</v>
      </c>
      <c r="I149" s="216">
        <v>27.03</v>
      </c>
      <c r="J149" s="216">
        <v>37.17</v>
      </c>
      <c r="K149" s="216">
        <v>44.42</v>
      </c>
      <c r="L149" s="216">
        <v>35.75</v>
      </c>
      <c r="M149" s="216">
        <v>54.7</v>
      </c>
      <c r="N149" s="216">
        <v>40.630000000000003</v>
      </c>
      <c r="O149" s="216">
        <v>49.42</v>
      </c>
      <c r="P149" s="216">
        <v>46.25</v>
      </c>
    </row>
    <row r="150" spans="1:16">
      <c r="A150" s="195" t="s">
        <v>37</v>
      </c>
      <c r="B150" s="197"/>
      <c r="C150" s="213" t="s">
        <v>28</v>
      </c>
      <c r="D150" s="216">
        <v>0</v>
      </c>
      <c r="E150" s="216">
        <v>1</v>
      </c>
      <c r="F150" s="216">
        <v>11</v>
      </c>
      <c r="G150" s="216">
        <v>21.5</v>
      </c>
      <c r="H150" s="216">
        <v>42.58</v>
      </c>
      <c r="I150" s="216">
        <v>71.98</v>
      </c>
      <c r="J150" s="216">
        <v>85.67</v>
      </c>
      <c r="K150" s="216">
        <v>125.17</v>
      </c>
      <c r="L150" s="216">
        <v>111.83</v>
      </c>
      <c r="M150" s="216">
        <v>132.16999999999999</v>
      </c>
      <c r="N150" s="216">
        <v>110.45</v>
      </c>
      <c r="O150" s="216">
        <v>118.08</v>
      </c>
      <c r="P150" s="216">
        <v>98.1</v>
      </c>
    </row>
    <row r="151" spans="1:16">
      <c r="A151" s="195" t="s">
        <v>21</v>
      </c>
      <c r="B151" s="197"/>
      <c r="C151" s="213" t="s">
        <v>28</v>
      </c>
      <c r="D151" s="216">
        <v>0</v>
      </c>
      <c r="E151" s="216">
        <v>0</v>
      </c>
      <c r="F151" s="216">
        <v>9</v>
      </c>
      <c r="G151" s="216">
        <v>84.33</v>
      </c>
      <c r="H151" s="216">
        <v>47</v>
      </c>
      <c r="I151" s="216">
        <v>70.400000000000006</v>
      </c>
      <c r="J151" s="216">
        <v>87.08</v>
      </c>
      <c r="K151" s="216">
        <v>110.48</v>
      </c>
      <c r="L151" s="216">
        <v>160.55000000000001</v>
      </c>
      <c r="M151" s="216">
        <v>179.17</v>
      </c>
      <c r="N151" s="216">
        <v>215.88</v>
      </c>
      <c r="O151" s="216">
        <v>295.12</v>
      </c>
      <c r="P151" s="216">
        <v>352.58</v>
      </c>
    </row>
    <row r="152" spans="1:16">
      <c r="A152" s="195" t="s">
        <v>38</v>
      </c>
      <c r="B152" s="197"/>
      <c r="C152" s="213" t="s">
        <v>28</v>
      </c>
      <c r="D152" s="216">
        <v>0</v>
      </c>
      <c r="E152" s="216">
        <v>0</v>
      </c>
      <c r="F152" s="216">
        <v>0.33</v>
      </c>
      <c r="G152" s="216">
        <v>0</v>
      </c>
      <c r="H152" s="216">
        <v>6.83</v>
      </c>
      <c r="I152" s="216">
        <v>21.75</v>
      </c>
      <c r="J152" s="216">
        <v>33.33</v>
      </c>
      <c r="K152" s="216">
        <v>42.42</v>
      </c>
      <c r="L152" s="216">
        <v>40.57</v>
      </c>
      <c r="M152" s="216">
        <v>46.8</v>
      </c>
      <c r="N152" s="216">
        <v>48.43</v>
      </c>
      <c r="O152" s="216">
        <v>36.619999999999997</v>
      </c>
      <c r="P152" s="216">
        <v>42.78</v>
      </c>
    </row>
    <row r="153" spans="1:16">
      <c r="A153" s="195" t="s">
        <v>39</v>
      </c>
      <c r="B153" s="197"/>
      <c r="C153" s="213" t="s">
        <v>28</v>
      </c>
      <c r="D153" s="216">
        <v>0</v>
      </c>
      <c r="E153" s="216">
        <v>0</v>
      </c>
      <c r="F153" s="216">
        <v>0</v>
      </c>
      <c r="G153" s="216">
        <v>5.5</v>
      </c>
      <c r="H153" s="216">
        <v>13</v>
      </c>
      <c r="I153" s="216">
        <v>12.5</v>
      </c>
      <c r="J153" s="216">
        <v>22.56</v>
      </c>
      <c r="K153" s="216">
        <v>18.75</v>
      </c>
      <c r="L153" s="216">
        <v>11.78</v>
      </c>
      <c r="M153" s="216">
        <v>11.17</v>
      </c>
      <c r="N153" s="216">
        <v>18.28</v>
      </c>
      <c r="O153" s="216">
        <v>33.17</v>
      </c>
      <c r="P153" s="216">
        <v>13.83</v>
      </c>
    </row>
    <row r="154" spans="1:16">
      <c r="A154" s="195" t="s">
        <v>23</v>
      </c>
      <c r="B154" s="197"/>
      <c r="C154" s="213" t="s">
        <v>28</v>
      </c>
      <c r="D154" s="216">
        <v>0</v>
      </c>
      <c r="E154" s="216">
        <v>0</v>
      </c>
      <c r="F154" s="216">
        <v>0</v>
      </c>
      <c r="G154" s="216">
        <v>0</v>
      </c>
      <c r="H154" s="216">
        <v>5.33</v>
      </c>
      <c r="I154" s="216">
        <v>12.5</v>
      </c>
      <c r="J154" s="216">
        <v>14.5</v>
      </c>
      <c r="K154" s="216">
        <v>11.53</v>
      </c>
      <c r="L154" s="216">
        <v>14.33</v>
      </c>
      <c r="M154" s="216">
        <v>13.33</v>
      </c>
      <c r="N154" s="216">
        <v>21.5</v>
      </c>
      <c r="O154" s="216">
        <v>19</v>
      </c>
      <c r="P154" s="216">
        <v>16.329999999999998</v>
      </c>
    </row>
    <row r="155" spans="1:16">
      <c r="A155" s="195" t="s">
        <v>10</v>
      </c>
      <c r="B155" s="197"/>
      <c r="C155" s="213" t="s">
        <v>28</v>
      </c>
      <c r="D155" s="216">
        <v>0</v>
      </c>
      <c r="E155" s="216">
        <v>4</v>
      </c>
      <c r="F155" s="216">
        <v>10</v>
      </c>
      <c r="G155" s="216">
        <v>49.7</v>
      </c>
      <c r="H155" s="216">
        <v>103</v>
      </c>
      <c r="I155" s="216">
        <v>221.03</v>
      </c>
      <c r="J155" s="216">
        <v>261.98</v>
      </c>
      <c r="K155" s="216">
        <v>314.64999999999998</v>
      </c>
      <c r="L155" s="216">
        <v>313.14999999999998</v>
      </c>
      <c r="M155" s="216">
        <v>407.9</v>
      </c>
      <c r="N155" s="216">
        <v>411.4</v>
      </c>
      <c r="O155" s="216">
        <v>466.03</v>
      </c>
      <c r="P155" s="216">
        <v>470.52</v>
      </c>
    </row>
    <row r="156" spans="1:16">
      <c r="A156" s="195" t="s">
        <v>26</v>
      </c>
      <c r="B156" s="197"/>
      <c r="C156" s="213" t="s">
        <v>28</v>
      </c>
      <c r="D156" s="216">
        <v>10.5</v>
      </c>
      <c r="E156" s="216">
        <v>36.5</v>
      </c>
      <c r="F156" s="216">
        <v>105.83</v>
      </c>
      <c r="G156" s="216">
        <v>65</v>
      </c>
      <c r="H156" s="216">
        <v>160.27000000000001</v>
      </c>
      <c r="I156" s="216">
        <v>173.7</v>
      </c>
      <c r="J156" s="216">
        <v>218.48</v>
      </c>
      <c r="K156" s="216">
        <v>279.77999999999997</v>
      </c>
      <c r="L156" s="216">
        <v>302.62</v>
      </c>
      <c r="M156" s="216">
        <v>312.14999999999998</v>
      </c>
      <c r="N156" s="216">
        <v>349.59</v>
      </c>
      <c r="O156" s="216">
        <v>342.64</v>
      </c>
      <c r="P156" s="216">
        <v>371.26</v>
      </c>
    </row>
    <row r="157" spans="1:16">
      <c r="A157" s="195" t="s">
        <v>40</v>
      </c>
      <c r="B157" s="197"/>
      <c r="C157" s="213" t="s">
        <v>28</v>
      </c>
      <c r="D157" s="216">
        <v>51.5</v>
      </c>
      <c r="E157" s="216">
        <v>79.75</v>
      </c>
      <c r="F157" s="216">
        <v>104.17</v>
      </c>
      <c r="G157" s="216">
        <v>96.17</v>
      </c>
      <c r="H157" s="216">
        <v>140.53</v>
      </c>
      <c r="I157" s="216">
        <v>182.7</v>
      </c>
      <c r="J157" s="216">
        <v>167.9</v>
      </c>
      <c r="K157" s="216">
        <v>210.52</v>
      </c>
      <c r="L157" s="216">
        <v>255.29</v>
      </c>
      <c r="M157" s="216">
        <v>310.89</v>
      </c>
      <c r="N157" s="216">
        <v>347.82</v>
      </c>
      <c r="O157" s="216">
        <v>357.83</v>
      </c>
      <c r="P157" s="216">
        <v>357.05</v>
      </c>
    </row>
    <row r="158" spans="1:16">
      <c r="A158" s="195" t="s">
        <v>41</v>
      </c>
      <c r="B158" s="197"/>
      <c r="C158" s="213" t="s">
        <v>28</v>
      </c>
      <c r="D158" s="216">
        <v>0</v>
      </c>
      <c r="E158" s="216">
        <v>0</v>
      </c>
      <c r="F158" s="216">
        <v>1.5</v>
      </c>
      <c r="G158" s="216">
        <v>0</v>
      </c>
      <c r="H158" s="216">
        <v>9.33</v>
      </c>
      <c r="I158" s="216">
        <v>32.56</v>
      </c>
      <c r="J158" s="216">
        <v>29.58</v>
      </c>
      <c r="K158" s="216">
        <v>49.83</v>
      </c>
      <c r="L158" s="216">
        <v>48.36</v>
      </c>
      <c r="M158" s="216">
        <v>64.67</v>
      </c>
      <c r="N158" s="216">
        <v>62.73</v>
      </c>
      <c r="O158" s="216">
        <v>68.23</v>
      </c>
      <c r="P158" s="216">
        <v>44.08</v>
      </c>
    </row>
    <row r="159" spans="1:16">
      <c r="A159" s="195" t="s">
        <v>42</v>
      </c>
      <c r="B159" s="197"/>
      <c r="C159" s="213" t="s">
        <v>28</v>
      </c>
      <c r="D159" s="216">
        <v>36.17</v>
      </c>
      <c r="E159" s="216">
        <v>70</v>
      </c>
      <c r="F159" s="216">
        <v>201.42</v>
      </c>
      <c r="G159" s="216">
        <v>225.9</v>
      </c>
      <c r="H159" s="216">
        <v>467.65</v>
      </c>
      <c r="I159" s="216">
        <v>634.20000000000005</v>
      </c>
      <c r="J159" s="216">
        <v>793.23</v>
      </c>
      <c r="K159" s="216">
        <v>866.43</v>
      </c>
      <c r="L159" s="216">
        <v>1018.75</v>
      </c>
      <c r="M159" s="216">
        <v>1062.3599999999999</v>
      </c>
      <c r="N159" s="216">
        <v>1162.8599999999999</v>
      </c>
      <c r="O159" s="216">
        <v>1240.01</v>
      </c>
      <c r="P159" s="216">
        <v>1127.58</v>
      </c>
    </row>
    <row r="160" spans="1:16">
      <c r="A160" s="195" t="s">
        <v>43</v>
      </c>
      <c r="B160" s="197"/>
      <c r="C160" s="213" t="s">
        <v>28</v>
      </c>
      <c r="D160" s="216">
        <v>149</v>
      </c>
      <c r="E160" s="216">
        <v>255.75</v>
      </c>
      <c r="F160" s="216">
        <v>2080.25</v>
      </c>
      <c r="G160" s="216">
        <v>1962.93</v>
      </c>
      <c r="H160" s="216">
        <v>4748.92</v>
      </c>
      <c r="I160" s="216">
        <v>6594.83</v>
      </c>
      <c r="J160" s="216">
        <v>7360.51</v>
      </c>
      <c r="K160" s="216">
        <v>8563.1299999999992</v>
      </c>
      <c r="L160" s="216">
        <v>9473.2999999999993</v>
      </c>
      <c r="M160" s="216">
        <v>9861.6200000000008</v>
      </c>
      <c r="N160" s="216">
        <v>10563.83</v>
      </c>
      <c r="O160" s="216">
        <v>10960.42</v>
      </c>
      <c r="P160" s="216">
        <v>11292.07</v>
      </c>
    </row>
  </sheetData>
  <mergeCells count="299">
    <mergeCell ref="BQ16:BR16"/>
    <mergeCell ref="BQ17:BR17"/>
    <mergeCell ref="BQ18:BR18"/>
    <mergeCell ref="BQ19:BR19"/>
    <mergeCell ref="AZ23:BA23"/>
    <mergeCell ref="AZ24:BA24"/>
    <mergeCell ref="AZ25:BA25"/>
    <mergeCell ref="AZ40:BA40"/>
    <mergeCell ref="BQ25:BR25"/>
    <mergeCell ref="BQ40:BR40"/>
    <mergeCell ref="BQ20:BR20"/>
    <mergeCell ref="BQ21:BR21"/>
    <mergeCell ref="BQ22:BR22"/>
    <mergeCell ref="BQ23:BR23"/>
    <mergeCell ref="BQ24:BR24"/>
    <mergeCell ref="BQ1:CF1"/>
    <mergeCell ref="BQ2:BS2"/>
    <mergeCell ref="BT2:CF2"/>
    <mergeCell ref="BQ3:BS3"/>
    <mergeCell ref="BT3:CF3"/>
    <mergeCell ref="BQ4:BS4"/>
    <mergeCell ref="BT4:CF4"/>
    <mergeCell ref="BQ5:BS5"/>
    <mergeCell ref="BQ6:BR6"/>
    <mergeCell ref="BQ7:BR7"/>
    <mergeCell ref="BQ8:BR8"/>
    <mergeCell ref="BQ9:BR9"/>
    <mergeCell ref="AZ18:BA18"/>
    <mergeCell ref="AZ19:BA19"/>
    <mergeCell ref="AZ20:BA20"/>
    <mergeCell ref="AZ21:BA21"/>
    <mergeCell ref="AZ22:BA22"/>
    <mergeCell ref="AZ13:BA13"/>
    <mergeCell ref="AZ14:BA14"/>
    <mergeCell ref="AZ15:BA15"/>
    <mergeCell ref="AZ16:BA16"/>
    <mergeCell ref="AZ17:BA17"/>
    <mergeCell ref="AZ8:BA8"/>
    <mergeCell ref="AZ9:BA9"/>
    <mergeCell ref="AZ10:BA10"/>
    <mergeCell ref="AZ11:BA11"/>
    <mergeCell ref="AZ12:BA12"/>
    <mergeCell ref="BQ10:BR10"/>
    <mergeCell ref="BQ11:BR11"/>
    <mergeCell ref="BQ12:BR12"/>
    <mergeCell ref="BQ13:BR13"/>
    <mergeCell ref="BQ14:BR14"/>
    <mergeCell ref="BQ15:BR15"/>
    <mergeCell ref="AZ4:BB4"/>
    <mergeCell ref="BC4:BO4"/>
    <mergeCell ref="AZ5:BB5"/>
    <mergeCell ref="AZ6:BA6"/>
    <mergeCell ref="AZ7:BA7"/>
    <mergeCell ref="AZ1:BO1"/>
    <mergeCell ref="AZ2:BB2"/>
    <mergeCell ref="BC2:BO2"/>
    <mergeCell ref="AZ3:BB3"/>
    <mergeCell ref="BC3:BO3"/>
    <mergeCell ref="AI1:AX1"/>
    <mergeCell ref="AI2:AK2"/>
    <mergeCell ref="AL2:AX2"/>
    <mergeCell ref="AI6:AJ6"/>
    <mergeCell ref="AI40:AJ40"/>
    <mergeCell ref="AI21:AJ21"/>
    <mergeCell ref="AI22:AJ22"/>
    <mergeCell ref="AI23:AJ23"/>
    <mergeCell ref="AI24:AJ24"/>
    <mergeCell ref="AI25:AJ25"/>
    <mergeCell ref="AI16:AJ16"/>
    <mergeCell ref="AI17:AJ17"/>
    <mergeCell ref="AI18:AJ18"/>
    <mergeCell ref="AI19:AJ19"/>
    <mergeCell ref="AI20:AJ20"/>
    <mergeCell ref="AI11:AJ11"/>
    <mergeCell ref="AI12:AJ12"/>
    <mergeCell ref="AI13:AJ13"/>
    <mergeCell ref="AI14:AJ14"/>
    <mergeCell ref="AI15:AJ15"/>
    <mergeCell ref="R39:S39"/>
    <mergeCell ref="R40:S40"/>
    <mergeCell ref="A1:P1"/>
    <mergeCell ref="R1:AG1"/>
    <mergeCell ref="AI3:AK3"/>
    <mergeCell ref="AL3:AX3"/>
    <mergeCell ref="AI4:AK4"/>
    <mergeCell ref="AL4:AX4"/>
    <mergeCell ref="AI5:AK5"/>
    <mergeCell ref="AI7:AJ7"/>
    <mergeCell ref="AI8:AJ8"/>
    <mergeCell ref="AI9:AJ9"/>
    <mergeCell ref="AI10:AJ10"/>
    <mergeCell ref="R34:S34"/>
    <mergeCell ref="R35:S35"/>
    <mergeCell ref="R36:S36"/>
    <mergeCell ref="R37:S37"/>
    <mergeCell ref="R38:S38"/>
    <mergeCell ref="R29:S29"/>
    <mergeCell ref="R30:S30"/>
    <mergeCell ref="R31:S31"/>
    <mergeCell ref="R32:S32"/>
    <mergeCell ref="R33:S33"/>
    <mergeCell ref="R25:S25"/>
    <mergeCell ref="R26:S26"/>
    <mergeCell ref="R27:S27"/>
    <mergeCell ref="R28:S28"/>
    <mergeCell ref="R20:S20"/>
    <mergeCell ref="R21:S21"/>
    <mergeCell ref="R22:S22"/>
    <mergeCell ref="R23:S23"/>
    <mergeCell ref="R24:S24"/>
    <mergeCell ref="R15:S15"/>
    <mergeCell ref="R16:S16"/>
    <mergeCell ref="R17:S17"/>
    <mergeCell ref="R18:S18"/>
    <mergeCell ref="R19:S19"/>
    <mergeCell ref="R10:S10"/>
    <mergeCell ref="R11:S11"/>
    <mergeCell ref="R12:S12"/>
    <mergeCell ref="R13:S13"/>
    <mergeCell ref="R14:S14"/>
    <mergeCell ref="R5:T5"/>
    <mergeCell ref="R6:S6"/>
    <mergeCell ref="R7:S7"/>
    <mergeCell ref="R8:S8"/>
    <mergeCell ref="R9:S9"/>
    <mergeCell ref="R2:T2"/>
    <mergeCell ref="U2:AG2"/>
    <mergeCell ref="R3:T3"/>
    <mergeCell ref="U3:AG3"/>
    <mergeCell ref="R4:T4"/>
    <mergeCell ref="U4:AG4"/>
    <mergeCell ref="A130:B130"/>
    <mergeCell ref="A122:C122"/>
    <mergeCell ref="D122:P122"/>
    <mergeCell ref="A123:C123"/>
    <mergeCell ref="D123:P123"/>
    <mergeCell ref="A124:C124"/>
    <mergeCell ref="D124:P124"/>
    <mergeCell ref="A125:C125"/>
    <mergeCell ref="A126:B126"/>
    <mergeCell ref="A127:B127"/>
    <mergeCell ref="A128:B128"/>
    <mergeCell ref="A129:B129"/>
    <mergeCell ref="D82:P82"/>
    <mergeCell ref="D83:P83"/>
    <mergeCell ref="D84:P84"/>
    <mergeCell ref="A98:B98"/>
    <mergeCell ref="A99:B99"/>
    <mergeCell ref="A100:B100"/>
    <mergeCell ref="A142:B142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53:B153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60:B160"/>
    <mergeCell ref="A154:B154"/>
    <mergeCell ref="A155:B155"/>
    <mergeCell ref="A156:B156"/>
    <mergeCell ref="A157:B157"/>
    <mergeCell ref="A158:B158"/>
    <mergeCell ref="A159:B159"/>
    <mergeCell ref="A90:B90"/>
    <mergeCell ref="A82:C82"/>
    <mergeCell ref="A83:C83"/>
    <mergeCell ref="A84:C84"/>
    <mergeCell ref="A85:C85"/>
    <mergeCell ref="A86:B86"/>
    <mergeCell ref="A87:B87"/>
    <mergeCell ref="A88:B88"/>
    <mergeCell ref="A89:B89"/>
    <mergeCell ref="A102:B102"/>
    <mergeCell ref="A91:B91"/>
    <mergeCell ref="A92:B92"/>
    <mergeCell ref="A93:B93"/>
    <mergeCell ref="A94:B94"/>
    <mergeCell ref="A95:B95"/>
    <mergeCell ref="A96:B96"/>
    <mergeCell ref="A97:B97"/>
    <mergeCell ref="A101:B101"/>
    <mergeCell ref="A113:B113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20:B120"/>
    <mergeCell ref="A114:B114"/>
    <mergeCell ref="A115:B115"/>
    <mergeCell ref="A116:B116"/>
    <mergeCell ref="A117:B117"/>
    <mergeCell ref="A118:B118"/>
    <mergeCell ref="A119:B119"/>
    <mergeCell ref="A50:B50"/>
    <mergeCell ref="A42:C42"/>
    <mergeCell ref="A49:B49"/>
    <mergeCell ref="A62:B62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73:B73"/>
    <mergeCell ref="A63:B63"/>
    <mergeCell ref="D42:P42"/>
    <mergeCell ref="A43:C43"/>
    <mergeCell ref="D43:P43"/>
    <mergeCell ref="A44:C44"/>
    <mergeCell ref="D44:P44"/>
    <mergeCell ref="A45:C45"/>
    <mergeCell ref="A46:B46"/>
    <mergeCell ref="A47:B47"/>
    <mergeCell ref="A48:B48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80:B80"/>
    <mergeCell ref="A74:B74"/>
    <mergeCell ref="A75:B75"/>
    <mergeCell ref="A76:B76"/>
    <mergeCell ref="A77:B77"/>
    <mergeCell ref="A78:B78"/>
    <mergeCell ref="A79:B79"/>
    <mergeCell ref="A10:B10"/>
    <mergeCell ref="A2:C2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33:B33"/>
    <mergeCell ref="A23:B23"/>
    <mergeCell ref="D2:P2"/>
    <mergeCell ref="A3:C3"/>
    <mergeCell ref="D3:P3"/>
    <mergeCell ref="A4:C4"/>
    <mergeCell ref="D4:P4"/>
    <mergeCell ref="A5:C5"/>
    <mergeCell ref="A6:B6"/>
    <mergeCell ref="A7:B7"/>
    <mergeCell ref="A8:B8"/>
    <mergeCell ref="A40:B40"/>
    <mergeCell ref="A34:B34"/>
    <mergeCell ref="A35:B35"/>
    <mergeCell ref="A36:B36"/>
    <mergeCell ref="A37:B37"/>
    <mergeCell ref="A38:B38"/>
    <mergeCell ref="A39:B39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</mergeCells>
  <hyperlinks>
    <hyperlink ref="A17" r:id="rId1" tooltip="Click once to display linked information. Click and hold to select this cell." display="http://localhost/OECDStat_Metadata/ShowMetadata.ashx?Dataset=PAT_DEV&amp;Coords=[COU].[DEU]&amp;ShowOnWeb=true&amp;Lang=en"/>
    <hyperlink ref="A22" r:id="rId2" tooltip="Click once to display linked information. Click and hold to select this cell." display="http://localhost/OECDStat_Metadata/ShowMetadata.ashx?Dataset=PAT_DEV&amp;Coords=[COU].[ISR]&amp;ShowOnWeb=true&amp;Lang=en"/>
    <hyperlink ref="A57" r:id="rId3" tooltip="Click once to display linked information. Click and hold to select this cell." display="http://localhost/OECDStat_Metadata/ShowMetadata.ashx?Dataset=PAT_DEV&amp;Coords=[COU].[DEU]&amp;ShowOnWeb=true&amp;Lang=en"/>
    <hyperlink ref="A62" r:id="rId4" tooltip="Click once to display linked information. Click and hold to select this cell." display="http://localhost/OECDStat_Metadata/ShowMetadata.ashx?Dataset=PAT_DEV&amp;Coords=[COU].[ISR]&amp;ShowOnWeb=true&amp;Lang=en"/>
    <hyperlink ref="A97" r:id="rId5" tooltip="Click once to display linked information. Click and hold to select this cell." display="http://localhost/OECDStat_Metadata/ShowMetadata.ashx?Dataset=PAT_DEV&amp;Coords=[COU].[DEU]&amp;ShowOnWeb=true&amp;Lang=en"/>
    <hyperlink ref="A102" r:id="rId6" tooltip="Click once to display linked information. Click and hold to select this cell." display="http://localhost/OECDStat_Metadata/ShowMetadata.ashx?Dataset=PAT_DEV&amp;Coords=[COU].[ISR]&amp;ShowOnWeb=true&amp;Lang=en"/>
    <hyperlink ref="A137" r:id="rId7" tooltip="Click once to display linked information. Click and hold to select this cell." display="http://localhost/OECDStat_Metadata/ShowMetadata.ashx?Dataset=PAT_DEV&amp;Coords=[COU].[DEU]&amp;ShowOnWeb=true&amp;Lang=en"/>
    <hyperlink ref="A142" r:id="rId8" tooltip="Click once to display linked information. Click and hold to select this cell." display="http://localhost/OECDStat_Metadata/ShowMetadata.ashx?Dataset=PAT_DEV&amp;Coords=[COU].[ISR]&amp;ShowOnWeb=true&amp;Lang=en"/>
    <hyperlink ref="R17" r:id="rId9" tooltip="Click once to display linked information. Click and hold to select this cell." display="http://localhost/OECDStat_Metadata/ShowMetadata.ashx?Dataset=PAT_DEV&amp;Coords=[COU].[DEU]&amp;ShowOnWeb=true&amp;Lang=en"/>
    <hyperlink ref="R22" r:id="rId10" tooltip="Click once to display linked information. Click and hold to select this cell." display="http://localhost/OECDStat_Metadata/ShowMetadata.ashx?Dataset=PAT_DEV&amp;Coords=[COU].[ISR]&amp;ShowOnWeb=true&amp;Lang=en"/>
    <hyperlink ref="AI17" r:id="rId11" tooltip="Click once to display linked information. Click and hold to select this cell." display="http://localhost/OECDStat_Metadata/ShowMetadata.ashx?Dataset=PAT_DEV&amp;Coords=[COU].[DEU]&amp;ShowOnWeb=true&amp;Lang=en"/>
    <hyperlink ref="AI22" r:id="rId12" tooltip="Click once to display linked information. Click and hold to select this cell." display="http://localhost/OECDStat_Metadata/ShowMetadata.ashx?Dataset=PAT_DEV&amp;Coords=[COU].[ISR]&amp;ShowOnWeb=true&amp;Lang=en"/>
    <hyperlink ref="AI26" r:id="rId13" tooltip="Click once to display linked information. Click and hold to select this cell." display="http://localhost/OECDStat_Metadata/ShowMetadata.ashx?Dataset=PAT_DEV&amp;Coords=[COU].[LVA]&amp;ShowOnWeb=true&amp;Lang=en"/>
    <hyperlink ref="AZ17" r:id="rId14" tooltip="Click once to display linked information. Click and hold to select this cell." display="http://localhost/OECDStat_Metadata/ShowMetadata.ashx?Dataset=PAT_DEV&amp;Coords=[COU].[DEU]&amp;ShowOnWeb=true&amp;Lang=en"/>
    <hyperlink ref="AZ22" r:id="rId15" tooltip="Click once to display linked information. Click and hold to select this cell." display="http://localhost/OECDStat_Metadata/ShowMetadata.ashx?Dataset=PAT_DEV&amp;Coords=[COU].[ISR]&amp;ShowOnWeb=true&amp;Lang=en"/>
    <hyperlink ref="AZ26" r:id="rId16" tooltip="Click once to display linked information. Click and hold to select this cell." display="http://localhost/OECDStat_Metadata/ShowMetadata.ashx?Dataset=PAT_DEV&amp;Coords=[COU].[LVA]&amp;ShowOnWeb=true&amp;Lang=en"/>
    <hyperlink ref="BQ17" r:id="rId17" tooltip="Click once to display linked information. Click and hold to select this cell." display="http://localhost/OECDStat_Metadata/ShowMetadata.ashx?Dataset=PAT_DEV&amp;Coords=[COU].[DEU]&amp;ShowOnWeb=true&amp;Lang=en"/>
    <hyperlink ref="BQ22" r:id="rId18" tooltip="Click once to display linked information. Click and hold to select this cell." display="http://localhost/OECDStat_Metadata/ShowMetadata.ashx?Dataset=PAT_DEV&amp;Coords=[COU].[ISR]&amp;ShowOnWeb=true&amp;Lang=en"/>
    <hyperlink ref="BQ26" r:id="rId19" tooltip="Click once to display linked information. Click and hold to select this cell." display="http://localhost/OECDStat_Metadata/ShowMetadata.ashx?Dataset=PAT_DEV&amp;Coords=[COU].[LVA]&amp;ShowOnWeb=true&amp;Lang=en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38"/>
  <sheetViews>
    <sheetView topLeftCell="A4" workbookViewId="0">
      <selection activeCell="G9" sqref="A1:XFD1048576"/>
    </sheetView>
  </sheetViews>
  <sheetFormatPr defaultRowHeight="13.8"/>
  <cols>
    <col min="1" max="2" width="9" style="128"/>
    <col min="3" max="3" width="9.125" style="128"/>
    <col min="4" max="8" width="9" style="128"/>
    <col min="9" max="10" width="9.125" style="242"/>
    <col min="11" max="11" width="9" style="128"/>
    <col min="12" max="12" width="14.75" style="132" customWidth="1"/>
    <col min="13" max="13" width="9.125" style="132"/>
    <col min="14" max="15" width="9" style="128"/>
    <col min="16" max="19" width="12.375" style="128" bestFit="1" customWidth="1"/>
    <col min="20" max="20" width="9" style="128"/>
    <col min="21" max="21" width="12.375" style="242" bestFit="1" customWidth="1"/>
    <col min="22" max="29" width="9" style="128"/>
    <col min="30" max="30" width="9.125" style="242"/>
    <col min="31" max="16384" width="9" style="128"/>
  </cols>
  <sheetData>
    <row r="1" spans="1:30">
      <c r="A1" s="236" t="s">
        <v>255</v>
      </c>
      <c r="B1" s="236"/>
      <c r="C1" s="236"/>
      <c r="D1" s="236"/>
      <c r="E1" s="236"/>
      <c r="F1" s="236"/>
      <c r="G1" s="236"/>
      <c r="H1" s="236"/>
      <c r="I1" s="236"/>
      <c r="J1" s="240"/>
      <c r="N1" s="241" t="s">
        <v>163</v>
      </c>
      <c r="O1" s="241"/>
      <c r="P1" s="241"/>
      <c r="Q1" s="241"/>
      <c r="R1" s="241"/>
      <c r="S1" s="241"/>
      <c r="T1" s="241"/>
      <c r="U1" s="241"/>
      <c r="W1" s="241" t="s">
        <v>163</v>
      </c>
      <c r="X1" s="241"/>
      <c r="Y1" s="241"/>
      <c r="Z1" s="241"/>
      <c r="AA1" s="241"/>
      <c r="AB1" s="241"/>
      <c r="AC1" s="241"/>
      <c r="AD1" s="241"/>
    </row>
    <row r="2" spans="1:30" ht="27.6">
      <c r="A2" s="237" t="s">
        <v>225</v>
      </c>
      <c r="B2" s="237" t="s">
        <v>47</v>
      </c>
      <c r="C2" s="237"/>
      <c r="D2" s="237" t="s">
        <v>248</v>
      </c>
      <c r="E2" s="237" t="s">
        <v>249</v>
      </c>
      <c r="F2" s="237" t="s">
        <v>250</v>
      </c>
      <c r="G2" s="237" t="s">
        <v>251</v>
      </c>
      <c r="H2" s="237" t="s">
        <v>252</v>
      </c>
      <c r="I2" s="238" t="s">
        <v>253</v>
      </c>
      <c r="J2" s="238"/>
      <c r="L2" s="239" t="s">
        <v>254</v>
      </c>
      <c r="N2" s="237" t="s">
        <v>47</v>
      </c>
      <c r="O2" s="237"/>
      <c r="P2" s="237" t="s">
        <v>248</v>
      </c>
      <c r="Q2" s="237" t="s">
        <v>249</v>
      </c>
      <c r="R2" s="237" t="s">
        <v>250</v>
      </c>
      <c r="S2" s="237" t="s">
        <v>251</v>
      </c>
      <c r="T2" s="237" t="s">
        <v>252</v>
      </c>
      <c r="U2" s="238" t="s">
        <v>253</v>
      </c>
      <c r="W2" s="237" t="s">
        <v>47</v>
      </c>
      <c r="X2" s="237"/>
      <c r="Y2" s="237" t="s">
        <v>248</v>
      </c>
      <c r="Z2" s="237" t="s">
        <v>249</v>
      </c>
      <c r="AA2" s="237" t="s">
        <v>250</v>
      </c>
      <c r="AB2" s="237" t="s">
        <v>251</v>
      </c>
      <c r="AC2" s="237" t="s">
        <v>252</v>
      </c>
      <c r="AD2" s="238" t="s">
        <v>253</v>
      </c>
    </row>
    <row r="3" spans="1:30">
      <c r="A3" s="237">
        <v>6</v>
      </c>
      <c r="B3" s="237" t="s">
        <v>27</v>
      </c>
      <c r="C3" s="237"/>
      <c r="D3" s="237">
        <v>1036</v>
      </c>
      <c r="E3" s="237">
        <v>973</v>
      </c>
      <c r="F3" s="237">
        <v>935</v>
      </c>
      <c r="G3" s="237">
        <v>341</v>
      </c>
      <c r="H3" s="237">
        <v>0.9</v>
      </c>
      <c r="I3" s="238">
        <v>133</v>
      </c>
      <c r="J3" s="238"/>
      <c r="K3" s="237" t="s">
        <v>27</v>
      </c>
      <c r="L3" s="243">
        <v>22340000</v>
      </c>
      <c r="M3" s="244"/>
      <c r="N3" s="237" t="s">
        <v>27</v>
      </c>
      <c r="O3" s="237"/>
      <c r="P3" s="237">
        <f t="shared" ref="P3:P36" si="0">D3/L3</f>
        <v>4.6374216651745745E-5</v>
      </c>
      <c r="Q3" s="237">
        <f t="shared" ref="Q3:Q36" si="1">E3/L3</f>
        <v>4.3554162936436882E-5</v>
      </c>
      <c r="R3" s="237">
        <f t="shared" ref="R3:R36" si="2">F3/L3</f>
        <v>4.1853178155774395E-5</v>
      </c>
      <c r="S3" s="237">
        <f t="shared" ref="S3:S36" si="3">G3/L3</f>
        <v>1.5264100268576545E-5</v>
      </c>
      <c r="T3" s="237">
        <f t="shared" ref="T3:T36" si="4">H3/P3</f>
        <v>19407.33590733591</v>
      </c>
      <c r="U3" s="238">
        <f t="shared" ref="U3:U36" si="5">I3/L3</f>
        <v>5.9534467323187107E-6</v>
      </c>
      <c r="W3" s="237" t="s">
        <v>27</v>
      </c>
      <c r="X3" s="237"/>
      <c r="Y3" s="237">
        <f t="shared" ref="Y3:AD3" si="6">(P3-P$37)/P$38</f>
        <v>1.0461415702025187</v>
      </c>
      <c r="Z3" s="237">
        <f t="shared" si="6"/>
        <v>1.0033901423743508</v>
      </c>
      <c r="AA3" s="237">
        <f t="shared" si="6"/>
        <v>0.88672209905065813</v>
      </c>
      <c r="AB3" s="237">
        <f t="shared" si="6"/>
        <v>1.2114442014850855</v>
      </c>
      <c r="AC3" s="237">
        <f t="shared" si="6"/>
        <v>-0.58871473936620933</v>
      </c>
      <c r="AD3" s="238">
        <f t="shared" si="6"/>
        <v>-0.3442378856358676</v>
      </c>
    </row>
    <row r="4" spans="1:30">
      <c r="A4" s="237">
        <v>31</v>
      </c>
      <c r="B4" s="237" t="s">
        <v>20</v>
      </c>
      <c r="C4" s="237"/>
      <c r="D4" s="237">
        <v>201</v>
      </c>
      <c r="E4" s="237">
        <v>193</v>
      </c>
      <c r="F4" s="237">
        <v>276</v>
      </c>
      <c r="G4" s="237">
        <v>77</v>
      </c>
      <c r="H4" s="237">
        <v>1.37</v>
      </c>
      <c r="I4" s="238">
        <v>88</v>
      </c>
      <c r="J4" s="238"/>
      <c r="K4" s="237" t="s">
        <v>20</v>
      </c>
      <c r="L4" s="243">
        <v>8388534</v>
      </c>
      <c r="M4" s="244"/>
      <c r="N4" s="237" t="s">
        <v>20</v>
      </c>
      <c r="O4" s="237"/>
      <c r="P4" s="237">
        <f t="shared" si="0"/>
        <v>2.39612785738247E-5</v>
      </c>
      <c r="Q4" s="237">
        <f t="shared" si="1"/>
        <v>2.3007595844518245E-5</v>
      </c>
      <c r="R4" s="237">
        <f t="shared" si="2"/>
        <v>3.2902054161072719E-5</v>
      </c>
      <c r="S4" s="237">
        <f t="shared" si="3"/>
        <v>9.1791962695746365E-6</v>
      </c>
      <c r="T4" s="237">
        <f t="shared" si="4"/>
        <v>57175.58</v>
      </c>
      <c r="U4" s="238">
        <f t="shared" si="5"/>
        <v>1.0490510022371012E-5</v>
      </c>
      <c r="W4" s="237" t="s">
        <v>20</v>
      </c>
      <c r="X4" s="237"/>
      <c r="Y4" s="237">
        <f t="shared" ref="Y4:Y36" si="7">(P4-P$37)/P$38</f>
        <v>-0.12030524674850575</v>
      </c>
      <c r="Z4" s="237">
        <f t="shared" ref="Z4:Z36" si="8">(Q4-Q$37)/Q$38</f>
        <v>-0.11303228664346476</v>
      </c>
      <c r="AA4" s="237">
        <f t="shared" ref="AA4:AA36" si="9">(R4-R$37)/R$38</f>
        <v>0.45708093689298246</v>
      </c>
      <c r="AB4" s="237">
        <f t="shared" ref="AB4:AB36" si="10">(S4-S$37)/S$38</f>
        <v>0.32425505789175513</v>
      </c>
      <c r="AC4" s="237">
        <f t="shared" ref="AC4:AC36" si="11">(T4-T$37)/T$38</f>
        <v>6.5471889146074581E-3</v>
      </c>
      <c r="AD4" s="238">
        <f t="shared" ref="AD4:AD36" si="12">(U4-U$37)/U$38</f>
        <v>-2.8173755157071247E-2</v>
      </c>
    </row>
    <row r="5" spans="1:30">
      <c r="A5" s="237">
        <v>24</v>
      </c>
      <c r="B5" s="237" t="s">
        <v>4</v>
      </c>
      <c r="C5" s="237"/>
      <c r="D5" s="237">
        <v>297</v>
      </c>
      <c r="E5" s="237">
        <v>276</v>
      </c>
      <c r="F5" s="237">
        <v>281</v>
      </c>
      <c r="G5" s="237">
        <v>89</v>
      </c>
      <c r="H5" s="237">
        <v>0.95</v>
      </c>
      <c r="I5" s="238">
        <v>94</v>
      </c>
      <c r="J5" s="238"/>
      <c r="K5" s="237" t="s">
        <v>4</v>
      </c>
      <c r="L5" s="243">
        <v>11047740</v>
      </c>
      <c r="M5" s="244"/>
      <c r="N5" s="237" t="s">
        <v>4</v>
      </c>
      <c r="O5" s="237"/>
      <c r="P5" s="237">
        <f t="shared" si="0"/>
        <v>2.6883326363582054E-5</v>
      </c>
      <c r="Q5" s="237">
        <f t="shared" si="1"/>
        <v>2.4982485105551001E-5</v>
      </c>
      <c r="R5" s="237">
        <f t="shared" si="2"/>
        <v>2.5435066357463154E-5</v>
      </c>
      <c r="S5" s="237">
        <f t="shared" si="3"/>
        <v>8.0559462840363724E-6</v>
      </c>
      <c r="T5" s="237">
        <f t="shared" si="4"/>
        <v>35337.888888888891</v>
      </c>
      <c r="U5" s="238">
        <f t="shared" si="5"/>
        <v>8.5085275359485291E-6</v>
      </c>
      <c r="W5" s="237" t="s">
        <v>4</v>
      </c>
      <c r="X5" s="237"/>
      <c r="Y5" s="237">
        <f t="shared" si="7"/>
        <v>3.176822668418379E-2</v>
      </c>
      <c r="Z5" s="237">
        <f t="shared" si="8"/>
        <v>-5.7243039532282602E-3</v>
      </c>
      <c r="AA5" s="237">
        <f t="shared" si="9"/>
        <v>9.8676191337122854E-2</v>
      </c>
      <c r="AB5" s="237">
        <f t="shared" si="10"/>
        <v>0.16048333809562157</v>
      </c>
      <c r="AC5" s="237">
        <f t="shared" si="11"/>
        <v>-0.33763471395881045</v>
      </c>
      <c r="AD5" s="238">
        <f t="shared" si="12"/>
        <v>-0.16624402906504304</v>
      </c>
    </row>
    <row r="6" spans="1:30">
      <c r="A6" s="237">
        <v>7</v>
      </c>
      <c r="B6" s="237" t="s">
        <v>29</v>
      </c>
      <c r="C6" s="237"/>
      <c r="D6" s="237">
        <v>1030</v>
      </c>
      <c r="E6" s="237">
        <v>965</v>
      </c>
      <c r="F6" s="237">
        <v>735</v>
      </c>
      <c r="G6" s="237">
        <v>231</v>
      </c>
      <c r="H6" s="237">
        <v>0.71</v>
      </c>
      <c r="I6" s="238">
        <v>150</v>
      </c>
      <c r="J6" s="238"/>
      <c r="K6" s="237" t="s">
        <v>29</v>
      </c>
      <c r="L6" s="243">
        <v>34483980</v>
      </c>
      <c r="M6" s="244"/>
      <c r="N6" s="237" t="s">
        <v>29</v>
      </c>
      <c r="O6" s="237"/>
      <c r="P6" s="237">
        <f t="shared" si="0"/>
        <v>2.9868942042072871E-5</v>
      </c>
      <c r="Q6" s="237">
        <f t="shared" si="1"/>
        <v>2.7984008806408078E-5</v>
      </c>
      <c r="R6" s="237">
        <f t="shared" si="2"/>
        <v>2.1314245049440347E-5</v>
      </c>
      <c r="S6" s="237">
        <f t="shared" si="3"/>
        <v>6.6987627298241096E-6</v>
      </c>
      <c r="T6" s="237">
        <f t="shared" si="4"/>
        <v>23770.510485436891</v>
      </c>
      <c r="U6" s="238">
        <f t="shared" si="5"/>
        <v>4.349845928457214E-6</v>
      </c>
      <c r="W6" s="237" t="s">
        <v>29</v>
      </c>
      <c r="X6" s="237"/>
      <c r="Y6" s="237">
        <f t="shared" si="7"/>
        <v>0.18714999290810222</v>
      </c>
      <c r="Z6" s="237">
        <f t="shared" si="8"/>
        <v>0.15736709549439057</v>
      </c>
      <c r="AA6" s="237">
        <f t="shared" si="9"/>
        <v>-9.9117343516266068E-2</v>
      </c>
      <c r="AB6" s="237">
        <f t="shared" si="10"/>
        <v>-3.7396285865254682E-2</v>
      </c>
      <c r="AC6" s="237">
        <f t="shared" si="11"/>
        <v>-0.519947133797522</v>
      </c>
      <c r="AD6" s="238">
        <f t="shared" si="12"/>
        <v>-0.45594906560085774</v>
      </c>
    </row>
    <row r="7" spans="1:30">
      <c r="A7" s="237">
        <v>37</v>
      </c>
      <c r="B7" s="237" t="s">
        <v>6</v>
      </c>
      <c r="C7" s="237"/>
      <c r="D7" s="237">
        <v>157</v>
      </c>
      <c r="E7" s="237">
        <v>156</v>
      </c>
      <c r="F7" s="237">
        <v>111</v>
      </c>
      <c r="G7" s="237">
        <v>29</v>
      </c>
      <c r="H7" s="237">
        <v>0.71</v>
      </c>
      <c r="I7" s="238">
        <v>59</v>
      </c>
      <c r="J7" s="238"/>
      <c r="K7" s="237" t="s">
        <v>6</v>
      </c>
      <c r="L7" s="243">
        <v>10496670</v>
      </c>
      <c r="M7" s="244"/>
      <c r="N7" s="237" t="s">
        <v>6</v>
      </c>
      <c r="O7" s="237"/>
      <c r="P7" s="237">
        <f t="shared" si="0"/>
        <v>1.4957124497578756E-5</v>
      </c>
      <c r="Q7" s="237">
        <f t="shared" si="1"/>
        <v>1.4861856188676981E-5</v>
      </c>
      <c r="R7" s="237">
        <f t="shared" si="2"/>
        <v>1.0574782288097083E-5</v>
      </c>
      <c r="S7" s="237">
        <f t="shared" si="3"/>
        <v>2.7627809581514899E-6</v>
      </c>
      <c r="T7" s="237">
        <f t="shared" si="4"/>
        <v>47469.017197452224</v>
      </c>
      <c r="U7" s="238">
        <f t="shared" si="5"/>
        <v>5.6208302252047553E-6</v>
      </c>
      <c r="W7" s="237" t="s">
        <v>6</v>
      </c>
      <c r="X7" s="237"/>
      <c r="Y7" s="237">
        <f t="shared" si="7"/>
        <v>-0.58891256744244158</v>
      </c>
      <c r="Z7" s="237">
        <f t="shared" si="8"/>
        <v>-0.55564084563227656</v>
      </c>
      <c r="AA7" s="237">
        <f t="shared" si="9"/>
        <v>-0.61459621124994679</v>
      </c>
      <c r="AB7" s="237">
        <f t="shared" si="10"/>
        <v>-0.6112689875187185</v>
      </c>
      <c r="AC7" s="237">
        <f t="shared" si="11"/>
        <v>-0.14643708212132661</v>
      </c>
      <c r="AD7" s="238">
        <f t="shared" si="12"/>
        <v>-0.36740885337051754</v>
      </c>
    </row>
    <row r="8" spans="1:30">
      <c r="A8" s="237">
        <v>25</v>
      </c>
      <c r="B8" s="237" t="s">
        <v>7</v>
      </c>
      <c r="C8" s="237"/>
      <c r="D8" s="237">
        <v>286</v>
      </c>
      <c r="E8" s="237">
        <v>271</v>
      </c>
      <c r="F8" s="237">
        <v>375</v>
      </c>
      <c r="G8" s="237">
        <v>93</v>
      </c>
      <c r="H8" s="237">
        <v>1.31</v>
      </c>
      <c r="I8" s="238">
        <v>103</v>
      </c>
      <c r="J8" s="238"/>
      <c r="K8" s="237" t="s">
        <v>7</v>
      </c>
      <c r="L8" s="243">
        <v>5570572</v>
      </c>
      <c r="M8" s="244"/>
      <c r="N8" s="237" t="s">
        <v>7</v>
      </c>
      <c r="O8" s="237"/>
      <c r="P8" s="237">
        <f t="shared" si="0"/>
        <v>5.134122671783077E-5</v>
      </c>
      <c r="Q8" s="237">
        <f t="shared" si="1"/>
        <v>4.8648505036825659E-5</v>
      </c>
      <c r="R8" s="237">
        <f t="shared" si="2"/>
        <v>6.7318042025127757E-5</v>
      </c>
      <c r="S8" s="237">
        <f t="shared" si="3"/>
        <v>1.6694874422231684E-5</v>
      </c>
      <c r="T8" s="237">
        <f t="shared" si="4"/>
        <v>25515.557062937067</v>
      </c>
      <c r="U8" s="238">
        <f t="shared" si="5"/>
        <v>1.8490022209568424E-5</v>
      </c>
      <c r="W8" s="237" t="s">
        <v>7</v>
      </c>
      <c r="X8" s="237"/>
      <c r="Y8" s="237">
        <f t="shared" si="7"/>
        <v>1.3046419533832492</v>
      </c>
      <c r="Z8" s="237">
        <f t="shared" si="8"/>
        <v>1.2801973460556284</v>
      </c>
      <c r="AA8" s="237">
        <f t="shared" si="9"/>
        <v>2.1089991799504428</v>
      </c>
      <c r="AB8" s="237">
        <f t="shared" si="10"/>
        <v>1.4200534574840276</v>
      </c>
      <c r="AC8" s="237">
        <f t="shared" si="11"/>
        <v>-0.49244361025234462</v>
      </c>
      <c r="AD8" s="238">
        <f t="shared" si="12"/>
        <v>0.52909395350474431</v>
      </c>
    </row>
    <row r="9" spans="1:30">
      <c r="A9" s="237">
        <v>78</v>
      </c>
      <c r="B9" s="237" t="s">
        <v>9</v>
      </c>
      <c r="C9" s="237"/>
      <c r="D9" s="237">
        <v>18</v>
      </c>
      <c r="E9" s="237">
        <v>18</v>
      </c>
      <c r="F9" s="237">
        <v>18</v>
      </c>
      <c r="G9" s="237">
        <v>3</v>
      </c>
      <c r="H9" s="237">
        <v>1</v>
      </c>
      <c r="I9" s="238">
        <v>34</v>
      </c>
      <c r="J9" s="238"/>
      <c r="K9" s="237" t="s">
        <v>9</v>
      </c>
      <c r="L9" s="243">
        <v>1334947</v>
      </c>
      <c r="M9" s="244"/>
      <c r="N9" s="237" t="s">
        <v>9</v>
      </c>
      <c r="O9" s="237"/>
      <c r="P9" s="237">
        <f t="shared" si="0"/>
        <v>1.3483681374616371E-5</v>
      </c>
      <c r="Q9" s="237">
        <f t="shared" si="1"/>
        <v>1.3483681374616371E-5</v>
      </c>
      <c r="R9" s="237">
        <f t="shared" si="2"/>
        <v>1.3483681374616371E-5</v>
      </c>
      <c r="S9" s="237">
        <f t="shared" si="3"/>
        <v>2.2472802291027284E-6</v>
      </c>
      <c r="T9" s="237">
        <f t="shared" si="4"/>
        <v>74163.722222222219</v>
      </c>
      <c r="U9" s="238">
        <f t="shared" si="5"/>
        <v>2.5469175929830921E-5</v>
      </c>
      <c r="W9" s="237" t="s">
        <v>9</v>
      </c>
      <c r="X9" s="237"/>
      <c r="Y9" s="237">
        <f t="shared" si="7"/>
        <v>-0.66559564374250646</v>
      </c>
      <c r="Z9" s="237">
        <f t="shared" si="8"/>
        <v>-0.63052563133109496</v>
      </c>
      <c r="AA9" s="237">
        <f t="shared" si="9"/>
        <v>-0.47497321140419374</v>
      </c>
      <c r="AB9" s="237">
        <f t="shared" si="10"/>
        <v>-0.68642985289991854</v>
      </c>
      <c r="AC9" s="237">
        <f t="shared" si="11"/>
        <v>0.27429578406502209</v>
      </c>
      <c r="AD9" s="238">
        <f t="shared" si="12"/>
        <v>1.0152807247823374</v>
      </c>
    </row>
    <row r="10" spans="1:30">
      <c r="A10" s="237">
        <v>27</v>
      </c>
      <c r="B10" s="237" t="s">
        <v>25</v>
      </c>
      <c r="C10" s="237"/>
      <c r="D10" s="237">
        <v>238</v>
      </c>
      <c r="E10" s="237">
        <v>232</v>
      </c>
      <c r="F10" s="237">
        <v>204</v>
      </c>
      <c r="G10" s="237">
        <v>48</v>
      </c>
      <c r="H10" s="237">
        <v>0.86</v>
      </c>
      <c r="I10" s="238">
        <v>100</v>
      </c>
      <c r="J10" s="238"/>
      <c r="K10" s="237" t="s">
        <v>25</v>
      </c>
      <c r="L10" s="243">
        <v>5386000</v>
      </c>
      <c r="M10" s="244"/>
      <c r="N10" s="237" t="s">
        <v>25</v>
      </c>
      <c r="O10" s="237"/>
      <c r="P10" s="237">
        <f t="shared" si="0"/>
        <v>4.4188637207575195E-5</v>
      </c>
      <c r="Q10" s="237">
        <f t="shared" si="1"/>
        <v>4.3074637950241368E-5</v>
      </c>
      <c r="R10" s="237">
        <f t="shared" si="2"/>
        <v>3.787597474935017E-5</v>
      </c>
      <c r="S10" s="237">
        <f t="shared" si="3"/>
        <v>8.9119940586706271E-6</v>
      </c>
      <c r="T10" s="237">
        <f t="shared" si="4"/>
        <v>19462.016806722688</v>
      </c>
      <c r="U10" s="238">
        <f t="shared" si="5"/>
        <v>1.8566654288897142E-5</v>
      </c>
      <c r="W10" s="237" t="s">
        <v>25</v>
      </c>
      <c r="X10" s="237"/>
      <c r="Y10" s="237">
        <f t="shared" si="7"/>
        <v>0.93239645668892268</v>
      </c>
      <c r="Z10" s="237">
        <f t="shared" si="8"/>
        <v>0.97733457564789294</v>
      </c>
      <c r="AA10" s="237">
        <f t="shared" si="9"/>
        <v>0.69582201826918078</v>
      </c>
      <c r="AB10" s="237">
        <f t="shared" si="10"/>
        <v>0.28529653024743129</v>
      </c>
      <c r="AC10" s="237">
        <f t="shared" si="11"/>
        <v>-0.58785291858552269</v>
      </c>
      <c r="AD10" s="238">
        <f t="shared" si="12"/>
        <v>0.53443235192931959</v>
      </c>
    </row>
    <row r="11" spans="1:30">
      <c r="A11" s="237">
        <v>12</v>
      </c>
      <c r="B11" s="237" t="s">
        <v>11</v>
      </c>
      <c r="C11" s="237"/>
      <c r="D11" s="237">
        <v>678</v>
      </c>
      <c r="E11" s="237">
        <v>643</v>
      </c>
      <c r="F11" s="237">
        <v>631</v>
      </c>
      <c r="G11" s="237">
        <v>143</v>
      </c>
      <c r="H11" s="237">
        <v>0.93</v>
      </c>
      <c r="I11" s="238">
        <v>145</v>
      </c>
      <c r="J11" s="238"/>
      <c r="K11" s="237" t="s">
        <v>11</v>
      </c>
      <c r="L11" s="243">
        <v>63223160</v>
      </c>
      <c r="M11" s="244"/>
      <c r="N11" s="237" t="s">
        <v>11</v>
      </c>
      <c r="O11" s="237"/>
      <c r="P11" s="237">
        <f t="shared" si="0"/>
        <v>1.0723918260333713E-5</v>
      </c>
      <c r="Q11" s="237">
        <f t="shared" si="1"/>
        <v>1.0170323659874009E-5</v>
      </c>
      <c r="R11" s="237">
        <f t="shared" si="2"/>
        <v>9.9805197968592529E-6</v>
      </c>
      <c r="S11" s="237">
        <f t="shared" si="3"/>
        <v>2.2618293675925089E-6</v>
      </c>
      <c r="T11" s="237">
        <f t="shared" si="4"/>
        <v>86722.03362831859</v>
      </c>
      <c r="U11" s="238">
        <f t="shared" si="5"/>
        <v>2.2934633447616348E-6</v>
      </c>
      <c r="W11" s="237" t="s">
        <v>11</v>
      </c>
      <c r="X11" s="237"/>
      <c r="Y11" s="237">
        <f t="shared" si="7"/>
        <v>-0.80922326137131706</v>
      </c>
      <c r="Z11" s="237">
        <f t="shared" si="8"/>
        <v>-0.81056090688583804</v>
      </c>
      <c r="AA11" s="237">
        <f t="shared" si="9"/>
        <v>-0.64311996173237385</v>
      </c>
      <c r="AB11" s="237">
        <f t="shared" si="10"/>
        <v>-0.68430856426185849</v>
      </c>
      <c r="AC11" s="237">
        <f t="shared" si="11"/>
        <v>0.47222621062133374</v>
      </c>
      <c r="AD11" s="238">
        <f t="shared" si="12"/>
        <v>-0.59920225201166299</v>
      </c>
    </row>
    <row r="12" spans="1:30">
      <c r="A12" s="237">
        <v>5</v>
      </c>
      <c r="B12" s="237" t="s">
        <v>8</v>
      </c>
      <c r="C12" s="237"/>
      <c r="D12" s="237">
        <v>1139</v>
      </c>
      <c r="E12" s="237">
        <v>1055</v>
      </c>
      <c r="F12" s="237">
        <v>998</v>
      </c>
      <c r="G12" s="237">
        <v>367</v>
      </c>
      <c r="H12" s="237">
        <v>0.88</v>
      </c>
      <c r="I12" s="238">
        <v>156</v>
      </c>
      <c r="J12" s="238"/>
      <c r="K12" s="237" t="s">
        <v>8</v>
      </c>
      <c r="L12" s="243">
        <v>81039750</v>
      </c>
      <c r="M12" s="244"/>
      <c r="N12" s="237" t="s">
        <v>8</v>
      </c>
      <c r="O12" s="237"/>
      <c r="P12" s="237">
        <f t="shared" si="0"/>
        <v>1.4054831116828471E-5</v>
      </c>
      <c r="Q12" s="237">
        <f t="shared" si="1"/>
        <v>1.3018302746491691E-5</v>
      </c>
      <c r="R12" s="237">
        <f t="shared" si="2"/>
        <v>1.2314944209477448E-5</v>
      </c>
      <c r="S12" s="237">
        <f t="shared" si="3"/>
        <v>4.5286418084952138E-6</v>
      </c>
      <c r="T12" s="237">
        <f t="shared" si="4"/>
        <v>62611.922739244947</v>
      </c>
      <c r="U12" s="238">
        <f t="shared" si="5"/>
        <v>1.9249812591968755E-6</v>
      </c>
      <c r="W12" s="237" t="s">
        <v>8</v>
      </c>
      <c r="X12" s="237"/>
      <c r="Y12" s="237">
        <f t="shared" si="7"/>
        <v>-0.63587103572862058</v>
      </c>
      <c r="Z12" s="237">
        <f t="shared" si="8"/>
        <v>-0.65581253868158307</v>
      </c>
      <c r="AA12" s="237">
        <f t="shared" si="9"/>
        <v>-0.53107092541020884</v>
      </c>
      <c r="AB12" s="237">
        <f t="shared" si="10"/>
        <v>-0.35380353271804904</v>
      </c>
      <c r="AC12" s="237">
        <f t="shared" si="11"/>
        <v>9.2228902203124269E-2</v>
      </c>
      <c r="AD12" s="238">
        <f t="shared" si="12"/>
        <v>-0.62487171318633772</v>
      </c>
    </row>
    <row r="13" spans="1:30">
      <c r="A13" s="237">
        <v>32</v>
      </c>
      <c r="B13" s="237" t="s">
        <v>30</v>
      </c>
      <c r="C13" s="237"/>
      <c r="D13" s="237">
        <v>197</v>
      </c>
      <c r="E13" s="237">
        <v>193</v>
      </c>
      <c r="F13" s="237">
        <v>139</v>
      </c>
      <c r="G13" s="237">
        <v>25</v>
      </c>
      <c r="H13" s="237">
        <v>0.71</v>
      </c>
      <c r="I13" s="238">
        <v>88</v>
      </c>
      <c r="J13" s="238"/>
      <c r="K13" s="237" t="s">
        <v>30</v>
      </c>
      <c r="L13" s="243">
        <v>11124000</v>
      </c>
      <c r="M13" s="245"/>
      <c r="N13" s="237" t="s">
        <v>30</v>
      </c>
      <c r="O13" s="237"/>
      <c r="P13" s="237">
        <f t="shared" si="0"/>
        <v>1.7709457029845378E-5</v>
      </c>
      <c r="Q13" s="237">
        <f t="shared" si="1"/>
        <v>1.7349874145990652E-5</v>
      </c>
      <c r="R13" s="237">
        <f t="shared" si="2"/>
        <v>1.2495505213951816E-5</v>
      </c>
      <c r="S13" s="237">
        <f t="shared" si="3"/>
        <v>2.2473930240920534E-6</v>
      </c>
      <c r="T13" s="237">
        <f t="shared" si="4"/>
        <v>40091.573604060912</v>
      </c>
      <c r="U13" s="238">
        <f t="shared" si="5"/>
        <v>7.9108234448040279E-6</v>
      </c>
      <c r="W13" s="237" t="s">
        <v>30</v>
      </c>
      <c r="X13" s="237"/>
      <c r="Y13" s="237">
        <f t="shared" si="7"/>
        <v>-0.44567166300181565</v>
      </c>
      <c r="Z13" s="237">
        <f t="shared" si="8"/>
        <v>-0.42045139822154159</v>
      </c>
      <c r="AA13" s="237">
        <f t="shared" si="9"/>
        <v>-0.52240425518548139</v>
      </c>
      <c r="AB13" s="237">
        <f t="shared" si="10"/>
        <v>-0.68641340720250121</v>
      </c>
      <c r="AC13" s="237">
        <f t="shared" si="11"/>
        <v>-0.26271231293191266</v>
      </c>
      <c r="AD13" s="238">
        <f t="shared" si="12"/>
        <v>-0.20788171665591382</v>
      </c>
    </row>
    <row r="14" spans="1:30">
      <c r="A14" s="237">
        <v>44</v>
      </c>
      <c r="B14" s="237" t="s">
        <v>17</v>
      </c>
      <c r="C14" s="237"/>
      <c r="D14" s="237">
        <v>95</v>
      </c>
      <c r="E14" s="237">
        <v>94</v>
      </c>
      <c r="F14" s="237">
        <v>68</v>
      </c>
      <c r="G14" s="237">
        <v>16</v>
      </c>
      <c r="H14" s="237">
        <v>0.72</v>
      </c>
      <c r="I14" s="238">
        <v>53</v>
      </c>
      <c r="J14" s="238"/>
      <c r="K14" s="237" t="s">
        <v>17</v>
      </c>
      <c r="L14" s="243">
        <v>9958823</v>
      </c>
      <c r="M14" s="244"/>
      <c r="N14" s="237" t="s">
        <v>17</v>
      </c>
      <c r="O14" s="237"/>
      <c r="P14" s="237">
        <f t="shared" si="0"/>
        <v>9.5392798928146422E-6</v>
      </c>
      <c r="Q14" s="237">
        <f t="shared" si="1"/>
        <v>9.4388664202586992E-6</v>
      </c>
      <c r="R14" s="237">
        <f t="shared" si="2"/>
        <v>6.8281161338041653E-6</v>
      </c>
      <c r="S14" s="237">
        <f t="shared" si="3"/>
        <v>1.6066155608950977E-6</v>
      </c>
      <c r="T14" s="237">
        <f t="shared" si="4"/>
        <v>75477.395368421057</v>
      </c>
      <c r="U14" s="238">
        <f t="shared" si="5"/>
        <v>5.3219140454650116E-6</v>
      </c>
      <c r="W14" s="237" t="s">
        <v>17</v>
      </c>
      <c r="X14" s="237"/>
      <c r="Y14" s="237">
        <f t="shared" si="7"/>
        <v>-0.87087593931236329</v>
      </c>
      <c r="Z14" s="237">
        <f t="shared" si="8"/>
        <v>-0.85030551553606748</v>
      </c>
      <c r="AA14" s="237">
        <f t="shared" si="9"/>
        <v>-0.79443083332646591</v>
      </c>
      <c r="AB14" s="237">
        <f t="shared" si="10"/>
        <v>-0.77983982919713946</v>
      </c>
      <c r="AC14" s="237">
        <f t="shared" si="11"/>
        <v>0.29500046941439834</v>
      </c>
      <c r="AD14" s="238">
        <f t="shared" si="12"/>
        <v>-0.38823216492595247</v>
      </c>
    </row>
    <row r="15" spans="1:30">
      <c r="A15" s="237">
        <v>48</v>
      </c>
      <c r="B15" s="237" t="s">
        <v>44</v>
      </c>
      <c r="C15" s="237"/>
      <c r="D15" s="237">
        <v>76</v>
      </c>
      <c r="E15" s="237">
        <v>73</v>
      </c>
      <c r="F15" s="237">
        <v>34</v>
      </c>
      <c r="G15" s="237">
        <v>16</v>
      </c>
      <c r="H15" s="237">
        <v>0.45</v>
      </c>
      <c r="I15" s="238">
        <v>50</v>
      </c>
      <c r="J15" s="238"/>
      <c r="K15" s="237" t="s">
        <v>44</v>
      </c>
      <c r="L15" s="243">
        <v>17248450</v>
      </c>
      <c r="M15" s="244"/>
      <c r="N15" s="237" t="s">
        <v>44</v>
      </c>
      <c r="O15" s="237"/>
      <c r="P15" s="237">
        <f t="shared" si="0"/>
        <v>4.4061930202423987E-6</v>
      </c>
      <c r="Q15" s="237">
        <f t="shared" si="1"/>
        <v>4.2322643483907253E-6</v>
      </c>
      <c r="R15" s="237">
        <f t="shared" si="2"/>
        <v>1.9711916143189678E-6</v>
      </c>
      <c r="S15" s="237">
        <f t="shared" si="3"/>
        <v>9.2761958320892598E-7</v>
      </c>
      <c r="T15" s="237">
        <f t="shared" si="4"/>
        <v>102128.98026315789</v>
      </c>
      <c r="U15" s="238">
        <f t="shared" si="5"/>
        <v>2.8988111975278938E-6</v>
      </c>
      <c r="W15" s="237" t="s">
        <v>44</v>
      </c>
      <c r="X15" s="237"/>
      <c r="Y15" s="237">
        <f t="shared" si="7"/>
        <v>-1.1380195339106651</v>
      </c>
      <c r="Z15" s="237">
        <f t="shared" si="8"/>
        <v>-1.1332124997538986</v>
      </c>
      <c r="AA15" s="237">
        <f t="shared" si="9"/>
        <v>-1.0275562705675214</v>
      </c>
      <c r="AB15" s="237">
        <f t="shared" si="10"/>
        <v>-0.87883857429575085</v>
      </c>
      <c r="AC15" s="237">
        <f t="shared" si="11"/>
        <v>0.71505372307525394</v>
      </c>
      <c r="AD15" s="238">
        <f t="shared" si="12"/>
        <v>-0.55703207926109322</v>
      </c>
    </row>
    <row r="16" spans="1:30">
      <c r="A16" s="237">
        <v>70</v>
      </c>
      <c r="B16" s="237" t="s">
        <v>31</v>
      </c>
      <c r="C16" s="237"/>
      <c r="D16" s="237">
        <v>25</v>
      </c>
      <c r="E16" s="237">
        <v>24</v>
      </c>
      <c r="F16" s="237">
        <v>5</v>
      </c>
      <c r="G16" s="237">
        <v>2</v>
      </c>
      <c r="H16" s="237">
        <v>0.2</v>
      </c>
      <c r="I16" s="238">
        <v>25</v>
      </c>
      <c r="J16" s="238"/>
      <c r="K16" s="237" t="s">
        <v>31</v>
      </c>
      <c r="L16" s="243">
        <v>319013.5</v>
      </c>
      <c r="M16" s="244"/>
      <c r="N16" s="237" t="s">
        <v>31</v>
      </c>
      <c r="O16" s="237"/>
      <c r="P16" s="237">
        <f t="shared" si="0"/>
        <v>7.8366589501698204E-5</v>
      </c>
      <c r="Q16" s="237">
        <f t="shared" si="1"/>
        <v>7.5231925921630274E-5</v>
      </c>
      <c r="R16" s="237">
        <f t="shared" si="2"/>
        <v>1.5673317900339642E-5</v>
      </c>
      <c r="S16" s="237">
        <f t="shared" si="3"/>
        <v>6.2693271601358561E-6</v>
      </c>
      <c r="T16" s="237">
        <f t="shared" si="4"/>
        <v>2552.1080000000002</v>
      </c>
      <c r="U16" s="238">
        <f t="shared" si="5"/>
        <v>7.8366589501698204E-5</v>
      </c>
      <c r="W16" s="237" t="s">
        <v>31</v>
      </c>
      <c r="X16" s="237"/>
      <c r="Y16" s="237">
        <f t="shared" si="7"/>
        <v>2.7111353049730056</v>
      </c>
      <c r="Z16" s="237">
        <f t="shared" si="8"/>
        <v>2.7246394848832654</v>
      </c>
      <c r="AA16" s="237">
        <f t="shared" si="9"/>
        <v>-0.36987378677646071</v>
      </c>
      <c r="AB16" s="237">
        <f t="shared" si="10"/>
        <v>-0.10000870758344917</v>
      </c>
      <c r="AC16" s="237">
        <f t="shared" si="11"/>
        <v>-0.85436848384839514</v>
      </c>
      <c r="AD16" s="238">
        <f t="shared" si="12"/>
        <v>4.7002579790839372</v>
      </c>
    </row>
    <row r="17" spans="1:30">
      <c r="A17" s="237">
        <v>41</v>
      </c>
      <c r="B17" s="237" t="s">
        <v>32</v>
      </c>
      <c r="C17" s="237"/>
      <c r="D17" s="237">
        <v>127</v>
      </c>
      <c r="E17" s="237">
        <v>122</v>
      </c>
      <c r="F17" s="237">
        <v>78</v>
      </c>
      <c r="G17" s="237">
        <v>21</v>
      </c>
      <c r="H17" s="237">
        <v>0.61</v>
      </c>
      <c r="I17" s="238">
        <v>60</v>
      </c>
      <c r="J17" s="238"/>
      <c r="K17" s="237" t="s">
        <v>32</v>
      </c>
      <c r="L17" s="243">
        <v>4574900</v>
      </c>
      <c r="M17" s="244"/>
      <c r="N17" s="237" t="s">
        <v>32</v>
      </c>
      <c r="O17" s="237"/>
      <c r="P17" s="237">
        <f t="shared" si="0"/>
        <v>2.7760169621193907E-5</v>
      </c>
      <c r="Q17" s="237">
        <f t="shared" si="1"/>
        <v>2.6667249557367373E-5</v>
      </c>
      <c r="R17" s="237">
        <f t="shared" si="2"/>
        <v>1.7049552995693896E-5</v>
      </c>
      <c r="S17" s="237">
        <f t="shared" si="3"/>
        <v>4.5902642680714331E-6</v>
      </c>
      <c r="T17" s="237">
        <f t="shared" si="4"/>
        <v>21973.929133858266</v>
      </c>
      <c r="U17" s="238">
        <f t="shared" si="5"/>
        <v>1.311504076591838E-5</v>
      </c>
      <c r="W17" s="237" t="s">
        <v>32</v>
      </c>
      <c r="X17" s="237"/>
      <c r="Y17" s="237">
        <f t="shared" si="7"/>
        <v>7.7402182538185052E-2</v>
      </c>
      <c r="Z17" s="237">
        <f t="shared" si="8"/>
        <v>8.5819398369652758E-2</v>
      </c>
      <c r="AA17" s="237">
        <f t="shared" si="9"/>
        <v>-0.30381646859829958</v>
      </c>
      <c r="AB17" s="237">
        <f t="shared" si="10"/>
        <v>-0.34481887541753808</v>
      </c>
      <c r="AC17" s="237">
        <f t="shared" si="11"/>
        <v>-0.54826289232286385</v>
      </c>
      <c r="AD17" s="238">
        <f t="shared" si="12"/>
        <v>0.15465817253345154</v>
      </c>
    </row>
    <row r="18" spans="1:30">
      <c r="A18" s="237">
        <v>45</v>
      </c>
      <c r="B18" s="237" t="s">
        <v>45</v>
      </c>
      <c r="C18" s="237"/>
      <c r="D18" s="237">
        <v>81</v>
      </c>
      <c r="E18" s="237">
        <v>79</v>
      </c>
      <c r="F18" s="237">
        <v>52</v>
      </c>
      <c r="G18" s="237">
        <v>9</v>
      </c>
      <c r="H18" s="237">
        <v>0.64</v>
      </c>
      <c r="I18" s="238">
        <v>59</v>
      </c>
      <c r="J18" s="238"/>
      <c r="K18" s="237" t="s">
        <v>45</v>
      </c>
      <c r="L18" s="243">
        <v>7765800</v>
      </c>
      <c r="M18" s="245"/>
      <c r="N18" s="237" t="s">
        <v>45</v>
      </c>
      <c r="O18" s="237"/>
      <c r="P18" s="237">
        <f t="shared" si="0"/>
        <v>1.0430348450900101E-5</v>
      </c>
      <c r="Q18" s="237">
        <f t="shared" si="1"/>
        <v>1.0172808982976642E-5</v>
      </c>
      <c r="R18" s="237">
        <f t="shared" si="2"/>
        <v>6.696026166009941E-6</v>
      </c>
      <c r="S18" s="237">
        <f t="shared" si="3"/>
        <v>1.1589276056555668E-6</v>
      </c>
      <c r="T18" s="237">
        <f t="shared" si="4"/>
        <v>61359.407407407409</v>
      </c>
      <c r="U18" s="238">
        <f t="shared" si="5"/>
        <v>7.5974143037420485E-6</v>
      </c>
      <c r="W18" s="237" t="s">
        <v>45</v>
      </c>
      <c r="X18" s="237"/>
      <c r="Y18" s="237">
        <f t="shared" si="7"/>
        <v>-0.8245016496208295</v>
      </c>
      <c r="Z18" s="237">
        <f t="shared" si="8"/>
        <v>-0.81042586386659676</v>
      </c>
      <c r="AA18" s="237">
        <f t="shared" si="9"/>
        <v>-0.80077096304716622</v>
      </c>
      <c r="AB18" s="237">
        <f t="shared" si="10"/>
        <v>-0.84511347914644963</v>
      </c>
      <c r="AC18" s="237">
        <f t="shared" si="11"/>
        <v>7.2488119713961199E-2</v>
      </c>
      <c r="AD18" s="238">
        <f t="shared" si="12"/>
        <v>-0.22971464719295268</v>
      </c>
    </row>
    <row r="19" spans="1:30">
      <c r="A19" s="237">
        <v>9</v>
      </c>
      <c r="B19" s="237" t="s">
        <v>12</v>
      </c>
      <c r="C19" s="237"/>
      <c r="D19" s="237">
        <v>838</v>
      </c>
      <c r="E19" s="237">
        <v>801</v>
      </c>
      <c r="F19" s="237">
        <v>801</v>
      </c>
      <c r="G19" s="237">
        <v>293</v>
      </c>
      <c r="H19" s="237">
        <v>0.96</v>
      </c>
      <c r="I19" s="238">
        <v>125</v>
      </c>
      <c r="J19" s="238"/>
      <c r="K19" s="237" t="s">
        <v>12</v>
      </c>
      <c r="L19" s="243">
        <v>60626440</v>
      </c>
      <c r="M19" s="244"/>
      <c r="N19" s="237" t="s">
        <v>12</v>
      </c>
      <c r="O19" s="237"/>
      <c r="P19" s="237">
        <f t="shared" si="0"/>
        <v>1.3822352095884238E-5</v>
      </c>
      <c r="Q19" s="237">
        <f t="shared" si="1"/>
        <v>1.3212057313607726E-5</v>
      </c>
      <c r="R19" s="237">
        <f t="shared" si="2"/>
        <v>1.3212057313607726E-5</v>
      </c>
      <c r="S19" s="237">
        <f t="shared" si="3"/>
        <v>4.8328748974869709E-6</v>
      </c>
      <c r="T19" s="237">
        <f t="shared" si="4"/>
        <v>69452.723627684958</v>
      </c>
      <c r="U19" s="238">
        <f t="shared" si="5"/>
        <v>2.0618066968801071E-6</v>
      </c>
      <c r="W19" s="237" t="s">
        <v>12</v>
      </c>
      <c r="X19" s="237"/>
      <c r="Y19" s="237">
        <f t="shared" si="7"/>
        <v>-0.64797004805112479</v>
      </c>
      <c r="Z19" s="237">
        <f t="shared" si="8"/>
        <v>-0.64528465129848545</v>
      </c>
      <c r="AA19" s="237">
        <f t="shared" si="9"/>
        <v>-0.48801077822941247</v>
      </c>
      <c r="AB19" s="237">
        <f t="shared" si="10"/>
        <v>-0.30944584133629122</v>
      </c>
      <c r="AC19" s="237">
        <f t="shared" si="11"/>
        <v>0.20004615518017924</v>
      </c>
      <c r="AD19" s="238">
        <f t="shared" si="12"/>
        <v>-0.61534008221183722</v>
      </c>
    </row>
    <row r="20" spans="1:30">
      <c r="A20" s="237">
        <v>15</v>
      </c>
      <c r="B20" s="237" t="s">
        <v>33</v>
      </c>
      <c r="C20" s="237"/>
      <c r="D20" s="237">
        <v>639</v>
      </c>
      <c r="E20" s="237">
        <v>596</v>
      </c>
      <c r="F20" s="237">
        <v>345</v>
      </c>
      <c r="G20" s="237">
        <v>81</v>
      </c>
      <c r="H20" s="237">
        <v>0.54</v>
      </c>
      <c r="I20" s="238">
        <v>109</v>
      </c>
      <c r="J20" s="238"/>
      <c r="K20" s="237" t="s">
        <v>33</v>
      </c>
      <c r="L20" s="243">
        <v>127799000</v>
      </c>
      <c r="M20" s="244"/>
      <c r="N20" s="237" t="s">
        <v>33</v>
      </c>
      <c r="O20" s="237"/>
      <c r="P20" s="237">
        <f t="shared" si="0"/>
        <v>5.0000391239368067E-6</v>
      </c>
      <c r="Q20" s="237">
        <f t="shared" si="1"/>
        <v>4.6635732673964582E-6</v>
      </c>
      <c r="R20" s="237">
        <f t="shared" si="2"/>
        <v>2.6995516396841917E-6</v>
      </c>
      <c r="S20" s="237">
        <f t="shared" si="3"/>
        <v>6.3380777627367975E-7</v>
      </c>
      <c r="T20" s="237">
        <f t="shared" si="4"/>
        <v>107999.15492957747</v>
      </c>
      <c r="U20" s="238">
        <f t="shared" si="5"/>
        <v>8.5290182239297645E-7</v>
      </c>
      <c r="W20" s="237" t="s">
        <v>33</v>
      </c>
      <c r="X20" s="237"/>
      <c r="Y20" s="237">
        <f t="shared" si="7"/>
        <v>-1.1071137287455906</v>
      </c>
      <c r="Z20" s="237">
        <f t="shared" si="8"/>
        <v>-1.1097768110152761</v>
      </c>
      <c r="AA20" s="237">
        <f t="shared" si="9"/>
        <v>-0.99259603004886254</v>
      </c>
      <c r="AB20" s="237">
        <f t="shared" si="10"/>
        <v>-0.9216768253865234</v>
      </c>
      <c r="AC20" s="237">
        <f t="shared" si="11"/>
        <v>0.80757302269386744</v>
      </c>
      <c r="AD20" s="238">
        <f t="shared" si="12"/>
        <v>-0.69955567356673509</v>
      </c>
    </row>
    <row r="21" spans="1:30">
      <c r="A21" s="237">
        <v>68</v>
      </c>
      <c r="B21" s="237" t="s">
        <v>16</v>
      </c>
      <c r="C21" s="237"/>
      <c r="D21" s="237">
        <v>29</v>
      </c>
      <c r="E21" s="237">
        <v>29</v>
      </c>
      <c r="F21" s="237">
        <v>29</v>
      </c>
      <c r="G21" s="237">
        <v>11</v>
      </c>
      <c r="H21" s="237">
        <v>1</v>
      </c>
      <c r="I21" s="238">
        <v>17</v>
      </c>
      <c r="J21" s="238"/>
      <c r="K21" s="237" t="s">
        <v>16</v>
      </c>
      <c r="L21" s="243">
        <v>518346</v>
      </c>
      <c r="M21" s="244"/>
      <c r="N21" s="237" t="s">
        <v>16</v>
      </c>
      <c r="O21" s="237"/>
      <c r="P21" s="237">
        <f t="shared" si="0"/>
        <v>5.5947185856551413E-5</v>
      </c>
      <c r="Q21" s="237">
        <f t="shared" si="1"/>
        <v>5.5947185856551413E-5</v>
      </c>
      <c r="R21" s="237">
        <f t="shared" si="2"/>
        <v>5.5947185856551413E-5</v>
      </c>
      <c r="S21" s="237">
        <f t="shared" si="3"/>
        <v>2.122134635938157E-5</v>
      </c>
      <c r="T21" s="237">
        <f t="shared" si="4"/>
        <v>17874</v>
      </c>
      <c r="U21" s="238">
        <f t="shared" si="5"/>
        <v>3.279662619177152E-5</v>
      </c>
      <c r="W21" s="237" t="s">
        <v>16</v>
      </c>
      <c r="X21" s="237"/>
      <c r="Y21" s="237">
        <f t="shared" si="7"/>
        <v>1.544351997541169</v>
      </c>
      <c r="Z21" s="237">
        <f t="shared" si="8"/>
        <v>1.6767799446440272</v>
      </c>
      <c r="AA21" s="237">
        <f t="shared" si="9"/>
        <v>1.5632143308201367</v>
      </c>
      <c r="AB21" s="237">
        <f t="shared" si="10"/>
        <v>2.0800206093204343</v>
      </c>
      <c r="AC21" s="237">
        <f t="shared" si="11"/>
        <v>-0.61288150991195134</v>
      </c>
      <c r="AD21" s="238">
        <f t="shared" si="12"/>
        <v>1.5257307775168205</v>
      </c>
    </row>
    <row r="22" spans="1:30">
      <c r="A22" s="237">
        <v>33</v>
      </c>
      <c r="B22" s="237" t="s">
        <v>35</v>
      </c>
      <c r="C22" s="237"/>
      <c r="D22" s="237">
        <v>196</v>
      </c>
      <c r="E22" s="237">
        <v>190</v>
      </c>
      <c r="F22" s="237">
        <v>123</v>
      </c>
      <c r="G22" s="237">
        <v>17</v>
      </c>
      <c r="H22" s="237">
        <v>0.63</v>
      </c>
      <c r="I22" s="238">
        <v>61</v>
      </c>
      <c r="J22" s="238"/>
      <c r="K22" s="237" t="s">
        <v>35</v>
      </c>
      <c r="L22" s="243">
        <v>115682900</v>
      </c>
      <c r="M22" s="244"/>
      <c r="N22" s="237" t="s">
        <v>35</v>
      </c>
      <c r="O22" s="237"/>
      <c r="P22" s="237">
        <f t="shared" si="0"/>
        <v>1.694286709617411E-6</v>
      </c>
      <c r="Q22" s="237">
        <f t="shared" si="1"/>
        <v>1.6424207899352454E-6</v>
      </c>
      <c r="R22" s="237">
        <f t="shared" si="2"/>
        <v>1.0632513534843958E-6</v>
      </c>
      <c r="S22" s="237">
        <f t="shared" si="3"/>
        <v>1.4695343909946931E-7</v>
      </c>
      <c r="T22" s="237">
        <f t="shared" si="4"/>
        <v>371837.8928571429</v>
      </c>
      <c r="U22" s="238">
        <f t="shared" si="5"/>
        <v>5.2730351676868405E-7</v>
      </c>
      <c r="W22" s="237" t="s">
        <v>35</v>
      </c>
      <c r="X22" s="237"/>
      <c r="Y22" s="237">
        <f t="shared" si="7"/>
        <v>-1.2791565179553439</v>
      </c>
      <c r="Z22" s="237">
        <f t="shared" si="8"/>
        <v>-1.2739347636421681</v>
      </c>
      <c r="AA22" s="237">
        <f t="shared" si="9"/>
        <v>-1.0711361058000137</v>
      </c>
      <c r="AB22" s="237">
        <f t="shared" si="10"/>
        <v>-0.99266099909298366</v>
      </c>
      <c r="AC22" s="237">
        <f t="shared" si="11"/>
        <v>4.96591185117133</v>
      </c>
      <c r="AD22" s="238">
        <f t="shared" si="12"/>
        <v>-0.72223773435661776</v>
      </c>
    </row>
    <row r="23" spans="1:30">
      <c r="A23" s="237">
        <v>13</v>
      </c>
      <c r="B23" s="237" t="s">
        <v>19</v>
      </c>
      <c r="C23" s="237"/>
      <c r="D23" s="237">
        <v>668</v>
      </c>
      <c r="E23" s="237">
        <v>625</v>
      </c>
      <c r="F23" s="237">
        <v>623</v>
      </c>
      <c r="G23" s="237">
        <v>191</v>
      </c>
      <c r="H23" s="237">
        <v>0.93</v>
      </c>
      <c r="I23" s="238">
        <v>144</v>
      </c>
      <c r="J23" s="238"/>
      <c r="K23" s="237" t="s">
        <v>19</v>
      </c>
      <c r="L23" s="243">
        <v>16693070</v>
      </c>
      <c r="M23" s="244"/>
      <c r="N23" s="237" t="s">
        <v>19</v>
      </c>
      <c r="O23" s="237"/>
      <c r="P23" s="237">
        <f t="shared" si="0"/>
        <v>4.0016605693260735E-5</v>
      </c>
      <c r="Q23" s="237">
        <f t="shared" si="1"/>
        <v>3.7440686464502931E-5</v>
      </c>
      <c r="R23" s="237">
        <f t="shared" si="2"/>
        <v>3.7320876267816522E-5</v>
      </c>
      <c r="S23" s="237">
        <f t="shared" si="3"/>
        <v>1.1441873783552096E-5</v>
      </c>
      <c r="T23" s="237">
        <f t="shared" si="4"/>
        <v>23240.351946107785</v>
      </c>
      <c r="U23" s="238">
        <f t="shared" si="5"/>
        <v>8.6263341614214764E-6</v>
      </c>
      <c r="W23" s="237" t="s">
        <v>19</v>
      </c>
      <c r="X23" s="237"/>
      <c r="Y23" s="237">
        <f t="shared" si="7"/>
        <v>0.71526950692567859</v>
      </c>
      <c r="Z23" s="237">
        <f t="shared" si="8"/>
        <v>0.671207047164044</v>
      </c>
      <c r="AA23" s="237">
        <f t="shared" si="9"/>
        <v>0.66917808429404579</v>
      </c>
      <c r="AB23" s="237">
        <f t="shared" si="10"/>
        <v>0.65415721019897655</v>
      </c>
      <c r="AC23" s="237">
        <f t="shared" si="11"/>
        <v>-0.52830291527471507</v>
      </c>
      <c r="AD23" s="238">
        <f t="shared" si="12"/>
        <v>-0.15803730011630071</v>
      </c>
    </row>
    <row r="24" spans="1:30">
      <c r="A24" s="237">
        <v>38</v>
      </c>
      <c r="B24" s="237" t="s">
        <v>36</v>
      </c>
      <c r="C24" s="237"/>
      <c r="D24" s="237">
        <v>146</v>
      </c>
      <c r="E24" s="237">
        <v>134</v>
      </c>
      <c r="F24" s="237">
        <v>127</v>
      </c>
      <c r="G24" s="237">
        <v>23</v>
      </c>
      <c r="H24" s="237">
        <v>0.87</v>
      </c>
      <c r="I24" s="238">
        <v>76</v>
      </c>
      <c r="J24" s="238"/>
      <c r="K24" s="237" t="s">
        <v>36</v>
      </c>
      <c r="L24" s="243">
        <v>4384000</v>
      </c>
      <c r="M24" s="244"/>
      <c r="N24" s="237" t="s">
        <v>36</v>
      </c>
      <c r="O24" s="237"/>
      <c r="P24" s="237">
        <f t="shared" si="0"/>
        <v>3.3302919708029197E-5</v>
      </c>
      <c r="Q24" s="237">
        <f t="shared" si="1"/>
        <v>3.0565693430656933E-5</v>
      </c>
      <c r="R24" s="237">
        <f t="shared" si="2"/>
        <v>2.8968978102189781E-5</v>
      </c>
      <c r="S24" s="237">
        <f t="shared" si="3"/>
        <v>5.2463503649635036E-6</v>
      </c>
      <c r="T24" s="237">
        <f t="shared" si="4"/>
        <v>26123.835616438355</v>
      </c>
      <c r="U24" s="238">
        <f t="shared" si="5"/>
        <v>1.7335766423357663E-5</v>
      </c>
      <c r="W24" s="237" t="s">
        <v>36</v>
      </c>
      <c r="X24" s="237"/>
      <c r="Y24" s="237">
        <f t="shared" si="7"/>
        <v>0.36586606770427221</v>
      </c>
      <c r="Z24" s="237">
        <f t="shared" si="8"/>
        <v>0.29764603388188876</v>
      </c>
      <c r="AA24" s="237">
        <f t="shared" si="9"/>
        <v>0.26829890574323806</v>
      </c>
      <c r="AB24" s="237">
        <f t="shared" si="10"/>
        <v>-0.2491604291181975</v>
      </c>
      <c r="AC24" s="237">
        <f t="shared" si="11"/>
        <v>-0.48285658619582056</v>
      </c>
      <c r="AD24" s="238">
        <f t="shared" si="12"/>
        <v>0.44868536581351592</v>
      </c>
    </row>
    <row r="25" spans="1:30">
      <c r="A25" s="237">
        <v>22</v>
      </c>
      <c r="B25" s="237" t="s">
        <v>37</v>
      </c>
      <c r="C25" s="237"/>
      <c r="D25" s="237">
        <v>303</v>
      </c>
      <c r="E25" s="237">
        <v>291</v>
      </c>
      <c r="F25" s="237">
        <v>238</v>
      </c>
      <c r="G25" s="237">
        <v>46</v>
      </c>
      <c r="H25" s="237">
        <v>0.79</v>
      </c>
      <c r="I25" s="238">
        <v>100</v>
      </c>
      <c r="J25" s="238"/>
      <c r="K25" s="237" t="s">
        <v>37</v>
      </c>
      <c r="L25" s="243">
        <v>4953000</v>
      </c>
      <c r="M25" s="244"/>
      <c r="N25" s="237" t="s">
        <v>37</v>
      </c>
      <c r="O25" s="237"/>
      <c r="P25" s="237">
        <f t="shared" si="0"/>
        <v>6.1175045427013926E-5</v>
      </c>
      <c r="Q25" s="237">
        <f t="shared" si="1"/>
        <v>5.8752271350696547E-5</v>
      </c>
      <c r="R25" s="237">
        <f t="shared" si="2"/>
        <v>4.8051685846961436E-5</v>
      </c>
      <c r="S25" s="237">
        <f t="shared" si="3"/>
        <v>9.2873006258833038E-6</v>
      </c>
      <c r="T25" s="237">
        <f t="shared" si="4"/>
        <v>12913.762376237626</v>
      </c>
      <c r="U25" s="238">
        <f t="shared" si="5"/>
        <v>2.0189783969311529E-5</v>
      </c>
      <c r="W25" s="237" t="s">
        <v>37</v>
      </c>
      <c r="X25" s="237"/>
      <c r="Y25" s="237">
        <f t="shared" si="7"/>
        <v>1.8164278911269411</v>
      </c>
      <c r="Z25" s="237">
        <f t="shared" si="8"/>
        <v>1.8291976379241803</v>
      </c>
      <c r="AA25" s="237">
        <f t="shared" si="9"/>
        <v>1.184241611646087</v>
      </c>
      <c r="AB25" s="237">
        <f t="shared" si="10"/>
        <v>0.34001685319829189</v>
      </c>
      <c r="AC25" s="237">
        <f t="shared" si="11"/>
        <v>-0.69105937291790864</v>
      </c>
      <c r="AD25" s="238">
        <f t="shared" si="12"/>
        <v>0.64750396638515106</v>
      </c>
    </row>
    <row r="26" spans="1:30">
      <c r="A26" s="237">
        <v>14</v>
      </c>
      <c r="B26" s="237" t="s">
        <v>21</v>
      </c>
      <c r="C26" s="237"/>
      <c r="D26" s="237">
        <v>654</v>
      </c>
      <c r="E26" s="237">
        <v>643</v>
      </c>
      <c r="F26" s="237">
        <v>215</v>
      </c>
      <c r="G26" s="237">
        <v>55</v>
      </c>
      <c r="H26" s="237">
        <v>0.33</v>
      </c>
      <c r="I26" s="238">
        <v>70</v>
      </c>
      <c r="J26" s="238"/>
      <c r="K26" s="237" t="s">
        <v>21</v>
      </c>
      <c r="L26" s="243">
        <v>38525670</v>
      </c>
      <c r="M26" s="244"/>
      <c r="N26" s="237" t="s">
        <v>21</v>
      </c>
      <c r="O26" s="237"/>
      <c r="P26" s="237">
        <f t="shared" si="0"/>
        <v>1.6975694387664121E-5</v>
      </c>
      <c r="Q26" s="237">
        <f t="shared" si="1"/>
        <v>1.6690170475945E-5</v>
      </c>
      <c r="R26" s="237">
        <f t="shared" si="2"/>
        <v>5.5806946381464622E-6</v>
      </c>
      <c r="S26" s="237">
        <f t="shared" si="3"/>
        <v>1.4276195585956066E-6</v>
      </c>
      <c r="T26" s="237">
        <f t="shared" si="4"/>
        <v>19439.558256880733</v>
      </c>
      <c r="U26" s="238">
        <f t="shared" si="5"/>
        <v>1.8169703473034991E-6</v>
      </c>
      <c r="W26" s="237" t="s">
        <v>21</v>
      </c>
      <c r="X26" s="237"/>
      <c r="Y26" s="237">
        <f t="shared" si="7"/>
        <v>-0.48385920875749872</v>
      </c>
      <c r="Z26" s="237">
        <f t="shared" si="8"/>
        <v>-0.45629719038961702</v>
      </c>
      <c r="AA26" s="237">
        <f t="shared" si="9"/>
        <v>-0.85430528277125917</v>
      </c>
      <c r="AB26" s="237">
        <f t="shared" si="10"/>
        <v>-0.80593774463060608</v>
      </c>
      <c r="AC26" s="237">
        <f t="shared" si="11"/>
        <v>-0.58820688578750635</v>
      </c>
      <c r="AD26" s="238">
        <f t="shared" si="12"/>
        <v>-0.63239604616724443</v>
      </c>
    </row>
    <row r="27" spans="1:30">
      <c r="A27" s="237">
        <v>26</v>
      </c>
      <c r="B27" s="237" t="s">
        <v>38</v>
      </c>
      <c r="C27" s="237"/>
      <c r="D27" s="237">
        <v>265</v>
      </c>
      <c r="E27" s="237">
        <v>251</v>
      </c>
      <c r="F27" s="237">
        <v>184</v>
      </c>
      <c r="G27" s="237">
        <v>56</v>
      </c>
      <c r="H27" s="237">
        <v>0.69</v>
      </c>
      <c r="I27" s="238">
        <v>67</v>
      </c>
      <c r="J27" s="238"/>
      <c r="K27" s="237" t="s">
        <v>38</v>
      </c>
      <c r="L27" s="243">
        <v>10557560</v>
      </c>
      <c r="M27" s="244"/>
      <c r="N27" s="237" t="s">
        <v>38</v>
      </c>
      <c r="O27" s="237"/>
      <c r="P27" s="237">
        <f t="shared" si="0"/>
        <v>2.5100496705678206E-5</v>
      </c>
      <c r="Q27" s="237">
        <f t="shared" si="1"/>
        <v>2.3774432728774451E-5</v>
      </c>
      <c r="R27" s="237">
        <f t="shared" si="2"/>
        <v>1.7428269410735057E-5</v>
      </c>
      <c r="S27" s="237">
        <f t="shared" si="3"/>
        <v>5.3042559076150175E-6</v>
      </c>
      <c r="T27" s="237">
        <f t="shared" si="4"/>
        <v>27489.495849056602</v>
      </c>
      <c r="U27" s="238">
        <f t="shared" si="5"/>
        <v>6.3461633180393951E-6</v>
      </c>
      <c r="W27" s="237" t="s">
        <v>38</v>
      </c>
      <c r="X27" s="237"/>
      <c r="Y27" s="237">
        <f t="shared" si="7"/>
        <v>-6.101639496595207E-2</v>
      </c>
      <c r="Z27" s="237">
        <f t="shared" si="8"/>
        <v>-7.1365282459661575E-2</v>
      </c>
      <c r="AA27" s="237">
        <f t="shared" si="9"/>
        <v>-0.28563862179573207</v>
      </c>
      <c r="AB27" s="237">
        <f t="shared" si="10"/>
        <v>-0.24071770449957899</v>
      </c>
      <c r="AC27" s="237">
        <f t="shared" si="11"/>
        <v>-0.4613325370117955</v>
      </c>
      <c r="AD27" s="238">
        <f t="shared" si="12"/>
        <v>-0.31688018347143981</v>
      </c>
    </row>
    <row r="28" spans="1:30">
      <c r="A28" s="237">
        <v>57</v>
      </c>
      <c r="B28" s="237" t="s">
        <v>24</v>
      </c>
      <c r="C28" s="237"/>
      <c r="D28" s="237">
        <v>46</v>
      </c>
      <c r="E28" s="237">
        <v>45</v>
      </c>
      <c r="F28" s="237">
        <v>24</v>
      </c>
      <c r="G28" s="237">
        <v>10</v>
      </c>
      <c r="H28" s="237">
        <v>0.52</v>
      </c>
      <c r="I28" s="238">
        <v>29</v>
      </c>
      <c r="J28" s="238"/>
      <c r="K28" s="237" t="s">
        <v>24</v>
      </c>
      <c r="L28" s="243">
        <v>5398384</v>
      </c>
      <c r="M28" s="244"/>
      <c r="N28" s="237" t="s">
        <v>24</v>
      </c>
      <c r="O28" s="237"/>
      <c r="P28" s="237">
        <f t="shared" si="0"/>
        <v>8.521068527174058E-6</v>
      </c>
      <c r="Q28" s="237">
        <f t="shared" si="1"/>
        <v>8.3358279070181007E-6</v>
      </c>
      <c r="R28" s="237">
        <f t="shared" si="2"/>
        <v>4.4457748837429871E-6</v>
      </c>
      <c r="S28" s="237">
        <f t="shared" si="3"/>
        <v>1.8524062015595779E-6</v>
      </c>
      <c r="T28" s="237">
        <f t="shared" si="4"/>
        <v>61025.21043478261</v>
      </c>
      <c r="U28" s="238">
        <f t="shared" si="5"/>
        <v>5.3719779845227753E-6</v>
      </c>
      <c r="W28" s="237" t="s">
        <v>24</v>
      </c>
      <c r="X28" s="237"/>
      <c r="Y28" s="237">
        <f t="shared" si="7"/>
        <v>-0.92386718045645988</v>
      </c>
      <c r="Z28" s="237">
        <f t="shared" si="8"/>
        <v>-0.9102404394940764</v>
      </c>
      <c r="AA28" s="237">
        <f t="shared" si="9"/>
        <v>-0.90877980938112823</v>
      </c>
      <c r="AB28" s="237">
        <f t="shared" si="10"/>
        <v>-0.74400314417628377</v>
      </c>
      <c r="AC28" s="237">
        <f t="shared" si="11"/>
        <v>6.7220871020530704E-2</v>
      </c>
      <c r="AD28" s="238">
        <f t="shared" si="12"/>
        <v>-0.38474457518892391</v>
      </c>
    </row>
    <row r="29" spans="1:30">
      <c r="A29" s="237">
        <v>50</v>
      </c>
      <c r="B29" s="237" t="s">
        <v>23</v>
      </c>
      <c r="C29" s="237"/>
      <c r="D29" s="237">
        <v>64</v>
      </c>
      <c r="E29" s="237">
        <v>61</v>
      </c>
      <c r="F29" s="237">
        <v>161</v>
      </c>
      <c r="G29" s="237">
        <v>63</v>
      </c>
      <c r="H29" s="237">
        <v>2.52</v>
      </c>
      <c r="I29" s="238">
        <v>39</v>
      </c>
      <c r="J29" s="238"/>
      <c r="K29" s="237" t="s">
        <v>23</v>
      </c>
      <c r="L29" s="243">
        <v>2052496</v>
      </c>
      <c r="M29" s="244"/>
      <c r="N29" s="237" t="s">
        <v>23</v>
      </c>
      <c r="O29" s="237"/>
      <c r="P29" s="237">
        <f t="shared" si="0"/>
        <v>3.1181546760627061E-5</v>
      </c>
      <c r="Q29" s="237">
        <f t="shared" si="1"/>
        <v>2.9719911756222667E-5</v>
      </c>
      <c r="R29" s="237">
        <f t="shared" si="2"/>
        <v>7.8441078569702451E-5</v>
      </c>
      <c r="S29" s="237">
        <f t="shared" si="3"/>
        <v>3.0694335092492262E-5</v>
      </c>
      <c r="T29" s="237">
        <f t="shared" si="4"/>
        <v>80817.03</v>
      </c>
      <c r="U29" s="238">
        <f t="shared" si="5"/>
        <v>1.9001255057257114E-5</v>
      </c>
      <c r="W29" s="237" t="s">
        <v>23</v>
      </c>
      <c r="X29" s="237"/>
      <c r="Y29" s="237">
        <f t="shared" si="7"/>
        <v>0.25546248235279034</v>
      </c>
      <c r="Z29" s="237">
        <f t="shared" si="8"/>
        <v>0.25168946959714017</v>
      </c>
      <c r="AA29" s="237">
        <f t="shared" si="9"/>
        <v>2.6428890412194961</v>
      </c>
      <c r="AB29" s="237">
        <f t="shared" si="10"/>
        <v>3.4611981534158356</v>
      </c>
      <c r="AC29" s="237">
        <f t="shared" si="11"/>
        <v>0.37915797483907021</v>
      </c>
      <c r="AD29" s="238">
        <f t="shared" si="12"/>
        <v>0.56470781982025298</v>
      </c>
    </row>
    <row r="30" spans="1:30">
      <c r="A30" s="237">
        <v>18</v>
      </c>
      <c r="B30" s="237" t="s">
        <v>160</v>
      </c>
      <c r="C30" s="237"/>
      <c r="D30" s="237">
        <v>443</v>
      </c>
      <c r="E30" s="237">
        <v>420</v>
      </c>
      <c r="F30" s="237">
        <v>193</v>
      </c>
      <c r="G30" s="237">
        <v>48</v>
      </c>
      <c r="H30" s="237">
        <v>0.44</v>
      </c>
      <c r="I30" s="238">
        <v>71</v>
      </c>
      <c r="J30" s="238"/>
      <c r="K30" s="237" t="s">
        <v>160</v>
      </c>
      <c r="L30" s="243">
        <v>49779440</v>
      </c>
      <c r="M30" s="244"/>
      <c r="N30" s="237" t="s">
        <v>160</v>
      </c>
      <c r="O30" s="237"/>
      <c r="P30" s="237">
        <f t="shared" si="0"/>
        <v>8.8992563998309347E-6</v>
      </c>
      <c r="Q30" s="237">
        <f t="shared" si="1"/>
        <v>8.4372182571760557E-6</v>
      </c>
      <c r="R30" s="237">
        <f t="shared" si="2"/>
        <v>3.877102675321378E-6</v>
      </c>
      <c r="S30" s="237">
        <f t="shared" si="3"/>
        <v>9.6425351510583493E-7</v>
      </c>
      <c r="T30" s="237">
        <f t="shared" si="4"/>
        <v>49442.333182844239</v>
      </c>
      <c r="U30" s="238">
        <f t="shared" si="5"/>
        <v>1.4262916577607141E-6</v>
      </c>
      <c r="W30" s="237" t="s">
        <v>160</v>
      </c>
      <c r="X30" s="237"/>
      <c r="Y30" s="237">
        <f t="shared" si="7"/>
        <v>-0.90418497552926824</v>
      </c>
      <c r="Z30" s="237">
        <f t="shared" si="8"/>
        <v>-0.90473127290211397</v>
      </c>
      <c r="AA30" s="237">
        <f t="shared" si="9"/>
        <v>-0.93607526285240761</v>
      </c>
      <c r="AB30" s="237">
        <f t="shared" si="10"/>
        <v>-0.87349728597445486</v>
      </c>
      <c r="AC30" s="237">
        <f t="shared" si="11"/>
        <v>-0.11533582478752415</v>
      </c>
      <c r="AD30" s="238">
        <f t="shared" si="12"/>
        <v>-0.65961178295841283</v>
      </c>
    </row>
    <row r="31" spans="1:30">
      <c r="A31" s="237">
        <v>8</v>
      </c>
      <c r="B31" s="237" t="s">
        <v>10</v>
      </c>
      <c r="C31" s="237"/>
      <c r="D31" s="237">
        <v>852</v>
      </c>
      <c r="E31" s="237">
        <v>808</v>
      </c>
      <c r="F31" s="237">
        <v>774</v>
      </c>
      <c r="G31" s="237">
        <v>233</v>
      </c>
      <c r="H31" s="237">
        <v>0.91</v>
      </c>
      <c r="I31" s="238">
        <v>129</v>
      </c>
      <c r="J31" s="238"/>
      <c r="K31" s="237" t="s">
        <v>10</v>
      </c>
      <c r="L31" s="243">
        <v>46736260</v>
      </c>
      <c r="M31" s="244"/>
      <c r="N31" s="237" t="s">
        <v>10</v>
      </c>
      <c r="O31" s="237"/>
      <c r="P31" s="237">
        <f t="shared" si="0"/>
        <v>1.8229956783020292E-5</v>
      </c>
      <c r="Q31" s="237">
        <f t="shared" si="1"/>
        <v>1.7288503615822061E-5</v>
      </c>
      <c r="R31" s="237">
        <f t="shared" si="2"/>
        <v>1.656101707753252E-5</v>
      </c>
      <c r="S31" s="237">
        <f t="shared" si="3"/>
        <v>4.9854224535724509E-6</v>
      </c>
      <c r="T31" s="237">
        <f t="shared" si="4"/>
        <v>49917.83638497653</v>
      </c>
      <c r="U31" s="238">
        <f t="shared" si="5"/>
        <v>2.7601695129220866E-6</v>
      </c>
      <c r="W31" s="237" t="s">
        <v>10</v>
      </c>
      <c r="X31" s="237"/>
      <c r="Y31" s="237">
        <f t="shared" si="7"/>
        <v>-0.41858305559997039</v>
      </c>
      <c r="Z31" s="237">
        <f t="shared" si="8"/>
        <v>-0.42378603977282431</v>
      </c>
      <c r="AA31" s="237">
        <f t="shared" si="9"/>
        <v>-0.32726549463780719</v>
      </c>
      <c r="AB31" s="237">
        <f t="shared" si="10"/>
        <v>-0.28720415343736433</v>
      </c>
      <c r="AC31" s="237">
        <f t="shared" si="11"/>
        <v>-0.10784146120762056</v>
      </c>
      <c r="AD31" s="238">
        <f t="shared" si="12"/>
        <v>-0.56669023492075232</v>
      </c>
    </row>
    <row r="32" spans="1:30">
      <c r="A32" s="237">
        <v>17</v>
      </c>
      <c r="B32" s="237" t="s">
        <v>26</v>
      </c>
      <c r="C32" s="237"/>
      <c r="D32" s="237">
        <v>537</v>
      </c>
      <c r="E32" s="237">
        <v>512</v>
      </c>
      <c r="F32" s="237">
        <v>580</v>
      </c>
      <c r="G32" s="237">
        <v>167</v>
      </c>
      <c r="H32" s="237">
        <v>1.08</v>
      </c>
      <c r="I32" s="238">
        <v>135</v>
      </c>
      <c r="J32" s="238"/>
      <c r="K32" s="237" t="s">
        <v>26</v>
      </c>
      <c r="L32" s="243">
        <v>9449212</v>
      </c>
      <c r="M32" s="244"/>
      <c r="N32" s="237" t="s">
        <v>26</v>
      </c>
      <c r="O32" s="237"/>
      <c r="P32" s="237">
        <f t="shared" si="0"/>
        <v>5.6830135676922052E-5</v>
      </c>
      <c r="Q32" s="237">
        <f t="shared" si="1"/>
        <v>5.4184412414495514E-5</v>
      </c>
      <c r="R32" s="237">
        <f t="shared" si="2"/>
        <v>6.1380779688295696E-5</v>
      </c>
      <c r="S32" s="237">
        <f t="shared" si="3"/>
        <v>1.7673431393009278E-5</v>
      </c>
      <c r="T32" s="237">
        <f t="shared" si="4"/>
        <v>19004.001787709498</v>
      </c>
      <c r="U32" s="238">
        <f t="shared" si="5"/>
        <v>1.428690561710331E-5</v>
      </c>
      <c r="W32" s="237" t="s">
        <v>26</v>
      </c>
      <c r="X32" s="237"/>
      <c r="Y32" s="237">
        <f t="shared" si="7"/>
        <v>1.5903037600418373</v>
      </c>
      <c r="Z32" s="237">
        <f t="shared" si="8"/>
        <v>1.5809975300351069</v>
      </c>
      <c r="AA32" s="237">
        <f t="shared" si="9"/>
        <v>1.8240190710902104</v>
      </c>
      <c r="AB32" s="237">
        <f t="shared" si="10"/>
        <v>1.5627286945960444</v>
      </c>
      <c r="AC32" s="237">
        <f t="shared" si="11"/>
        <v>-0.5950716524702766</v>
      </c>
      <c r="AD32" s="238">
        <f t="shared" si="12"/>
        <v>0.2362934554356125</v>
      </c>
    </row>
    <row r="33" spans="1:30">
      <c r="A33" s="237">
        <v>20</v>
      </c>
      <c r="B33" s="237" t="s">
        <v>40</v>
      </c>
      <c r="C33" s="237"/>
      <c r="D33" s="237">
        <v>369</v>
      </c>
      <c r="E33" s="237">
        <v>343</v>
      </c>
      <c r="F33" s="237">
        <v>409</v>
      </c>
      <c r="G33" s="237">
        <v>105</v>
      </c>
      <c r="H33" s="237">
        <v>1.1100000000000001</v>
      </c>
      <c r="I33" s="238">
        <v>120</v>
      </c>
      <c r="J33" s="238"/>
      <c r="K33" s="237" t="s">
        <v>40</v>
      </c>
      <c r="L33" s="243">
        <v>7912398</v>
      </c>
      <c r="M33" s="244"/>
      <c r="N33" s="237" t="s">
        <v>40</v>
      </c>
      <c r="O33" s="237"/>
      <c r="P33" s="237">
        <f t="shared" si="0"/>
        <v>4.663567227027761E-5</v>
      </c>
      <c r="Q33" s="237">
        <f t="shared" si="1"/>
        <v>4.334968994229057E-5</v>
      </c>
      <c r="R33" s="237">
        <f t="shared" si="2"/>
        <v>5.1691029697949974E-5</v>
      </c>
      <c r="S33" s="237">
        <f t="shared" si="3"/>
        <v>1.327031324763997E-5</v>
      </c>
      <c r="T33" s="237">
        <f t="shared" si="4"/>
        <v>23801.522439024389</v>
      </c>
      <c r="U33" s="238">
        <f t="shared" si="5"/>
        <v>1.5166072283017108E-5</v>
      </c>
      <c r="W33" s="237" t="s">
        <v>40</v>
      </c>
      <c r="X33" s="237"/>
      <c r="Y33" s="237">
        <f t="shared" si="7"/>
        <v>1.0597486248845143</v>
      </c>
      <c r="Z33" s="237">
        <f t="shared" si="8"/>
        <v>0.99227985637026417</v>
      </c>
      <c r="AA33" s="237">
        <f t="shared" si="9"/>
        <v>1.3589249165087653</v>
      </c>
      <c r="AB33" s="237">
        <f t="shared" si="10"/>
        <v>0.92074673117127936</v>
      </c>
      <c r="AC33" s="237">
        <f t="shared" si="11"/>
        <v>-0.51945835716160116</v>
      </c>
      <c r="AD33" s="238">
        <f t="shared" si="12"/>
        <v>0.29753858913635572</v>
      </c>
    </row>
    <row r="34" spans="1:30">
      <c r="A34" s="237">
        <v>21</v>
      </c>
      <c r="B34" s="237" t="s">
        <v>41</v>
      </c>
      <c r="C34" s="237"/>
      <c r="D34" s="237">
        <v>340</v>
      </c>
      <c r="E34" s="237">
        <v>327</v>
      </c>
      <c r="F34" s="237">
        <v>203</v>
      </c>
      <c r="G34" s="237">
        <v>50</v>
      </c>
      <c r="H34" s="237">
        <v>0.6</v>
      </c>
      <c r="I34" s="238">
        <v>65</v>
      </c>
      <c r="J34" s="238"/>
      <c r="K34" s="237" t="s">
        <v>41</v>
      </c>
      <c r="L34" s="243">
        <v>74223630</v>
      </c>
      <c r="M34" s="244"/>
      <c r="N34" s="237" t="s">
        <v>41</v>
      </c>
      <c r="O34" s="237"/>
      <c r="P34" s="237">
        <f t="shared" si="0"/>
        <v>4.5807514399390063E-6</v>
      </c>
      <c r="Q34" s="237">
        <f t="shared" si="1"/>
        <v>4.4056050613531029E-6</v>
      </c>
      <c r="R34" s="237">
        <f t="shared" si="2"/>
        <v>2.7349780656106417E-6</v>
      </c>
      <c r="S34" s="237">
        <f t="shared" si="3"/>
        <v>6.7363991763808914E-7</v>
      </c>
      <c r="T34" s="237">
        <f t="shared" si="4"/>
        <v>130982.87647058822</v>
      </c>
      <c r="U34" s="238">
        <f t="shared" si="5"/>
        <v>8.7573189292951585E-7</v>
      </c>
      <c r="W34" s="237" t="s">
        <v>41</v>
      </c>
      <c r="X34" s="237"/>
      <c r="Y34" s="237">
        <f t="shared" si="7"/>
        <v>-1.1289349100064172</v>
      </c>
      <c r="Z34" s="237">
        <f t="shared" si="8"/>
        <v>-1.1237938236827385</v>
      </c>
      <c r="AA34" s="237">
        <f t="shared" si="9"/>
        <v>-0.99089561222254918</v>
      </c>
      <c r="AB34" s="237">
        <f t="shared" si="10"/>
        <v>-0.91586923279502552</v>
      </c>
      <c r="AC34" s="237">
        <f t="shared" si="11"/>
        <v>1.1698174090096398</v>
      </c>
      <c r="AD34" s="238">
        <f t="shared" si="12"/>
        <v>-0.69796526895220801</v>
      </c>
    </row>
    <row r="35" spans="1:30">
      <c r="A35" s="237">
        <v>3</v>
      </c>
      <c r="B35" s="237" t="s">
        <v>42</v>
      </c>
      <c r="C35" s="237"/>
      <c r="D35" s="237">
        <v>1745</v>
      </c>
      <c r="E35" s="237">
        <v>1641</v>
      </c>
      <c r="F35" s="237">
        <v>1365</v>
      </c>
      <c r="G35" s="237">
        <v>509</v>
      </c>
      <c r="H35" s="237">
        <v>0.78</v>
      </c>
      <c r="I35" s="238">
        <v>204</v>
      </c>
      <c r="J35" s="238"/>
      <c r="K35" s="237" t="s">
        <v>42</v>
      </c>
      <c r="L35" s="243">
        <v>62435200</v>
      </c>
      <c r="M35" s="244"/>
      <c r="N35" s="237" t="s">
        <v>42</v>
      </c>
      <c r="O35" s="237"/>
      <c r="P35" s="237">
        <f t="shared" si="0"/>
        <v>2.7948977499871866E-5</v>
      </c>
      <c r="Q35" s="237">
        <f t="shared" si="1"/>
        <v>2.6283250474091536E-5</v>
      </c>
      <c r="R35" s="237">
        <f t="shared" si="2"/>
        <v>2.186266721336682E-5</v>
      </c>
      <c r="S35" s="237">
        <f t="shared" si="3"/>
        <v>8.1524524627133407E-6</v>
      </c>
      <c r="T35" s="237">
        <f t="shared" si="4"/>
        <v>27907.997707736391</v>
      </c>
      <c r="U35" s="238">
        <f t="shared" si="5"/>
        <v>3.2673876274921837E-6</v>
      </c>
      <c r="W35" s="237" t="s">
        <v>42</v>
      </c>
      <c r="X35" s="237"/>
      <c r="Y35" s="237">
        <f t="shared" si="7"/>
        <v>8.7228397572265443E-2</v>
      </c>
      <c r="Z35" s="237">
        <f t="shared" si="8"/>
        <v>6.4954346442801097E-2</v>
      </c>
      <c r="AA35" s="237">
        <f t="shared" si="9"/>
        <v>-7.2793863246987334E-2</v>
      </c>
      <c r="AB35" s="237">
        <f t="shared" si="10"/>
        <v>0.17455409977500522</v>
      </c>
      <c r="AC35" s="237">
        <f t="shared" si="11"/>
        <v>-0.45473656652464162</v>
      </c>
      <c r="AD35" s="238">
        <f t="shared" si="12"/>
        <v>-0.53135604579974394</v>
      </c>
    </row>
    <row r="36" spans="1:30">
      <c r="A36" s="237">
        <v>2</v>
      </c>
      <c r="B36" s="237" t="s">
        <v>43</v>
      </c>
      <c r="C36" s="237"/>
      <c r="D36" s="237">
        <v>4167</v>
      </c>
      <c r="E36" s="237">
        <v>3870</v>
      </c>
      <c r="F36" s="237">
        <v>3074</v>
      </c>
      <c r="G36" s="237">
        <v>1641</v>
      </c>
      <c r="H36" s="237">
        <v>0.74</v>
      </c>
      <c r="I36" s="238">
        <v>262</v>
      </c>
      <c r="J36" s="238"/>
      <c r="K36" s="237" t="s">
        <v>43</v>
      </c>
      <c r="L36" s="243">
        <v>311721600</v>
      </c>
      <c r="M36" s="244"/>
      <c r="N36" s="237" t="s">
        <v>43</v>
      </c>
      <c r="O36" s="237"/>
      <c r="P36" s="237">
        <f t="shared" si="0"/>
        <v>1.3367697329925165E-5</v>
      </c>
      <c r="Q36" s="237">
        <f t="shared" si="1"/>
        <v>1.2414924086107604E-5</v>
      </c>
      <c r="R36" s="237">
        <f t="shared" si="2"/>
        <v>9.8613634730477457E-6</v>
      </c>
      <c r="S36" s="237">
        <f t="shared" si="3"/>
        <v>5.2643127713960146E-6</v>
      </c>
      <c r="T36" s="237">
        <f t="shared" si="4"/>
        <v>55357.327573794093</v>
      </c>
      <c r="U36" s="238">
        <f t="shared" si="5"/>
        <v>8.4049356862020473E-7</v>
      </c>
      <c r="W36" s="237" t="s">
        <v>43</v>
      </c>
      <c r="X36" s="237"/>
      <c r="Y36" s="237">
        <f t="shared" si="7"/>
        <v>-0.67163185458094343</v>
      </c>
      <c r="Z36" s="237">
        <f t="shared" si="8"/>
        <v>-0.68859784372207655</v>
      </c>
      <c r="AA36" s="237">
        <f t="shared" si="9"/>
        <v>-0.64883929502181503</v>
      </c>
      <c r="AB36" s="237">
        <f t="shared" si="10"/>
        <v>-0.2465414803258503</v>
      </c>
      <c r="AC36" s="237">
        <f t="shared" si="11"/>
        <v>-2.2110125486059375E-2</v>
      </c>
      <c r="AD36" s="238">
        <f t="shared" si="12"/>
        <v>-0.70042006616801322</v>
      </c>
    </row>
    <row r="37" spans="1:30">
      <c r="K37" s="237"/>
      <c r="P37" s="237">
        <f t="shared" ref="P37:U37" si="13">AVERAGE(P3:P36)</f>
        <v>2.6272909079938452E-5</v>
      </c>
      <c r="Q37" s="237">
        <f t="shared" si="13"/>
        <v>2.5087834829967602E-5</v>
      </c>
      <c r="R37" s="237">
        <f t="shared" si="13"/>
        <v>2.3379251175445417E-5</v>
      </c>
      <c r="S37" s="237">
        <f t="shared" si="13"/>
        <v>6.955250099008614E-6</v>
      </c>
      <c r="T37" s="237">
        <f t="shared" si="13"/>
        <v>56760.173239883763</v>
      </c>
      <c r="U37" s="237">
        <f t="shared" si="13"/>
        <v>1.0894940952487725E-5</v>
      </c>
    </row>
    <row r="38" spans="1:30">
      <c r="P38" s="237">
        <f t="shared" ref="P38:U38" si="14">STDEV(P3:P36)</f>
        <v>1.9214710651366197E-5</v>
      </c>
      <c r="Q38" s="237">
        <f t="shared" si="14"/>
        <v>1.8403936142697076E-5</v>
      </c>
      <c r="R38" s="237">
        <f t="shared" si="14"/>
        <v>2.0833953501449352E-5</v>
      </c>
      <c r="S38" s="237">
        <f t="shared" si="14"/>
        <v>6.8586321676081122E-6</v>
      </c>
      <c r="T38" s="237">
        <f t="shared" si="14"/>
        <v>63448.109644342643</v>
      </c>
      <c r="U38" s="237">
        <f t="shared" si="14"/>
        <v>1.4354881976576198E-5</v>
      </c>
    </row>
  </sheetData>
  <mergeCells count="3">
    <mergeCell ref="N1:U1"/>
    <mergeCell ref="W1:AD1"/>
    <mergeCell ref="A1:I1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>
      <selection activeCell="F38" sqref="A1:XFD1048576"/>
    </sheetView>
  </sheetViews>
  <sheetFormatPr defaultRowHeight="13.8"/>
  <cols>
    <col min="1" max="1" width="9" style="12"/>
    <col min="2" max="2" width="14.625" style="12" customWidth="1"/>
    <col min="3" max="3" width="13.625" style="12" customWidth="1"/>
    <col min="4" max="4" width="9.125" style="12"/>
    <col min="5" max="5" width="9.5" style="12" bestFit="1" customWidth="1"/>
    <col min="6" max="6" width="9.5" style="12" customWidth="1"/>
    <col min="7" max="7" width="9" style="12"/>
    <col min="8" max="8" width="13.125" style="12" customWidth="1"/>
    <col min="9" max="9" width="12.625" style="12" customWidth="1"/>
    <col min="10" max="16384" width="9" style="12"/>
  </cols>
  <sheetData>
    <row r="1" spans="1:12">
      <c r="A1" s="12" t="s">
        <v>172</v>
      </c>
    </row>
    <row r="3" spans="1:12">
      <c r="A3" s="11"/>
      <c r="B3" s="246" t="s">
        <v>162</v>
      </c>
      <c r="C3" s="246"/>
      <c r="D3" s="227"/>
      <c r="H3" s="232" t="s">
        <v>163</v>
      </c>
      <c r="I3" s="232"/>
    </row>
    <row r="4" spans="1:12" ht="55.2">
      <c r="A4" s="29"/>
      <c r="B4" s="29" t="s">
        <v>182</v>
      </c>
      <c r="C4" s="29" t="s">
        <v>183</v>
      </c>
      <c r="D4" s="29" t="s">
        <v>184</v>
      </c>
      <c r="E4" s="247" t="s">
        <v>1606</v>
      </c>
      <c r="F4" s="247"/>
      <c r="G4" s="247"/>
      <c r="H4" s="29" t="s">
        <v>182</v>
      </c>
      <c r="I4" s="29" t="s">
        <v>183</v>
      </c>
      <c r="J4" s="29" t="s">
        <v>184</v>
      </c>
      <c r="K4" s="247" t="s">
        <v>1606</v>
      </c>
    </row>
    <row r="5" spans="1:12">
      <c r="A5" s="12" t="s">
        <v>27</v>
      </c>
      <c r="B5" s="248">
        <v>9.31</v>
      </c>
      <c r="C5" s="248">
        <v>16.57</v>
      </c>
      <c r="D5" s="248">
        <f>C5-B5</f>
        <v>7.26</v>
      </c>
      <c r="E5" s="249">
        <f>D5/C5</f>
        <v>0.43814121907060949</v>
      </c>
      <c r="F5" s="249"/>
      <c r="G5" s="12" t="s">
        <v>27</v>
      </c>
      <c r="H5" s="12">
        <f>(B5-B$40)/B$39</f>
        <v>1.5387627435144573</v>
      </c>
      <c r="I5" s="12">
        <f>(C5-C$40)/C$39</f>
        <v>2.6701246176938991</v>
      </c>
      <c r="J5" s="12">
        <f>(D5-D$40)/D$39</f>
        <v>1.9565415280881409</v>
      </c>
      <c r="K5" s="12">
        <f>(E5-E$40)/E$39</f>
        <v>0.73315254655426021</v>
      </c>
      <c r="L5" s="250"/>
    </row>
    <row r="6" spans="1:12">
      <c r="A6" s="12" t="s">
        <v>20</v>
      </c>
      <c r="B6" s="248">
        <v>6.06</v>
      </c>
      <c r="C6" s="248">
        <v>3.07</v>
      </c>
      <c r="D6" s="248">
        <f t="shared" ref="D6:D38" si="0">C6-B6</f>
        <v>-2.9899999999999998</v>
      </c>
      <c r="E6" s="249">
        <f t="shared" ref="E6:E38" si="1">D6/C6</f>
        <v>-0.97394136807817588</v>
      </c>
      <c r="F6" s="249"/>
      <c r="G6" s="12" t="s">
        <v>20</v>
      </c>
      <c r="H6" s="12">
        <f t="shared" ref="H6:H38" si="2">(B6-B$40)/B$39</f>
        <v>0.12968606200001739</v>
      </c>
      <c r="I6" s="12">
        <f t="shared" ref="I6:I38" si="3">(C6-C$40)/C$39</f>
        <v>-0.27904688054105486</v>
      </c>
      <c r="J6" s="12">
        <f t="shared" ref="J6:K38" si="4">(D6-D$40)/D$39</f>
        <v>-0.35561419432188646</v>
      </c>
      <c r="K6" s="12">
        <f t="shared" si="4"/>
        <v>0.32177781426695773</v>
      </c>
      <c r="L6" s="250"/>
    </row>
    <row r="7" spans="1:12">
      <c r="A7" s="12" t="s">
        <v>4</v>
      </c>
      <c r="B7" s="248">
        <v>7.44</v>
      </c>
      <c r="C7" s="248">
        <v>1.19</v>
      </c>
      <c r="D7" s="248">
        <f t="shared" si="0"/>
        <v>-6.25</v>
      </c>
      <c r="E7" s="249">
        <f t="shared" si="1"/>
        <v>-5.2521008403361344</v>
      </c>
      <c r="F7" s="249"/>
      <c r="G7" s="12" t="s">
        <v>4</v>
      </c>
      <c r="H7" s="12">
        <f t="shared" si="2"/>
        <v>0.72800169907384127</v>
      </c>
      <c r="I7" s="12">
        <f t="shared" si="3"/>
        <v>-0.68974631881377435</v>
      </c>
      <c r="J7" s="12">
        <f t="shared" si="4"/>
        <v>-1.090992502132295</v>
      </c>
      <c r="K7" s="12">
        <f t="shared" si="4"/>
        <v>-0.92455630499732044</v>
      </c>
      <c r="L7" s="250"/>
    </row>
    <row r="8" spans="1:12">
      <c r="A8" s="12" t="s">
        <v>29</v>
      </c>
      <c r="B8" s="248">
        <v>8.17</v>
      </c>
      <c r="C8" s="248">
        <v>16.010000000000002</v>
      </c>
      <c r="D8" s="248">
        <f t="shared" si="0"/>
        <v>7.8400000000000016</v>
      </c>
      <c r="E8" s="249">
        <f t="shared" si="1"/>
        <v>0.48969394128669586</v>
      </c>
      <c r="F8" s="249"/>
      <c r="G8" s="12" t="s">
        <v>29</v>
      </c>
      <c r="H8" s="12">
        <f t="shared" si="2"/>
        <v>1.0445019998447767</v>
      </c>
      <c r="I8" s="12">
        <f t="shared" si="3"/>
        <v>2.5477886148041531</v>
      </c>
      <c r="J8" s="12">
        <f t="shared" si="4"/>
        <v>2.0873757055513429</v>
      </c>
      <c r="K8" s="12">
        <f t="shared" si="4"/>
        <v>0.74817113505137178</v>
      </c>
      <c r="L8" s="250"/>
    </row>
    <row r="9" spans="1:12">
      <c r="A9" s="12" t="s">
        <v>44</v>
      </c>
      <c r="B9" s="248">
        <v>4.3600000000000003</v>
      </c>
      <c r="C9" s="248">
        <v>3.63</v>
      </c>
      <c r="D9" s="248">
        <f t="shared" si="0"/>
        <v>-0.73000000000000043</v>
      </c>
      <c r="E9" s="249">
        <f t="shared" si="1"/>
        <v>-0.20110192837465576</v>
      </c>
      <c r="F9" s="249"/>
      <c r="G9" s="12" t="s">
        <v>44</v>
      </c>
      <c r="H9" s="12">
        <f t="shared" si="2"/>
        <v>-0.60736943294599677</v>
      </c>
      <c r="I9" s="12">
        <f t="shared" si="3"/>
        <v>-0.15671087765130862</v>
      </c>
      <c r="J9" s="12">
        <f t="shared" si="4"/>
        <v>0.15418794544851944</v>
      </c>
      <c r="K9" s="12">
        <f t="shared" si="4"/>
        <v>0.54692513957393407</v>
      </c>
      <c r="L9" s="250"/>
    </row>
    <row r="10" spans="1:12">
      <c r="A10" s="12" t="s">
        <v>6</v>
      </c>
      <c r="B10" s="248">
        <v>5.19</v>
      </c>
      <c r="C10" s="248">
        <v>2.46</v>
      </c>
      <c r="D10" s="248">
        <f t="shared" si="0"/>
        <v>-2.7300000000000004</v>
      </c>
      <c r="E10" s="249">
        <f t="shared" si="1"/>
        <v>-1.1097560975609757</v>
      </c>
      <c r="F10" s="249"/>
      <c r="G10" s="12" t="s">
        <v>6</v>
      </c>
      <c r="H10" s="12">
        <f t="shared" si="2"/>
        <v>-0.24751292659000146</v>
      </c>
      <c r="I10" s="12">
        <f t="shared" si="3"/>
        <v>-0.41230574083167126</v>
      </c>
      <c r="J10" s="12">
        <f t="shared" si="4"/>
        <v>-0.29696439063148589</v>
      </c>
      <c r="K10" s="12">
        <f t="shared" si="4"/>
        <v>0.28221161007314288</v>
      </c>
      <c r="L10" s="15"/>
    </row>
    <row r="11" spans="1:12">
      <c r="A11" s="12" t="s">
        <v>7</v>
      </c>
      <c r="B11" s="248">
        <v>5.51</v>
      </c>
      <c r="C11" s="248">
        <v>4.78</v>
      </c>
      <c r="D11" s="248">
        <f t="shared" si="0"/>
        <v>-0.72999999999999954</v>
      </c>
      <c r="E11" s="249">
        <f t="shared" si="1"/>
        <v>-0.15271966527196643</v>
      </c>
      <c r="F11" s="249"/>
      <c r="G11" s="12" t="s">
        <v>7</v>
      </c>
      <c r="H11" s="12">
        <f t="shared" si="2"/>
        <v>-0.10877306871781076</v>
      </c>
      <c r="I11" s="12">
        <f t="shared" si="3"/>
        <v>9.4514842568706056E-2</v>
      </c>
      <c r="J11" s="12">
        <f t="shared" si="4"/>
        <v>0.15418794544851963</v>
      </c>
      <c r="K11" s="12">
        <f t="shared" si="4"/>
        <v>0.561020094580433</v>
      </c>
      <c r="L11" s="250"/>
    </row>
    <row r="12" spans="1:12">
      <c r="A12" s="12" t="s">
        <v>9</v>
      </c>
      <c r="B12" s="248">
        <v>6.86</v>
      </c>
      <c r="C12" s="248">
        <v>10.53</v>
      </c>
      <c r="D12" s="248">
        <f t="shared" si="0"/>
        <v>3.669999999999999</v>
      </c>
      <c r="E12" s="249">
        <f t="shared" si="1"/>
        <v>0.3485280151946818</v>
      </c>
      <c r="F12" s="249"/>
      <c r="G12" s="12" t="s">
        <v>9</v>
      </c>
      <c r="H12" s="12">
        <f t="shared" si="2"/>
        <v>0.47653570668049511</v>
      </c>
      <c r="I12" s="12">
        <f t="shared" si="3"/>
        <v>1.3506434436687789</v>
      </c>
      <c r="J12" s="12">
        <f t="shared" si="4"/>
        <v>1.1467230848245311</v>
      </c>
      <c r="K12" s="12">
        <f t="shared" si="4"/>
        <v>0.70704599436717985</v>
      </c>
      <c r="L12" s="250"/>
    </row>
    <row r="13" spans="1:12">
      <c r="A13" s="12" t="s">
        <v>25</v>
      </c>
      <c r="B13" s="248">
        <v>5.87</v>
      </c>
      <c r="C13" s="248">
        <v>13.44</v>
      </c>
      <c r="D13" s="248">
        <f t="shared" si="0"/>
        <v>7.5699999999999994</v>
      </c>
      <c r="E13" s="249">
        <f t="shared" si="1"/>
        <v>0.56324404761904756</v>
      </c>
      <c r="F13" s="249"/>
      <c r="G13" s="12" t="s">
        <v>25</v>
      </c>
      <c r="H13" s="12">
        <f t="shared" si="2"/>
        <v>4.7309271388404225E-2</v>
      </c>
      <c r="I13" s="12">
        <f t="shared" si="3"/>
        <v>1.9863537443994241</v>
      </c>
      <c r="J13" s="12">
        <f t="shared" si="4"/>
        <v>2.0264701401805412</v>
      </c>
      <c r="K13" s="12">
        <f t="shared" si="4"/>
        <v>0.76959810793350791</v>
      </c>
      <c r="L13" s="250"/>
    </row>
    <row r="14" spans="1:12">
      <c r="A14" s="12" t="s">
        <v>11</v>
      </c>
      <c r="B14" s="248">
        <v>5.14</v>
      </c>
      <c r="C14" s="248">
        <v>3.11</v>
      </c>
      <c r="D14" s="248">
        <f t="shared" si="0"/>
        <v>-2.0299999999999998</v>
      </c>
      <c r="E14" s="249">
        <f t="shared" si="1"/>
        <v>-0.65273311897106101</v>
      </c>
      <c r="F14" s="249"/>
      <c r="G14" s="12" t="s">
        <v>11</v>
      </c>
      <c r="H14" s="12">
        <f t="shared" si="2"/>
        <v>-0.26919102938253159</v>
      </c>
      <c r="I14" s="12">
        <f t="shared" si="3"/>
        <v>-0.27030859462035867</v>
      </c>
      <c r="J14" s="12">
        <f t="shared" si="4"/>
        <v>-0.13906107300348389</v>
      </c>
      <c r="K14" s="12">
        <f t="shared" si="4"/>
        <v>0.41535375570797334</v>
      </c>
      <c r="L14" s="250"/>
    </row>
    <row r="15" spans="1:12">
      <c r="A15" s="12" t="s">
        <v>8</v>
      </c>
      <c r="B15" s="248">
        <v>5.3</v>
      </c>
      <c r="C15" s="248">
        <v>2.27</v>
      </c>
      <c r="D15" s="248">
        <f t="shared" si="0"/>
        <v>-3.03</v>
      </c>
      <c r="E15" s="249">
        <f t="shared" si="1"/>
        <v>-1.3348017621145374</v>
      </c>
      <c r="F15" s="249"/>
      <c r="G15" s="12" t="s">
        <v>8</v>
      </c>
      <c r="H15" s="12">
        <f t="shared" si="2"/>
        <v>-0.19982110044643606</v>
      </c>
      <c r="I15" s="12">
        <f t="shared" si="3"/>
        <v>-0.453812598954978</v>
      </c>
      <c r="J15" s="12">
        <f t="shared" si="4"/>
        <v>-0.36463724104348655</v>
      </c>
      <c r="K15" s="12">
        <f t="shared" si="4"/>
        <v>0.21665021809034882</v>
      </c>
      <c r="L15" s="15"/>
    </row>
    <row r="16" spans="1:12">
      <c r="A16" s="12" t="s">
        <v>30</v>
      </c>
      <c r="B16" s="248">
        <v>4.38</v>
      </c>
      <c r="C16" s="248">
        <v>1.61</v>
      </c>
      <c r="D16" s="248">
        <f t="shared" si="0"/>
        <v>-2.7699999999999996</v>
      </c>
      <c r="E16" s="249">
        <f t="shared" si="1"/>
        <v>-1.7204968944099375</v>
      </c>
      <c r="F16" s="249"/>
      <c r="G16" s="12" t="s">
        <v>30</v>
      </c>
      <c r="H16" s="12">
        <f t="shared" si="2"/>
        <v>-0.59869819182898509</v>
      </c>
      <c r="I16" s="12">
        <f t="shared" si="3"/>
        <v>-0.59799431664646452</v>
      </c>
      <c r="J16" s="12">
        <f t="shared" si="4"/>
        <v>-0.30598743735308581</v>
      </c>
      <c r="K16" s="12">
        <f t="shared" si="4"/>
        <v>0.10428764579002345</v>
      </c>
      <c r="L16" s="250"/>
    </row>
    <row r="17" spans="1:12">
      <c r="A17" s="12" t="s">
        <v>17</v>
      </c>
      <c r="B17" s="248">
        <v>2.92</v>
      </c>
      <c r="C17" s="248">
        <v>2.17</v>
      </c>
      <c r="D17" s="248">
        <f t="shared" si="0"/>
        <v>-0.75</v>
      </c>
      <c r="E17" s="249">
        <f t="shared" si="1"/>
        <v>-0.34562211981566821</v>
      </c>
      <c r="F17" s="249"/>
      <c r="G17" s="12" t="s">
        <v>17</v>
      </c>
      <c r="H17" s="12">
        <f t="shared" si="2"/>
        <v>-1.2316987933708563</v>
      </c>
      <c r="I17" s="12">
        <f t="shared" si="3"/>
        <v>-0.47565831375671841</v>
      </c>
      <c r="J17" s="12">
        <f t="shared" si="4"/>
        <v>0.14967642208771947</v>
      </c>
      <c r="K17" s="12">
        <f t="shared" si="4"/>
        <v>0.5048228180771448</v>
      </c>
      <c r="L17" s="250"/>
    </row>
    <row r="18" spans="1:12">
      <c r="A18" s="12" t="s">
        <v>32</v>
      </c>
      <c r="B18" s="248">
        <v>5.57</v>
      </c>
      <c r="C18" s="248">
        <v>3.73</v>
      </c>
      <c r="D18" s="248">
        <f t="shared" si="0"/>
        <v>-1.8400000000000003</v>
      </c>
      <c r="E18" s="249">
        <f t="shared" si="1"/>
        <v>-0.4932975871313674</v>
      </c>
      <c r="F18" s="249"/>
      <c r="G18" s="12" t="s">
        <v>32</v>
      </c>
      <c r="H18" s="12">
        <f t="shared" si="2"/>
        <v>-8.2759345366774734E-2</v>
      </c>
      <c r="I18" s="12">
        <f t="shared" si="3"/>
        <v>-0.13486516284956818</v>
      </c>
      <c r="J18" s="12">
        <f t="shared" si="4"/>
        <v>-9.6201601075883492E-2</v>
      </c>
      <c r="K18" s="12">
        <f t="shared" si="4"/>
        <v>0.46180128634431489</v>
      </c>
      <c r="L18" s="15"/>
    </row>
    <row r="19" spans="1:12">
      <c r="A19" s="12" t="s">
        <v>45</v>
      </c>
      <c r="B19" s="248">
        <v>6.22</v>
      </c>
      <c r="C19" s="248">
        <v>0.35</v>
      </c>
      <c r="D19" s="248">
        <f t="shared" si="0"/>
        <v>-5.87</v>
      </c>
      <c r="E19" s="249">
        <f t="shared" si="1"/>
        <v>-16.771428571428572</v>
      </c>
      <c r="F19" s="249"/>
      <c r="G19" s="12" t="s">
        <v>45</v>
      </c>
      <c r="H19" s="12">
        <f t="shared" si="2"/>
        <v>0.19905599093611295</v>
      </c>
      <c r="I19" s="12">
        <f t="shared" si="3"/>
        <v>-0.87325032314839368</v>
      </c>
      <c r="J19" s="12">
        <f t="shared" si="4"/>
        <v>-1.0052735582770942</v>
      </c>
      <c r="K19" s="12">
        <f t="shared" si="4"/>
        <v>-4.2804226010870883</v>
      </c>
      <c r="L19" s="250"/>
    </row>
    <row r="20" spans="1:12">
      <c r="A20" s="12" t="s">
        <v>12</v>
      </c>
      <c r="B20" s="248">
        <v>4.6100000000000003</v>
      </c>
      <c r="C20" s="248">
        <v>1.08</v>
      </c>
      <c r="D20" s="248">
        <f t="shared" si="0"/>
        <v>-3.5300000000000002</v>
      </c>
      <c r="E20" s="249">
        <f t="shared" si="1"/>
        <v>-3.2685185185185186</v>
      </c>
      <c r="F20" s="249"/>
      <c r="G20" s="12" t="s">
        <v>12</v>
      </c>
      <c r="H20" s="12">
        <f t="shared" si="2"/>
        <v>-0.49897891898334762</v>
      </c>
      <c r="I20" s="12">
        <f t="shared" si="3"/>
        <v>-0.71377660509568874</v>
      </c>
      <c r="J20" s="12">
        <f t="shared" si="4"/>
        <v>-0.47742532506348795</v>
      </c>
      <c r="K20" s="12">
        <f t="shared" si="4"/>
        <v>-0.34668950454681013</v>
      </c>
      <c r="L20" s="250"/>
    </row>
    <row r="21" spans="1:12">
      <c r="A21" s="12" t="s">
        <v>33</v>
      </c>
      <c r="B21" s="248">
        <v>5.0199999999999996</v>
      </c>
      <c r="C21" s="248">
        <v>0.72</v>
      </c>
      <c r="D21" s="248">
        <f t="shared" si="0"/>
        <v>-4.3</v>
      </c>
      <c r="E21" s="249">
        <f t="shared" si="1"/>
        <v>-5.9722222222222223</v>
      </c>
      <c r="F21" s="249"/>
      <c r="G21" s="12" t="s">
        <v>33</v>
      </c>
      <c r="H21" s="12">
        <f t="shared" si="2"/>
        <v>-0.32121847608460324</v>
      </c>
      <c r="I21" s="12">
        <f t="shared" si="3"/>
        <v>-0.79242117838195425</v>
      </c>
      <c r="J21" s="12">
        <f t="shared" si="4"/>
        <v>-0.6511189744542899</v>
      </c>
      <c r="K21" s="12">
        <f t="shared" si="4"/>
        <v>-1.1343455506007989</v>
      </c>
      <c r="L21" s="15"/>
    </row>
    <row r="22" spans="1:12">
      <c r="A22" s="12" t="s">
        <v>185</v>
      </c>
      <c r="B22" s="248">
        <v>5.69</v>
      </c>
      <c r="C22" s="248">
        <v>0.68</v>
      </c>
      <c r="D22" s="248">
        <f t="shared" si="0"/>
        <v>-5.0100000000000007</v>
      </c>
      <c r="E22" s="249">
        <f t="shared" si="1"/>
        <v>-7.3676470588235299</v>
      </c>
      <c r="F22" s="249"/>
      <c r="G22" s="12" t="s">
        <v>185</v>
      </c>
      <c r="H22" s="12">
        <f t="shared" si="2"/>
        <v>-3.0731898664703071E-2</v>
      </c>
      <c r="I22" s="12">
        <f t="shared" si="3"/>
        <v>-0.80115946430265028</v>
      </c>
      <c r="J22" s="12">
        <f t="shared" si="4"/>
        <v>-0.81127805376269191</v>
      </c>
      <c r="K22" s="12">
        <f t="shared" si="4"/>
        <v>-1.5408674663925632</v>
      </c>
      <c r="L22" s="250"/>
    </row>
    <row r="23" spans="1:12">
      <c r="A23" s="12" t="s">
        <v>14</v>
      </c>
      <c r="B23" s="248">
        <v>6.29</v>
      </c>
      <c r="C23" s="248">
        <v>9.5500000000000007</v>
      </c>
      <c r="D23" s="248">
        <f t="shared" si="0"/>
        <v>3.2600000000000007</v>
      </c>
      <c r="E23" s="249">
        <f t="shared" si="1"/>
        <v>0.34136125654450267</v>
      </c>
      <c r="F23" s="249"/>
      <c r="G23" s="12" t="s">
        <v>14</v>
      </c>
      <c r="H23" s="12">
        <f t="shared" si="2"/>
        <v>0.22940533484565484</v>
      </c>
      <c r="I23" s="12">
        <f t="shared" si="3"/>
        <v>1.1365554386117231</v>
      </c>
      <c r="J23" s="12">
        <f t="shared" si="4"/>
        <v>1.0542368559281303</v>
      </c>
      <c r="K23" s="12">
        <f t="shared" si="4"/>
        <v>0.70495813955761222</v>
      </c>
      <c r="L23" s="250"/>
    </row>
    <row r="24" spans="1:12">
      <c r="A24" s="12" t="s">
        <v>16</v>
      </c>
      <c r="B24" s="248">
        <v>15.82</v>
      </c>
      <c r="C24" s="248">
        <v>1.68</v>
      </c>
      <c r="D24" s="248">
        <f t="shared" si="0"/>
        <v>-14.14</v>
      </c>
      <c r="E24" s="249">
        <f t="shared" si="1"/>
        <v>-8.4166666666666679</v>
      </c>
      <c r="F24" s="249"/>
      <c r="G24" s="12" t="s">
        <v>16</v>
      </c>
      <c r="H24" s="12">
        <f t="shared" si="2"/>
        <v>4.3612517271018429</v>
      </c>
      <c r="I24" s="12">
        <f t="shared" si="3"/>
        <v>-0.58270231628524638</v>
      </c>
      <c r="J24" s="12">
        <f t="shared" si="4"/>
        <v>-2.8707884679679161</v>
      </c>
      <c r="K24" s="12">
        <f t="shared" si="4"/>
        <v>-1.8464729347044055</v>
      </c>
      <c r="L24" s="250"/>
    </row>
    <row r="25" spans="1:12">
      <c r="A25" s="12" t="s">
        <v>35</v>
      </c>
      <c r="B25" s="248">
        <v>2.89</v>
      </c>
      <c r="C25" s="248">
        <v>1.27</v>
      </c>
      <c r="D25" s="248">
        <f t="shared" si="0"/>
        <v>-1.62</v>
      </c>
      <c r="E25" s="249">
        <f t="shared" si="1"/>
        <v>-1.2755905511811025</v>
      </c>
      <c r="F25" s="249"/>
      <c r="G25" s="12" t="s">
        <v>35</v>
      </c>
      <c r="H25" s="12">
        <f t="shared" si="2"/>
        <v>-1.2447056550463742</v>
      </c>
      <c r="I25" s="12">
        <f t="shared" si="3"/>
        <v>-0.67226974697238195</v>
      </c>
      <c r="J25" s="12">
        <f t="shared" si="4"/>
        <v>-4.6574844107082868E-2</v>
      </c>
      <c r="K25" s="12">
        <f t="shared" si="4"/>
        <v>0.23389991457965356</v>
      </c>
      <c r="L25" s="15"/>
    </row>
    <row r="26" spans="1:12">
      <c r="A26" s="12" t="s">
        <v>19</v>
      </c>
      <c r="B26" s="248">
        <v>5.28</v>
      </c>
      <c r="C26" s="248">
        <v>1.17</v>
      </c>
      <c r="D26" s="248">
        <f t="shared" si="0"/>
        <v>-4.1100000000000003</v>
      </c>
      <c r="E26" s="249">
        <f t="shared" si="1"/>
        <v>-3.5128205128205132</v>
      </c>
      <c r="F26" s="249"/>
      <c r="G26" s="12" t="s">
        <v>19</v>
      </c>
      <c r="H26" s="12">
        <f t="shared" si="2"/>
        <v>-0.20849234156344781</v>
      </c>
      <c r="I26" s="12">
        <f t="shared" si="3"/>
        <v>-0.69411546177412242</v>
      </c>
      <c r="J26" s="12">
        <f t="shared" si="4"/>
        <v>-0.60825950252668948</v>
      </c>
      <c r="K26" s="12">
        <f t="shared" si="4"/>
        <v>-0.41786074369236292</v>
      </c>
      <c r="L26" s="250"/>
    </row>
    <row r="27" spans="1:12">
      <c r="A27" s="12" t="s">
        <v>36</v>
      </c>
      <c r="B27" s="248">
        <v>5.6</v>
      </c>
      <c r="C27" s="248">
        <v>10.14</v>
      </c>
      <c r="D27" s="248">
        <f t="shared" si="0"/>
        <v>4.5400000000000009</v>
      </c>
      <c r="E27" s="249">
        <f t="shared" si="1"/>
        <v>0.44773175542406318</v>
      </c>
      <c r="F27" s="249"/>
      <c r="G27" s="12" t="s">
        <v>36</v>
      </c>
      <c r="H27" s="12">
        <f t="shared" si="2"/>
        <v>-6.9752483691257097E-2</v>
      </c>
      <c r="I27" s="12">
        <f t="shared" si="3"/>
        <v>1.2654451559419915</v>
      </c>
      <c r="J27" s="12">
        <f t="shared" si="4"/>
        <v>1.3429743510193337</v>
      </c>
      <c r="K27" s="12">
        <f t="shared" si="4"/>
        <v>0.73594650801288841</v>
      </c>
      <c r="L27" s="250"/>
    </row>
    <row r="28" spans="1:12">
      <c r="A28" s="12" t="s">
        <v>37</v>
      </c>
      <c r="B28" s="248">
        <v>4.9800000000000004</v>
      </c>
      <c r="C28" s="248">
        <v>8.18</v>
      </c>
      <c r="D28" s="248">
        <f t="shared" si="0"/>
        <v>3.1999999999999993</v>
      </c>
      <c r="E28" s="249">
        <f t="shared" si="1"/>
        <v>0.39119804400977987</v>
      </c>
      <c r="F28" s="249"/>
      <c r="G28" s="12" t="s">
        <v>37</v>
      </c>
      <c r="H28" s="12">
        <f t="shared" si="2"/>
        <v>-0.33856095831862676</v>
      </c>
      <c r="I28" s="12">
        <f t="shared" si="3"/>
        <v>0.83726914582787948</v>
      </c>
      <c r="J28" s="12">
        <f t="shared" si="4"/>
        <v>1.0407022858457298</v>
      </c>
      <c r="K28" s="12">
        <f t="shared" si="4"/>
        <v>0.71947683363979309</v>
      </c>
      <c r="L28" s="250"/>
    </row>
    <row r="29" spans="1:12">
      <c r="A29" s="12" t="s">
        <v>21</v>
      </c>
      <c r="B29" s="248">
        <v>4.4400000000000004</v>
      </c>
      <c r="C29" s="248">
        <v>2.08</v>
      </c>
      <c r="D29" s="248">
        <f t="shared" si="0"/>
        <v>-2.3600000000000003</v>
      </c>
      <c r="E29" s="249">
        <f t="shared" si="1"/>
        <v>-1.1346153846153848</v>
      </c>
      <c r="F29" s="249"/>
      <c r="G29" s="12" t="s">
        <v>21</v>
      </c>
      <c r="H29" s="12">
        <f t="shared" si="2"/>
        <v>-0.57268446847794907</v>
      </c>
      <c r="I29" s="12">
        <f t="shared" si="3"/>
        <v>-0.49531945707828473</v>
      </c>
      <c r="J29" s="12">
        <f t="shared" si="4"/>
        <v>-0.21350120845668488</v>
      </c>
      <c r="K29" s="12">
        <f t="shared" si="4"/>
        <v>0.27496948227556867</v>
      </c>
      <c r="L29" s="250"/>
    </row>
    <row r="30" spans="1:12">
      <c r="A30" s="12" t="s">
        <v>38</v>
      </c>
      <c r="B30" s="248">
        <v>3.88</v>
      </c>
      <c r="C30" s="248">
        <v>1.51</v>
      </c>
      <c r="D30" s="248">
        <f t="shared" si="0"/>
        <v>-2.37</v>
      </c>
      <c r="E30" s="249">
        <f t="shared" si="1"/>
        <v>-1.5695364238410596</v>
      </c>
      <c r="F30" s="249"/>
      <c r="G30" s="12" t="s">
        <v>38</v>
      </c>
      <c r="H30" s="12">
        <f t="shared" si="2"/>
        <v>-0.8154792197542835</v>
      </c>
      <c r="I30" s="12">
        <f t="shared" si="3"/>
        <v>-0.6198400314482051</v>
      </c>
      <c r="J30" s="12">
        <f t="shared" si="4"/>
        <v>-0.21575697013708486</v>
      </c>
      <c r="K30" s="12">
        <f t="shared" si="4"/>
        <v>0.1482661805665407</v>
      </c>
      <c r="L30" s="250"/>
    </row>
    <row r="31" spans="1:12">
      <c r="A31" s="12" t="s">
        <v>24</v>
      </c>
      <c r="B31" s="248">
        <v>4.0599999999999996</v>
      </c>
      <c r="C31" s="248">
        <v>2.71</v>
      </c>
      <c r="D31" s="248">
        <f t="shared" si="0"/>
        <v>-1.3499999999999996</v>
      </c>
      <c r="E31" s="249">
        <f t="shared" si="1"/>
        <v>-0.49815498154981536</v>
      </c>
      <c r="F31" s="249"/>
      <c r="G31" s="12" t="s">
        <v>24</v>
      </c>
      <c r="H31" s="12">
        <f>(B31-B$40)/B$39</f>
        <v>-0.7374380497011761</v>
      </c>
      <c r="I31" s="12">
        <f t="shared" si="3"/>
        <v>-0.35769145382732026</v>
      </c>
      <c r="J31" s="12">
        <f t="shared" si="4"/>
        <v>1.4330721263717955E-2</v>
      </c>
      <c r="K31" s="12">
        <f>(E31-E$40)/E$39</f>
        <v>0.46038620669763675</v>
      </c>
      <c r="L31" s="250"/>
    </row>
    <row r="32" spans="1:12">
      <c r="A32" s="12" t="s">
        <v>23</v>
      </c>
      <c r="B32" s="248">
        <v>5.81</v>
      </c>
      <c r="C32" s="248">
        <v>2.35</v>
      </c>
      <c r="D32" s="248">
        <f t="shared" si="0"/>
        <v>-3.4599999999999995</v>
      </c>
      <c r="E32" s="249">
        <f t="shared" si="1"/>
        <v>-1.4723404255319146</v>
      </c>
      <c r="F32" s="249"/>
      <c r="G32" s="12" t="s">
        <v>23</v>
      </c>
      <c r="H32" s="12">
        <f t="shared" si="2"/>
        <v>2.1295548037368203E-2</v>
      </c>
      <c r="I32" s="12">
        <f t="shared" si="3"/>
        <v>-0.43633602711358566</v>
      </c>
      <c r="J32" s="12">
        <f t="shared" si="4"/>
        <v>-0.46163499330068769</v>
      </c>
      <c r="K32" s="12">
        <f t="shared" si="4"/>
        <v>0.17658178912068026</v>
      </c>
      <c r="L32" s="250"/>
    </row>
    <row r="33" spans="1:12">
      <c r="A33" s="12" t="s">
        <v>10</v>
      </c>
      <c r="B33" s="248">
        <v>3.67</v>
      </c>
      <c r="C33" s="248">
        <v>1.25</v>
      </c>
      <c r="D33" s="248">
        <f t="shared" si="0"/>
        <v>-2.42</v>
      </c>
      <c r="E33" s="249">
        <f t="shared" si="1"/>
        <v>-1.9359999999999999</v>
      </c>
      <c r="F33" s="249"/>
      <c r="G33" s="12" t="s">
        <v>10</v>
      </c>
      <c r="H33" s="12">
        <f t="shared" si="2"/>
        <v>-0.9065272514829088</v>
      </c>
      <c r="I33" s="12">
        <f t="shared" si="3"/>
        <v>-0.67663888993273003</v>
      </c>
      <c r="J33" s="12">
        <f t="shared" si="4"/>
        <v>-0.22703577853908496</v>
      </c>
      <c r="K33" s="12">
        <f t="shared" si="4"/>
        <v>4.1506238260455727E-2</v>
      </c>
      <c r="L33" s="250"/>
    </row>
    <row r="34" spans="1:12">
      <c r="A34" s="12" t="s">
        <v>26</v>
      </c>
      <c r="B34" s="248">
        <v>7.25</v>
      </c>
      <c r="C34" s="248">
        <v>10.62</v>
      </c>
      <c r="D34" s="248">
        <f t="shared" si="0"/>
        <v>3.3699999999999992</v>
      </c>
      <c r="E34" s="249">
        <f t="shared" si="1"/>
        <v>0.31732580037664776</v>
      </c>
      <c r="F34" s="249"/>
      <c r="G34" s="12" t="s">
        <v>26</v>
      </c>
      <c r="H34" s="12">
        <f t="shared" si="2"/>
        <v>0.64562490846222775</v>
      </c>
      <c r="I34" s="12">
        <f t="shared" si="3"/>
        <v>1.3703045869903452</v>
      </c>
      <c r="J34" s="12">
        <f t="shared" si="4"/>
        <v>1.0790502344125303</v>
      </c>
      <c r="K34" s="12">
        <f t="shared" si="4"/>
        <v>0.69795601416038677</v>
      </c>
      <c r="L34" s="250"/>
    </row>
    <row r="35" spans="1:12">
      <c r="A35" s="12" t="s">
        <v>40</v>
      </c>
      <c r="B35" s="248">
        <v>5.79</v>
      </c>
      <c r="C35" s="248">
        <v>1.3</v>
      </c>
      <c r="D35" s="248">
        <f t="shared" si="0"/>
        <v>-4.49</v>
      </c>
      <c r="E35" s="249">
        <f t="shared" si="1"/>
        <v>-3.453846153846154</v>
      </c>
      <c r="F35" s="249"/>
      <c r="G35" s="12" t="s">
        <v>40</v>
      </c>
      <c r="H35" s="12">
        <f t="shared" si="2"/>
        <v>1.2624306920356453E-2</v>
      </c>
      <c r="I35" s="12">
        <f t="shared" si="3"/>
        <v>-0.66571603253185996</v>
      </c>
      <c r="J35" s="12">
        <f t="shared" si="4"/>
        <v>-0.69397844638189043</v>
      </c>
      <c r="K35" s="12">
        <f t="shared" si="4"/>
        <v>-0.40068004806189128</v>
      </c>
      <c r="L35" s="15"/>
    </row>
    <row r="36" spans="1:12">
      <c r="A36" s="12" t="s">
        <v>41</v>
      </c>
      <c r="B36" s="248">
        <v>3.33</v>
      </c>
      <c r="C36" s="248">
        <v>1.52</v>
      </c>
      <c r="D36" s="248">
        <f t="shared" si="0"/>
        <v>-1.81</v>
      </c>
      <c r="E36" s="249">
        <f t="shared" si="1"/>
        <v>-1.1907894736842106</v>
      </c>
      <c r="F36" s="249"/>
      <c r="G36" s="12" t="s">
        <v>41</v>
      </c>
      <c r="H36" s="12">
        <f t="shared" si="2"/>
        <v>-1.0539383504721116</v>
      </c>
      <c r="I36" s="12">
        <f t="shared" si="3"/>
        <v>-0.61765545996803095</v>
      </c>
      <c r="J36" s="12">
        <f t="shared" si="4"/>
        <v>-8.9434316034683353E-2</v>
      </c>
      <c r="K36" s="12">
        <f t="shared" si="4"/>
        <v>0.25860457482434718</v>
      </c>
      <c r="L36" s="250"/>
    </row>
    <row r="37" spans="1:12">
      <c r="A37" s="12" t="s">
        <v>42</v>
      </c>
      <c r="B37" s="248">
        <v>4.9400000000000004</v>
      </c>
      <c r="C37" s="248">
        <v>1.32</v>
      </c>
      <c r="D37" s="248">
        <f t="shared" si="0"/>
        <v>-3.62</v>
      </c>
      <c r="E37" s="249">
        <f t="shared" si="1"/>
        <v>-2.7424242424242422</v>
      </c>
      <c r="F37" s="249"/>
      <c r="G37" s="12" t="s">
        <v>42</v>
      </c>
      <c r="H37" s="12">
        <f t="shared" si="2"/>
        <v>-0.35590344055265066</v>
      </c>
      <c r="I37" s="12">
        <f t="shared" si="3"/>
        <v>-0.66134688957151178</v>
      </c>
      <c r="J37" s="12">
        <f t="shared" si="4"/>
        <v>-0.49772718018708811</v>
      </c>
      <c r="K37" s="12">
        <f t="shared" si="4"/>
        <v>-0.19342517429035211</v>
      </c>
      <c r="L37" s="250"/>
    </row>
    <row r="38" spans="1:12">
      <c r="A38" s="12" t="s">
        <v>48</v>
      </c>
      <c r="B38" s="248">
        <v>8.2200000000000006</v>
      </c>
      <c r="C38" s="248">
        <v>3.76</v>
      </c>
      <c r="D38" s="248">
        <f t="shared" si="0"/>
        <v>-4.4600000000000009</v>
      </c>
      <c r="E38" s="249">
        <f t="shared" si="1"/>
        <v>-1.1861702127659577</v>
      </c>
      <c r="F38" s="249"/>
      <c r="G38" s="12" t="s">
        <v>48</v>
      </c>
      <c r="H38" s="12">
        <f t="shared" si="2"/>
        <v>1.0661801026373068</v>
      </c>
      <c r="I38" s="12">
        <f t="shared" si="3"/>
        <v>-0.12831144840904612</v>
      </c>
      <c r="J38" s="12">
        <f t="shared" si="4"/>
        <v>-0.68721116134069049</v>
      </c>
      <c r="K38" s="12">
        <f t="shared" si="4"/>
        <v>0.25995028026743205</v>
      </c>
      <c r="L38" s="250"/>
    </row>
    <row r="39" spans="1:12">
      <c r="B39" s="12">
        <f>STDEV(B5:B38)</f>
        <v>2.3064749013566694</v>
      </c>
      <c r="C39" s="12">
        <f>STDEV(C5:C38)</f>
        <v>4.5775567843645577</v>
      </c>
      <c r="D39" s="12">
        <f>STDEV(D5:D38)</f>
        <v>4.4330924170263613</v>
      </c>
      <c r="E39" s="12">
        <f>STDEV(E5:E38)</f>
        <v>3.4325943630455957</v>
      </c>
    </row>
    <row r="40" spans="1:12">
      <c r="B40" s="12">
        <f>AVERAGE(B5:B38)</f>
        <v>5.7608823529411746</v>
      </c>
      <c r="C40" s="12">
        <f>AVERAGE(C5:C38)</f>
        <v>4.3473529411764718</v>
      </c>
      <c r="D40" s="12">
        <f>AVERAGE(D5:D38)</f>
        <v>-1.4135294117647061</v>
      </c>
      <c r="E40" s="12">
        <f>AVERAGE(E5:E38)</f>
        <v>-2.0784740794840677</v>
      </c>
    </row>
    <row r="43" spans="1:12">
      <c r="B43" s="248"/>
    </row>
  </sheetData>
  <mergeCells count="2">
    <mergeCell ref="B3:C3"/>
    <mergeCell ref="H3:I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workbookViewId="0"/>
  </sheetViews>
  <sheetFormatPr defaultRowHeight="13.8"/>
  <cols>
    <col min="1" max="1" width="9" style="12"/>
    <col min="2" max="14" width="9.125" style="12" bestFit="1" customWidth="1"/>
    <col min="15" max="19" width="9.25" style="12" bestFit="1" customWidth="1"/>
    <col min="20" max="20" width="9.125" style="12" bestFit="1" customWidth="1"/>
    <col min="21" max="21" width="9.125" style="3"/>
    <col min="22" max="22" width="9" style="12"/>
    <col min="23" max="39" width="9.125" style="12" bestFit="1" customWidth="1"/>
    <col min="40" max="40" width="16.875" style="12" bestFit="1" customWidth="1"/>
    <col min="41" max="41" width="9.125" style="12" bestFit="1" customWidth="1"/>
    <col min="42" max="16384" width="9" style="12"/>
  </cols>
  <sheetData>
    <row r="1" spans="1:41" ht="14.4" thickBot="1">
      <c r="B1" s="251" t="s">
        <v>162</v>
      </c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62"/>
      <c r="P1" s="62"/>
      <c r="Q1" s="62"/>
      <c r="R1" s="62"/>
      <c r="S1" s="62"/>
      <c r="W1" s="251" t="s">
        <v>1503</v>
      </c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</row>
    <row r="2" spans="1:41" ht="55.2">
      <c r="A2" s="265" t="s">
        <v>1491</v>
      </c>
      <c r="B2" s="266" t="s">
        <v>1492</v>
      </c>
      <c r="C2" s="266" t="s">
        <v>1493</v>
      </c>
      <c r="D2" s="266" t="s">
        <v>1494</v>
      </c>
      <c r="E2" s="266" t="s">
        <v>1495</v>
      </c>
      <c r="F2" s="266" t="s">
        <v>1496</v>
      </c>
      <c r="G2" s="266" t="s">
        <v>1497</v>
      </c>
      <c r="H2" s="267" t="s">
        <v>182</v>
      </c>
      <c r="I2" s="266" t="s">
        <v>1498</v>
      </c>
      <c r="J2" s="266" t="s">
        <v>1499</v>
      </c>
      <c r="K2" s="266" t="s">
        <v>1500</v>
      </c>
      <c r="L2" s="266" t="s">
        <v>1501</v>
      </c>
      <c r="M2" s="266" t="s">
        <v>1497</v>
      </c>
      <c r="N2" s="268" t="s">
        <v>1502</v>
      </c>
      <c r="O2" s="266" t="s">
        <v>1498</v>
      </c>
      <c r="P2" s="266" t="s">
        <v>1499</v>
      </c>
      <c r="Q2" s="266" t="s">
        <v>1500</v>
      </c>
      <c r="R2" s="266" t="s">
        <v>1501</v>
      </c>
      <c r="S2" s="266" t="s">
        <v>1497</v>
      </c>
      <c r="T2" s="269" t="s">
        <v>1502</v>
      </c>
      <c r="U2" s="270"/>
      <c r="V2" s="271" t="s">
        <v>1491</v>
      </c>
      <c r="W2" s="266" t="s">
        <v>1492</v>
      </c>
      <c r="X2" s="266" t="s">
        <v>1493</v>
      </c>
      <c r="Y2" s="266" t="s">
        <v>1494</v>
      </c>
      <c r="Z2" s="266" t="s">
        <v>1495</v>
      </c>
      <c r="AA2" s="266" t="s">
        <v>1496</v>
      </c>
      <c r="AB2" s="266" t="s">
        <v>1497</v>
      </c>
      <c r="AC2" s="269" t="s">
        <v>182</v>
      </c>
      <c r="AD2" s="272" t="s">
        <v>1498</v>
      </c>
      <c r="AE2" s="266" t="s">
        <v>1499</v>
      </c>
      <c r="AF2" s="266" t="s">
        <v>1500</v>
      </c>
      <c r="AG2" s="266" t="s">
        <v>1501</v>
      </c>
      <c r="AH2" s="266" t="s">
        <v>1497</v>
      </c>
      <c r="AI2" s="273" t="s">
        <v>1502</v>
      </c>
      <c r="AJ2" s="266" t="s">
        <v>1498</v>
      </c>
      <c r="AK2" s="266" t="s">
        <v>1499</v>
      </c>
      <c r="AL2" s="266" t="s">
        <v>1500</v>
      </c>
      <c r="AM2" s="266" t="s">
        <v>1501</v>
      </c>
      <c r="AN2" s="266" t="s">
        <v>1497</v>
      </c>
      <c r="AO2" s="269" t="s">
        <v>1502</v>
      </c>
    </row>
    <row r="3" spans="1:41">
      <c r="A3" s="255" t="s">
        <v>27</v>
      </c>
      <c r="B3" s="256">
        <v>2.68</v>
      </c>
      <c r="C3" s="256">
        <v>0.63</v>
      </c>
      <c r="D3" s="256">
        <v>0.89</v>
      </c>
      <c r="E3" s="256">
        <v>4.8499999999999996</v>
      </c>
      <c r="F3" s="256">
        <v>0.11</v>
      </c>
      <c r="G3" s="256">
        <v>0.14000000000000001</v>
      </c>
      <c r="H3" s="257">
        <v>9.31</v>
      </c>
      <c r="I3" s="256">
        <v>5.42</v>
      </c>
      <c r="J3" s="256">
        <v>5.81</v>
      </c>
      <c r="K3" s="256">
        <v>2.0099999999999998</v>
      </c>
      <c r="L3" s="256">
        <v>3.19</v>
      </c>
      <c r="M3" s="256">
        <v>0.14000000000000001</v>
      </c>
      <c r="N3" s="256">
        <v>16.57</v>
      </c>
      <c r="O3" s="256">
        <f>I3-B3</f>
        <v>2.7399999999999998</v>
      </c>
      <c r="P3" s="256">
        <f>J3-C3</f>
        <v>5.18</v>
      </c>
      <c r="Q3" s="256">
        <f>K3-D3</f>
        <v>1.1199999999999997</v>
      </c>
      <c r="R3" s="256">
        <f>L3-F3</f>
        <v>3.08</v>
      </c>
      <c r="S3" s="256">
        <f>M3-G3</f>
        <v>0</v>
      </c>
      <c r="T3" s="256">
        <f>N3-H3</f>
        <v>7.26</v>
      </c>
      <c r="V3" s="258" t="s">
        <v>27</v>
      </c>
      <c r="W3" s="256">
        <f>(B3-B$34)/B$35</f>
        <v>3.4630667993189306</v>
      </c>
      <c r="X3" s="256">
        <f t="shared" ref="X3:AO3" si="0">(C3-C$34)/C$35</f>
        <v>2.0377004615054068</v>
      </c>
      <c r="Y3" s="256">
        <f t="shared" si="0"/>
        <v>0.60826431751637278</v>
      </c>
      <c r="Z3" s="256">
        <f t="shared" si="0"/>
        <v>0.64048000718436737</v>
      </c>
      <c r="AA3" s="256">
        <f t="shared" si="0"/>
        <v>-0.29063254982475661</v>
      </c>
      <c r="AB3" s="256">
        <f t="shared" si="0"/>
        <v>0.24791442298115149</v>
      </c>
      <c r="AC3" s="256">
        <f t="shared" si="0"/>
        <v>1.4806126139158073</v>
      </c>
      <c r="AD3" s="259">
        <f t="shared" si="0"/>
        <v>3.9337765993200335</v>
      </c>
      <c r="AE3" s="256">
        <f t="shared" si="0"/>
        <v>4.8510093299865744</v>
      </c>
      <c r="AF3" s="256">
        <f t="shared" si="0"/>
        <v>0.21747249873238855</v>
      </c>
      <c r="AG3" s="256">
        <f>(L3-L$34)/L$35</f>
        <v>2.750248421251194</v>
      </c>
      <c r="AH3" s="256">
        <f t="shared" si="0"/>
        <v>0.24791442298115149</v>
      </c>
      <c r="AI3" s="260">
        <f t="shared" si="0"/>
        <v>3.0147255332772578</v>
      </c>
      <c r="AJ3" s="256">
        <f t="shared" si="0"/>
        <v>3.6178893981319287</v>
      </c>
      <c r="AK3" s="256">
        <f t="shared" si="0"/>
        <v>4.7403077760393515</v>
      </c>
      <c r="AL3" s="256">
        <f t="shared" si="0"/>
        <v>0.11362546313527656</v>
      </c>
      <c r="AM3" s="256">
        <f t="shared" si="0"/>
        <v>2.7951876999517755</v>
      </c>
      <c r="AN3" s="256" t="e">
        <f>(S3-S$34)/S$35</f>
        <v>#DIV/0!</v>
      </c>
      <c r="AO3" s="256">
        <f t="shared" si="0"/>
        <v>2.2510311862667516</v>
      </c>
    </row>
    <row r="4" spans="1:41">
      <c r="A4" s="255" t="s">
        <v>20</v>
      </c>
      <c r="B4" s="256">
        <v>0.82</v>
      </c>
      <c r="C4" s="256">
        <v>0.27</v>
      </c>
      <c r="D4" s="256">
        <v>0.63</v>
      </c>
      <c r="E4" s="256">
        <v>4.1399999999999997</v>
      </c>
      <c r="F4" s="256">
        <v>0.06</v>
      </c>
      <c r="G4" s="256">
        <v>0.15</v>
      </c>
      <c r="H4" s="257">
        <v>6.06</v>
      </c>
      <c r="I4" s="256">
        <v>0.71</v>
      </c>
      <c r="J4" s="256">
        <v>0.16</v>
      </c>
      <c r="K4" s="256">
        <v>2.04</v>
      </c>
      <c r="L4" s="256">
        <v>0</v>
      </c>
      <c r="M4" s="256">
        <v>0.15</v>
      </c>
      <c r="N4" s="256">
        <v>3.07</v>
      </c>
      <c r="O4" s="256">
        <f t="shared" ref="O4:O33" si="1">I4-B4</f>
        <v>-0.10999999999999999</v>
      </c>
      <c r="P4" s="256">
        <f t="shared" ref="P4:P33" si="2">J4-C4</f>
        <v>-0.11000000000000001</v>
      </c>
      <c r="Q4" s="256">
        <f t="shared" ref="Q4:Q33" si="3">K4-D4</f>
        <v>1.4100000000000001</v>
      </c>
      <c r="R4" s="256">
        <f t="shared" ref="R4:R33" si="4">L4-F4</f>
        <v>-0.06</v>
      </c>
      <c r="S4" s="256">
        <f t="shared" ref="S4:S33" si="5">M4-G4</f>
        <v>0</v>
      </c>
      <c r="T4" s="256">
        <f t="shared" ref="T4:T33" si="6">N4-H4</f>
        <v>-2.9899999999999998</v>
      </c>
      <c r="V4" s="258" t="s">
        <v>20</v>
      </c>
      <c r="W4" s="256">
        <f t="shared" ref="W4:W33" si="7">(B4-B$34)/B$35</f>
        <v>-0.3288137864905939</v>
      </c>
      <c r="X4" s="256">
        <f t="shared" ref="X4:X33" si="8">(C4-C$34)/C$35</f>
        <v>-4.6693411125238428E-2</v>
      </c>
      <c r="Y4" s="256">
        <f t="shared" ref="Y4:Y33" si="9">(D4-D$34)/D$35</f>
        <v>-2.5147878760366959E-2</v>
      </c>
      <c r="Z4" s="256">
        <f t="shared" ref="Z4:Z33" si="10">(E4-E$34)/E$35</f>
        <v>0.28485526051110982</v>
      </c>
      <c r="AA4" s="256">
        <f t="shared" ref="AA4:AA33" si="11">(F4-F$34)/F$35</f>
        <v>-0.63984220271496817</v>
      </c>
      <c r="AB4" s="256">
        <f t="shared" ref="AB4:AB33" si="12">(G4-G$34)/G$35</f>
        <v>0.39860750361675285</v>
      </c>
      <c r="AC4" s="256">
        <f t="shared" ref="AC4:AC33" si="13">(H4-H$34)/H$35</f>
        <v>0.13003116663633602</v>
      </c>
      <c r="AD4" s="259">
        <f t="shared" ref="AD4:AD33" si="14">(I4-I$34)/I$35</f>
        <v>-0.33600277375994037</v>
      </c>
      <c r="AE4" s="256">
        <f t="shared" ref="AE4:AE33" si="15">(J4-J$34)/J$35</f>
        <v>-0.22155356044416286</v>
      </c>
      <c r="AF4" s="256">
        <f t="shared" ref="AF4:AF33" si="16">(K4-K$34)/K$35</f>
        <v>0.23159606184838877</v>
      </c>
      <c r="AG4" s="256">
        <f t="shared" ref="AG4:AG33" si="17">(L4-L$34)/L$35</f>
        <v>-0.59998644420249625</v>
      </c>
      <c r="AH4" s="256">
        <f t="shared" ref="AH4:AH33" si="18">(M4-M$34)/M$35</f>
        <v>0.39860750361675285</v>
      </c>
      <c r="AI4" s="260">
        <f t="shared" ref="AI4:AI33" si="19">(N4-N$34)/N$35</f>
        <v>-0.15520144261915786</v>
      </c>
      <c r="AJ4" s="256">
        <f t="shared" ref="AJ4:AJ33" si="20">(O4-O$34)/O$35</f>
        <v>-0.28683242357532635</v>
      </c>
      <c r="AK4" s="256">
        <f t="shared" ref="AK4:AK33" si="21">(P4-P$34)/P$35</f>
        <v>-0.22401352284750753</v>
      </c>
      <c r="AL4" s="256">
        <f t="shared" ref="AL4:AL33" si="22">(Q4-Q$34)/Q$35</f>
        <v>0.26886754726690865</v>
      </c>
      <c r="AM4" s="256">
        <f t="shared" ref="AM4:AM33" si="23">(R4-R$34)/R$35</f>
        <v>-0.50399467804392994</v>
      </c>
      <c r="AN4" s="256" t="e">
        <f t="shared" ref="AN4:AN33" si="24">(S4-S$34)/S$35</f>
        <v>#DIV/0!</v>
      </c>
      <c r="AO4" s="256">
        <f t="shared" ref="AO4:AO33" si="25">(T4-T$34)/T$35</f>
        <v>-0.23632852800595763</v>
      </c>
    </row>
    <row r="5" spans="1:41">
      <c r="A5" s="255" t="s">
        <v>4</v>
      </c>
      <c r="B5" s="256">
        <v>1.1499999999999999</v>
      </c>
      <c r="C5" s="256">
        <v>0.48</v>
      </c>
      <c r="D5" s="256">
        <v>0.99</v>
      </c>
      <c r="E5" s="256">
        <v>4.43</v>
      </c>
      <c r="F5" s="256">
        <v>0.12</v>
      </c>
      <c r="G5" s="256">
        <v>0.27</v>
      </c>
      <c r="H5" s="257">
        <v>7.44</v>
      </c>
      <c r="I5" s="256">
        <v>0.56000000000000005</v>
      </c>
      <c r="J5" s="256">
        <v>0.03</v>
      </c>
      <c r="K5" s="256">
        <v>0.28000000000000003</v>
      </c>
      <c r="L5" s="256">
        <v>0.04</v>
      </c>
      <c r="M5" s="256">
        <v>0.27</v>
      </c>
      <c r="N5" s="256">
        <v>1.19</v>
      </c>
      <c r="O5" s="256">
        <f t="shared" si="1"/>
        <v>-0.58999999999999986</v>
      </c>
      <c r="P5" s="256">
        <f t="shared" si="2"/>
        <v>-0.44999999999999996</v>
      </c>
      <c r="Q5" s="256">
        <f t="shared" si="3"/>
        <v>-0.71</v>
      </c>
      <c r="R5" s="256">
        <f t="shared" si="4"/>
        <v>-7.9999999999999988E-2</v>
      </c>
      <c r="S5" s="256">
        <f t="shared" si="5"/>
        <v>0</v>
      </c>
      <c r="T5" s="256">
        <f t="shared" si="6"/>
        <v>-6.25</v>
      </c>
      <c r="V5" s="258" t="s">
        <v>4</v>
      </c>
      <c r="W5" s="256">
        <f t="shared" si="7"/>
        <v>0.34393922066916033</v>
      </c>
      <c r="X5" s="256">
        <f t="shared" si="8"/>
        <v>1.1692030145759711</v>
      </c>
      <c r="Y5" s="256">
        <f t="shared" si="9"/>
        <v>0.85188439300742658</v>
      </c>
      <c r="Z5" s="256">
        <f t="shared" si="10"/>
        <v>0.43011043872976434</v>
      </c>
      <c r="AA5" s="256">
        <f t="shared" si="11"/>
        <v>-0.22079061924671436</v>
      </c>
      <c r="AB5" s="256">
        <f t="shared" si="12"/>
        <v>2.2069244712439731</v>
      </c>
      <c r="AC5" s="256">
        <f t="shared" si="13"/>
        <v>0.70350882732731168</v>
      </c>
      <c r="AD5" s="259">
        <f t="shared" si="14"/>
        <v>-0.47198300857140441</v>
      </c>
      <c r="AE5" s="256">
        <f t="shared" si="15"/>
        <v>-0.33826739686115331</v>
      </c>
      <c r="AF5" s="256">
        <f t="shared" si="16"/>
        <v>-0.5969863076236176</v>
      </c>
      <c r="AG5" s="256">
        <f t="shared" si="17"/>
        <v>-0.55797722958865681</v>
      </c>
      <c r="AH5" s="256">
        <f t="shared" si="18"/>
        <v>2.2069244712439731</v>
      </c>
      <c r="AI5" s="260">
        <f t="shared" si="19"/>
        <v>-0.59664312518843643</v>
      </c>
      <c r="AJ5" s="256">
        <f t="shared" si="20"/>
        <v>-0.94446978302075857</v>
      </c>
      <c r="AK5" s="256">
        <f t="shared" si="21"/>
        <v>-0.54308143241679518</v>
      </c>
      <c r="AL5" s="256">
        <f t="shared" si="22"/>
        <v>-0.86600561948846888</v>
      </c>
      <c r="AM5" s="256">
        <f t="shared" si="23"/>
        <v>-0.52500857854071781</v>
      </c>
      <c r="AN5" s="256" t="e">
        <f t="shared" si="24"/>
        <v>#DIV/0!</v>
      </c>
      <c r="AO5" s="256">
        <f t="shared" si="25"/>
        <v>-1.0274302517648877</v>
      </c>
    </row>
    <row r="6" spans="1:41">
      <c r="A6" s="255" t="s">
        <v>29</v>
      </c>
      <c r="B6" s="256">
        <v>1.46</v>
      </c>
      <c r="C6" s="256">
        <v>0.33</v>
      </c>
      <c r="D6" s="256">
        <v>1.2</v>
      </c>
      <c r="E6" s="256">
        <v>5</v>
      </c>
      <c r="F6" s="256">
        <v>0.12</v>
      </c>
      <c r="G6" s="256">
        <v>7.0000000000000007E-2</v>
      </c>
      <c r="H6" s="257">
        <v>8.17</v>
      </c>
      <c r="I6" s="256">
        <v>3.11</v>
      </c>
      <c r="J6" s="256">
        <v>0.28999999999999998</v>
      </c>
      <c r="K6" s="256">
        <v>9.1199999999999992</v>
      </c>
      <c r="L6" s="256">
        <v>3.41</v>
      </c>
      <c r="M6" s="256">
        <v>7.0000000000000007E-2</v>
      </c>
      <c r="N6" s="256">
        <v>16.010000000000002</v>
      </c>
      <c r="O6" s="256">
        <f t="shared" si="1"/>
        <v>1.65</v>
      </c>
      <c r="P6" s="256">
        <f t="shared" si="2"/>
        <v>-4.0000000000000036E-2</v>
      </c>
      <c r="Q6" s="256">
        <f t="shared" si="3"/>
        <v>7.919999999999999</v>
      </c>
      <c r="R6" s="256">
        <f t="shared" si="4"/>
        <v>3.29</v>
      </c>
      <c r="S6" s="256">
        <f t="shared" si="5"/>
        <v>0</v>
      </c>
      <c r="T6" s="256">
        <f t="shared" si="6"/>
        <v>7.8400000000000016</v>
      </c>
      <c r="V6" s="258" t="s">
        <v>29</v>
      </c>
      <c r="W6" s="256">
        <f t="shared" si="7"/>
        <v>0.97591931830408107</v>
      </c>
      <c r="X6" s="256">
        <f t="shared" si="8"/>
        <v>0.30070556764653578</v>
      </c>
      <c r="Y6" s="256">
        <f t="shared" si="9"/>
        <v>1.3634865515386394</v>
      </c>
      <c r="Z6" s="256">
        <f t="shared" si="10"/>
        <v>0.71561199591815439</v>
      </c>
      <c r="AA6" s="256">
        <f t="shared" si="11"/>
        <v>-0.22079061924671436</v>
      </c>
      <c r="AB6" s="256">
        <f t="shared" si="12"/>
        <v>-0.80693714146806017</v>
      </c>
      <c r="AC6" s="256">
        <f t="shared" si="13"/>
        <v>1.0068701985623927</v>
      </c>
      <c r="AD6" s="259">
        <f t="shared" si="14"/>
        <v>1.8396809832234857</v>
      </c>
      <c r="AE6" s="256">
        <f t="shared" si="15"/>
        <v>-0.10483972402717247</v>
      </c>
      <c r="AF6" s="256">
        <f t="shared" si="16"/>
        <v>3.564756957224414</v>
      </c>
      <c r="AG6" s="256">
        <f t="shared" si="17"/>
        <v>2.9812991016273105</v>
      </c>
      <c r="AH6" s="256">
        <f t="shared" si="18"/>
        <v>-0.80693714146806017</v>
      </c>
      <c r="AI6" s="260">
        <f t="shared" si="19"/>
        <v>2.8832322661289624</v>
      </c>
      <c r="AJ6" s="256">
        <f t="shared" si="20"/>
        <v>2.1245045610579258</v>
      </c>
      <c r="AK6" s="256">
        <f t="shared" si="21"/>
        <v>-0.15832307087736008</v>
      </c>
      <c r="AL6" s="256">
        <f t="shared" si="22"/>
        <v>3.7537846772562982</v>
      </c>
      <c r="AM6" s="256">
        <f t="shared" si="23"/>
        <v>3.0158336551680485</v>
      </c>
      <c r="AN6" s="256" t="e">
        <f t="shared" si="24"/>
        <v>#DIV/0!</v>
      </c>
      <c r="AO6" s="256">
        <f t="shared" si="25"/>
        <v>2.391779345708525</v>
      </c>
    </row>
    <row r="7" spans="1:41">
      <c r="A7" s="255" t="s">
        <v>44</v>
      </c>
      <c r="B7" s="256">
        <v>0.61</v>
      </c>
      <c r="C7" s="256">
        <v>0.33</v>
      </c>
      <c r="D7" s="256">
        <v>0.99</v>
      </c>
      <c r="E7" s="256">
        <v>2.04</v>
      </c>
      <c r="F7" s="256">
        <v>0.25</v>
      </c>
      <c r="G7" s="256">
        <v>0.15</v>
      </c>
      <c r="H7" s="257">
        <v>4.3600000000000003</v>
      </c>
      <c r="I7" s="256">
        <v>0.47</v>
      </c>
      <c r="J7" s="256">
        <v>0.45</v>
      </c>
      <c r="K7" s="256">
        <v>2.19</v>
      </c>
      <c r="L7" s="256">
        <v>0.38</v>
      </c>
      <c r="M7" s="256">
        <v>0.15</v>
      </c>
      <c r="N7" s="256">
        <v>3.63</v>
      </c>
      <c r="O7" s="256">
        <f t="shared" si="1"/>
        <v>-0.14000000000000001</v>
      </c>
      <c r="P7" s="256">
        <f t="shared" si="2"/>
        <v>0.12</v>
      </c>
      <c r="Q7" s="256">
        <f t="shared" si="3"/>
        <v>1.2</v>
      </c>
      <c r="R7" s="256">
        <f t="shared" si="4"/>
        <v>0.13</v>
      </c>
      <c r="S7" s="256">
        <f t="shared" si="5"/>
        <v>0</v>
      </c>
      <c r="T7" s="256">
        <f t="shared" si="6"/>
        <v>-0.73000000000000043</v>
      </c>
      <c r="V7" s="258" t="s">
        <v>44</v>
      </c>
      <c r="W7" s="256">
        <f t="shared" si="7"/>
        <v>-0.75692933650134653</v>
      </c>
      <c r="X7" s="256">
        <f t="shared" si="8"/>
        <v>0.30070556764653578</v>
      </c>
      <c r="Y7" s="256">
        <f t="shared" si="9"/>
        <v>0.85188439300742658</v>
      </c>
      <c r="Z7" s="256">
        <f t="shared" si="10"/>
        <v>-0.76699258176190532</v>
      </c>
      <c r="AA7" s="256">
        <f t="shared" si="11"/>
        <v>0.68715447826783549</v>
      </c>
      <c r="AB7" s="256">
        <f t="shared" si="12"/>
        <v>0.39860750361675285</v>
      </c>
      <c r="AC7" s="256">
        <f t="shared" si="13"/>
        <v>-0.57642682117138699</v>
      </c>
      <c r="AD7" s="259">
        <f t="shared" si="14"/>
        <v>-0.55357114945828301</v>
      </c>
      <c r="AE7" s="256">
        <f t="shared" si="15"/>
        <v>3.8808074639892685E-2</v>
      </c>
      <c r="AF7" s="256">
        <f t="shared" si="16"/>
        <v>0.30221387742838929</v>
      </c>
      <c r="AG7" s="256">
        <f t="shared" si="17"/>
        <v>-0.20089890537102217</v>
      </c>
      <c r="AH7" s="256">
        <f t="shared" si="18"/>
        <v>0.39860750361675285</v>
      </c>
      <c r="AI7" s="260">
        <f t="shared" si="19"/>
        <v>-2.3708175470862104E-2</v>
      </c>
      <c r="AJ7" s="256">
        <f t="shared" si="20"/>
        <v>-0.32793475854066595</v>
      </c>
      <c r="AK7" s="256">
        <f t="shared" si="21"/>
        <v>-8.173466374165831E-3</v>
      </c>
      <c r="AL7" s="256">
        <f t="shared" si="22"/>
        <v>0.15645086565434757</v>
      </c>
      <c r="AM7" s="256">
        <f t="shared" si="23"/>
        <v>-0.30436262332444458</v>
      </c>
      <c r="AN7" s="256" t="e">
        <f t="shared" si="24"/>
        <v>#DIV/0!</v>
      </c>
      <c r="AO7" s="256">
        <f t="shared" si="25"/>
        <v>0.31210395533612245</v>
      </c>
    </row>
    <row r="8" spans="1:41">
      <c r="A8" s="252" t="s">
        <v>6</v>
      </c>
      <c r="B8" s="253">
        <v>0.62</v>
      </c>
      <c r="C8" s="253">
        <v>0.24</v>
      </c>
      <c r="D8" s="253">
        <v>0.74</v>
      </c>
      <c r="E8" s="253">
        <v>3.42</v>
      </c>
      <c r="F8" s="253">
        <v>0.03</v>
      </c>
      <c r="G8" s="253">
        <v>0.13</v>
      </c>
      <c r="H8" s="257">
        <v>5.19</v>
      </c>
      <c r="I8" s="253">
        <v>0.94</v>
      </c>
      <c r="J8" s="253">
        <v>7.0000000000000007E-2</v>
      </c>
      <c r="K8" s="253">
        <v>1.31</v>
      </c>
      <c r="L8" s="253">
        <v>0</v>
      </c>
      <c r="M8" s="253">
        <v>0.13</v>
      </c>
      <c r="N8" s="256">
        <v>2.46</v>
      </c>
      <c r="O8" s="256">
        <f t="shared" si="1"/>
        <v>0.31999999999999995</v>
      </c>
      <c r="P8" s="256">
        <f t="shared" si="2"/>
        <v>-0.16999999999999998</v>
      </c>
      <c r="Q8" s="256">
        <f t="shared" si="3"/>
        <v>0.57000000000000006</v>
      </c>
      <c r="R8" s="256">
        <f t="shared" si="4"/>
        <v>-0.03</v>
      </c>
      <c r="S8" s="256">
        <f t="shared" si="5"/>
        <v>0</v>
      </c>
      <c r="T8" s="256">
        <f t="shared" si="6"/>
        <v>-2.7300000000000004</v>
      </c>
      <c r="V8" s="254" t="s">
        <v>6</v>
      </c>
      <c r="W8" s="256">
        <f t="shared" si="7"/>
        <v>-0.73654288173892968</v>
      </c>
      <c r="X8" s="256">
        <f t="shared" si="8"/>
        <v>-0.22039290051112567</v>
      </c>
      <c r="Y8" s="256">
        <f t="shared" si="9"/>
        <v>0.24283420427979213</v>
      </c>
      <c r="Z8" s="256">
        <f t="shared" si="10"/>
        <v>-7.5778285411066737E-2</v>
      </c>
      <c r="AA8" s="256">
        <f t="shared" si="11"/>
        <v>-0.84936799444909505</v>
      </c>
      <c r="AB8" s="256">
        <f t="shared" si="12"/>
        <v>9.7221342345549702E-2</v>
      </c>
      <c r="AC8" s="256">
        <f t="shared" si="13"/>
        <v>-0.23150909771232206</v>
      </c>
      <c r="AD8" s="259">
        <f t="shared" si="14"/>
        <v>-0.12749974704902872</v>
      </c>
      <c r="AE8" s="256">
        <f t="shared" si="15"/>
        <v>-0.30235544719438701</v>
      </c>
      <c r="AF8" s="256">
        <f t="shared" si="16"/>
        <v>-0.11207730730761385</v>
      </c>
      <c r="AG8" s="256">
        <f t="shared" si="17"/>
        <v>-0.59998644420249625</v>
      </c>
      <c r="AH8" s="256">
        <f t="shared" si="18"/>
        <v>9.7221342345549702E-2</v>
      </c>
      <c r="AI8" s="260">
        <f t="shared" si="19"/>
        <v>-0.29843518004855141</v>
      </c>
      <c r="AJ8" s="256">
        <f t="shared" si="20"/>
        <v>0.30230104426120674</v>
      </c>
      <c r="AK8" s="256">
        <f t="shared" si="21"/>
        <v>-0.28031962453620535</v>
      </c>
      <c r="AL8" s="256">
        <f t="shared" si="22"/>
        <v>-0.18079917918333527</v>
      </c>
      <c r="AM8" s="256">
        <f t="shared" si="23"/>
        <v>-0.47247382729874804</v>
      </c>
      <c r="AN8" s="256" t="e">
        <f t="shared" si="24"/>
        <v>#DIV/0!</v>
      </c>
      <c r="AO8" s="256">
        <f t="shared" si="25"/>
        <v>-0.17323452549757687</v>
      </c>
    </row>
    <row r="9" spans="1:41">
      <c r="A9" s="255" t="s">
        <v>7</v>
      </c>
      <c r="B9" s="256">
        <v>1.18</v>
      </c>
      <c r="C9" s="256">
        <v>0.47</v>
      </c>
      <c r="D9" s="256">
        <v>0.77</v>
      </c>
      <c r="E9" s="256">
        <v>2.6</v>
      </c>
      <c r="F9" s="256">
        <v>0.24</v>
      </c>
      <c r="G9" s="256">
        <v>0.25</v>
      </c>
      <c r="H9" s="257">
        <v>5.51</v>
      </c>
      <c r="I9" s="256">
        <v>2.38</v>
      </c>
      <c r="J9" s="256">
        <v>0.01</v>
      </c>
      <c r="K9" s="256">
        <v>0.34</v>
      </c>
      <c r="L9" s="256">
        <v>1.8</v>
      </c>
      <c r="M9" s="256">
        <v>0.25</v>
      </c>
      <c r="N9" s="256">
        <v>4.78</v>
      </c>
      <c r="O9" s="256">
        <f t="shared" si="1"/>
        <v>1.2</v>
      </c>
      <c r="P9" s="256">
        <f t="shared" si="2"/>
        <v>-0.45999999999999996</v>
      </c>
      <c r="Q9" s="256">
        <f t="shared" si="3"/>
        <v>-0.43</v>
      </c>
      <c r="R9" s="256">
        <f t="shared" si="4"/>
        <v>1.56</v>
      </c>
      <c r="S9" s="256">
        <f t="shared" si="5"/>
        <v>0</v>
      </c>
      <c r="T9" s="256">
        <f t="shared" si="6"/>
        <v>-0.72999999999999954</v>
      </c>
      <c r="V9" s="258" t="s">
        <v>7</v>
      </c>
      <c r="W9" s="256">
        <f t="shared" si="7"/>
        <v>0.40509858495641077</v>
      </c>
      <c r="X9" s="256">
        <f t="shared" si="8"/>
        <v>1.1113031847806754</v>
      </c>
      <c r="Y9" s="256">
        <f t="shared" si="9"/>
        <v>0.31592022692710831</v>
      </c>
      <c r="Z9" s="256">
        <f t="shared" si="10"/>
        <v>-0.48649982382243456</v>
      </c>
      <c r="AA9" s="256">
        <f t="shared" si="11"/>
        <v>0.61731254768979316</v>
      </c>
      <c r="AB9" s="256">
        <f t="shared" si="12"/>
        <v>1.9055383099727694</v>
      </c>
      <c r="AC9" s="256">
        <f t="shared" si="13"/>
        <v>-9.8528770595574383E-2</v>
      </c>
      <c r="AD9" s="259">
        <f t="shared" si="14"/>
        <v>1.177910507141027</v>
      </c>
      <c r="AE9" s="256">
        <f t="shared" si="15"/>
        <v>-0.35622337169453638</v>
      </c>
      <c r="AF9" s="256">
        <f t="shared" si="16"/>
        <v>-0.56873918139161739</v>
      </c>
      <c r="AG9" s="256">
        <f t="shared" si="17"/>
        <v>1.2904282134202756</v>
      </c>
      <c r="AH9" s="256">
        <f t="shared" si="18"/>
        <v>1.9055383099727694</v>
      </c>
      <c r="AI9" s="260">
        <f t="shared" si="19"/>
        <v>0.24632264099438819</v>
      </c>
      <c r="AJ9" s="256">
        <f t="shared" si="20"/>
        <v>1.5079695365778329</v>
      </c>
      <c r="AK9" s="256">
        <f t="shared" si="21"/>
        <v>-0.55246578269824476</v>
      </c>
      <c r="AL9" s="256">
        <f t="shared" si="22"/>
        <v>-0.71611671067172089</v>
      </c>
      <c r="AM9" s="256">
        <f t="shared" si="23"/>
        <v>1.1981312621958926</v>
      </c>
      <c r="AN9" s="256" t="e">
        <f t="shared" si="24"/>
        <v>#DIV/0!</v>
      </c>
      <c r="AO9" s="256">
        <f t="shared" si="25"/>
        <v>0.31210395533612267</v>
      </c>
    </row>
    <row r="10" spans="1:41">
      <c r="A10" s="255" t="s">
        <v>11</v>
      </c>
      <c r="B10" s="256">
        <v>1.23</v>
      </c>
      <c r="C10" s="256">
        <v>0.27</v>
      </c>
      <c r="D10" s="256">
        <v>0.53</v>
      </c>
      <c r="E10" s="256">
        <v>2.71</v>
      </c>
      <c r="F10" s="256">
        <v>0.19</v>
      </c>
      <c r="G10" s="256">
        <v>0.21</v>
      </c>
      <c r="H10" s="257">
        <v>5.14</v>
      </c>
      <c r="I10" s="256">
        <v>1.67</v>
      </c>
      <c r="J10" s="256">
        <v>0.16</v>
      </c>
      <c r="K10" s="256">
        <v>0.96</v>
      </c>
      <c r="L10" s="256">
        <v>0.11</v>
      </c>
      <c r="M10" s="256">
        <v>0.21</v>
      </c>
      <c r="N10" s="256">
        <v>3.11</v>
      </c>
      <c r="O10" s="256">
        <f t="shared" si="1"/>
        <v>0.43999999999999995</v>
      </c>
      <c r="P10" s="256">
        <f t="shared" si="2"/>
        <v>-0.11000000000000001</v>
      </c>
      <c r="Q10" s="256">
        <f t="shared" si="3"/>
        <v>0.42999999999999994</v>
      </c>
      <c r="R10" s="256">
        <f t="shared" si="4"/>
        <v>-0.08</v>
      </c>
      <c r="S10" s="256">
        <f t="shared" si="5"/>
        <v>0</v>
      </c>
      <c r="T10" s="256">
        <f t="shared" si="6"/>
        <v>-2.0299999999999998</v>
      </c>
      <c r="V10" s="258" t="s">
        <v>11</v>
      </c>
      <c r="W10" s="256">
        <f t="shared" si="7"/>
        <v>0.50703085876849485</v>
      </c>
      <c r="X10" s="256">
        <f t="shared" si="8"/>
        <v>-4.6693411125238428E-2</v>
      </c>
      <c r="Y10" s="256">
        <f t="shared" si="9"/>
        <v>-0.26876795425142064</v>
      </c>
      <c r="Z10" s="256">
        <f t="shared" si="10"/>
        <v>-0.43140303208432429</v>
      </c>
      <c r="AA10" s="256">
        <f t="shared" si="11"/>
        <v>0.26810289479958177</v>
      </c>
      <c r="AB10" s="256">
        <f t="shared" si="12"/>
        <v>1.3027659874303628</v>
      </c>
      <c r="AC10" s="256">
        <f t="shared" si="13"/>
        <v>-0.25228727382431421</v>
      </c>
      <c r="AD10" s="259">
        <f t="shared" si="14"/>
        <v>0.53427072903343009</v>
      </c>
      <c r="AE10" s="256">
        <f t="shared" si="15"/>
        <v>-0.22155356044416286</v>
      </c>
      <c r="AF10" s="256">
        <f t="shared" si="16"/>
        <v>-0.27685221032761514</v>
      </c>
      <c r="AG10" s="256">
        <f t="shared" si="17"/>
        <v>-0.48446110401443793</v>
      </c>
      <c r="AH10" s="256">
        <f t="shared" si="18"/>
        <v>1.3027659874303628</v>
      </c>
      <c r="AI10" s="260">
        <f t="shared" si="19"/>
        <v>-0.1458090663942796</v>
      </c>
      <c r="AJ10" s="256">
        <f t="shared" si="20"/>
        <v>0.46671038412256483</v>
      </c>
      <c r="AK10" s="256">
        <f t="shared" si="21"/>
        <v>-0.22401352284750753</v>
      </c>
      <c r="AL10" s="256">
        <f t="shared" si="22"/>
        <v>-0.25574363359170932</v>
      </c>
      <c r="AM10" s="256">
        <f t="shared" si="23"/>
        <v>-0.52500857854071792</v>
      </c>
      <c r="AN10" s="256" t="e">
        <f t="shared" si="24"/>
        <v>#DIV/0!</v>
      </c>
      <c r="AO10" s="256">
        <f t="shared" si="25"/>
        <v>-3.3660572057819566E-3</v>
      </c>
    </row>
    <row r="11" spans="1:41">
      <c r="A11" s="252" t="s">
        <v>8</v>
      </c>
      <c r="B11" s="253">
        <v>1.1000000000000001</v>
      </c>
      <c r="C11" s="253">
        <v>0.14000000000000001</v>
      </c>
      <c r="D11" s="253">
        <v>0.48</v>
      </c>
      <c r="E11" s="253">
        <v>3.28</v>
      </c>
      <c r="F11" s="253">
        <v>0.05</v>
      </c>
      <c r="G11" s="253">
        <v>0.24</v>
      </c>
      <c r="H11" s="257">
        <v>5.3</v>
      </c>
      <c r="I11" s="253">
        <v>1.23</v>
      </c>
      <c r="J11" s="253">
        <v>0.06</v>
      </c>
      <c r="K11" s="253">
        <v>0.68</v>
      </c>
      <c r="L11" s="253">
        <v>7.0000000000000007E-2</v>
      </c>
      <c r="M11" s="253">
        <v>0.24</v>
      </c>
      <c r="N11" s="256">
        <v>2.27</v>
      </c>
      <c r="O11" s="256">
        <f t="shared" si="1"/>
        <v>0.12999999999999989</v>
      </c>
      <c r="P11" s="256">
        <f t="shared" si="2"/>
        <v>-8.0000000000000016E-2</v>
      </c>
      <c r="Q11" s="256">
        <f t="shared" si="3"/>
        <v>0.20000000000000007</v>
      </c>
      <c r="R11" s="256">
        <f t="shared" si="4"/>
        <v>2.0000000000000004E-2</v>
      </c>
      <c r="S11" s="256">
        <f t="shared" si="5"/>
        <v>0</v>
      </c>
      <c r="T11" s="256">
        <f t="shared" si="6"/>
        <v>-3.03</v>
      </c>
      <c r="V11" s="254" t="s">
        <v>8</v>
      </c>
      <c r="W11" s="256">
        <f t="shared" si="7"/>
        <v>0.24200694685707669</v>
      </c>
      <c r="X11" s="256">
        <f t="shared" si="8"/>
        <v>-0.79939119846408258</v>
      </c>
      <c r="Y11" s="256">
        <f t="shared" si="9"/>
        <v>-0.39057799199694765</v>
      </c>
      <c r="Z11" s="256">
        <f t="shared" si="10"/>
        <v>-0.1459014748959345</v>
      </c>
      <c r="AA11" s="256">
        <f t="shared" si="11"/>
        <v>-0.70968413329301039</v>
      </c>
      <c r="AB11" s="256">
        <f t="shared" si="12"/>
        <v>1.7548452293371677</v>
      </c>
      <c r="AC11" s="256">
        <f t="shared" si="13"/>
        <v>-0.1857971102659402</v>
      </c>
      <c r="AD11" s="259">
        <f t="shared" si="14"/>
        <v>0.13539537358646864</v>
      </c>
      <c r="AE11" s="256">
        <f t="shared" si="15"/>
        <v>-0.31133343461107854</v>
      </c>
      <c r="AF11" s="256">
        <f t="shared" si="16"/>
        <v>-0.40867213274361613</v>
      </c>
      <c r="AG11" s="256">
        <f t="shared" si="17"/>
        <v>-0.5264703186282772</v>
      </c>
      <c r="AH11" s="256">
        <f t="shared" si="18"/>
        <v>1.7548452293371677</v>
      </c>
      <c r="AI11" s="260">
        <f t="shared" si="19"/>
        <v>-0.34304896711672317</v>
      </c>
      <c r="AJ11" s="256">
        <f t="shared" si="20"/>
        <v>4.1986256147389697E-2</v>
      </c>
      <c r="AK11" s="256">
        <f t="shared" si="21"/>
        <v>-0.19586047200315862</v>
      </c>
      <c r="AL11" s="256">
        <f t="shared" si="22"/>
        <v>-0.37886666583403794</v>
      </c>
      <c r="AM11" s="256">
        <f t="shared" si="23"/>
        <v>-0.41993907605677816</v>
      </c>
      <c r="AN11" s="256" t="e">
        <f t="shared" si="24"/>
        <v>#DIV/0!</v>
      </c>
      <c r="AO11" s="256">
        <f t="shared" si="25"/>
        <v>-0.24603529762263163</v>
      </c>
    </row>
    <row r="12" spans="1:41">
      <c r="A12" s="255" t="s">
        <v>30</v>
      </c>
      <c r="B12" s="256">
        <v>1.07</v>
      </c>
      <c r="C12" s="256">
        <v>0.35</v>
      </c>
      <c r="D12" s="256">
        <v>0.24</v>
      </c>
      <c r="E12" s="256">
        <v>2.58</v>
      </c>
      <c r="F12" s="256">
        <v>0.08</v>
      </c>
      <c r="G12" s="256">
        <v>0.06</v>
      </c>
      <c r="H12" s="257">
        <v>4.38</v>
      </c>
      <c r="I12" s="256">
        <v>1.01</v>
      </c>
      <c r="J12" s="256">
        <v>0.14000000000000001</v>
      </c>
      <c r="K12" s="256">
        <v>0.23</v>
      </c>
      <c r="L12" s="256">
        <v>0.17</v>
      </c>
      <c r="M12" s="256">
        <v>0.06</v>
      </c>
      <c r="N12" s="256">
        <v>1.61</v>
      </c>
      <c r="O12" s="256">
        <f t="shared" si="1"/>
        <v>-6.0000000000000053E-2</v>
      </c>
      <c r="P12" s="256">
        <f t="shared" si="2"/>
        <v>-0.20999999999999996</v>
      </c>
      <c r="Q12" s="256">
        <f t="shared" si="3"/>
        <v>-9.9999999999999811E-3</v>
      </c>
      <c r="R12" s="256">
        <f t="shared" si="4"/>
        <v>9.0000000000000011E-2</v>
      </c>
      <c r="S12" s="256">
        <f t="shared" si="5"/>
        <v>0</v>
      </c>
      <c r="T12" s="256">
        <f t="shared" si="6"/>
        <v>-2.7699999999999996</v>
      </c>
      <c r="V12" s="258" t="s">
        <v>30</v>
      </c>
      <c r="W12" s="256">
        <f t="shared" si="7"/>
        <v>0.18084758256982625</v>
      </c>
      <c r="X12" s="256">
        <f t="shared" si="8"/>
        <v>0.41650522723712691</v>
      </c>
      <c r="Y12" s="256">
        <f t="shared" si="9"/>
        <v>-0.97526617317547659</v>
      </c>
      <c r="Z12" s="256">
        <f t="shared" si="10"/>
        <v>-0.49651742232027279</v>
      </c>
      <c r="AA12" s="256">
        <f t="shared" si="11"/>
        <v>-0.5001583415588835</v>
      </c>
      <c r="AB12" s="256">
        <f t="shared" si="12"/>
        <v>-0.957630222103662</v>
      </c>
      <c r="AC12" s="256">
        <f t="shared" si="13"/>
        <v>-0.56811555072659037</v>
      </c>
      <c r="AD12" s="259">
        <f t="shared" si="14"/>
        <v>-6.4042304137012063E-2</v>
      </c>
      <c r="AE12" s="256">
        <f t="shared" si="15"/>
        <v>-0.23950953527754598</v>
      </c>
      <c r="AF12" s="256">
        <f t="shared" si="16"/>
        <v>-0.62052557948361775</v>
      </c>
      <c r="AG12" s="256">
        <f t="shared" si="17"/>
        <v>-0.42144728209367882</v>
      </c>
      <c r="AH12" s="256">
        <f t="shared" si="18"/>
        <v>-0.957630222103662</v>
      </c>
      <c r="AI12" s="260">
        <f t="shared" si="19"/>
        <v>-0.49802317482721464</v>
      </c>
      <c r="AJ12" s="256">
        <f t="shared" si="20"/>
        <v>-0.21832853196642724</v>
      </c>
      <c r="AK12" s="256">
        <f t="shared" si="21"/>
        <v>-0.31785702566200386</v>
      </c>
      <c r="AL12" s="256">
        <f t="shared" si="22"/>
        <v>-0.49128334744659896</v>
      </c>
      <c r="AM12" s="256">
        <f t="shared" si="23"/>
        <v>-0.34639042431802042</v>
      </c>
      <c r="AN12" s="256" t="e">
        <f t="shared" si="24"/>
        <v>#DIV/0!</v>
      </c>
      <c r="AO12" s="256">
        <f t="shared" si="25"/>
        <v>-0.18294129511425067</v>
      </c>
    </row>
    <row r="13" spans="1:41">
      <c r="A13" s="255" t="s">
        <v>17</v>
      </c>
      <c r="B13" s="256">
        <v>0.42</v>
      </c>
      <c r="C13" s="256">
        <v>0.08</v>
      </c>
      <c r="D13" s="256">
        <v>0.36</v>
      </c>
      <c r="E13" s="256">
        <v>1.9</v>
      </c>
      <c r="F13" s="256">
        <v>0.02</v>
      </c>
      <c r="G13" s="256">
        <v>0.13</v>
      </c>
      <c r="H13" s="257">
        <v>2.92</v>
      </c>
      <c r="I13" s="256">
        <v>1.28</v>
      </c>
      <c r="J13" s="256">
        <v>0.06</v>
      </c>
      <c r="K13" s="256">
        <v>0.69</v>
      </c>
      <c r="L13" s="256">
        <v>0</v>
      </c>
      <c r="M13" s="256">
        <v>0.13</v>
      </c>
      <c r="N13" s="256">
        <v>2.17</v>
      </c>
      <c r="O13" s="256">
        <f t="shared" si="1"/>
        <v>0.8600000000000001</v>
      </c>
      <c r="P13" s="256">
        <f t="shared" si="2"/>
        <v>-2.0000000000000004E-2</v>
      </c>
      <c r="Q13" s="256">
        <f t="shared" si="3"/>
        <v>0.32999999999999996</v>
      </c>
      <c r="R13" s="256">
        <f t="shared" si="4"/>
        <v>-0.02</v>
      </c>
      <c r="S13" s="256">
        <f t="shared" si="5"/>
        <v>0</v>
      </c>
      <c r="T13" s="256">
        <f t="shared" si="6"/>
        <v>-0.75</v>
      </c>
      <c r="V13" s="258" t="s">
        <v>17</v>
      </c>
      <c r="W13" s="256">
        <f t="shared" si="7"/>
        <v>-1.1442719769872658</v>
      </c>
      <c r="X13" s="256">
        <f t="shared" si="8"/>
        <v>-1.1467901772358566</v>
      </c>
      <c r="Y13" s="256">
        <f t="shared" si="9"/>
        <v>-0.68292208258621212</v>
      </c>
      <c r="Z13" s="256">
        <f t="shared" si="10"/>
        <v>-0.83711577124677317</v>
      </c>
      <c r="AA13" s="256">
        <f t="shared" si="11"/>
        <v>-0.91920992502713739</v>
      </c>
      <c r="AB13" s="256">
        <f t="shared" si="12"/>
        <v>9.7221342345549702E-2</v>
      </c>
      <c r="AC13" s="256">
        <f t="shared" si="13"/>
        <v>-1.1748382931967527</v>
      </c>
      <c r="AD13" s="259">
        <f t="shared" si="14"/>
        <v>0.18072211852362338</v>
      </c>
      <c r="AE13" s="256">
        <f t="shared" si="15"/>
        <v>-0.31133343461107854</v>
      </c>
      <c r="AF13" s="256">
        <f t="shared" si="16"/>
        <v>-0.40396427837161614</v>
      </c>
      <c r="AG13" s="256">
        <f t="shared" si="17"/>
        <v>-0.59998644420249625</v>
      </c>
      <c r="AH13" s="256">
        <f t="shared" si="18"/>
        <v>9.7221342345549702E-2</v>
      </c>
      <c r="AI13" s="260">
        <f t="shared" si="19"/>
        <v>-0.36652990767891891</v>
      </c>
      <c r="AJ13" s="256">
        <f t="shared" si="20"/>
        <v>1.0421430736373185</v>
      </c>
      <c r="AK13" s="256">
        <f t="shared" si="21"/>
        <v>-0.1395543703144608</v>
      </c>
      <c r="AL13" s="256">
        <f t="shared" si="22"/>
        <v>-0.30927538674054789</v>
      </c>
      <c r="AM13" s="256">
        <f t="shared" si="23"/>
        <v>-0.46196687705035411</v>
      </c>
      <c r="AN13" s="256" t="e">
        <f t="shared" si="24"/>
        <v>#DIV/0!</v>
      </c>
      <c r="AO13" s="256">
        <f t="shared" si="25"/>
        <v>0.30725057052778559</v>
      </c>
    </row>
    <row r="14" spans="1:41">
      <c r="A14" s="252" t="s">
        <v>32</v>
      </c>
      <c r="B14" s="253">
        <v>1.08</v>
      </c>
      <c r="C14" s="253">
        <v>0.49</v>
      </c>
      <c r="D14" s="253">
        <v>0.46</v>
      </c>
      <c r="E14" s="253">
        <v>3.22</v>
      </c>
      <c r="F14" s="253">
        <v>0.18</v>
      </c>
      <c r="G14" s="253">
        <v>0.13</v>
      </c>
      <c r="H14" s="257">
        <v>5.57</v>
      </c>
      <c r="I14" s="253">
        <v>0.84</v>
      </c>
      <c r="J14" s="253">
        <v>0.76</v>
      </c>
      <c r="K14" s="253">
        <v>0.5</v>
      </c>
      <c r="L14" s="253">
        <v>1.49</v>
      </c>
      <c r="M14" s="253">
        <v>0.13</v>
      </c>
      <c r="N14" s="256">
        <v>3.73</v>
      </c>
      <c r="O14" s="256">
        <f t="shared" si="1"/>
        <v>-0.2400000000000001</v>
      </c>
      <c r="P14" s="256">
        <f t="shared" si="2"/>
        <v>0.27</v>
      </c>
      <c r="Q14" s="256">
        <f t="shared" si="3"/>
        <v>3.999999999999998E-2</v>
      </c>
      <c r="R14" s="256">
        <f t="shared" si="4"/>
        <v>1.31</v>
      </c>
      <c r="S14" s="256">
        <f t="shared" si="5"/>
        <v>0</v>
      </c>
      <c r="T14" s="256">
        <f t="shared" si="6"/>
        <v>-1.8400000000000003</v>
      </c>
      <c r="V14" s="254" t="s">
        <v>32</v>
      </c>
      <c r="W14" s="256">
        <f t="shared" si="7"/>
        <v>0.20123403733224307</v>
      </c>
      <c r="X14" s="256">
        <f t="shared" si="8"/>
        <v>1.2271028443712668</v>
      </c>
      <c r="Y14" s="256">
        <f t="shared" si="9"/>
        <v>-0.43930200709515832</v>
      </c>
      <c r="Z14" s="256">
        <f t="shared" si="10"/>
        <v>-0.17595427038944902</v>
      </c>
      <c r="AA14" s="256">
        <f t="shared" si="11"/>
        <v>0.19826096422153938</v>
      </c>
      <c r="AB14" s="256">
        <f t="shared" si="12"/>
        <v>9.7221342345549702E-2</v>
      </c>
      <c r="AC14" s="256">
        <f t="shared" si="13"/>
        <v>-7.3594959261183951E-2</v>
      </c>
      <c r="AD14" s="259">
        <f t="shared" si="14"/>
        <v>-0.21815323692333813</v>
      </c>
      <c r="AE14" s="256">
        <f t="shared" si="15"/>
        <v>0.31712568455733137</v>
      </c>
      <c r="AF14" s="256">
        <f t="shared" si="16"/>
        <v>-0.49341351143961681</v>
      </c>
      <c r="AG14" s="256">
        <f t="shared" si="17"/>
        <v>0.96485680016302044</v>
      </c>
      <c r="AH14" s="256">
        <f t="shared" si="18"/>
        <v>9.7221342345549702E-2</v>
      </c>
      <c r="AI14" s="260">
        <f t="shared" si="19"/>
        <v>-2.272349086664116E-4</v>
      </c>
      <c r="AJ14" s="256">
        <f t="shared" si="20"/>
        <v>-0.46494254175846444</v>
      </c>
      <c r="AK14" s="256">
        <f t="shared" si="21"/>
        <v>0.13259178784757877</v>
      </c>
      <c r="AL14" s="256">
        <f t="shared" si="22"/>
        <v>-0.46451747087217971</v>
      </c>
      <c r="AM14" s="256">
        <f t="shared" si="23"/>
        <v>0.93545750598604349</v>
      </c>
      <c r="AN14" s="256" t="e">
        <f t="shared" si="24"/>
        <v>#DIV/0!</v>
      </c>
      <c r="AO14" s="256">
        <f t="shared" si="25"/>
        <v>4.2741098473419357E-2</v>
      </c>
    </row>
    <row r="15" spans="1:41">
      <c r="A15" s="255" t="s">
        <v>45</v>
      </c>
      <c r="B15" s="256">
        <v>0.89</v>
      </c>
      <c r="C15" s="256">
        <v>0.22</v>
      </c>
      <c r="D15" s="256">
        <v>0.36</v>
      </c>
      <c r="E15" s="256">
        <v>4.59</v>
      </c>
      <c r="F15" s="256">
        <v>7.0000000000000007E-2</v>
      </c>
      <c r="G15" s="256">
        <v>0.08</v>
      </c>
      <c r="H15" s="257">
        <v>6.22</v>
      </c>
      <c r="I15" s="256">
        <v>0.22</v>
      </c>
      <c r="J15" s="256">
        <v>0.01</v>
      </c>
      <c r="K15" s="256">
        <v>0.03</v>
      </c>
      <c r="L15" s="256">
        <v>0.02</v>
      </c>
      <c r="M15" s="256">
        <v>0.08</v>
      </c>
      <c r="N15" s="256">
        <v>0.35</v>
      </c>
      <c r="O15" s="256">
        <f t="shared" si="1"/>
        <v>-0.67</v>
      </c>
      <c r="P15" s="256">
        <f t="shared" si="2"/>
        <v>-0.21</v>
      </c>
      <c r="Q15" s="256">
        <f t="shared" si="3"/>
        <v>-0.32999999999999996</v>
      </c>
      <c r="R15" s="256">
        <f t="shared" si="4"/>
        <v>-0.05</v>
      </c>
      <c r="S15" s="256">
        <f t="shared" si="5"/>
        <v>0</v>
      </c>
      <c r="T15" s="256">
        <f t="shared" si="6"/>
        <v>-5.87</v>
      </c>
      <c r="V15" s="258" t="s">
        <v>45</v>
      </c>
      <c r="W15" s="256">
        <f t="shared" si="7"/>
        <v>-0.18610860315367617</v>
      </c>
      <c r="X15" s="256">
        <f t="shared" si="8"/>
        <v>-0.336192560101717</v>
      </c>
      <c r="Y15" s="256">
        <f t="shared" si="9"/>
        <v>-0.68292208258621212</v>
      </c>
      <c r="Z15" s="256">
        <f t="shared" si="10"/>
        <v>0.51025122671247036</v>
      </c>
      <c r="AA15" s="256">
        <f t="shared" si="11"/>
        <v>-0.57000027213692583</v>
      </c>
      <c r="AB15" s="256">
        <f t="shared" si="12"/>
        <v>-0.65624406083245856</v>
      </c>
      <c r="AC15" s="256">
        <f t="shared" si="13"/>
        <v>0.19652133019471002</v>
      </c>
      <c r="AD15" s="259">
        <f t="shared" si="14"/>
        <v>-0.78020487414405648</v>
      </c>
      <c r="AE15" s="256">
        <f t="shared" si="15"/>
        <v>-0.35622337169453638</v>
      </c>
      <c r="AF15" s="256">
        <f t="shared" si="16"/>
        <v>-0.71468266692361848</v>
      </c>
      <c r="AG15" s="256">
        <f t="shared" si="17"/>
        <v>-0.57898183689557647</v>
      </c>
      <c r="AH15" s="256">
        <f t="shared" si="18"/>
        <v>-0.65624406083245856</v>
      </c>
      <c r="AI15" s="260">
        <f t="shared" si="19"/>
        <v>-0.79388302591088</v>
      </c>
      <c r="AJ15" s="256">
        <f t="shared" si="20"/>
        <v>-1.0540760095949975</v>
      </c>
      <c r="AK15" s="256">
        <f t="shared" si="21"/>
        <v>-0.31785702566200391</v>
      </c>
      <c r="AL15" s="256">
        <f t="shared" si="22"/>
        <v>-0.66258495752288227</v>
      </c>
      <c r="AM15" s="256">
        <f t="shared" si="23"/>
        <v>-0.49348772779553596</v>
      </c>
      <c r="AN15" s="256" t="e">
        <f t="shared" si="24"/>
        <v>#DIV/0!</v>
      </c>
      <c r="AO15" s="256">
        <f t="shared" si="25"/>
        <v>-0.93521594040648481</v>
      </c>
    </row>
    <row r="16" spans="1:41">
      <c r="A16" s="255" t="s">
        <v>12</v>
      </c>
      <c r="B16" s="256">
        <v>0.91</v>
      </c>
      <c r="C16" s="256">
        <v>0.32</v>
      </c>
      <c r="D16" s="256">
        <v>0.42</v>
      </c>
      <c r="E16" s="256">
        <v>2.77</v>
      </c>
      <c r="F16" s="256">
        <v>0.12</v>
      </c>
      <c r="G16" s="256">
        <v>0.06</v>
      </c>
      <c r="H16" s="257">
        <v>4.6100000000000003</v>
      </c>
      <c r="I16" s="256">
        <v>0.57999999999999996</v>
      </c>
      <c r="J16" s="256">
        <v>0.04</v>
      </c>
      <c r="K16" s="256">
        <v>0.33</v>
      </c>
      <c r="L16" s="256">
        <v>0.06</v>
      </c>
      <c r="M16" s="256">
        <v>0.06</v>
      </c>
      <c r="N16" s="256">
        <v>1.08</v>
      </c>
      <c r="O16" s="256">
        <f t="shared" si="1"/>
        <v>-0.33000000000000007</v>
      </c>
      <c r="P16" s="256">
        <f t="shared" si="2"/>
        <v>-0.28000000000000003</v>
      </c>
      <c r="Q16" s="256">
        <f t="shared" si="3"/>
        <v>-8.9999999999999969E-2</v>
      </c>
      <c r="R16" s="256">
        <f t="shared" si="4"/>
        <v>-0.06</v>
      </c>
      <c r="S16" s="256">
        <f t="shared" si="5"/>
        <v>0</v>
      </c>
      <c r="T16" s="256">
        <f t="shared" si="6"/>
        <v>-3.5300000000000002</v>
      </c>
      <c r="V16" s="258" t="s">
        <v>12</v>
      </c>
      <c r="W16" s="256">
        <f t="shared" si="7"/>
        <v>-0.14533569362884255</v>
      </c>
      <c r="X16" s="256">
        <f t="shared" si="8"/>
        <v>0.24280573785124002</v>
      </c>
      <c r="Y16" s="256">
        <f t="shared" si="9"/>
        <v>-0.53675003729157988</v>
      </c>
      <c r="Z16" s="256">
        <f t="shared" si="10"/>
        <v>-0.40135023659080954</v>
      </c>
      <c r="AA16" s="256">
        <f t="shared" si="11"/>
        <v>-0.22079061924671436</v>
      </c>
      <c r="AB16" s="256">
        <f t="shared" si="12"/>
        <v>-0.957630222103662</v>
      </c>
      <c r="AC16" s="256">
        <f t="shared" si="13"/>
        <v>-0.47253594061142767</v>
      </c>
      <c r="AD16" s="259">
        <f t="shared" si="14"/>
        <v>-0.45385231059654263</v>
      </c>
      <c r="AE16" s="256">
        <f t="shared" si="15"/>
        <v>-0.32928940944446172</v>
      </c>
      <c r="AF16" s="256">
        <f t="shared" si="16"/>
        <v>-0.57344703576361744</v>
      </c>
      <c r="AG16" s="256">
        <f t="shared" si="17"/>
        <v>-0.53697262228173714</v>
      </c>
      <c r="AH16" s="256">
        <f t="shared" si="18"/>
        <v>-0.957630222103662</v>
      </c>
      <c r="AI16" s="260">
        <f t="shared" si="19"/>
        <v>-0.62247215980685167</v>
      </c>
      <c r="AJ16" s="256">
        <f t="shared" si="20"/>
        <v>-0.58824954665448304</v>
      </c>
      <c r="AK16" s="256">
        <f t="shared" si="21"/>
        <v>-0.38354747763215141</v>
      </c>
      <c r="AL16" s="256">
        <f t="shared" si="22"/>
        <v>-0.53410874996566982</v>
      </c>
      <c r="AM16" s="256">
        <f t="shared" si="23"/>
        <v>-0.50399467804392994</v>
      </c>
      <c r="AN16" s="256" t="e">
        <f t="shared" si="24"/>
        <v>#DIV/0!</v>
      </c>
      <c r="AO16" s="256">
        <f t="shared" si="25"/>
        <v>-0.36736991783105655</v>
      </c>
    </row>
    <row r="17" spans="1:41">
      <c r="A17" s="252" t="s">
        <v>33</v>
      </c>
      <c r="B17" s="253">
        <v>0.53</v>
      </c>
      <c r="C17" s="253">
        <v>0.1</v>
      </c>
      <c r="D17" s="253">
        <v>0.27</v>
      </c>
      <c r="E17" s="253">
        <v>3.69</v>
      </c>
      <c r="F17" s="253">
        <v>0.33</v>
      </c>
      <c r="G17" s="253">
        <v>0.1</v>
      </c>
      <c r="H17" s="257">
        <v>5.0199999999999996</v>
      </c>
      <c r="I17" s="253">
        <v>0.16</v>
      </c>
      <c r="J17" s="253">
        <v>0</v>
      </c>
      <c r="K17" s="253">
        <v>0.35</v>
      </c>
      <c r="L17" s="253">
        <v>0.1</v>
      </c>
      <c r="M17" s="253">
        <v>0.1</v>
      </c>
      <c r="N17" s="256">
        <v>0.72</v>
      </c>
      <c r="O17" s="256">
        <f t="shared" si="1"/>
        <v>-0.37</v>
      </c>
      <c r="P17" s="256">
        <f t="shared" si="2"/>
        <v>-0.1</v>
      </c>
      <c r="Q17" s="256">
        <f t="shared" si="3"/>
        <v>7.999999999999996E-2</v>
      </c>
      <c r="R17" s="256">
        <f t="shared" si="4"/>
        <v>-0.23</v>
      </c>
      <c r="S17" s="256">
        <f t="shared" si="5"/>
        <v>0</v>
      </c>
      <c r="T17" s="256">
        <f t="shared" si="6"/>
        <v>-4.3</v>
      </c>
      <c r="V17" s="254" t="s">
        <v>33</v>
      </c>
      <c r="W17" s="256">
        <f t="shared" si="7"/>
        <v>-0.92002097460068077</v>
      </c>
      <c r="X17" s="256">
        <f t="shared" si="8"/>
        <v>-1.0309905176452654</v>
      </c>
      <c r="Y17" s="256">
        <f t="shared" si="9"/>
        <v>-0.90218015052816047</v>
      </c>
      <c r="Z17" s="256">
        <f t="shared" si="10"/>
        <v>5.9459294309749534E-2</v>
      </c>
      <c r="AA17" s="256">
        <f t="shared" si="11"/>
        <v>1.245889922892174</v>
      </c>
      <c r="AB17" s="256">
        <f t="shared" si="12"/>
        <v>-0.35485789956125524</v>
      </c>
      <c r="AC17" s="256">
        <f t="shared" si="13"/>
        <v>-0.30215489649309474</v>
      </c>
      <c r="AD17" s="259">
        <f t="shared" si="14"/>
        <v>-0.83459696806864214</v>
      </c>
      <c r="AE17" s="256">
        <f t="shared" si="15"/>
        <v>-0.36520135911122797</v>
      </c>
      <c r="AF17" s="256">
        <f t="shared" si="16"/>
        <v>-0.56403132701961733</v>
      </c>
      <c r="AG17" s="256">
        <f t="shared" si="17"/>
        <v>-0.49496340766789781</v>
      </c>
      <c r="AH17" s="256">
        <f t="shared" si="18"/>
        <v>-0.35485789956125524</v>
      </c>
      <c r="AI17" s="260">
        <f t="shared" si="19"/>
        <v>-0.70700354583075609</v>
      </c>
      <c r="AJ17" s="256">
        <f t="shared" si="20"/>
        <v>-0.64305265994160221</v>
      </c>
      <c r="AK17" s="256">
        <f t="shared" si="21"/>
        <v>-0.2146291725660579</v>
      </c>
      <c r="AL17" s="256">
        <f t="shared" si="22"/>
        <v>-0.44310476961264428</v>
      </c>
      <c r="AM17" s="256">
        <f t="shared" si="23"/>
        <v>-0.68261283226662728</v>
      </c>
      <c r="AN17" s="256" t="e">
        <f t="shared" si="24"/>
        <v>#DIV/0!</v>
      </c>
      <c r="AO17" s="256">
        <f t="shared" si="25"/>
        <v>-0.55422523295203074</v>
      </c>
    </row>
    <row r="18" spans="1:41">
      <c r="A18" s="255" t="s">
        <v>185</v>
      </c>
      <c r="B18" s="256">
        <v>0.71</v>
      </c>
      <c r="C18" s="256">
        <v>0.12</v>
      </c>
      <c r="D18" s="256">
        <v>0.21</v>
      </c>
      <c r="E18" s="256">
        <v>4.17</v>
      </c>
      <c r="F18" s="256">
        <v>0.41</v>
      </c>
      <c r="G18" s="256">
        <v>0.06</v>
      </c>
      <c r="H18" s="257">
        <v>5.69</v>
      </c>
      <c r="I18" s="256">
        <v>0.13</v>
      </c>
      <c r="J18" s="256">
        <v>0</v>
      </c>
      <c r="K18" s="256">
        <v>0.09</v>
      </c>
      <c r="L18" s="256">
        <v>0.4</v>
      </c>
      <c r="M18" s="256">
        <v>0.06</v>
      </c>
      <c r="N18" s="256">
        <v>0.68</v>
      </c>
      <c r="O18" s="256">
        <f t="shared" si="1"/>
        <v>-0.57999999999999996</v>
      </c>
      <c r="P18" s="256">
        <f t="shared" si="2"/>
        <v>-0.12</v>
      </c>
      <c r="Q18" s="256">
        <f t="shared" si="3"/>
        <v>-0.12</v>
      </c>
      <c r="R18" s="256">
        <f t="shared" si="4"/>
        <v>-9.9999999999999534E-3</v>
      </c>
      <c r="S18" s="256">
        <f t="shared" si="5"/>
        <v>0</v>
      </c>
      <c r="T18" s="256">
        <f t="shared" si="6"/>
        <v>-5.0100000000000007</v>
      </c>
      <c r="V18" s="258" t="s">
        <v>185</v>
      </c>
      <c r="W18" s="256">
        <f t="shared" si="7"/>
        <v>-0.55306478887717858</v>
      </c>
      <c r="X18" s="256">
        <f t="shared" si="8"/>
        <v>-0.91519085805467404</v>
      </c>
      <c r="Y18" s="256">
        <f t="shared" si="9"/>
        <v>-1.0483521958227928</v>
      </c>
      <c r="Z18" s="256">
        <f t="shared" si="10"/>
        <v>0.29988165825786733</v>
      </c>
      <c r="AA18" s="256">
        <f t="shared" si="11"/>
        <v>1.804625367516512</v>
      </c>
      <c r="AB18" s="256">
        <f t="shared" si="12"/>
        <v>-0.957630222103662</v>
      </c>
      <c r="AC18" s="256">
        <f t="shared" si="13"/>
        <v>-2.3727336592403437E-2</v>
      </c>
      <c r="AD18" s="259">
        <f t="shared" si="14"/>
        <v>-0.86179301503093497</v>
      </c>
      <c r="AE18" s="256">
        <f t="shared" si="15"/>
        <v>-0.36520135911122797</v>
      </c>
      <c r="AF18" s="256">
        <f t="shared" si="16"/>
        <v>-0.68643554069161827</v>
      </c>
      <c r="AG18" s="256">
        <f t="shared" si="17"/>
        <v>-0.17989429806410245</v>
      </c>
      <c r="AH18" s="256">
        <f t="shared" si="18"/>
        <v>-0.957630222103662</v>
      </c>
      <c r="AI18" s="260">
        <f t="shared" si="19"/>
        <v>-0.71639592205563429</v>
      </c>
      <c r="AJ18" s="256">
        <f t="shared" si="20"/>
        <v>-0.93076900469897894</v>
      </c>
      <c r="AK18" s="256">
        <f t="shared" si="21"/>
        <v>-0.23339787312895716</v>
      </c>
      <c r="AL18" s="256">
        <f t="shared" si="22"/>
        <v>-0.55016827591032136</v>
      </c>
      <c r="AM18" s="256">
        <f t="shared" si="23"/>
        <v>-0.45145992680196007</v>
      </c>
      <c r="AN18" s="256" t="e">
        <f t="shared" si="24"/>
        <v>#DIV/0!</v>
      </c>
      <c r="AO18" s="256">
        <f t="shared" si="25"/>
        <v>-0.72652039364799414</v>
      </c>
    </row>
    <row r="19" spans="1:41">
      <c r="A19" s="255" t="s">
        <v>14</v>
      </c>
      <c r="B19" s="256">
        <v>2.2799999999999998</v>
      </c>
      <c r="C19" s="256">
        <v>0.09</v>
      </c>
      <c r="D19" s="256">
        <v>2.02</v>
      </c>
      <c r="E19" s="256">
        <v>1.66</v>
      </c>
      <c r="F19" s="256">
        <v>0.11</v>
      </c>
      <c r="G19" s="256">
        <v>0.13</v>
      </c>
      <c r="H19" s="257">
        <v>6.29</v>
      </c>
      <c r="I19" s="256">
        <v>3.1</v>
      </c>
      <c r="J19" s="256">
        <v>0.31</v>
      </c>
      <c r="K19" s="256">
        <v>4.08</v>
      </c>
      <c r="L19" s="256">
        <v>1.93</v>
      </c>
      <c r="M19" s="256">
        <v>0.13</v>
      </c>
      <c r="N19" s="256">
        <v>9.5500000000000007</v>
      </c>
      <c r="O19" s="256">
        <f t="shared" si="1"/>
        <v>0.82000000000000028</v>
      </c>
      <c r="P19" s="256">
        <f t="shared" si="2"/>
        <v>0.22</v>
      </c>
      <c r="Q19" s="256">
        <f t="shared" si="3"/>
        <v>2.06</v>
      </c>
      <c r="R19" s="256">
        <f t="shared" si="4"/>
        <v>1.8199999999999998</v>
      </c>
      <c r="S19" s="256">
        <f t="shared" si="5"/>
        <v>0</v>
      </c>
      <c r="T19" s="256">
        <f t="shared" si="6"/>
        <v>3.2600000000000007</v>
      </c>
      <c r="V19" s="258" t="s">
        <v>14</v>
      </c>
      <c r="W19" s="256">
        <f t="shared" si="7"/>
        <v>2.6476086088222579</v>
      </c>
      <c r="X19" s="256">
        <f t="shared" si="8"/>
        <v>-1.0888903474405611</v>
      </c>
      <c r="Y19" s="256">
        <f t="shared" si="9"/>
        <v>3.3611711705652803</v>
      </c>
      <c r="Z19" s="256">
        <f t="shared" si="10"/>
        <v>-0.95732695322083206</v>
      </c>
      <c r="AA19" s="256">
        <f t="shared" si="11"/>
        <v>-0.29063254982475661</v>
      </c>
      <c r="AB19" s="256">
        <f t="shared" si="12"/>
        <v>9.7221342345549702E-2</v>
      </c>
      <c r="AC19" s="256">
        <f t="shared" si="13"/>
        <v>0.22561077675149874</v>
      </c>
      <c r="AD19" s="259">
        <f t="shared" si="14"/>
        <v>1.8306156342360549</v>
      </c>
      <c r="AE19" s="256">
        <f t="shared" si="15"/>
        <v>-8.6883749193789314E-2</v>
      </c>
      <c r="AF19" s="256">
        <f t="shared" si="16"/>
        <v>1.1919983537363963</v>
      </c>
      <c r="AG19" s="256">
        <f t="shared" si="17"/>
        <v>1.4269581609152535</v>
      </c>
      <c r="AH19" s="256">
        <f t="shared" si="18"/>
        <v>9.7221342345549702E-2</v>
      </c>
      <c r="AI19" s="260">
        <f t="shared" si="19"/>
        <v>1.3663635058111219</v>
      </c>
      <c r="AJ19" s="256">
        <f t="shared" si="20"/>
        <v>0.98733996035019933</v>
      </c>
      <c r="AK19" s="256">
        <f t="shared" si="21"/>
        <v>8.5670036440330569E-2</v>
      </c>
      <c r="AL19" s="256">
        <f t="shared" si="22"/>
        <v>0.61682394273435914</v>
      </c>
      <c r="AM19" s="256">
        <f t="shared" si="23"/>
        <v>1.4713119686541356</v>
      </c>
      <c r="AN19" s="256" t="e">
        <f t="shared" si="24"/>
        <v>#DIV/0!</v>
      </c>
      <c r="AO19" s="256">
        <f t="shared" si="25"/>
        <v>1.2803542245993529</v>
      </c>
    </row>
    <row r="20" spans="1:41">
      <c r="A20" s="255" t="s">
        <v>16</v>
      </c>
      <c r="B20" s="256">
        <v>1.1000000000000001</v>
      </c>
      <c r="C20" s="256">
        <v>0.76</v>
      </c>
      <c r="D20" s="256">
        <v>1.03</v>
      </c>
      <c r="E20" s="256">
        <v>12.65</v>
      </c>
      <c r="F20" s="256">
        <v>0.13</v>
      </c>
      <c r="G20" s="256">
        <v>0.14000000000000001</v>
      </c>
      <c r="H20" s="257">
        <v>15.82</v>
      </c>
      <c r="I20" s="256">
        <v>0.56999999999999995</v>
      </c>
      <c r="J20" s="256">
        <v>0.08</v>
      </c>
      <c r="K20" s="256">
        <v>0.89</v>
      </c>
      <c r="L20" s="256">
        <v>0</v>
      </c>
      <c r="M20" s="256">
        <v>0.14000000000000001</v>
      </c>
      <c r="N20" s="256">
        <v>1.68</v>
      </c>
      <c r="O20" s="256">
        <f t="shared" si="1"/>
        <v>-0.53000000000000014</v>
      </c>
      <c r="P20" s="256">
        <f t="shared" si="2"/>
        <v>-0.68</v>
      </c>
      <c r="Q20" s="256">
        <f t="shared" si="3"/>
        <v>-0.14000000000000001</v>
      </c>
      <c r="R20" s="256">
        <f t="shared" si="4"/>
        <v>-0.13</v>
      </c>
      <c r="S20" s="256">
        <f t="shared" si="5"/>
        <v>0</v>
      </c>
      <c r="T20" s="256">
        <f t="shared" si="6"/>
        <v>-14.14</v>
      </c>
      <c r="V20" s="258" t="s">
        <v>16</v>
      </c>
      <c r="W20" s="256">
        <f t="shared" si="7"/>
        <v>0.24200694685707669</v>
      </c>
      <c r="X20" s="256">
        <f t="shared" si="8"/>
        <v>2.7903982488442507</v>
      </c>
      <c r="Y20" s="256">
        <f t="shared" si="9"/>
        <v>0.94933242320384814</v>
      </c>
      <c r="Z20" s="256">
        <f t="shared" si="10"/>
        <v>4.5473434213412816</v>
      </c>
      <c r="AA20" s="256">
        <f t="shared" si="11"/>
        <v>-0.15094868866867203</v>
      </c>
      <c r="AB20" s="256">
        <f t="shared" si="12"/>
        <v>0.24791442298115149</v>
      </c>
      <c r="AC20" s="256">
        <f t="shared" si="13"/>
        <v>4.1859311436971476</v>
      </c>
      <c r="AD20" s="259">
        <f t="shared" si="14"/>
        <v>-0.46291765958397357</v>
      </c>
      <c r="AE20" s="256">
        <f t="shared" si="15"/>
        <v>-0.29337745977769542</v>
      </c>
      <c r="AF20" s="256">
        <f t="shared" si="16"/>
        <v>-0.30980719093161541</v>
      </c>
      <c r="AG20" s="256">
        <f t="shared" si="17"/>
        <v>-0.59998644420249625</v>
      </c>
      <c r="AH20" s="256">
        <f t="shared" si="18"/>
        <v>0.24791442298115149</v>
      </c>
      <c r="AI20" s="260">
        <f t="shared" si="19"/>
        <v>-0.48158651643367761</v>
      </c>
      <c r="AJ20" s="256">
        <f t="shared" si="20"/>
        <v>-0.86226511309007992</v>
      </c>
      <c r="AK20" s="256">
        <f t="shared" si="21"/>
        <v>-0.758921488890137</v>
      </c>
      <c r="AL20" s="256">
        <f t="shared" si="22"/>
        <v>-0.56087462654008902</v>
      </c>
      <c r="AM20" s="256">
        <f t="shared" si="23"/>
        <v>-0.57754332978268774</v>
      </c>
      <c r="AN20" s="256" t="e">
        <f t="shared" si="24"/>
        <v>#DIV/0!</v>
      </c>
      <c r="AO20" s="256">
        <f t="shared" si="25"/>
        <v>-2.942090558653832</v>
      </c>
    </row>
    <row r="21" spans="1:41">
      <c r="A21" s="252" t="s">
        <v>35</v>
      </c>
      <c r="B21" s="253">
        <v>0.55000000000000004</v>
      </c>
      <c r="C21" s="253">
        <v>0.24</v>
      </c>
      <c r="D21" s="253">
        <v>0.25</v>
      </c>
      <c r="E21" s="253">
        <v>1.74</v>
      </c>
      <c r="F21" s="253">
        <v>0.06</v>
      </c>
      <c r="G21" s="253">
        <v>0.05</v>
      </c>
      <c r="H21" s="257">
        <v>2.89</v>
      </c>
      <c r="I21" s="253">
        <v>0.37</v>
      </c>
      <c r="J21" s="253">
        <v>0.24</v>
      </c>
      <c r="K21" s="253">
        <v>0.47</v>
      </c>
      <c r="L21" s="253">
        <v>0.14000000000000001</v>
      </c>
      <c r="M21" s="253">
        <v>0.05</v>
      </c>
      <c r="N21" s="256">
        <v>1.27</v>
      </c>
      <c r="O21" s="256">
        <f t="shared" si="1"/>
        <v>-0.18000000000000005</v>
      </c>
      <c r="P21" s="256">
        <f t="shared" si="2"/>
        <v>0</v>
      </c>
      <c r="Q21" s="256">
        <f t="shared" si="3"/>
        <v>0.21999999999999997</v>
      </c>
      <c r="R21" s="256">
        <f t="shared" si="4"/>
        <v>8.0000000000000016E-2</v>
      </c>
      <c r="S21" s="256">
        <f t="shared" si="5"/>
        <v>0</v>
      </c>
      <c r="T21" s="256">
        <f t="shared" si="6"/>
        <v>-1.62</v>
      </c>
      <c r="V21" s="254" t="s">
        <v>35</v>
      </c>
      <c r="W21" s="256">
        <f t="shared" si="7"/>
        <v>-0.87924806507584718</v>
      </c>
      <c r="X21" s="256">
        <f t="shared" si="8"/>
        <v>-0.22039290051112567</v>
      </c>
      <c r="Y21" s="256">
        <f t="shared" si="9"/>
        <v>-0.95090416562637126</v>
      </c>
      <c r="Z21" s="256">
        <f t="shared" si="10"/>
        <v>-0.91725655922947902</v>
      </c>
      <c r="AA21" s="256">
        <f t="shared" si="11"/>
        <v>-0.63984220271496817</v>
      </c>
      <c r="AB21" s="256">
        <f t="shared" si="12"/>
        <v>-1.1083233027392636</v>
      </c>
      <c r="AC21" s="256">
        <f t="shared" si="13"/>
        <v>-1.1873051988639478</v>
      </c>
      <c r="AD21" s="259">
        <f t="shared" si="14"/>
        <v>-0.64422463933259233</v>
      </c>
      <c r="AE21" s="256">
        <f t="shared" si="15"/>
        <v>-0.1497296611106303</v>
      </c>
      <c r="AF21" s="256">
        <f t="shared" si="16"/>
        <v>-0.50753707455561692</v>
      </c>
      <c r="AG21" s="256">
        <f t="shared" si="17"/>
        <v>-0.45295419305405837</v>
      </c>
      <c r="AH21" s="256">
        <f t="shared" si="18"/>
        <v>-1.1083233027392636</v>
      </c>
      <c r="AI21" s="260">
        <f t="shared" si="19"/>
        <v>-0.5778583727386799</v>
      </c>
      <c r="AJ21" s="256">
        <f t="shared" si="20"/>
        <v>-0.38273787182778535</v>
      </c>
      <c r="AK21" s="256">
        <f t="shared" si="21"/>
        <v>-0.12078566975156149</v>
      </c>
      <c r="AL21" s="256">
        <f t="shared" si="22"/>
        <v>-0.36816031520427028</v>
      </c>
      <c r="AM21" s="256">
        <f t="shared" si="23"/>
        <v>-0.3568973745664144</v>
      </c>
      <c r="AN21" s="256" t="e">
        <f t="shared" si="24"/>
        <v>#DIV/0!</v>
      </c>
      <c r="AO21" s="256">
        <f t="shared" si="25"/>
        <v>9.6128331365126329E-2</v>
      </c>
    </row>
    <row r="22" spans="1:41">
      <c r="A22" s="255" t="s">
        <v>19</v>
      </c>
      <c r="B22" s="256">
        <v>0.76</v>
      </c>
      <c r="C22" s="256">
        <v>0.57999999999999996</v>
      </c>
      <c r="D22" s="256">
        <v>0.38</v>
      </c>
      <c r="E22" s="256">
        <v>3.23</v>
      </c>
      <c r="F22" s="256">
        <v>0.16</v>
      </c>
      <c r="G22" s="256">
        <v>0.17</v>
      </c>
      <c r="H22" s="257">
        <v>5.28</v>
      </c>
      <c r="I22" s="256">
        <v>0.45</v>
      </c>
      <c r="J22" s="256">
        <v>0.04</v>
      </c>
      <c r="K22" s="256">
        <v>0.08</v>
      </c>
      <c r="L22" s="256">
        <v>0.43</v>
      </c>
      <c r="M22" s="256">
        <v>0.17</v>
      </c>
      <c r="N22" s="256">
        <v>1.17</v>
      </c>
      <c r="O22" s="256">
        <f t="shared" si="1"/>
        <v>-0.31</v>
      </c>
      <c r="P22" s="256">
        <f t="shared" si="2"/>
        <v>-0.53999999999999992</v>
      </c>
      <c r="Q22" s="256">
        <f t="shared" si="3"/>
        <v>-0.3</v>
      </c>
      <c r="R22" s="256">
        <f t="shared" si="4"/>
        <v>0.27</v>
      </c>
      <c r="S22" s="256">
        <f t="shared" si="5"/>
        <v>0</v>
      </c>
      <c r="T22" s="256">
        <f t="shared" si="6"/>
        <v>-4.1100000000000003</v>
      </c>
      <c r="V22" s="258" t="s">
        <v>19</v>
      </c>
      <c r="W22" s="256">
        <f t="shared" si="7"/>
        <v>-0.45113251506509455</v>
      </c>
      <c r="X22" s="256">
        <f t="shared" si="8"/>
        <v>1.748201312528928</v>
      </c>
      <c r="Y22" s="256">
        <f t="shared" si="9"/>
        <v>-0.63419806748800134</v>
      </c>
      <c r="Z22" s="256">
        <f t="shared" si="10"/>
        <v>-0.17094547114052999</v>
      </c>
      <c r="AA22" s="256">
        <f t="shared" si="11"/>
        <v>5.8577103065454862E-2</v>
      </c>
      <c r="AB22" s="256">
        <f t="shared" si="12"/>
        <v>0.69999366488795645</v>
      </c>
      <c r="AC22" s="256">
        <f t="shared" si="13"/>
        <v>-0.19410838071073674</v>
      </c>
      <c r="AD22" s="259">
        <f t="shared" si="14"/>
        <v>-0.57170184743314489</v>
      </c>
      <c r="AE22" s="256">
        <f t="shared" si="15"/>
        <v>-0.32928940944446172</v>
      </c>
      <c r="AF22" s="256">
        <f t="shared" si="16"/>
        <v>-0.69114339506361833</v>
      </c>
      <c r="AG22" s="256">
        <f t="shared" si="17"/>
        <v>-0.14838738710372296</v>
      </c>
      <c r="AH22" s="256">
        <f t="shared" si="18"/>
        <v>0.69999366488795645</v>
      </c>
      <c r="AI22" s="260">
        <f t="shared" si="19"/>
        <v>-0.60133931330087564</v>
      </c>
      <c r="AJ22" s="256">
        <f t="shared" si="20"/>
        <v>-0.56084799001092323</v>
      </c>
      <c r="AK22" s="256">
        <f t="shared" si="21"/>
        <v>-0.627540584949842</v>
      </c>
      <c r="AL22" s="256">
        <f t="shared" si="22"/>
        <v>-0.64652543157823072</v>
      </c>
      <c r="AM22" s="256">
        <f t="shared" si="23"/>
        <v>-0.15726531984692901</v>
      </c>
      <c r="AN22" s="256" t="e">
        <f t="shared" si="24"/>
        <v>#DIV/0!</v>
      </c>
      <c r="AO22" s="256">
        <f t="shared" si="25"/>
        <v>-0.50811807727282943</v>
      </c>
    </row>
    <row r="23" spans="1:41">
      <c r="A23" s="255" t="s">
        <v>36</v>
      </c>
      <c r="B23" s="256">
        <v>0.63</v>
      </c>
      <c r="C23" s="256">
        <v>0.23</v>
      </c>
      <c r="D23" s="256">
        <v>1.08</v>
      </c>
      <c r="E23" s="256">
        <v>2.84</v>
      </c>
      <c r="F23" s="256">
        <v>0.7</v>
      </c>
      <c r="G23" s="256">
        <v>0.13</v>
      </c>
      <c r="H23" s="257">
        <v>5.6</v>
      </c>
      <c r="I23" s="256">
        <v>0.51</v>
      </c>
      <c r="J23" s="256">
        <v>2.7</v>
      </c>
      <c r="K23" s="256">
        <v>5.95</v>
      </c>
      <c r="L23" s="256">
        <v>0.86</v>
      </c>
      <c r="M23" s="256">
        <v>0.13</v>
      </c>
      <c r="N23" s="256">
        <v>10.14</v>
      </c>
      <c r="O23" s="256">
        <f t="shared" si="1"/>
        <v>-0.12</v>
      </c>
      <c r="P23" s="256">
        <f t="shared" si="2"/>
        <v>2.4700000000000002</v>
      </c>
      <c r="Q23" s="256">
        <f t="shared" si="3"/>
        <v>4.87</v>
      </c>
      <c r="R23" s="256">
        <f t="shared" si="4"/>
        <v>0.16000000000000003</v>
      </c>
      <c r="S23" s="256">
        <f t="shared" si="5"/>
        <v>0</v>
      </c>
      <c r="T23" s="256">
        <f t="shared" si="6"/>
        <v>4.5400000000000009</v>
      </c>
      <c r="V23" s="258" t="s">
        <v>36</v>
      </c>
      <c r="W23" s="256">
        <f t="shared" si="7"/>
        <v>-0.71615642697651294</v>
      </c>
      <c r="X23" s="256">
        <f t="shared" si="8"/>
        <v>-0.27829273030642127</v>
      </c>
      <c r="Y23" s="256">
        <f t="shared" si="9"/>
        <v>1.0711424609493752</v>
      </c>
      <c r="Z23" s="256">
        <f t="shared" si="10"/>
        <v>-0.36628864184837578</v>
      </c>
      <c r="AA23" s="256">
        <f t="shared" si="11"/>
        <v>3.8300413542797385</v>
      </c>
      <c r="AB23" s="256">
        <f t="shared" si="12"/>
        <v>9.7221342345549702E-2</v>
      </c>
      <c r="AC23" s="256">
        <f t="shared" si="13"/>
        <v>-6.1128053593989096E-2</v>
      </c>
      <c r="AD23" s="259">
        <f t="shared" si="14"/>
        <v>-0.51730975350855912</v>
      </c>
      <c r="AE23" s="256">
        <f t="shared" si="15"/>
        <v>2.0588552433954961</v>
      </c>
      <c r="AF23" s="256">
        <f t="shared" si="16"/>
        <v>2.0723671213004033</v>
      </c>
      <c r="AG23" s="256">
        <f t="shared" si="17"/>
        <v>0.30321166999505028</v>
      </c>
      <c r="AH23" s="256">
        <f t="shared" si="18"/>
        <v>9.7221342345549702E-2</v>
      </c>
      <c r="AI23" s="260">
        <f t="shared" si="19"/>
        <v>1.5049010551280764</v>
      </c>
      <c r="AJ23" s="256">
        <f t="shared" si="20"/>
        <v>-0.30053320189710619</v>
      </c>
      <c r="AK23" s="256">
        <f t="shared" si="21"/>
        <v>2.1971488497664993</v>
      </c>
      <c r="AL23" s="256">
        <f t="shared" si="22"/>
        <v>2.1210662062167227</v>
      </c>
      <c r="AM23" s="256">
        <f t="shared" si="23"/>
        <v>-0.27284177257926262</v>
      </c>
      <c r="AN23" s="256" t="e">
        <f t="shared" si="24"/>
        <v>#DIV/0!</v>
      </c>
      <c r="AO23" s="256">
        <f t="shared" si="25"/>
        <v>1.5909708523329205</v>
      </c>
    </row>
    <row r="24" spans="1:41">
      <c r="A24" s="255" t="s">
        <v>21</v>
      </c>
      <c r="B24" s="256">
        <v>0.84</v>
      </c>
      <c r="C24" s="256">
        <v>0.04</v>
      </c>
      <c r="D24" s="256">
        <v>0.78</v>
      </c>
      <c r="E24" s="256">
        <v>2.64</v>
      </c>
      <c r="F24" s="256">
        <v>0.05</v>
      </c>
      <c r="G24" s="256">
        <v>0.09</v>
      </c>
      <c r="H24" s="257">
        <v>4.4400000000000004</v>
      </c>
      <c r="I24" s="256">
        <v>1.05</v>
      </c>
      <c r="J24" s="256">
        <v>7.0000000000000007E-2</v>
      </c>
      <c r="K24" s="256">
        <v>0.77</v>
      </c>
      <c r="L24" s="256">
        <v>0.11</v>
      </c>
      <c r="M24" s="256">
        <v>0.09</v>
      </c>
      <c r="N24" s="256">
        <v>2.08</v>
      </c>
      <c r="O24" s="256">
        <f t="shared" si="1"/>
        <v>0.21000000000000008</v>
      </c>
      <c r="P24" s="256">
        <f t="shared" si="2"/>
        <v>3.0000000000000006E-2</v>
      </c>
      <c r="Q24" s="256">
        <f t="shared" si="3"/>
        <v>-1.0000000000000009E-2</v>
      </c>
      <c r="R24" s="256">
        <f t="shared" si="4"/>
        <v>0.06</v>
      </c>
      <c r="S24" s="256">
        <f t="shared" si="5"/>
        <v>0</v>
      </c>
      <c r="T24" s="256">
        <f t="shared" si="6"/>
        <v>-2.3600000000000003</v>
      </c>
      <c r="V24" s="258" t="s">
        <v>21</v>
      </c>
      <c r="W24" s="256">
        <f t="shared" si="7"/>
        <v>-0.28804087696576025</v>
      </c>
      <c r="X24" s="256">
        <f t="shared" si="8"/>
        <v>-1.3783894964170396</v>
      </c>
      <c r="Y24" s="256">
        <f t="shared" si="9"/>
        <v>0.34028223447621375</v>
      </c>
      <c r="Z24" s="256">
        <f t="shared" si="10"/>
        <v>-0.46646462682675804</v>
      </c>
      <c r="AA24" s="256">
        <f t="shared" si="11"/>
        <v>-0.70968413329301039</v>
      </c>
      <c r="AB24" s="256">
        <f t="shared" si="12"/>
        <v>-0.50555098019685707</v>
      </c>
      <c r="AC24" s="256">
        <f t="shared" si="13"/>
        <v>-0.54318173939219994</v>
      </c>
      <c r="AD24" s="259">
        <f t="shared" si="14"/>
        <v>-2.7780908187288265E-2</v>
      </c>
      <c r="AE24" s="256">
        <f t="shared" si="15"/>
        <v>-0.30235544719438701</v>
      </c>
      <c r="AF24" s="256">
        <f t="shared" si="16"/>
        <v>-0.36630144339561582</v>
      </c>
      <c r="AG24" s="256">
        <f t="shared" si="17"/>
        <v>-0.48446110401443793</v>
      </c>
      <c r="AH24" s="256">
        <f t="shared" si="18"/>
        <v>-0.50555098019685707</v>
      </c>
      <c r="AI24" s="260">
        <f t="shared" si="19"/>
        <v>-0.38766275418489493</v>
      </c>
      <c r="AJ24" s="256">
        <f t="shared" si="20"/>
        <v>0.15159248272162867</v>
      </c>
      <c r="AK24" s="256">
        <f t="shared" si="21"/>
        <v>-9.2632618907212583E-2</v>
      </c>
      <c r="AL24" s="256">
        <f t="shared" si="22"/>
        <v>-0.49128334744659896</v>
      </c>
      <c r="AM24" s="256">
        <f t="shared" si="23"/>
        <v>-0.37791127506320232</v>
      </c>
      <c r="AN24" s="256" t="e">
        <f t="shared" si="24"/>
        <v>#DIV/0!</v>
      </c>
      <c r="AO24" s="256">
        <f t="shared" si="25"/>
        <v>-8.3446906543342469E-2</v>
      </c>
    </row>
    <row r="25" spans="1:41">
      <c r="A25" s="255" t="s">
        <v>38</v>
      </c>
      <c r="B25" s="256">
        <v>1.03</v>
      </c>
      <c r="C25" s="256">
        <v>0.25</v>
      </c>
      <c r="D25" s="256">
        <v>0.09</v>
      </c>
      <c r="E25" s="256">
        <v>2.15</v>
      </c>
      <c r="F25" s="256">
        <v>0.31</v>
      </c>
      <c r="G25" s="256">
        <v>0.05</v>
      </c>
      <c r="H25" s="257">
        <v>3.88</v>
      </c>
      <c r="I25" s="256">
        <v>0.47</v>
      </c>
      <c r="J25" s="256">
        <v>0.06</v>
      </c>
      <c r="K25" s="256">
        <v>0.85</v>
      </c>
      <c r="L25" s="256">
        <v>7.0000000000000007E-2</v>
      </c>
      <c r="M25" s="256">
        <v>0.05</v>
      </c>
      <c r="N25" s="256">
        <v>1.51</v>
      </c>
      <c r="O25" s="256">
        <f t="shared" si="1"/>
        <v>-0.56000000000000005</v>
      </c>
      <c r="P25" s="256">
        <f t="shared" si="2"/>
        <v>-0.19</v>
      </c>
      <c r="Q25" s="256">
        <f t="shared" si="3"/>
        <v>0.76</v>
      </c>
      <c r="R25" s="256">
        <f t="shared" si="4"/>
        <v>-0.24</v>
      </c>
      <c r="S25" s="256">
        <f t="shared" si="5"/>
        <v>0</v>
      </c>
      <c r="T25" s="256">
        <f t="shared" si="6"/>
        <v>-2.37</v>
      </c>
      <c r="V25" s="258" t="s">
        <v>38</v>
      </c>
      <c r="W25" s="256">
        <f t="shared" si="7"/>
        <v>9.9301763520159E-2</v>
      </c>
      <c r="X25" s="256">
        <f t="shared" si="8"/>
        <v>-0.16249307071582991</v>
      </c>
      <c r="Y25" s="256">
        <f t="shared" si="9"/>
        <v>-1.3406962864120573</v>
      </c>
      <c r="Z25" s="256">
        <f t="shared" si="10"/>
        <v>-0.71189579002379511</v>
      </c>
      <c r="AA25" s="256">
        <f t="shared" si="11"/>
        <v>1.1062060617360894</v>
      </c>
      <c r="AB25" s="256">
        <f t="shared" si="12"/>
        <v>-1.1083233027392636</v>
      </c>
      <c r="AC25" s="256">
        <f t="shared" si="13"/>
        <v>-0.77589731184650901</v>
      </c>
      <c r="AD25" s="259">
        <f t="shared" si="14"/>
        <v>-0.55357114945828301</v>
      </c>
      <c r="AE25" s="256">
        <f t="shared" si="15"/>
        <v>-0.31133343461107854</v>
      </c>
      <c r="AF25" s="256">
        <f t="shared" si="16"/>
        <v>-0.32863860841961556</v>
      </c>
      <c r="AG25" s="256">
        <f t="shared" si="17"/>
        <v>-0.5264703186282772</v>
      </c>
      <c r="AH25" s="256">
        <f t="shared" si="18"/>
        <v>-1.1083233027392636</v>
      </c>
      <c r="AI25" s="260">
        <f t="shared" si="19"/>
        <v>-0.52150411538941022</v>
      </c>
      <c r="AJ25" s="256">
        <f t="shared" si="20"/>
        <v>-0.90336744805541935</v>
      </c>
      <c r="AK25" s="256">
        <f t="shared" si="21"/>
        <v>-0.29908832509910466</v>
      </c>
      <c r="AL25" s="256">
        <f t="shared" si="22"/>
        <v>-7.9088848200542045E-2</v>
      </c>
      <c r="AM25" s="256">
        <f t="shared" si="23"/>
        <v>-0.69311978251502127</v>
      </c>
      <c r="AN25" s="256" t="e">
        <f t="shared" si="24"/>
        <v>#DIV/0!</v>
      </c>
      <c r="AO25" s="256">
        <f t="shared" si="25"/>
        <v>-8.5873598947510912E-2</v>
      </c>
    </row>
    <row r="26" spans="1:41">
      <c r="A26" s="255" t="s">
        <v>24</v>
      </c>
      <c r="B26" s="256">
        <v>0.31</v>
      </c>
      <c r="C26" s="256">
        <v>0.08</v>
      </c>
      <c r="D26" s="256">
        <v>0.72</v>
      </c>
      <c r="E26" s="256">
        <v>2.82</v>
      </c>
      <c r="F26" s="256">
        <v>0.03</v>
      </c>
      <c r="G26" s="256">
        <v>0.09</v>
      </c>
      <c r="H26" s="257">
        <v>4.0599999999999996</v>
      </c>
      <c r="I26" s="256">
        <v>0.71</v>
      </c>
      <c r="J26" s="256">
        <v>0.06</v>
      </c>
      <c r="K26" s="256">
        <v>1.85</v>
      </c>
      <c r="L26" s="256">
        <v>0</v>
      </c>
      <c r="M26" s="256">
        <v>0.09</v>
      </c>
      <c r="N26" s="256">
        <v>2.71</v>
      </c>
      <c r="O26" s="256">
        <f t="shared" si="1"/>
        <v>0.39999999999999997</v>
      </c>
      <c r="P26" s="256">
        <f t="shared" si="2"/>
        <v>-2.0000000000000004E-2</v>
      </c>
      <c r="Q26" s="256">
        <f t="shared" si="3"/>
        <v>1.1300000000000001</v>
      </c>
      <c r="R26" s="256">
        <f t="shared" si="4"/>
        <v>-0.03</v>
      </c>
      <c r="S26" s="256">
        <f t="shared" si="5"/>
        <v>0</v>
      </c>
      <c r="T26" s="256">
        <f t="shared" si="6"/>
        <v>-1.3499999999999996</v>
      </c>
      <c r="V26" s="258" t="s">
        <v>24</v>
      </c>
      <c r="W26" s="256">
        <f t="shared" si="7"/>
        <v>-1.3685229793738503</v>
      </c>
      <c r="X26" s="256">
        <f t="shared" si="8"/>
        <v>-1.1467901772358566</v>
      </c>
      <c r="Y26" s="256">
        <f t="shared" si="9"/>
        <v>0.19411018918158135</v>
      </c>
      <c r="Z26" s="256">
        <f t="shared" si="10"/>
        <v>-0.37630624034621402</v>
      </c>
      <c r="AA26" s="256">
        <f t="shared" si="11"/>
        <v>-0.84936799444909505</v>
      </c>
      <c r="AB26" s="256">
        <f t="shared" si="12"/>
        <v>-0.50555098019685707</v>
      </c>
      <c r="AC26" s="256">
        <f t="shared" si="13"/>
        <v>-0.70109587784333849</v>
      </c>
      <c r="AD26" s="259">
        <f t="shared" si="14"/>
        <v>-0.33600277375994037</v>
      </c>
      <c r="AE26" s="256">
        <f t="shared" si="15"/>
        <v>-0.31133343461107854</v>
      </c>
      <c r="AF26" s="256">
        <f t="shared" si="16"/>
        <v>0.14214682878038812</v>
      </c>
      <c r="AG26" s="256">
        <f t="shared" si="17"/>
        <v>-0.59998644420249625</v>
      </c>
      <c r="AH26" s="256">
        <f t="shared" si="18"/>
        <v>-0.50555098019685707</v>
      </c>
      <c r="AI26" s="260">
        <f t="shared" si="19"/>
        <v>-0.23973282864306225</v>
      </c>
      <c r="AJ26" s="256">
        <f t="shared" si="20"/>
        <v>0.41190727083544548</v>
      </c>
      <c r="AK26" s="256">
        <f t="shared" si="21"/>
        <v>-0.1395543703144608</v>
      </c>
      <c r="AL26" s="256">
        <f t="shared" si="22"/>
        <v>0.11897863845016067</v>
      </c>
      <c r="AM26" s="256">
        <f t="shared" si="23"/>
        <v>-0.47247382729874804</v>
      </c>
      <c r="AN26" s="256" t="e">
        <f t="shared" si="24"/>
        <v>#DIV/0!</v>
      </c>
      <c r="AO26" s="256">
        <f t="shared" si="25"/>
        <v>0.16164902627767586</v>
      </c>
    </row>
    <row r="27" spans="1:41">
      <c r="A27" s="255" t="s">
        <v>23</v>
      </c>
      <c r="B27" s="256">
        <v>0.64</v>
      </c>
      <c r="C27" s="256">
        <v>0.17</v>
      </c>
      <c r="D27" s="256">
        <v>0.65</v>
      </c>
      <c r="E27" s="256">
        <v>4.2699999999999996</v>
      </c>
      <c r="F27" s="256">
        <v>0.05</v>
      </c>
      <c r="G27" s="256">
        <v>0.04</v>
      </c>
      <c r="H27" s="257">
        <v>5.81</v>
      </c>
      <c r="I27" s="256">
        <v>0.37</v>
      </c>
      <c r="J27" s="256">
        <v>7.0000000000000007E-2</v>
      </c>
      <c r="K27" s="256">
        <v>1.87</v>
      </c>
      <c r="L27" s="256">
        <v>0</v>
      </c>
      <c r="M27" s="256">
        <v>0.04</v>
      </c>
      <c r="N27" s="256">
        <v>2.35</v>
      </c>
      <c r="O27" s="256">
        <f t="shared" si="1"/>
        <v>-0.27</v>
      </c>
      <c r="P27" s="256">
        <f t="shared" si="2"/>
        <v>-0.1</v>
      </c>
      <c r="Q27" s="256">
        <f t="shared" si="3"/>
        <v>1.2200000000000002</v>
      </c>
      <c r="R27" s="256">
        <f t="shared" si="4"/>
        <v>-0.05</v>
      </c>
      <c r="S27" s="256">
        <f t="shared" si="5"/>
        <v>0</v>
      </c>
      <c r="T27" s="256">
        <f t="shared" si="6"/>
        <v>-3.4599999999999995</v>
      </c>
      <c r="V27" s="258" t="s">
        <v>23</v>
      </c>
      <c r="W27" s="256">
        <f t="shared" si="7"/>
        <v>-0.69576997221409609</v>
      </c>
      <c r="X27" s="256">
        <f t="shared" si="8"/>
        <v>-0.62569170907819549</v>
      </c>
      <c r="Y27" s="256">
        <f t="shared" si="9"/>
        <v>2.3576136337843837E-2</v>
      </c>
      <c r="Z27" s="256">
        <f t="shared" si="10"/>
        <v>0.34996965074705838</v>
      </c>
      <c r="AA27" s="256">
        <f t="shared" si="11"/>
        <v>-0.70968413329301039</v>
      </c>
      <c r="AB27" s="256">
        <f t="shared" si="12"/>
        <v>-1.2590163833748651</v>
      </c>
      <c r="AC27" s="256">
        <f t="shared" si="13"/>
        <v>2.6140286076376706E-2</v>
      </c>
      <c r="AD27" s="259">
        <f t="shared" si="14"/>
        <v>-0.64422463933259233</v>
      </c>
      <c r="AE27" s="256">
        <f t="shared" si="15"/>
        <v>-0.30235544719438701</v>
      </c>
      <c r="AF27" s="256">
        <f t="shared" si="16"/>
        <v>0.1515625375243882</v>
      </c>
      <c r="AG27" s="256">
        <f t="shared" si="17"/>
        <v>-0.59998644420249625</v>
      </c>
      <c r="AH27" s="256">
        <f t="shared" si="18"/>
        <v>-1.2590163833748651</v>
      </c>
      <c r="AI27" s="260">
        <f t="shared" si="19"/>
        <v>-0.32426421466696664</v>
      </c>
      <c r="AJ27" s="256">
        <f t="shared" si="20"/>
        <v>-0.50604487672380383</v>
      </c>
      <c r="AK27" s="256">
        <f t="shared" si="21"/>
        <v>-0.2146291725660579</v>
      </c>
      <c r="AL27" s="256">
        <f t="shared" si="22"/>
        <v>0.16715721628411542</v>
      </c>
      <c r="AM27" s="256">
        <f t="shared" si="23"/>
        <v>-0.49348772779553596</v>
      </c>
      <c r="AN27" s="256" t="e">
        <f t="shared" si="24"/>
        <v>#DIV/0!</v>
      </c>
      <c r="AO27" s="256">
        <f t="shared" si="25"/>
        <v>-0.35038307100187693</v>
      </c>
    </row>
    <row r="28" spans="1:41">
      <c r="A28" s="255" t="s">
        <v>10</v>
      </c>
      <c r="B28" s="256">
        <v>0.78</v>
      </c>
      <c r="C28" s="256">
        <v>0.15</v>
      </c>
      <c r="D28" s="256">
        <v>0.17</v>
      </c>
      <c r="E28" s="256">
        <v>2.2200000000000002</v>
      </c>
      <c r="F28" s="256">
        <v>0.32</v>
      </c>
      <c r="G28" s="256">
        <v>0.04</v>
      </c>
      <c r="H28" s="257">
        <v>3.67</v>
      </c>
      <c r="I28" s="256">
        <v>0.72</v>
      </c>
      <c r="J28" s="256">
        <v>0.1</v>
      </c>
      <c r="K28" s="256">
        <v>0.34</v>
      </c>
      <c r="L28" s="256">
        <v>0.06</v>
      </c>
      <c r="M28" s="256">
        <v>0.04</v>
      </c>
      <c r="N28" s="256">
        <v>1.25</v>
      </c>
      <c r="O28" s="256">
        <f t="shared" si="1"/>
        <v>-6.0000000000000053E-2</v>
      </c>
      <c r="P28" s="256">
        <f t="shared" si="2"/>
        <v>-4.9999999999999989E-2</v>
      </c>
      <c r="Q28" s="256">
        <f t="shared" si="3"/>
        <v>0.17</v>
      </c>
      <c r="R28" s="256">
        <f t="shared" si="4"/>
        <v>-0.26</v>
      </c>
      <c r="S28" s="256">
        <f t="shared" si="5"/>
        <v>0</v>
      </c>
      <c r="T28" s="256">
        <f t="shared" si="6"/>
        <v>-2.42</v>
      </c>
      <c r="V28" s="258" t="s">
        <v>10</v>
      </c>
      <c r="W28" s="256">
        <f>(B28-B$34)/B$35</f>
        <v>-0.41035960554026091</v>
      </c>
      <c r="X28" s="256">
        <f t="shared" si="8"/>
        <v>-0.74149136866878695</v>
      </c>
      <c r="Y28" s="256">
        <f t="shared" si="9"/>
        <v>-1.1458002260192142</v>
      </c>
      <c r="Z28" s="256">
        <f t="shared" si="10"/>
        <v>-0.67683419528136113</v>
      </c>
      <c r="AA28" s="256">
        <f t="shared" si="11"/>
        <v>1.1760479923141316</v>
      </c>
      <c r="AB28" s="256">
        <f t="shared" si="12"/>
        <v>-1.2590163833748651</v>
      </c>
      <c r="AC28" s="256">
        <f t="shared" si="13"/>
        <v>-0.86316565151687485</v>
      </c>
      <c r="AD28" s="259">
        <f t="shared" si="14"/>
        <v>-0.32693742477250942</v>
      </c>
      <c r="AE28" s="256">
        <f t="shared" si="15"/>
        <v>-0.27542148494431223</v>
      </c>
      <c r="AF28" s="256">
        <f t="shared" si="16"/>
        <v>-0.56873918139161739</v>
      </c>
      <c r="AG28" s="256">
        <f t="shared" si="17"/>
        <v>-0.53697262228173714</v>
      </c>
      <c r="AH28" s="256">
        <f t="shared" si="18"/>
        <v>-1.2590163833748651</v>
      </c>
      <c r="AI28" s="260">
        <f t="shared" si="19"/>
        <v>-0.58255456085111901</v>
      </c>
      <c r="AJ28" s="256">
        <f t="shared" si="20"/>
        <v>-0.21832853196642724</v>
      </c>
      <c r="AK28" s="256">
        <f t="shared" si="21"/>
        <v>-0.16770742115880968</v>
      </c>
      <c r="AL28" s="256">
        <f t="shared" si="22"/>
        <v>-0.39492619177868948</v>
      </c>
      <c r="AM28" s="256">
        <f t="shared" si="23"/>
        <v>-0.71413368301180924</v>
      </c>
      <c r="AN28" s="256" t="e">
        <f t="shared" si="24"/>
        <v>#DIV/0!</v>
      </c>
      <c r="AO28" s="256">
        <f t="shared" si="25"/>
        <v>-9.8007060968353363E-2</v>
      </c>
    </row>
    <row r="29" spans="1:41">
      <c r="A29" s="255" t="s">
        <v>26</v>
      </c>
      <c r="B29" s="256">
        <v>1.47</v>
      </c>
      <c r="C29" s="256">
        <v>0.27</v>
      </c>
      <c r="D29" s="256">
        <v>1.3</v>
      </c>
      <c r="E29" s="256">
        <v>3.88</v>
      </c>
      <c r="F29" s="256">
        <v>0.09</v>
      </c>
      <c r="G29" s="256">
        <v>0.24</v>
      </c>
      <c r="H29" s="257">
        <v>7.25</v>
      </c>
      <c r="I29" s="256">
        <v>1.31</v>
      </c>
      <c r="J29" s="256">
        <v>0.22</v>
      </c>
      <c r="K29" s="256">
        <v>6.66</v>
      </c>
      <c r="L29" s="256">
        <v>2.19</v>
      </c>
      <c r="M29" s="256">
        <v>0.24</v>
      </c>
      <c r="N29" s="256">
        <v>10.62</v>
      </c>
      <c r="O29" s="256">
        <f t="shared" si="1"/>
        <v>-0.15999999999999992</v>
      </c>
      <c r="P29" s="256">
        <f t="shared" si="2"/>
        <v>-5.0000000000000017E-2</v>
      </c>
      <c r="Q29" s="256">
        <f t="shared" si="3"/>
        <v>5.36</v>
      </c>
      <c r="R29" s="256">
        <f t="shared" si="4"/>
        <v>2.1</v>
      </c>
      <c r="S29" s="256">
        <f t="shared" si="5"/>
        <v>0</v>
      </c>
      <c r="T29" s="256">
        <f t="shared" si="6"/>
        <v>3.3699999999999992</v>
      </c>
      <c r="V29" s="258" t="s">
        <v>26</v>
      </c>
      <c r="W29" s="256">
        <f t="shared" si="7"/>
        <v>0.99630577306649792</v>
      </c>
      <c r="X29" s="256">
        <f t="shared" si="8"/>
        <v>-4.6693411125238428E-2</v>
      </c>
      <c r="Y29" s="256">
        <f t="shared" si="9"/>
        <v>1.6071066270296932</v>
      </c>
      <c r="Z29" s="256">
        <f t="shared" si="10"/>
        <v>0.15462648003921281</v>
      </c>
      <c r="AA29" s="256">
        <f t="shared" si="11"/>
        <v>-0.43031641098084128</v>
      </c>
      <c r="AB29" s="256">
        <f t="shared" si="12"/>
        <v>1.7548452293371677</v>
      </c>
      <c r="AC29" s="256">
        <f t="shared" si="13"/>
        <v>0.62455175810174246</v>
      </c>
      <c r="AD29" s="259">
        <f t="shared" si="14"/>
        <v>0.20791816548591624</v>
      </c>
      <c r="AE29" s="256">
        <f t="shared" si="15"/>
        <v>-0.16768563594401345</v>
      </c>
      <c r="AF29" s="256">
        <f t="shared" si="16"/>
        <v>2.4066247817124053</v>
      </c>
      <c r="AG29" s="256">
        <f t="shared" si="17"/>
        <v>1.7000180559052094</v>
      </c>
      <c r="AH29" s="256">
        <f t="shared" si="18"/>
        <v>1.7548452293371677</v>
      </c>
      <c r="AI29" s="260">
        <f t="shared" si="19"/>
        <v>1.6176095698266153</v>
      </c>
      <c r="AJ29" s="256">
        <f t="shared" si="20"/>
        <v>-0.35533631518422548</v>
      </c>
      <c r="AK29" s="256">
        <f t="shared" si="21"/>
        <v>-0.16770742115880971</v>
      </c>
      <c r="AL29" s="256">
        <f t="shared" si="22"/>
        <v>2.3833717966460317</v>
      </c>
      <c r="AM29" s="256">
        <f t="shared" si="23"/>
        <v>1.7655065756091668</v>
      </c>
      <c r="AN29" s="256" t="e">
        <f t="shared" si="24"/>
        <v>#DIV/0!</v>
      </c>
      <c r="AO29" s="256">
        <f t="shared" si="25"/>
        <v>1.307047841045206</v>
      </c>
    </row>
    <row r="30" spans="1:41">
      <c r="A30" s="252" t="s">
        <v>40</v>
      </c>
      <c r="B30" s="253">
        <v>0.75</v>
      </c>
      <c r="C30" s="253">
        <v>0.22</v>
      </c>
      <c r="D30" s="253">
        <v>0.38</v>
      </c>
      <c r="E30" s="253">
        <v>4.26</v>
      </c>
      <c r="F30" s="253">
        <v>7.0000000000000007E-2</v>
      </c>
      <c r="G30" s="253">
        <v>0.12</v>
      </c>
      <c r="H30" s="257">
        <v>5.79</v>
      </c>
      <c r="I30" s="253">
        <v>0.32</v>
      </c>
      <c r="J30" s="253">
        <v>0.12</v>
      </c>
      <c r="K30" s="253">
        <v>0.74</v>
      </c>
      <c r="L30" s="253">
        <v>0.01</v>
      </c>
      <c r="M30" s="253">
        <v>0.12</v>
      </c>
      <c r="N30" s="256">
        <v>1.3</v>
      </c>
      <c r="O30" s="256">
        <f t="shared" si="1"/>
        <v>-0.43</v>
      </c>
      <c r="P30" s="256">
        <f t="shared" si="2"/>
        <v>-0.1</v>
      </c>
      <c r="Q30" s="256">
        <f t="shared" si="3"/>
        <v>0.36</v>
      </c>
      <c r="R30" s="256">
        <f t="shared" si="4"/>
        <v>-6.0000000000000005E-2</v>
      </c>
      <c r="S30" s="256">
        <f t="shared" si="5"/>
        <v>0</v>
      </c>
      <c r="T30" s="256">
        <f t="shared" si="6"/>
        <v>-4.49</v>
      </c>
      <c r="V30" s="254" t="s">
        <v>40</v>
      </c>
      <c r="W30" s="256">
        <f t="shared" si="7"/>
        <v>-0.47151896982751135</v>
      </c>
      <c r="X30" s="256">
        <f t="shared" si="8"/>
        <v>-0.336192560101717</v>
      </c>
      <c r="Y30" s="256">
        <f t="shared" si="9"/>
        <v>-0.63419806748800134</v>
      </c>
      <c r="Z30" s="256">
        <f t="shared" si="10"/>
        <v>0.34496085149813932</v>
      </c>
      <c r="AA30" s="256">
        <f t="shared" si="11"/>
        <v>-0.57000027213692583</v>
      </c>
      <c r="AB30" s="256">
        <f t="shared" si="12"/>
        <v>-5.3471738290052084E-2</v>
      </c>
      <c r="AC30" s="256">
        <f t="shared" si="13"/>
        <v>1.7829015631580139E-2</v>
      </c>
      <c r="AD30" s="259">
        <f t="shared" si="14"/>
        <v>-0.68955138426974705</v>
      </c>
      <c r="AE30" s="256">
        <f t="shared" si="15"/>
        <v>-0.25746551011092916</v>
      </c>
      <c r="AF30" s="256">
        <f t="shared" si="16"/>
        <v>-0.38042500651161593</v>
      </c>
      <c r="AG30" s="256">
        <f t="shared" si="17"/>
        <v>-0.58948414054903642</v>
      </c>
      <c r="AH30" s="256">
        <f t="shared" si="18"/>
        <v>-5.3471738290052084E-2</v>
      </c>
      <c r="AI30" s="260">
        <f t="shared" si="19"/>
        <v>-0.57081409057002119</v>
      </c>
      <c r="AJ30" s="256">
        <f t="shared" si="20"/>
        <v>-0.7252573298722812</v>
      </c>
      <c r="AK30" s="256">
        <f t="shared" si="21"/>
        <v>-0.2146291725660579</v>
      </c>
      <c r="AL30" s="256">
        <f t="shared" si="22"/>
        <v>-0.29321586079589629</v>
      </c>
      <c r="AM30" s="256">
        <f t="shared" si="23"/>
        <v>-0.50399467804392994</v>
      </c>
      <c r="AN30" s="256" t="e">
        <f t="shared" si="24"/>
        <v>#DIV/0!</v>
      </c>
      <c r="AO30" s="256">
        <f t="shared" si="25"/>
        <v>-0.60033238863123228</v>
      </c>
    </row>
    <row r="31" spans="1:41">
      <c r="A31" s="255" t="s">
        <v>41</v>
      </c>
      <c r="B31" s="256">
        <v>0.87</v>
      </c>
      <c r="C31" s="256">
        <v>0.12</v>
      </c>
      <c r="D31" s="256">
        <v>0.34</v>
      </c>
      <c r="E31" s="256">
        <v>1.92</v>
      </c>
      <c r="F31" s="256">
        <v>0.04</v>
      </c>
      <c r="G31" s="256">
        <v>0.04</v>
      </c>
      <c r="H31" s="257">
        <v>3.33</v>
      </c>
      <c r="I31" s="256">
        <v>0.75</v>
      </c>
      <c r="J31" s="256">
        <v>0.09</v>
      </c>
      <c r="K31" s="256">
        <v>0.6</v>
      </c>
      <c r="L31" s="256">
        <v>0.04</v>
      </c>
      <c r="M31" s="256">
        <v>0.04</v>
      </c>
      <c r="N31" s="256">
        <v>1.52</v>
      </c>
      <c r="O31" s="256">
        <f t="shared" si="1"/>
        <v>-0.12</v>
      </c>
      <c r="P31" s="256">
        <f t="shared" si="2"/>
        <v>-0.03</v>
      </c>
      <c r="Q31" s="256">
        <f t="shared" si="3"/>
        <v>0.25999999999999995</v>
      </c>
      <c r="R31" s="256">
        <f t="shared" si="4"/>
        <v>0</v>
      </c>
      <c r="S31" s="256">
        <f t="shared" si="5"/>
        <v>0</v>
      </c>
      <c r="T31" s="256">
        <f t="shared" si="6"/>
        <v>-1.81</v>
      </c>
      <c r="V31" s="258" t="s">
        <v>41</v>
      </c>
      <c r="W31" s="256">
        <f t="shared" si="7"/>
        <v>-0.22688151267850981</v>
      </c>
      <c r="X31" s="256">
        <f t="shared" si="8"/>
        <v>-0.91519085805467404</v>
      </c>
      <c r="Y31" s="256">
        <f t="shared" si="9"/>
        <v>-0.73164609768442279</v>
      </c>
      <c r="Z31" s="256">
        <f t="shared" si="10"/>
        <v>-0.82709817274893482</v>
      </c>
      <c r="AA31" s="256">
        <f t="shared" si="11"/>
        <v>-0.77952606387105261</v>
      </c>
      <c r="AB31" s="256">
        <f t="shared" si="12"/>
        <v>-1.2590163833748651</v>
      </c>
      <c r="AC31" s="256">
        <f t="shared" si="13"/>
        <v>-1.0044572490784194</v>
      </c>
      <c r="AD31" s="259">
        <f t="shared" si="14"/>
        <v>-0.29974137781021659</v>
      </c>
      <c r="AE31" s="256">
        <f t="shared" si="15"/>
        <v>-0.28439947236100382</v>
      </c>
      <c r="AF31" s="256">
        <f t="shared" si="16"/>
        <v>-0.44633496771961645</v>
      </c>
      <c r="AG31" s="256">
        <f t="shared" si="17"/>
        <v>-0.55797722958865681</v>
      </c>
      <c r="AH31" s="256">
        <f t="shared" si="18"/>
        <v>-1.2590163833748651</v>
      </c>
      <c r="AI31" s="260">
        <f t="shared" si="19"/>
        <v>-0.51915602133319072</v>
      </c>
      <c r="AJ31" s="256">
        <f t="shared" si="20"/>
        <v>-0.30053320189710619</v>
      </c>
      <c r="AK31" s="256">
        <f t="shared" si="21"/>
        <v>-0.1489387205959104</v>
      </c>
      <c r="AL31" s="256">
        <f t="shared" si="22"/>
        <v>-0.34674761394473491</v>
      </c>
      <c r="AM31" s="256">
        <f t="shared" si="23"/>
        <v>-0.44095297655356613</v>
      </c>
      <c r="AN31" s="256" t="e">
        <f t="shared" si="24"/>
        <v>#DIV/0!</v>
      </c>
      <c r="AO31" s="256">
        <f t="shared" si="25"/>
        <v>5.0021175685924908E-2</v>
      </c>
    </row>
    <row r="32" spans="1:41">
      <c r="A32" s="255" t="s">
        <v>42</v>
      </c>
      <c r="B32" s="256">
        <v>0.82</v>
      </c>
      <c r="C32" s="256">
        <v>0.28000000000000003</v>
      </c>
      <c r="D32" s="256">
        <v>0.45</v>
      </c>
      <c r="E32" s="256">
        <v>3.14</v>
      </c>
      <c r="F32" s="256">
        <v>0.08</v>
      </c>
      <c r="G32" s="256">
        <v>0.18</v>
      </c>
      <c r="H32" s="257">
        <v>4.9400000000000004</v>
      </c>
      <c r="I32" s="256">
        <v>0.6</v>
      </c>
      <c r="J32" s="256">
        <v>0.12</v>
      </c>
      <c r="K32" s="256">
        <v>0.12</v>
      </c>
      <c r="L32" s="256">
        <v>0.3</v>
      </c>
      <c r="M32" s="256">
        <v>0.18</v>
      </c>
      <c r="N32" s="256">
        <v>1.32</v>
      </c>
      <c r="O32" s="256">
        <f t="shared" si="1"/>
        <v>-0.21999999999999997</v>
      </c>
      <c r="P32" s="256">
        <f t="shared" si="2"/>
        <v>-0.16000000000000003</v>
      </c>
      <c r="Q32" s="256">
        <f t="shared" si="3"/>
        <v>-0.33</v>
      </c>
      <c r="R32" s="256">
        <f t="shared" si="4"/>
        <v>0.21999999999999997</v>
      </c>
      <c r="S32" s="256">
        <f t="shared" si="5"/>
        <v>0</v>
      </c>
      <c r="T32" s="256">
        <f t="shared" si="6"/>
        <v>-3.62</v>
      </c>
      <c r="V32" s="258" t="s">
        <v>42</v>
      </c>
      <c r="W32" s="256">
        <f t="shared" si="7"/>
        <v>-0.3288137864905939</v>
      </c>
      <c r="X32" s="256">
        <f t="shared" si="8"/>
        <v>1.1206418670057325E-2</v>
      </c>
      <c r="Y32" s="256">
        <f t="shared" si="9"/>
        <v>-0.46366401464426371</v>
      </c>
      <c r="Z32" s="256">
        <f t="shared" si="10"/>
        <v>-0.21602466438080201</v>
      </c>
      <c r="AA32" s="256">
        <f t="shared" si="11"/>
        <v>-0.5001583415588835</v>
      </c>
      <c r="AB32" s="256">
        <f t="shared" si="12"/>
        <v>0.85068674552355783</v>
      </c>
      <c r="AC32" s="256">
        <f t="shared" si="13"/>
        <v>-0.33539997827228135</v>
      </c>
      <c r="AD32" s="259">
        <f t="shared" si="14"/>
        <v>-0.43572161262168074</v>
      </c>
      <c r="AE32" s="256">
        <f t="shared" si="15"/>
        <v>-0.25746551011092916</v>
      </c>
      <c r="AF32" s="256">
        <f t="shared" si="16"/>
        <v>-0.67231197757561811</v>
      </c>
      <c r="AG32" s="256">
        <f t="shared" si="17"/>
        <v>-0.28491733459870094</v>
      </c>
      <c r="AH32" s="256">
        <f t="shared" si="18"/>
        <v>0.85068674552355783</v>
      </c>
      <c r="AI32" s="260">
        <f t="shared" si="19"/>
        <v>-0.56611790245758209</v>
      </c>
      <c r="AJ32" s="256">
        <f t="shared" si="20"/>
        <v>-0.43754098511490458</v>
      </c>
      <c r="AK32" s="256">
        <f t="shared" si="21"/>
        <v>-0.27093527425475578</v>
      </c>
      <c r="AL32" s="256">
        <f t="shared" si="22"/>
        <v>-0.66258495752288227</v>
      </c>
      <c r="AM32" s="256">
        <f t="shared" si="23"/>
        <v>-0.20980007108889889</v>
      </c>
      <c r="AN32" s="256" t="e">
        <f t="shared" si="24"/>
        <v>#DIV/0!</v>
      </c>
      <c r="AO32" s="256">
        <f t="shared" si="25"/>
        <v>-0.38921014946857302</v>
      </c>
    </row>
    <row r="33" spans="1:41" ht="14.4" thickBot="1">
      <c r="A33" s="255" t="s">
        <v>48</v>
      </c>
      <c r="B33" s="256">
        <v>1.1299999999999999</v>
      </c>
      <c r="C33" s="256">
        <v>0.3</v>
      </c>
      <c r="D33" s="256">
        <v>0.67</v>
      </c>
      <c r="E33" s="256">
        <v>5.9</v>
      </c>
      <c r="F33" s="256">
        <v>0.12</v>
      </c>
      <c r="G33" s="256">
        <v>0.09</v>
      </c>
      <c r="H33" s="257">
        <v>8.2200000000000006</v>
      </c>
      <c r="I33" s="256">
        <v>1.49</v>
      </c>
      <c r="J33" s="256">
        <v>0.28000000000000003</v>
      </c>
      <c r="K33" s="256">
        <v>1.57</v>
      </c>
      <c r="L33" s="256">
        <v>0.33</v>
      </c>
      <c r="M33" s="256">
        <v>0.09</v>
      </c>
      <c r="N33" s="256">
        <v>3.76</v>
      </c>
      <c r="O33" s="256">
        <f t="shared" si="1"/>
        <v>0.3600000000000001</v>
      </c>
      <c r="P33" s="256">
        <f t="shared" si="2"/>
        <v>-1.9999999999999962E-2</v>
      </c>
      <c r="Q33" s="256">
        <f t="shared" si="3"/>
        <v>0.9</v>
      </c>
      <c r="R33" s="256">
        <f t="shared" si="4"/>
        <v>0.21000000000000002</v>
      </c>
      <c r="S33" s="256">
        <f t="shared" si="5"/>
        <v>0</v>
      </c>
      <c r="T33" s="256">
        <f t="shared" si="6"/>
        <v>-4.4600000000000009</v>
      </c>
      <c r="V33" s="258" t="s">
        <v>48</v>
      </c>
      <c r="W33" s="256">
        <f t="shared" si="7"/>
        <v>0.30316631114432668</v>
      </c>
      <c r="X33" s="256">
        <f t="shared" si="8"/>
        <v>0.1270060782606485</v>
      </c>
      <c r="Y33" s="256">
        <f t="shared" si="9"/>
        <v>7.230015143605463E-2</v>
      </c>
      <c r="Z33" s="256">
        <f t="shared" si="10"/>
        <v>1.1664039283208754</v>
      </c>
      <c r="AA33" s="256">
        <f t="shared" si="11"/>
        <v>-0.22079061924671436</v>
      </c>
      <c r="AB33" s="256">
        <f t="shared" si="12"/>
        <v>-0.50555098019685707</v>
      </c>
      <c r="AC33" s="256">
        <f t="shared" si="13"/>
        <v>1.0276483746743847</v>
      </c>
      <c r="AD33" s="261">
        <f t="shared" si="14"/>
        <v>0.37109444725967311</v>
      </c>
      <c r="AE33" s="262">
        <f t="shared" si="15"/>
        <v>-0.11381771144386399</v>
      </c>
      <c r="AF33" s="262">
        <f t="shared" si="16"/>
        <v>1.0326906364387087E-2</v>
      </c>
      <c r="AG33" s="262">
        <f t="shared" si="17"/>
        <v>-0.25341042363832139</v>
      </c>
      <c r="AH33" s="262">
        <f t="shared" si="18"/>
        <v>-0.50555098019685707</v>
      </c>
      <c r="AI33" s="263">
        <f t="shared" si="19"/>
        <v>6.8170472599922436E-3</v>
      </c>
      <c r="AJ33" s="256">
        <f t="shared" si="20"/>
        <v>0.35710415754832631</v>
      </c>
      <c r="AK33" s="256">
        <f t="shared" si="21"/>
        <v>-0.13955437031446075</v>
      </c>
      <c r="AL33" s="256">
        <f t="shared" si="22"/>
        <v>-4.1443937921680617E-3</v>
      </c>
      <c r="AM33" s="256">
        <f t="shared" si="23"/>
        <v>-0.22030702133729282</v>
      </c>
      <c r="AN33" s="256" t="e">
        <f t="shared" si="24"/>
        <v>#DIV/0!</v>
      </c>
      <c r="AO33" s="256">
        <f t="shared" si="25"/>
        <v>-0.59305231141872694</v>
      </c>
    </row>
    <row r="34" spans="1:41">
      <c r="B34" s="264">
        <f>AVERAGE(B3:B33)</f>
        <v>0.9812903225806453</v>
      </c>
      <c r="C34" s="264">
        <f t="shared" ref="C34:N34" si="26">AVERAGE(C3:C33)</f>
        <v>0.27806451612903227</v>
      </c>
      <c r="D34" s="264">
        <f t="shared" si="26"/>
        <v>0.64032258064516134</v>
      </c>
      <c r="E34" s="264">
        <f t="shared" si="26"/>
        <v>3.5712903225806452</v>
      </c>
      <c r="F34" s="264">
        <f t="shared" si="26"/>
        <v>0.15161290322580645</v>
      </c>
      <c r="G34" s="264">
        <f t="shared" si="26"/>
        <v>0.12354838709677418</v>
      </c>
      <c r="H34" s="264">
        <f t="shared" si="26"/>
        <v>5.7470967741935484</v>
      </c>
      <c r="I34" s="264">
        <f t="shared" si="26"/>
        <v>1.0806451612903225</v>
      </c>
      <c r="J34" s="264">
        <f t="shared" si="26"/>
        <v>0.40677419354838701</v>
      </c>
      <c r="K34" s="264">
        <f t="shared" si="26"/>
        <v>1.5480645161290325</v>
      </c>
      <c r="L34" s="264">
        <f t="shared" si="26"/>
        <v>0.57129032258064516</v>
      </c>
      <c r="M34" s="264">
        <f t="shared" si="26"/>
        <v>0.12354838709677418</v>
      </c>
      <c r="N34" s="264">
        <f t="shared" si="26"/>
        <v>3.7309677419354839</v>
      </c>
      <c r="O34" s="264">
        <f t="shared" ref="O34:T34" si="27">AVERAGE(O3:O33)</f>
        <v>9.9354838709677415E-2</v>
      </c>
      <c r="P34" s="264">
        <f t="shared" si="27"/>
        <v>0.12870967741935485</v>
      </c>
      <c r="Q34" s="264">
        <f t="shared" si="27"/>
        <v>0.90774193548387083</v>
      </c>
      <c r="R34" s="264">
        <f t="shared" si="27"/>
        <v>0.41967741935483871</v>
      </c>
      <c r="S34" s="264">
        <f t="shared" si="27"/>
        <v>0</v>
      </c>
      <c r="T34" s="264">
        <f t="shared" si="27"/>
        <v>-2.0161290322580649</v>
      </c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</row>
    <row r="35" spans="1:41">
      <c r="B35" s="264">
        <f>STDEV(B3:B33)</f>
        <v>0.49052177617637471</v>
      </c>
      <c r="C35" s="264">
        <f t="shared" ref="C35:N35" si="28">STDEV(C3:C33)</f>
        <v>0.1727120793852919</v>
      </c>
      <c r="D35" s="264">
        <f t="shared" si="28"/>
        <v>0.41047520323780629</v>
      </c>
      <c r="E35" s="264">
        <f t="shared" si="28"/>
        <v>1.9964864836932645</v>
      </c>
      <c r="F35" s="264">
        <f t="shared" si="28"/>
        <v>0.14318046361599165</v>
      </c>
      <c r="G35" s="264">
        <f t="shared" si="28"/>
        <v>6.636004757366061E-2</v>
      </c>
      <c r="H35" s="264">
        <f t="shared" si="28"/>
        <v>2.4063709793634454</v>
      </c>
      <c r="I35" s="264">
        <f t="shared" si="28"/>
        <v>1.1031014927130711</v>
      </c>
      <c r="J35" s="264">
        <f t="shared" si="28"/>
        <v>1.1138353771145122</v>
      </c>
      <c r="K35" s="264">
        <f t="shared" si="28"/>
        <v>2.1241098831508043</v>
      </c>
      <c r="L35" s="264">
        <f t="shared" si="28"/>
        <v>0.95217205005357408</v>
      </c>
      <c r="M35" s="264">
        <f t="shared" si="28"/>
        <v>6.636004757366061E-2</v>
      </c>
      <c r="N35" s="264">
        <f t="shared" si="28"/>
        <v>4.2587731839413649</v>
      </c>
      <c r="O35" s="264">
        <f t="shared" ref="O35:T35" si="29">STDEV(O3:O33)</f>
        <v>0.72988554118149684</v>
      </c>
      <c r="P35" s="264">
        <f t="shared" si="29"/>
        <v>1.0656038724137713</v>
      </c>
      <c r="Q35" s="264">
        <f t="shared" si="29"/>
        <v>1.8680501593505094</v>
      </c>
      <c r="R35" s="264">
        <f t="shared" si="29"/>
        <v>0.95175096137231108</v>
      </c>
      <c r="S35" s="264">
        <f t="shared" si="29"/>
        <v>0</v>
      </c>
      <c r="T35" s="264">
        <f t="shared" si="29"/>
        <v>4.1208354148314434</v>
      </c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</row>
  </sheetData>
  <mergeCells count="2">
    <mergeCell ref="B1:N1"/>
    <mergeCell ref="W1:AI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1"/>
  <sheetViews>
    <sheetView workbookViewId="0"/>
  </sheetViews>
  <sheetFormatPr defaultRowHeight="13.8"/>
  <cols>
    <col min="1" max="3" width="9" style="128"/>
    <col min="4" max="28" width="9.25" style="128" bestFit="1" customWidth="1"/>
    <col min="29" max="32" width="9" style="128"/>
    <col min="33" max="57" width="12.625" style="128" bestFit="1" customWidth="1"/>
    <col min="58" max="16384" width="9" style="128"/>
  </cols>
  <sheetData>
    <row r="1" spans="1:57">
      <c r="A1" s="128" t="s">
        <v>235</v>
      </c>
    </row>
    <row r="2" spans="1:57">
      <c r="D2" s="191" t="s">
        <v>162</v>
      </c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D2" s="191" t="s">
        <v>163</v>
      </c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</row>
    <row r="3" spans="1:57">
      <c r="A3" s="298" t="s">
        <v>91</v>
      </c>
      <c r="B3" s="299"/>
      <c r="C3" s="300"/>
      <c r="D3" s="195" t="s">
        <v>233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7"/>
      <c r="AD3" s="298" t="s">
        <v>91</v>
      </c>
      <c r="AE3" s="299"/>
      <c r="AF3" s="300"/>
      <c r="AG3" s="195" t="s">
        <v>233</v>
      </c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7"/>
    </row>
    <row r="4" spans="1:57">
      <c r="A4" s="298" t="s">
        <v>83</v>
      </c>
      <c r="B4" s="299"/>
      <c r="C4" s="300"/>
      <c r="D4" s="195" t="s">
        <v>81</v>
      </c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7"/>
      <c r="AD4" s="298" t="s">
        <v>83</v>
      </c>
      <c r="AE4" s="299"/>
      <c r="AF4" s="300"/>
      <c r="AG4" s="195" t="s">
        <v>81</v>
      </c>
      <c r="AH4" s="196"/>
      <c r="AI4" s="196"/>
      <c r="AJ4" s="196"/>
      <c r="AK4" s="196"/>
      <c r="AL4" s="196"/>
      <c r="AM4" s="196"/>
      <c r="AN4" s="196"/>
      <c r="AO4" s="196"/>
      <c r="AP4" s="196"/>
      <c r="AQ4" s="196"/>
      <c r="AR4" s="196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7"/>
    </row>
    <row r="5" spans="1:57">
      <c r="A5" s="301"/>
      <c r="B5" s="302" t="s">
        <v>90</v>
      </c>
      <c r="C5" s="303"/>
      <c r="D5" s="207" t="s">
        <v>84</v>
      </c>
      <c r="E5" s="207" t="s">
        <v>85</v>
      </c>
      <c r="F5" s="207" t="s">
        <v>86</v>
      </c>
      <c r="G5" s="207" t="s">
        <v>87</v>
      </c>
      <c r="H5" s="207" t="s">
        <v>88</v>
      </c>
      <c r="I5" s="207" t="s">
        <v>49</v>
      </c>
      <c r="J5" s="207" t="s">
        <v>50</v>
      </c>
      <c r="K5" s="207" t="s">
        <v>51</v>
      </c>
      <c r="L5" s="207" t="s">
        <v>52</v>
      </c>
      <c r="M5" s="207" t="s">
        <v>53</v>
      </c>
      <c r="N5" s="207" t="s">
        <v>54</v>
      </c>
      <c r="O5" s="207" t="s">
        <v>55</v>
      </c>
      <c r="P5" s="207" t="s">
        <v>56</v>
      </c>
      <c r="Q5" s="207" t="s">
        <v>57</v>
      </c>
      <c r="R5" s="207" t="s">
        <v>58</v>
      </c>
      <c r="S5" s="207" t="s">
        <v>59</v>
      </c>
      <c r="T5" s="207" t="s">
        <v>60</v>
      </c>
      <c r="U5" s="207" t="s">
        <v>61</v>
      </c>
      <c r="V5" s="207" t="s">
        <v>62</v>
      </c>
      <c r="W5" s="207" t="s">
        <v>63</v>
      </c>
      <c r="X5" s="207" t="s">
        <v>64</v>
      </c>
      <c r="Y5" s="207" t="s">
        <v>65</v>
      </c>
      <c r="Z5" s="207" t="s">
        <v>66</v>
      </c>
      <c r="AA5" s="207" t="s">
        <v>73</v>
      </c>
      <c r="AB5" s="207" t="s">
        <v>76</v>
      </c>
      <c r="AD5" s="301"/>
      <c r="AE5" s="302" t="s">
        <v>90</v>
      </c>
      <c r="AF5" s="303"/>
      <c r="AG5" s="207" t="s">
        <v>84</v>
      </c>
      <c r="AH5" s="207" t="s">
        <v>85</v>
      </c>
      <c r="AI5" s="207" t="s">
        <v>86</v>
      </c>
      <c r="AJ5" s="207" t="s">
        <v>87</v>
      </c>
      <c r="AK5" s="207" t="s">
        <v>88</v>
      </c>
      <c r="AL5" s="207" t="s">
        <v>49</v>
      </c>
      <c r="AM5" s="207" t="s">
        <v>50</v>
      </c>
      <c r="AN5" s="207" t="s">
        <v>51</v>
      </c>
      <c r="AO5" s="207" t="s">
        <v>52</v>
      </c>
      <c r="AP5" s="207" t="s">
        <v>53</v>
      </c>
      <c r="AQ5" s="207" t="s">
        <v>54</v>
      </c>
      <c r="AR5" s="207" t="s">
        <v>55</v>
      </c>
      <c r="AS5" s="207" t="s">
        <v>56</v>
      </c>
      <c r="AT5" s="207" t="s">
        <v>57</v>
      </c>
      <c r="AU5" s="207" t="s">
        <v>58</v>
      </c>
      <c r="AV5" s="207" t="s">
        <v>59</v>
      </c>
      <c r="AW5" s="207" t="s">
        <v>60</v>
      </c>
      <c r="AX5" s="207" t="s">
        <v>61</v>
      </c>
      <c r="AY5" s="207" t="s">
        <v>62</v>
      </c>
      <c r="AZ5" s="207" t="s">
        <v>63</v>
      </c>
      <c r="BA5" s="207" t="s">
        <v>64</v>
      </c>
      <c r="BB5" s="207" t="s">
        <v>65</v>
      </c>
      <c r="BC5" s="207" t="s">
        <v>66</v>
      </c>
      <c r="BD5" s="207" t="s">
        <v>73</v>
      </c>
      <c r="BE5" s="207" t="s">
        <v>76</v>
      </c>
    </row>
    <row r="6" spans="1:57">
      <c r="A6" s="211" t="s">
        <v>47</v>
      </c>
      <c r="B6" s="212"/>
      <c r="C6" s="213" t="s">
        <v>28</v>
      </c>
      <c r="D6" s="213" t="s">
        <v>28</v>
      </c>
      <c r="E6" s="213" t="s">
        <v>28</v>
      </c>
      <c r="F6" s="213" t="s">
        <v>28</v>
      </c>
      <c r="G6" s="213" t="s">
        <v>28</v>
      </c>
      <c r="H6" s="213" t="s">
        <v>28</v>
      </c>
      <c r="I6" s="213" t="s">
        <v>28</v>
      </c>
      <c r="J6" s="213" t="s">
        <v>28</v>
      </c>
      <c r="K6" s="213" t="s">
        <v>28</v>
      </c>
      <c r="L6" s="213" t="s">
        <v>28</v>
      </c>
      <c r="M6" s="213" t="s">
        <v>28</v>
      </c>
      <c r="N6" s="213" t="s">
        <v>28</v>
      </c>
      <c r="O6" s="213" t="s">
        <v>28</v>
      </c>
      <c r="P6" s="213" t="s">
        <v>28</v>
      </c>
      <c r="Q6" s="213" t="s">
        <v>28</v>
      </c>
      <c r="R6" s="213" t="s">
        <v>28</v>
      </c>
      <c r="S6" s="213" t="s">
        <v>28</v>
      </c>
      <c r="T6" s="213" t="s">
        <v>28</v>
      </c>
      <c r="U6" s="213" t="s">
        <v>28</v>
      </c>
      <c r="V6" s="213" t="s">
        <v>28</v>
      </c>
      <c r="W6" s="213" t="s">
        <v>28</v>
      </c>
      <c r="X6" s="213" t="s">
        <v>28</v>
      </c>
      <c r="Y6" s="213" t="s">
        <v>28</v>
      </c>
      <c r="Z6" s="213" t="s">
        <v>28</v>
      </c>
      <c r="AA6" s="213" t="s">
        <v>28</v>
      </c>
      <c r="AB6" s="213" t="s">
        <v>28</v>
      </c>
      <c r="AD6" s="211" t="s">
        <v>47</v>
      </c>
      <c r="AE6" s="212"/>
      <c r="AF6" s="213" t="s">
        <v>28</v>
      </c>
      <c r="AG6" s="213" t="s">
        <v>28</v>
      </c>
      <c r="AH6" s="213" t="s">
        <v>28</v>
      </c>
      <c r="AI6" s="213" t="s">
        <v>28</v>
      </c>
      <c r="AJ6" s="213" t="s">
        <v>28</v>
      </c>
      <c r="AK6" s="213" t="s">
        <v>28</v>
      </c>
      <c r="AL6" s="213" t="s">
        <v>28</v>
      </c>
      <c r="AM6" s="213" t="s">
        <v>28</v>
      </c>
      <c r="AN6" s="213" t="s">
        <v>28</v>
      </c>
      <c r="AO6" s="213" t="s">
        <v>28</v>
      </c>
      <c r="AP6" s="213" t="s">
        <v>28</v>
      </c>
      <c r="AQ6" s="213" t="s">
        <v>28</v>
      </c>
      <c r="AR6" s="213" t="s">
        <v>28</v>
      </c>
      <c r="AS6" s="213" t="s">
        <v>28</v>
      </c>
      <c r="AT6" s="213" t="s">
        <v>28</v>
      </c>
      <c r="AU6" s="213" t="s">
        <v>28</v>
      </c>
      <c r="AV6" s="213" t="s">
        <v>28</v>
      </c>
      <c r="AW6" s="213" t="s">
        <v>28</v>
      </c>
      <c r="AX6" s="213" t="s">
        <v>28</v>
      </c>
      <c r="AY6" s="213" t="s">
        <v>28</v>
      </c>
      <c r="AZ6" s="213" t="s">
        <v>28</v>
      </c>
      <c r="BA6" s="213" t="s">
        <v>28</v>
      </c>
      <c r="BB6" s="213" t="s">
        <v>28</v>
      </c>
      <c r="BC6" s="213" t="s">
        <v>28</v>
      </c>
      <c r="BD6" s="213" t="s">
        <v>28</v>
      </c>
      <c r="BE6" s="213" t="s">
        <v>28</v>
      </c>
    </row>
    <row r="7" spans="1:57" ht="16.5" customHeight="1">
      <c r="A7" s="195" t="s">
        <v>27</v>
      </c>
      <c r="B7" s="197"/>
      <c r="C7" s="213" t="s">
        <v>28</v>
      </c>
      <c r="D7" s="304" t="s">
        <v>89</v>
      </c>
      <c r="E7" s="304" t="s">
        <v>89</v>
      </c>
      <c r="F7" s="304" t="s">
        <v>89</v>
      </c>
      <c r="G7" s="304" t="s">
        <v>89</v>
      </c>
      <c r="H7" s="304">
        <v>3.8883320000000001</v>
      </c>
      <c r="I7" s="304">
        <v>6.2169410000000003</v>
      </c>
      <c r="J7" s="304" t="s">
        <v>89</v>
      </c>
      <c r="K7" s="304">
        <v>6.2169410000000003</v>
      </c>
      <c r="L7" s="304" t="s">
        <v>89</v>
      </c>
      <c r="M7" s="304" t="s">
        <v>89</v>
      </c>
      <c r="N7" s="304" t="s">
        <v>89</v>
      </c>
      <c r="O7" s="304">
        <v>5.7326750000000004</v>
      </c>
      <c r="P7" s="304" t="s">
        <v>89</v>
      </c>
      <c r="Q7" s="304" t="s">
        <v>89</v>
      </c>
      <c r="R7" s="304" t="s">
        <v>89</v>
      </c>
      <c r="S7" s="304">
        <v>4.994008</v>
      </c>
      <c r="T7" s="304" t="s">
        <v>89</v>
      </c>
      <c r="U7" s="304" t="s">
        <v>89</v>
      </c>
      <c r="V7" s="304" t="s">
        <v>89</v>
      </c>
      <c r="W7" s="304">
        <v>3.8599220000000001</v>
      </c>
      <c r="X7" s="304">
        <v>3.664666</v>
      </c>
      <c r="Y7" s="304">
        <v>3.6313490000000002</v>
      </c>
      <c r="Z7" s="304" t="s">
        <v>89</v>
      </c>
      <c r="AA7" s="304" t="s">
        <v>89</v>
      </c>
      <c r="AB7" s="304" t="s">
        <v>89</v>
      </c>
      <c r="AD7" s="195" t="s">
        <v>27</v>
      </c>
      <c r="AE7" s="197"/>
      <c r="AF7" s="213" t="s">
        <v>28</v>
      </c>
      <c r="AG7" s="292" t="e">
        <f>(D7-D$40)/D$41</f>
        <v>#VALUE!</v>
      </c>
      <c r="AH7" s="292" t="e">
        <f t="shared" ref="AH7:BE7" si="0">(E7-E$40)/E$41</f>
        <v>#VALUE!</v>
      </c>
      <c r="AI7" s="292" t="e">
        <f t="shared" si="0"/>
        <v>#VALUE!</v>
      </c>
      <c r="AJ7" s="292" t="e">
        <f t="shared" si="0"/>
        <v>#VALUE!</v>
      </c>
      <c r="AK7" s="292">
        <f t="shared" si="0"/>
        <v>-0.57928889241005099</v>
      </c>
      <c r="AL7" s="292">
        <f t="shared" si="0"/>
        <v>-0.61717253274110651</v>
      </c>
      <c r="AM7" s="292" t="e">
        <f t="shared" si="0"/>
        <v>#VALUE!</v>
      </c>
      <c r="AN7" s="292">
        <f t="shared" si="0"/>
        <v>-0.66054251627543603</v>
      </c>
      <c r="AO7" s="292" t="e">
        <f t="shared" si="0"/>
        <v>#VALUE!</v>
      </c>
      <c r="AP7" s="292" t="e">
        <f t="shared" si="0"/>
        <v>#VALUE!</v>
      </c>
      <c r="AQ7" s="292" t="e">
        <f t="shared" si="0"/>
        <v>#VALUE!</v>
      </c>
      <c r="AR7" s="292">
        <f t="shared" si="0"/>
        <v>-0.692561217026612</v>
      </c>
      <c r="AS7" s="292" t="e">
        <f t="shared" si="0"/>
        <v>#VALUE!</v>
      </c>
      <c r="AT7" s="292" t="e">
        <f t="shared" si="0"/>
        <v>#VALUE!</v>
      </c>
      <c r="AU7" s="292" t="e">
        <f t="shared" si="0"/>
        <v>#VALUE!</v>
      </c>
      <c r="AV7" s="292">
        <f t="shared" si="0"/>
        <v>-0.62777421685940182</v>
      </c>
      <c r="AW7" s="292" t="e">
        <f t="shared" si="0"/>
        <v>#VALUE!</v>
      </c>
      <c r="AX7" s="292" t="e">
        <f t="shared" si="0"/>
        <v>#VALUE!</v>
      </c>
      <c r="AY7" s="292" t="e">
        <f t="shared" si="0"/>
        <v>#VALUE!</v>
      </c>
      <c r="AZ7" s="292">
        <f t="shared" si="0"/>
        <v>-0.68894627733122227</v>
      </c>
      <c r="BA7" s="292">
        <f t="shared" si="0"/>
        <v>-0.75615864186355064</v>
      </c>
      <c r="BB7" s="292">
        <f t="shared" si="0"/>
        <v>-0.75482092947717472</v>
      </c>
      <c r="BC7" s="292" t="e">
        <f t="shared" si="0"/>
        <v>#VALUE!</v>
      </c>
      <c r="BD7" s="292" t="e">
        <f t="shared" si="0"/>
        <v>#VALUE!</v>
      </c>
      <c r="BE7" s="292" t="e">
        <f t="shared" si="0"/>
        <v>#VALUE!</v>
      </c>
    </row>
    <row r="8" spans="1:57">
      <c r="A8" s="195" t="s">
        <v>20</v>
      </c>
      <c r="B8" s="197"/>
      <c r="C8" s="213" t="s">
        <v>28</v>
      </c>
      <c r="D8" s="304">
        <v>6.9212569999999998</v>
      </c>
      <c r="E8" s="304" t="s">
        <v>89</v>
      </c>
      <c r="F8" s="304" t="s">
        <v>89</v>
      </c>
      <c r="G8" s="304" t="s">
        <v>89</v>
      </c>
      <c r="H8" s="304" t="s">
        <v>89</v>
      </c>
      <c r="I8" s="304">
        <v>6.2716839999999996</v>
      </c>
      <c r="J8" s="304" t="s">
        <v>89</v>
      </c>
      <c r="K8" s="304" t="s">
        <v>89</v>
      </c>
      <c r="L8" s="304" t="s">
        <v>89</v>
      </c>
      <c r="M8" s="304" t="s">
        <v>89</v>
      </c>
      <c r="N8" s="304" t="s">
        <v>89</v>
      </c>
      <c r="O8" s="304" t="s">
        <v>89</v>
      </c>
      <c r="P8" s="304" t="s">
        <v>89</v>
      </c>
      <c r="Q8" s="304" t="s">
        <v>89</v>
      </c>
      <c r="R8" s="304" t="s">
        <v>89</v>
      </c>
      <c r="S8" s="304" t="s">
        <v>89</v>
      </c>
      <c r="T8" s="304" t="s">
        <v>89</v>
      </c>
      <c r="U8" s="304" t="s">
        <v>89</v>
      </c>
      <c r="V8" s="304" t="s">
        <v>89</v>
      </c>
      <c r="W8" s="304" t="s">
        <v>89</v>
      </c>
      <c r="X8" s="304" t="s">
        <v>89</v>
      </c>
      <c r="Y8" s="304" t="s">
        <v>89</v>
      </c>
      <c r="Z8" s="304" t="s">
        <v>89</v>
      </c>
      <c r="AA8" s="304" t="s">
        <v>89</v>
      </c>
      <c r="AB8" s="304" t="s">
        <v>89</v>
      </c>
      <c r="AD8" s="195" t="s">
        <v>20</v>
      </c>
      <c r="AE8" s="197"/>
      <c r="AF8" s="213" t="s">
        <v>28</v>
      </c>
      <c r="AG8" s="292">
        <f t="shared" ref="AG8:AG39" si="1">(D8-D$40)/D$41</f>
        <v>-0.60121848037485803</v>
      </c>
      <c r="AH8" s="292" t="e">
        <f t="shared" ref="AH8:AH39" si="2">(E8-E$40)/E$41</f>
        <v>#VALUE!</v>
      </c>
      <c r="AI8" s="292" t="e">
        <f t="shared" ref="AI8:AI39" si="3">(F8-F$40)/F$41</f>
        <v>#VALUE!</v>
      </c>
      <c r="AJ8" s="292" t="e">
        <f t="shared" ref="AJ8:AJ39" si="4">(G8-G$40)/G$41</f>
        <v>#VALUE!</v>
      </c>
      <c r="AK8" s="292" t="e">
        <f t="shared" ref="AK8:AK39" si="5">(H8-H$40)/H$41</f>
        <v>#VALUE!</v>
      </c>
      <c r="AL8" s="292">
        <f t="shared" ref="AL8:AL39" si="6">(I8-I$40)/I$41</f>
        <v>-0.61493357442498064</v>
      </c>
      <c r="AM8" s="292" t="e">
        <f t="shared" ref="AM8:AM39" si="7">(J8-J$40)/J$41</f>
        <v>#VALUE!</v>
      </c>
      <c r="AN8" s="292" t="e">
        <f t="shared" ref="AN8:AN39" si="8">(K8-K$40)/K$41</f>
        <v>#VALUE!</v>
      </c>
      <c r="AO8" s="292" t="e">
        <f t="shared" ref="AO8:AO39" si="9">(L8-L$40)/L$41</f>
        <v>#VALUE!</v>
      </c>
      <c r="AP8" s="292" t="e">
        <f t="shared" ref="AP8:AP39" si="10">(M8-M$40)/M$41</f>
        <v>#VALUE!</v>
      </c>
      <c r="AQ8" s="292" t="e">
        <f t="shared" ref="AQ8:AQ39" si="11">(N8-N$40)/N$41</f>
        <v>#VALUE!</v>
      </c>
      <c r="AR8" s="292" t="e">
        <f t="shared" ref="AR8:AR39" si="12">(O8-O$40)/O$41</f>
        <v>#VALUE!</v>
      </c>
      <c r="AS8" s="292" t="e">
        <f t="shared" ref="AS8:AS39" si="13">(P8-P$40)/P$41</f>
        <v>#VALUE!</v>
      </c>
      <c r="AT8" s="292" t="e">
        <f t="shared" ref="AT8:AT39" si="14">(Q8-Q$40)/Q$41</f>
        <v>#VALUE!</v>
      </c>
      <c r="AU8" s="292" t="e">
        <f t="shared" ref="AU8:AU39" si="15">(R8-R$40)/R$41</f>
        <v>#VALUE!</v>
      </c>
      <c r="AV8" s="292" t="e">
        <f t="shared" ref="AV8:AV39" si="16">(S8-S$40)/S$41</f>
        <v>#VALUE!</v>
      </c>
      <c r="AW8" s="292" t="e">
        <f t="shared" ref="AW8:AW39" si="17">(T8-T$40)/T$41</f>
        <v>#VALUE!</v>
      </c>
      <c r="AX8" s="292" t="e">
        <f t="shared" ref="AX8:AX39" si="18">(U8-U$40)/U$41</f>
        <v>#VALUE!</v>
      </c>
      <c r="AY8" s="292" t="e">
        <f t="shared" ref="AY8:AY39" si="19">(V8-V$40)/V$41</f>
        <v>#VALUE!</v>
      </c>
      <c r="AZ8" s="292" t="e">
        <f t="shared" ref="AZ8:AZ39" si="20">(W8-W$40)/W$41</f>
        <v>#VALUE!</v>
      </c>
      <c r="BA8" s="292" t="e">
        <f t="shared" ref="BA8:BA39" si="21">(X8-X$40)/X$41</f>
        <v>#VALUE!</v>
      </c>
      <c r="BB8" s="292" t="e">
        <f t="shared" ref="BB8:BB39" si="22">(Y8-Y$40)/Y$41</f>
        <v>#VALUE!</v>
      </c>
      <c r="BC8" s="292" t="e">
        <f t="shared" ref="BC8:BC39" si="23">(Z8-Z$40)/Z$41</f>
        <v>#VALUE!</v>
      </c>
      <c r="BD8" s="292" t="e">
        <f t="shared" ref="BD8:BD39" si="24">(AA8-AA$40)/AA$41</f>
        <v>#VALUE!</v>
      </c>
      <c r="BE8" s="292" t="e">
        <f t="shared" ref="BE8:BE39" si="25">(AB8-AB$40)/AB$41</f>
        <v>#VALUE!</v>
      </c>
    </row>
    <row r="9" spans="1:57">
      <c r="A9" s="195" t="s">
        <v>4</v>
      </c>
      <c r="B9" s="197"/>
      <c r="C9" s="213" t="s">
        <v>28</v>
      </c>
      <c r="D9" s="304" t="s">
        <v>89</v>
      </c>
      <c r="E9" s="304" t="s">
        <v>89</v>
      </c>
      <c r="F9" s="304" t="s">
        <v>89</v>
      </c>
      <c r="G9" s="304" t="s">
        <v>89</v>
      </c>
      <c r="H9" s="304" t="s">
        <v>89</v>
      </c>
      <c r="I9" s="304">
        <v>66.908410000000003</v>
      </c>
      <c r="J9" s="304">
        <v>61.259920000000001</v>
      </c>
      <c r="K9" s="304">
        <v>62.380710000000001</v>
      </c>
      <c r="L9" s="304">
        <v>60.677860000000003</v>
      </c>
      <c r="M9" s="304">
        <v>58.503610000000002</v>
      </c>
      <c r="N9" s="304">
        <v>61.135980000000004</v>
      </c>
      <c r="O9" s="304">
        <v>56.745220000000003</v>
      </c>
      <c r="P9" s="304">
        <v>54.663780000000003</v>
      </c>
      <c r="Q9" s="304">
        <v>54.075890000000001</v>
      </c>
      <c r="R9" s="304">
        <v>52.300449999999998</v>
      </c>
      <c r="S9" s="304">
        <v>51.827179999999998</v>
      </c>
      <c r="T9" s="304">
        <v>52.281860000000002</v>
      </c>
      <c r="U9" s="304">
        <v>50.43488</v>
      </c>
      <c r="V9" s="304">
        <v>49.72175</v>
      </c>
      <c r="W9" s="304">
        <v>48.717449999999999</v>
      </c>
      <c r="X9" s="304">
        <v>48.293599999999998</v>
      </c>
      <c r="Y9" s="304">
        <v>41.229199999999999</v>
      </c>
      <c r="Z9" s="304" t="s">
        <v>89</v>
      </c>
      <c r="AA9" s="304" t="s">
        <v>89</v>
      </c>
      <c r="AB9" s="304" t="s">
        <v>89</v>
      </c>
      <c r="AD9" s="195" t="s">
        <v>4</v>
      </c>
      <c r="AE9" s="197"/>
      <c r="AF9" s="213" t="s">
        <v>28</v>
      </c>
      <c r="AG9" s="292" t="e">
        <f t="shared" si="1"/>
        <v>#VALUE!</v>
      </c>
      <c r="AH9" s="292" t="e">
        <f t="shared" si="2"/>
        <v>#VALUE!</v>
      </c>
      <c r="AI9" s="292" t="e">
        <f t="shared" si="3"/>
        <v>#VALUE!</v>
      </c>
      <c r="AJ9" s="292" t="e">
        <f t="shared" si="4"/>
        <v>#VALUE!</v>
      </c>
      <c r="AK9" s="292" t="e">
        <f t="shared" si="5"/>
        <v>#VALUE!</v>
      </c>
      <c r="AL9" s="292">
        <f t="shared" si="6"/>
        <v>1.865074863920378</v>
      </c>
      <c r="AM9" s="292">
        <f t="shared" si="7"/>
        <v>1.5106340614912259</v>
      </c>
      <c r="AN9" s="292">
        <f t="shared" si="8"/>
        <v>1.9812274761351352</v>
      </c>
      <c r="AO9" s="292">
        <f t="shared" si="9"/>
        <v>1.7146970095143765</v>
      </c>
      <c r="AP9" s="292">
        <f t="shared" si="10"/>
        <v>2.0632947802267338</v>
      </c>
      <c r="AQ9" s="292">
        <f t="shared" si="11"/>
        <v>1.4135347261102884</v>
      </c>
      <c r="AR9" s="292">
        <f t="shared" si="12"/>
        <v>1.1361024516137062</v>
      </c>
      <c r="AS9" s="292">
        <f t="shared" si="13"/>
        <v>1.2604523372325889</v>
      </c>
      <c r="AT9" s="292">
        <f t="shared" si="14"/>
        <v>0.96366028980310758</v>
      </c>
      <c r="AU9" s="292">
        <f t="shared" si="15"/>
        <v>0.77020978877528334</v>
      </c>
      <c r="AV9" s="292">
        <f t="shared" si="16"/>
        <v>1.0365601075813951</v>
      </c>
      <c r="AW9" s="292">
        <f t="shared" si="17"/>
        <v>1.0100388968025396</v>
      </c>
      <c r="AX9" s="292">
        <f t="shared" si="18"/>
        <v>0.9250616011700703</v>
      </c>
      <c r="AY9" s="292">
        <f t="shared" si="19"/>
        <v>0.5827229506875734</v>
      </c>
      <c r="AZ9" s="292">
        <f t="shared" si="20"/>
        <v>0.79657051036877213</v>
      </c>
      <c r="BA9" s="292">
        <f t="shared" si="21"/>
        <v>0.90089875686986942</v>
      </c>
      <c r="BB9" s="292">
        <f t="shared" si="22"/>
        <v>0.61562809441536903</v>
      </c>
      <c r="BC9" s="292" t="e">
        <f t="shared" si="23"/>
        <v>#VALUE!</v>
      </c>
      <c r="BD9" s="292" t="e">
        <f t="shared" si="24"/>
        <v>#VALUE!</v>
      </c>
      <c r="BE9" s="292" t="e">
        <f t="shared" si="25"/>
        <v>#VALUE!</v>
      </c>
    </row>
    <row r="10" spans="1:57">
      <c r="A10" s="195" t="s">
        <v>29</v>
      </c>
      <c r="B10" s="197"/>
      <c r="C10" s="213" t="s">
        <v>28</v>
      </c>
      <c r="D10" s="304" t="s">
        <v>89</v>
      </c>
      <c r="E10" s="304">
        <v>1.298675</v>
      </c>
      <c r="F10" s="304" t="s">
        <v>89</v>
      </c>
      <c r="G10" s="304" t="s">
        <v>89</v>
      </c>
      <c r="H10" s="304" t="s">
        <v>89</v>
      </c>
      <c r="I10" s="304">
        <v>1.360887</v>
      </c>
      <c r="J10" s="304">
        <v>1.2158409999999999</v>
      </c>
      <c r="K10" s="304" t="s">
        <v>89</v>
      </c>
      <c r="L10" s="304" t="s">
        <v>89</v>
      </c>
      <c r="M10" s="304" t="s">
        <v>89</v>
      </c>
      <c r="N10" s="304" t="s">
        <v>89</v>
      </c>
      <c r="O10" s="304" t="s">
        <v>89</v>
      </c>
      <c r="P10" s="304" t="s">
        <v>89</v>
      </c>
      <c r="Q10" s="304" t="s">
        <v>89</v>
      </c>
      <c r="R10" s="304" t="s">
        <v>89</v>
      </c>
      <c r="S10" s="304">
        <v>1.152828</v>
      </c>
      <c r="T10" s="304" t="s">
        <v>89</v>
      </c>
      <c r="U10" s="304">
        <v>1.136342</v>
      </c>
      <c r="V10" s="304" t="s">
        <v>89</v>
      </c>
      <c r="W10" s="304">
        <v>0.90763830000000001</v>
      </c>
      <c r="X10" s="304" t="s">
        <v>89</v>
      </c>
      <c r="Y10" s="304">
        <v>0.96012379999999997</v>
      </c>
      <c r="Z10" s="304" t="s">
        <v>89</v>
      </c>
      <c r="AA10" s="304">
        <v>1.0325549999999999</v>
      </c>
      <c r="AB10" s="304" t="s">
        <v>89</v>
      </c>
      <c r="AD10" s="195" t="s">
        <v>29</v>
      </c>
      <c r="AE10" s="197"/>
      <c r="AF10" s="213" t="s">
        <v>28</v>
      </c>
      <c r="AG10" s="292" t="e">
        <f t="shared" si="1"/>
        <v>#VALUE!</v>
      </c>
      <c r="AH10" s="292">
        <f t="shared" si="2"/>
        <v>-0.83247695352680262</v>
      </c>
      <c r="AI10" s="292" t="e">
        <f t="shared" si="3"/>
        <v>#VALUE!</v>
      </c>
      <c r="AJ10" s="292" t="e">
        <f t="shared" si="4"/>
        <v>#VALUE!</v>
      </c>
      <c r="AK10" s="292" t="e">
        <f t="shared" si="5"/>
        <v>#VALUE!</v>
      </c>
      <c r="AL10" s="292">
        <f t="shared" si="6"/>
        <v>-0.81578244609725858</v>
      </c>
      <c r="AM10" s="292">
        <f t="shared" si="7"/>
        <v>-0.7293663056690608</v>
      </c>
      <c r="AN10" s="292" t="e">
        <f t="shared" si="8"/>
        <v>#VALUE!</v>
      </c>
      <c r="AO10" s="292" t="e">
        <f t="shared" si="9"/>
        <v>#VALUE!</v>
      </c>
      <c r="AP10" s="292" t="e">
        <f t="shared" si="10"/>
        <v>#VALUE!</v>
      </c>
      <c r="AQ10" s="292" t="e">
        <f t="shared" si="11"/>
        <v>#VALUE!</v>
      </c>
      <c r="AR10" s="292" t="e">
        <f t="shared" si="12"/>
        <v>#VALUE!</v>
      </c>
      <c r="AS10" s="292" t="e">
        <f t="shared" si="13"/>
        <v>#VALUE!</v>
      </c>
      <c r="AT10" s="292" t="e">
        <f t="shared" si="14"/>
        <v>#VALUE!</v>
      </c>
      <c r="AU10" s="292" t="e">
        <f t="shared" si="15"/>
        <v>#VALUE!</v>
      </c>
      <c r="AV10" s="292">
        <f t="shared" si="16"/>
        <v>-0.76428019002635927</v>
      </c>
      <c r="AW10" s="292" t="e">
        <f t="shared" si="17"/>
        <v>#VALUE!</v>
      </c>
      <c r="AX10" s="292">
        <f t="shared" si="18"/>
        <v>-0.82338077529140352</v>
      </c>
      <c r="AY10" s="292" t="e">
        <f t="shared" si="19"/>
        <v>#VALUE!</v>
      </c>
      <c r="AZ10" s="292">
        <f t="shared" si="20"/>
        <v>-0.78671508435070525</v>
      </c>
      <c r="BA10" s="292" t="e">
        <f t="shared" si="21"/>
        <v>#VALUE!</v>
      </c>
      <c r="BB10" s="292">
        <f t="shared" si="22"/>
        <v>-0.85218761056586678</v>
      </c>
      <c r="BC10" s="292" t="e">
        <f t="shared" si="23"/>
        <v>#VALUE!</v>
      </c>
      <c r="BD10" s="292">
        <f t="shared" si="24"/>
        <v>-0.81199104051919269</v>
      </c>
      <c r="BE10" s="292" t="e">
        <f t="shared" si="25"/>
        <v>#VALUE!</v>
      </c>
    </row>
    <row r="11" spans="1:57">
      <c r="A11" s="195" t="s">
        <v>6</v>
      </c>
      <c r="B11" s="197"/>
      <c r="C11" s="213" t="s">
        <v>28</v>
      </c>
      <c r="D11" s="304">
        <v>23.778300000000002</v>
      </c>
      <c r="E11" s="304" t="s">
        <v>89</v>
      </c>
      <c r="F11" s="304">
        <v>20.84864</v>
      </c>
      <c r="G11" s="304">
        <v>19.766089999999998</v>
      </c>
      <c r="H11" s="304">
        <v>18.44838</v>
      </c>
      <c r="I11" s="304">
        <v>18.003540000000001</v>
      </c>
      <c r="J11" s="304">
        <v>16.86487</v>
      </c>
      <c r="K11" s="304">
        <v>16.35821</v>
      </c>
      <c r="L11" s="304">
        <v>14.94257</v>
      </c>
      <c r="M11" s="304">
        <v>12.96712</v>
      </c>
      <c r="N11" s="304">
        <v>12.58778</v>
      </c>
      <c r="O11" s="304">
        <v>12.06734</v>
      </c>
      <c r="P11" s="304">
        <v>12.52346</v>
      </c>
      <c r="Q11" s="304">
        <v>13.887840000000001</v>
      </c>
      <c r="R11" s="304">
        <v>13.309710000000001</v>
      </c>
      <c r="S11" s="304">
        <v>12.791230000000001</v>
      </c>
      <c r="T11" s="304">
        <v>12.705909999999999</v>
      </c>
      <c r="U11" s="304">
        <v>12.92905</v>
      </c>
      <c r="V11" s="304">
        <v>13.047190000000001</v>
      </c>
      <c r="W11" s="304">
        <v>12.78467</v>
      </c>
      <c r="X11" s="304">
        <v>12.797790000000001</v>
      </c>
      <c r="Y11" s="304">
        <v>12.37776</v>
      </c>
      <c r="Z11" s="304">
        <v>12.07587</v>
      </c>
      <c r="AA11" s="304">
        <v>10.828900000000001</v>
      </c>
      <c r="AB11" s="304">
        <v>10.828900000000001</v>
      </c>
      <c r="AD11" s="195" t="s">
        <v>6</v>
      </c>
      <c r="AE11" s="197"/>
      <c r="AF11" s="213" t="s">
        <v>28</v>
      </c>
      <c r="AG11" s="292">
        <f t="shared" si="1"/>
        <v>7.9614649622943415E-2</v>
      </c>
      <c r="AH11" s="292" t="e">
        <f t="shared" si="2"/>
        <v>#VALUE!</v>
      </c>
      <c r="AI11" s="292">
        <f t="shared" si="3"/>
        <v>8.3938775951226133E-2</v>
      </c>
      <c r="AJ11" s="292">
        <f t="shared" si="4"/>
        <v>5.0018455434088123E-2</v>
      </c>
      <c r="AK11" s="292">
        <f t="shared" si="5"/>
        <v>9.2121002114643802E-2</v>
      </c>
      <c r="AL11" s="292">
        <f t="shared" si="6"/>
        <v>-0.1351071755284996</v>
      </c>
      <c r="AM11" s="292">
        <f t="shared" si="7"/>
        <v>-0.14556468376889029</v>
      </c>
      <c r="AN11" s="292">
        <f t="shared" si="8"/>
        <v>-0.18352858707913233</v>
      </c>
      <c r="AO11" s="292">
        <f t="shared" si="9"/>
        <v>-0.44184914858281343</v>
      </c>
      <c r="AP11" s="292">
        <f t="shared" si="10"/>
        <v>-0.16125920609699432</v>
      </c>
      <c r="AQ11" s="292">
        <f t="shared" si="11"/>
        <v>-0.43194702738004292</v>
      </c>
      <c r="AR11" s="292">
        <f t="shared" si="12"/>
        <v>-0.46548037370645579</v>
      </c>
      <c r="AS11" s="292">
        <f t="shared" si="13"/>
        <v>-0.421388099318317</v>
      </c>
      <c r="AT11" s="292">
        <f t="shared" si="14"/>
        <v>-0.40657495683711475</v>
      </c>
      <c r="AU11" s="292">
        <f t="shared" si="15"/>
        <v>-0.47415907369299559</v>
      </c>
      <c r="AV11" s="292">
        <f t="shared" si="16"/>
        <v>-0.35068036103676148</v>
      </c>
      <c r="AW11" s="292">
        <f t="shared" si="17"/>
        <v>-0.37558802595880419</v>
      </c>
      <c r="AX11" s="292">
        <f t="shared" si="18"/>
        <v>-0.40513570683853711</v>
      </c>
      <c r="AY11" s="292">
        <f t="shared" si="19"/>
        <v>-0.61486459410438632</v>
      </c>
      <c r="AZ11" s="292">
        <f t="shared" si="20"/>
        <v>-0.3933913599940041</v>
      </c>
      <c r="BA11" s="292">
        <f t="shared" si="21"/>
        <v>-0.41704880119942522</v>
      </c>
      <c r="BB11" s="292">
        <f t="shared" si="22"/>
        <v>-0.43601253754240671</v>
      </c>
      <c r="BC11" s="292">
        <f t="shared" si="23"/>
        <v>-0.45322759439268734</v>
      </c>
      <c r="BD11" s="292">
        <f t="shared" si="24"/>
        <v>-0.27519335101832554</v>
      </c>
      <c r="BE11" s="292">
        <f t="shared" si="25"/>
        <v>9.8485201017982551E-3</v>
      </c>
    </row>
    <row r="12" spans="1:57">
      <c r="A12" s="195" t="s">
        <v>7</v>
      </c>
      <c r="B12" s="197"/>
      <c r="C12" s="213" t="s">
        <v>28</v>
      </c>
      <c r="D12" s="304">
        <v>7.7172580000000002</v>
      </c>
      <c r="E12" s="304">
        <v>5.1468790000000002</v>
      </c>
      <c r="F12" s="304" t="s">
        <v>89</v>
      </c>
      <c r="G12" s="304" t="s">
        <v>89</v>
      </c>
      <c r="H12" s="304" t="s">
        <v>89</v>
      </c>
      <c r="I12" s="304">
        <v>5.1713589999999998</v>
      </c>
      <c r="J12" s="304">
        <v>5.6731939999999996</v>
      </c>
      <c r="K12" s="304">
        <v>5.5696450000000004</v>
      </c>
      <c r="L12" s="304">
        <v>4.4687270000000003</v>
      </c>
      <c r="M12" s="304">
        <v>4.0832309999999996</v>
      </c>
      <c r="N12" s="304">
        <v>4.240208</v>
      </c>
      <c r="O12" s="304">
        <v>4.1063039999999997</v>
      </c>
      <c r="P12" s="304">
        <v>4.006977</v>
      </c>
      <c r="Q12" s="304">
        <v>3.9097309999999998</v>
      </c>
      <c r="R12" s="304">
        <v>4.1272339999999996</v>
      </c>
      <c r="S12" s="304">
        <v>3.927295</v>
      </c>
      <c r="T12" s="304">
        <v>4.1238060000000001</v>
      </c>
      <c r="U12" s="304">
        <v>3.4605260000000002</v>
      </c>
      <c r="V12" s="304">
        <v>4.2454099999999997</v>
      </c>
      <c r="W12" s="304">
        <v>4.0262549999999999</v>
      </c>
      <c r="X12" s="304">
        <v>4.17197</v>
      </c>
      <c r="Y12" s="304">
        <v>4.4921670000000002</v>
      </c>
      <c r="Z12" s="304">
        <v>3.3904529999999999</v>
      </c>
      <c r="AA12" s="304">
        <v>4.6618110000000001</v>
      </c>
      <c r="AB12" s="304">
        <v>4.5647489999999999</v>
      </c>
      <c r="AD12" s="195" t="s">
        <v>7</v>
      </c>
      <c r="AE12" s="197"/>
      <c r="AF12" s="213" t="s">
        <v>28</v>
      </c>
      <c r="AG12" s="292">
        <f t="shared" si="1"/>
        <v>-0.56906907835272513</v>
      </c>
      <c r="AH12" s="292">
        <f t="shared" si="2"/>
        <v>-0.65403945673660313</v>
      </c>
      <c r="AI12" s="292" t="e">
        <f t="shared" si="3"/>
        <v>#VALUE!</v>
      </c>
      <c r="AJ12" s="292" t="e">
        <f t="shared" si="4"/>
        <v>#VALUE!</v>
      </c>
      <c r="AK12" s="292" t="e">
        <f t="shared" si="5"/>
        <v>#VALUE!</v>
      </c>
      <c r="AL12" s="292">
        <f t="shared" si="6"/>
        <v>-0.65993625621427054</v>
      </c>
      <c r="AM12" s="292">
        <f t="shared" si="7"/>
        <v>-0.56308059485712547</v>
      </c>
      <c r="AN12" s="292">
        <f t="shared" si="8"/>
        <v>-0.6909893181809027</v>
      </c>
      <c r="AO12" s="292">
        <f t="shared" si="9"/>
        <v>-0.93571998403970336</v>
      </c>
      <c r="AP12" s="292">
        <f t="shared" si="10"/>
        <v>-0.59525600051412042</v>
      </c>
      <c r="AQ12" s="292">
        <f t="shared" si="11"/>
        <v>-0.74926655337579129</v>
      </c>
      <c r="AR12" s="292">
        <f t="shared" si="12"/>
        <v>-0.75086227923454985</v>
      </c>
      <c r="AS12" s="292">
        <f t="shared" si="13"/>
        <v>-0.76128503143934434</v>
      </c>
      <c r="AT12" s="292">
        <f t="shared" si="14"/>
        <v>-0.74678446306142821</v>
      </c>
      <c r="AU12" s="292">
        <f t="shared" si="15"/>
        <v>-0.76721294275940144</v>
      </c>
      <c r="AV12" s="292">
        <f t="shared" si="16"/>
        <v>-0.66568254090431633</v>
      </c>
      <c r="AW12" s="292">
        <f t="shared" si="17"/>
        <v>-0.67606329834867263</v>
      </c>
      <c r="AX12" s="292">
        <f t="shared" si="18"/>
        <v>-0.74095030247913196</v>
      </c>
      <c r="AY12" s="292">
        <f t="shared" si="19"/>
        <v>-0.90228186918550468</v>
      </c>
      <c r="AZ12" s="292">
        <f t="shared" si="20"/>
        <v>-0.68343793848899936</v>
      </c>
      <c r="BA12" s="292">
        <f t="shared" si="21"/>
        <v>-0.73732261394930421</v>
      </c>
      <c r="BB12" s="292">
        <f t="shared" si="22"/>
        <v>-0.72344394498279152</v>
      </c>
      <c r="BC12" s="292">
        <f t="shared" si="23"/>
        <v>-0.7509862716253477</v>
      </c>
      <c r="BD12" s="292">
        <f t="shared" si="24"/>
        <v>-0.61312337758907343</v>
      </c>
      <c r="BE12" s="292">
        <f t="shared" si="25"/>
        <v>-0.8858749345696223</v>
      </c>
    </row>
    <row r="13" spans="1:57">
      <c r="A13" s="195" t="s">
        <v>9</v>
      </c>
      <c r="B13" s="197"/>
      <c r="C13" s="213" t="s">
        <v>28</v>
      </c>
      <c r="D13" s="304">
        <v>26.038709999999998</v>
      </c>
      <c r="E13" s="304" t="s">
        <v>89</v>
      </c>
      <c r="F13" s="304" t="s">
        <v>89</v>
      </c>
      <c r="G13" s="304" t="s">
        <v>89</v>
      </c>
      <c r="H13" s="304" t="s">
        <v>89</v>
      </c>
      <c r="I13" s="304">
        <v>14.416460000000001</v>
      </c>
      <c r="J13" s="304" t="s">
        <v>89</v>
      </c>
      <c r="K13" s="304" t="s">
        <v>89</v>
      </c>
      <c r="L13" s="304" t="s">
        <v>89</v>
      </c>
      <c r="M13" s="304" t="s">
        <v>89</v>
      </c>
      <c r="N13" s="304">
        <v>11.91358</v>
      </c>
      <c r="O13" s="304">
        <v>11.9148</v>
      </c>
      <c r="P13" s="304">
        <v>11.44537</v>
      </c>
      <c r="Q13" s="304">
        <v>13.798489999999999</v>
      </c>
      <c r="R13" s="304">
        <v>14.16968</v>
      </c>
      <c r="S13" s="304">
        <v>12.780110000000001</v>
      </c>
      <c r="T13" s="304">
        <v>12.63594</v>
      </c>
      <c r="U13" s="304">
        <v>14.855829999999999</v>
      </c>
      <c r="V13" s="304">
        <v>13.001620000000001</v>
      </c>
      <c r="W13" s="304">
        <v>11.24173</v>
      </c>
      <c r="X13" s="304">
        <v>14.9186</v>
      </c>
      <c r="Y13" s="304">
        <v>15.17679</v>
      </c>
      <c r="Z13" s="304">
        <v>13.20945</v>
      </c>
      <c r="AA13" s="304">
        <v>14.155749999999999</v>
      </c>
      <c r="AB13" s="304">
        <v>13.9666</v>
      </c>
      <c r="AD13" s="195" t="s">
        <v>9</v>
      </c>
      <c r="AE13" s="197"/>
      <c r="AF13" s="213" t="s">
        <v>28</v>
      </c>
      <c r="AG13" s="292">
        <f t="shared" si="1"/>
        <v>0.17090954727363625</v>
      </c>
      <c r="AH13" s="292" t="e">
        <f t="shared" si="2"/>
        <v>#VALUE!</v>
      </c>
      <c r="AI13" s="292" t="e">
        <f t="shared" si="3"/>
        <v>#VALUE!</v>
      </c>
      <c r="AJ13" s="292" t="e">
        <f t="shared" si="4"/>
        <v>#VALUE!</v>
      </c>
      <c r="AK13" s="292" t="e">
        <f t="shared" si="5"/>
        <v>#VALUE!</v>
      </c>
      <c r="AL13" s="292">
        <f t="shared" si="6"/>
        <v>-0.28181675660020639</v>
      </c>
      <c r="AM13" s="292" t="e">
        <f t="shared" si="7"/>
        <v>#VALUE!</v>
      </c>
      <c r="AN13" s="292" t="e">
        <f t="shared" si="8"/>
        <v>#VALUE!</v>
      </c>
      <c r="AO13" s="292" t="e">
        <f t="shared" si="9"/>
        <v>#VALUE!</v>
      </c>
      <c r="AP13" s="292" t="e">
        <f t="shared" si="10"/>
        <v>#VALUE!</v>
      </c>
      <c r="AQ13" s="292">
        <f t="shared" si="11"/>
        <v>-0.45757565621083751</v>
      </c>
      <c r="AR13" s="292">
        <f t="shared" si="12"/>
        <v>-0.47094852582500613</v>
      </c>
      <c r="AS13" s="292">
        <f t="shared" si="13"/>
        <v>-0.46441518967361484</v>
      </c>
      <c r="AT13" s="292">
        <f t="shared" si="14"/>
        <v>-0.40962139773900735</v>
      </c>
      <c r="AU13" s="292">
        <f t="shared" si="15"/>
        <v>-0.44671358559359448</v>
      </c>
      <c r="AV13" s="292">
        <f t="shared" si="16"/>
        <v>-0.35107553814942388</v>
      </c>
      <c r="AW13" s="292">
        <f t="shared" si="17"/>
        <v>-0.3780378045689351</v>
      </c>
      <c r="AX13" s="292">
        <f t="shared" si="18"/>
        <v>-0.33679972896190236</v>
      </c>
      <c r="AY13" s="292">
        <f t="shared" si="19"/>
        <v>-0.61635265733994171</v>
      </c>
      <c r="AZ13" s="292">
        <f t="shared" si="20"/>
        <v>-0.44448787321278488</v>
      </c>
      <c r="BA13" s="292">
        <f t="shared" si="21"/>
        <v>-0.33830383494484645</v>
      </c>
      <c r="BB13" s="292">
        <f t="shared" si="22"/>
        <v>-0.3339873464923665</v>
      </c>
      <c r="BC13" s="292">
        <f t="shared" si="23"/>
        <v>-0.41436552463398729</v>
      </c>
      <c r="BD13" s="292">
        <f t="shared" si="24"/>
        <v>-9.2896239869630887E-2</v>
      </c>
      <c r="BE13" s="292">
        <f t="shared" si="25"/>
        <v>0.45851450591895287</v>
      </c>
    </row>
    <row r="14" spans="1:57">
      <c r="A14" s="195" t="s">
        <v>25</v>
      </c>
      <c r="B14" s="197"/>
      <c r="C14" s="213" t="s">
        <v>28</v>
      </c>
      <c r="D14" s="304">
        <v>2.1935509999999998</v>
      </c>
      <c r="E14" s="304">
        <v>2.502243</v>
      </c>
      <c r="F14" s="304">
        <v>2.0668229999999999</v>
      </c>
      <c r="G14" s="304">
        <v>2.179065</v>
      </c>
      <c r="H14" s="304">
        <v>2.3520560000000001</v>
      </c>
      <c r="I14" s="304">
        <v>2.4164490000000001</v>
      </c>
      <c r="J14" s="304" t="s">
        <v>89</v>
      </c>
      <c r="K14" s="304" t="s">
        <v>89</v>
      </c>
      <c r="L14" s="304" t="s">
        <v>89</v>
      </c>
      <c r="M14" s="304">
        <v>2.1927099999999999</v>
      </c>
      <c r="N14" s="304" t="s">
        <v>89</v>
      </c>
      <c r="O14" s="304">
        <v>2.1673830000000001</v>
      </c>
      <c r="P14" s="304" t="s">
        <v>89</v>
      </c>
      <c r="Q14" s="304" t="s">
        <v>89</v>
      </c>
      <c r="R14" s="304" t="s">
        <v>89</v>
      </c>
      <c r="S14" s="304" t="s">
        <v>89</v>
      </c>
      <c r="T14" s="304">
        <v>6.1327100000000003</v>
      </c>
      <c r="U14" s="304" t="s">
        <v>89</v>
      </c>
      <c r="V14" s="304" t="s">
        <v>89</v>
      </c>
      <c r="W14" s="304" t="s">
        <v>89</v>
      </c>
      <c r="X14" s="304" t="s">
        <v>89</v>
      </c>
      <c r="Y14" s="304" t="s">
        <v>89</v>
      </c>
      <c r="Z14" s="304" t="s">
        <v>89</v>
      </c>
      <c r="AA14" s="304" t="s">
        <v>89</v>
      </c>
      <c r="AB14" s="304" t="s">
        <v>89</v>
      </c>
      <c r="AD14" s="195" t="s">
        <v>25</v>
      </c>
      <c r="AE14" s="197"/>
      <c r="AF14" s="213" t="s">
        <v>28</v>
      </c>
      <c r="AG14" s="292">
        <f t="shared" si="1"/>
        <v>-0.79216412094120092</v>
      </c>
      <c r="AH14" s="292">
        <f t="shared" si="2"/>
        <v>-0.77666866967886039</v>
      </c>
      <c r="AI14" s="292">
        <f t="shared" si="3"/>
        <v>-0.61970927194821579</v>
      </c>
      <c r="AJ14" s="292">
        <f t="shared" si="4"/>
        <v>-0.68701927503769011</v>
      </c>
      <c r="AK14" s="292">
        <f t="shared" si="5"/>
        <v>-0.65013144094566155</v>
      </c>
      <c r="AL14" s="292">
        <f t="shared" si="6"/>
        <v>-0.77261054616326963</v>
      </c>
      <c r="AM14" s="292" t="e">
        <f t="shared" si="7"/>
        <v>#VALUE!</v>
      </c>
      <c r="AN14" s="292" t="e">
        <f t="shared" si="8"/>
        <v>#VALUE!</v>
      </c>
      <c r="AO14" s="292" t="e">
        <f t="shared" si="9"/>
        <v>#VALUE!</v>
      </c>
      <c r="AP14" s="292">
        <f t="shared" si="10"/>
        <v>-0.68761195563448041</v>
      </c>
      <c r="AQ14" s="292" t="e">
        <f t="shared" si="11"/>
        <v>#VALUE!</v>
      </c>
      <c r="AR14" s="292">
        <f t="shared" si="12"/>
        <v>-0.82036742525429363</v>
      </c>
      <c r="AS14" s="292" t="e">
        <f t="shared" si="13"/>
        <v>#VALUE!</v>
      </c>
      <c r="AT14" s="292" t="e">
        <f t="shared" si="14"/>
        <v>#VALUE!</v>
      </c>
      <c r="AU14" s="292" t="e">
        <f t="shared" si="15"/>
        <v>#VALUE!</v>
      </c>
      <c r="AV14" s="292" t="e">
        <f t="shared" si="16"/>
        <v>#VALUE!</v>
      </c>
      <c r="AW14" s="292">
        <f t="shared" si="17"/>
        <v>-0.60572786817850743</v>
      </c>
      <c r="AX14" s="292" t="e">
        <f t="shared" si="18"/>
        <v>#VALUE!</v>
      </c>
      <c r="AY14" s="292" t="e">
        <f t="shared" si="19"/>
        <v>#VALUE!</v>
      </c>
      <c r="AZ14" s="292" t="e">
        <f t="shared" si="20"/>
        <v>#VALUE!</v>
      </c>
      <c r="BA14" s="292" t="e">
        <f t="shared" si="21"/>
        <v>#VALUE!</v>
      </c>
      <c r="BB14" s="292" t="e">
        <f t="shared" si="22"/>
        <v>#VALUE!</v>
      </c>
      <c r="BC14" s="292" t="e">
        <f t="shared" si="23"/>
        <v>#VALUE!</v>
      </c>
      <c r="BD14" s="292" t="e">
        <f t="shared" si="24"/>
        <v>#VALUE!</v>
      </c>
      <c r="BE14" s="292" t="e">
        <f t="shared" si="25"/>
        <v>#VALUE!</v>
      </c>
    </row>
    <row r="15" spans="1:57">
      <c r="A15" s="195" t="s">
        <v>11</v>
      </c>
      <c r="B15" s="197"/>
      <c r="C15" s="213" t="s">
        <v>28</v>
      </c>
      <c r="D15" s="304">
        <v>20.94304</v>
      </c>
      <c r="E15" s="304">
        <v>21.852180000000001</v>
      </c>
      <c r="F15" s="304">
        <v>21.79439</v>
      </c>
      <c r="G15" s="304">
        <v>21.883299999999998</v>
      </c>
      <c r="H15" s="304">
        <v>22.601279999999999</v>
      </c>
      <c r="I15" s="304" t="s">
        <v>89</v>
      </c>
      <c r="J15" s="304" t="s">
        <v>89</v>
      </c>
      <c r="K15" s="304">
        <v>16.860790000000001</v>
      </c>
      <c r="L15" s="304">
        <v>18.046119999999998</v>
      </c>
      <c r="M15" s="304">
        <v>17.945540000000001</v>
      </c>
      <c r="N15" s="304">
        <v>18.180299999999999</v>
      </c>
      <c r="O15" s="304">
        <v>18.64085</v>
      </c>
      <c r="P15" s="304">
        <v>17.984249999999999</v>
      </c>
      <c r="Q15" s="304">
        <v>19.670449999999999</v>
      </c>
      <c r="R15" s="304">
        <v>18.735530000000001</v>
      </c>
      <c r="S15" s="304">
        <v>18.823270000000001</v>
      </c>
      <c r="T15" s="304">
        <v>18.08953</v>
      </c>
      <c r="U15" s="304">
        <v>17.52346</v>
      </c>
      <c r="V15" s="304">
        <v>16.228619999999999</v>
      </c>
      <c r="W15" s="304">
        <v>16.440840000000001</v>
      </c>
      <c r="X15" s="304">
        <v>15.74818</v>
      </c>
      <c r="Y15" s="304">
        <v>15.7355</v>
      </c>
      <c r="Z15" s="304">
        <v>16.674630000000001</v>
      </c>
      <c r="AA15" s="304" t="s">
        <v>89</v>
      </c>
      <c r="AB15" s="304" t="s">
        <v>89</v>
      </c>
      <c r="AD15" s="195" t="s">
        <v>11</v>
      </c>
      <c r="AE15" s="197"/>
      <c r="AF15" s="213" t="s">
        <v>28</v>
      </c>
      <c r="AG15" s="292">
        <f t="shared" si="1"/>
        <v>-3.4897660760174642E-2</v>
      </c>
      <c r="AH15" s="292">
        <f t="shared" si="2"/>
        <v>0.12056919019760719</v>
      </c>
      <c r="AI15" s="292">
        <f t="shared" si="3"/>
        <v>0.11937065888890451</v>
      </c>
      <c r="AJ15" s="292">
        <f t="shared" si="4"/>
        <v>0.13874657479095229</v>
      </c>
      <c r="AK15" s="292">
        <f t="shared" si="5"/>
        <v>0.28362436467028951</v>
      </c>
      <c r="AL15" s="292" t="e">
        <f t="shared" si="6"/>
        <v>#VALUE!</v>
      </c>
      <c r="AM15" s="292" t="e">
        <f t="shared" si="7"/>
        <v>#VALUE!</v>
      </c>
      <c r="AN15" s="292">
        <f t="shared" si="8"/>
        <v>-0.15988877824105899</v>
      </c>
      <c r="AO15" s="292">
        <f t="shared" si="9"/>
        <v>-0.29550813207318749</v>
      </c>
      <c r="AP15" s="292">
        <f t="shared" si="10"/>
        <v>8.1947155583358688E-2</v>
      </c>
      <c r="AQ15" s="292">
        <f t="shared" si="11"/>
        <v>-0.21935637281345247</v>
      </c>
      <c r="AR15" s="292">
        <f t="shared" si="12"/>
        <v>-0.22983757422558654</v>
      </c>
      <c r="AS15" s="292">
        <f t="shared" si="13"/>
        <v>-0.20344534431520311</v>
      </c>
      <c r="AT15" s="292">
        <f t="shared" si="14"/>
        <v>-0.20941346132851918</v>
      </c>
      <c r="AU15" s="292">
        <f t="shared" si="15"/>
        <v>-0.30099689566411908</v>
      </c>
      <c r="AV15" s="292">
        <f t="shared" si="16"/>
        <v>-0.1363166784230819</v>
      </c>
      <c r="AW15" s="292">
        <f t="shared" si="17"/>
        <v>-0.18709757117713943</v>
      </c>
      <c r="AX15" s="292">
        <f t="shared" si="18"/>
        <v>-0.24218845800048111</v>
      </c>
      <c r="AY15" s="292">
        <f t="shared" si="19"/>
        <v>-0.51097675079754146</v>
      </c>
      <c r="AZ15" s="292">
        <f t="shared" si="20"/>
        <v>-0.27231242060873323</v>
      </c>
      <c r="BA15" s="292">
        <f t="shared" si="21"/>
        <v>-0.30750180689637752</v>
      </c>
      <c r="BB15" s="292">
        <f t="shared" si="22"/>
        <v>-0.31362225769675944</v>
      </c>
      <c r="BC15" s="292">
        <f t="shared" si="23"/>
        <v>-0.29557014461100506</v>
      </c>
      <c r="BD15" s="292" t="e">
        <f t="shared" si="24"/>
        <v>#VALUE!</v>
      </c>
      <c r="BE15" s="292" t="e">
        <f t="shared" si="25"/>
        <v>#VALUE!</v>
      </c>
    </row>
    <row r="16" spans="1:57">
      <c r="A16" s="217" t="s">
        <v>8</v>
      </c>
      <c r="B16" s="218"/>
      <c r="C16" s="213" t="s">
        <v>28</v>
      </c>
      <c r="D16" s="304" t="s">
        <v>89</v>
      </c>
      <c r="E16" s="304">
        <v>40.949559999999998</v>
      </c>
      <c r="F16" s="304" t="s">
        <v>89</v>
      </c>
      <c r="G16" s="304" t="s">
        <v>89</v>
      </c>
      <c r="H16" s="304" t="s">
        <v>89</v>
      </c>
      <c r="I16" s="304">
        <v>38.384070000000001</v>
      </c>
      <c r="J16" s="304" t="s">
        <v>89</v>
      </c>
      <c r="K16" s="304" t="s">
        <v>89</v>
      </c>
      <c r="L16" s="304">
        <v>35.920349999999999</v>
      </c>
      <c r="M16" s="304" t="s">
        <v>89</v>
      </c>
      <c r="N16" s="304" t="s">
        <v>89</v>
      </c>
      <c r="O16" s="304">
        <v>33.633780000000002</v>
      </c>
      <c r="P16" s="304" t="s">
        <v>89</v>
      </c>
      <c r="Q16" s="304" t="s">
        <v>89</v>
      </c>
      <c r="R16" s="304">
        <v>31.466349999999998</v>
      </c>
      <c r="S16" s="304" t="s">
        <v>89</v>
      </c>
      <c r="T16" s="304" t="s">
        <v>89</v>
      </c>
      <c r="U16" s="304">
        <v>28.585049999999999</v>
      </c>
      <c r="V16" s="304" t="s">
        <v>89</v>
      </c>
      <c r="W16" s="304" t="s">
        <v>89</v>
      </c>
      <c r="X16" s="304">
        <v>28.7652</v>
      </c>
      <c r="Y16" s="304" t="s">
        <v>89</v>
      </c>
      <c r="Z16" s="304" t="s">
        <v>89</v>
      </c>
      <c r="AA16" s="304">
        <v>22.09667</v>
      </c>
      <c r="AB16" s="304" t="s">
        <v>89</v>
      </c>
      <c r="AD16" s="217" t="s">
        <v>8</v>
      </c>
      <c r="AE16" s="218"/>
      <c r="AF16" s="213" t="s">
        <v>28</v>
      </c>
      <c r="AG16" s="292" t="e">
        <f t="shared" si="1"/>
        <v>#VALUE!</v>
      </c>
      <c r="AH16" s="292">
        <f t="shared" si="2"/>
        <v>1.0060962263035982</v>
      </c>
      <c r="AI16" s="292" t="e">
        <f t="shared" si="3"/>
        <v>#VALUE!</v>
      </c>
      <c r="AJ16" s="292" t="e">
        <f t="shared" si="4"/>
        <v>#VALUE!</v>
      </c>
      <c r="AK16" s="292" t="e">
        <f t="shared" si="5"/>
        <v>#VALUE!</v>
      </c>
      <c r="AL16" s="292">
        <f t="shared" si="6"/>
        <v>0.69844518971547365</v>
      </c>
      <c r="AM16" s="292" t="e">
        <f t="shared" si="7"/>
        <v>#VALUE!</v>
      </c>
      <c r="AN16" s="292" t="e">
        <f t="shared" si="8"/>
        <v>#VALUE!</v>
      </c>
      <c r="AO16" s="292">
        <f t="shared" si="9"/>
        <v>0.54731153815182987</v>
      </c>
      <c r="AP16" s="292" t="e">
        <f t="shared" si="10"/>
        <v>#VALUE!</v>
      </c>
      <c r="AQ16" s="292" t="e">
        <f t="shared" si="11"/>
        <v>#VALUE!</v>
      </c>
      <c r="AR16" s="292">
        <f t="shared" si="12"/>
        <v>0.30761897450115289</v>
      </c>
      <c r="AS16" s="292" t="e">
        <f t="shared" si="13"/>
        <v>#VALUE!</v>
      </c>
      <c r="AT16" s="292" t="e">
        <f t="shared" si="14"/>
        <v>#VALUE!</v>
      </c>
      <c r="AU16" s="292">
        <f t="shared" si="15"/>
        <v>0.10530049704215975</v>
      </c>
      <c r="AV16" s="292" t="e">
        <f t="shared" si="16"/>
        <v>#VALUE!</v>
      </c>
      <c r="AW16" s="292" t="e">
        <f t="shared" si="17"/>
        <v>#VALUE!</v>
      </c>
      <c r="AX16" s="292">
        <f t="shared" si="18"/>
        <v>0.15012647651223146</v>
      </c>
      <c r="AY16" s="292" t="e">
        <f t="shared" si="19"/>
        <v>#VALUE!</v>
      </c>
      <c r="AZ16" s="292" t="e">
        <f t="shared" si="20"/>
        <v>#VALUE!</v>
      </c>
      <c r="BA16" s="292">
        <f t="shared" si="21"/>
        <v>0.17581579375392944</v>
      </c>
      <c r="BB16" s="292" t="e">
        <f t="shared" si="22"/>
        <v>#VALUE!</v>
      </c>
      <c r="BC16" s="292" t="e">
        <f t="shared" si="23"/>
        <v>#VALUE!</v>
      </c>
      <c r="BD16" s="292">
        <f t="shared" si="24"/>
        <v>0.3422321175444073</v>
      </c>
      <c r="BE16" s="292" t="e">
        <f t="shared" si="25"/>
        <v>#VALUE!</v>
      </c>
    </row>
    <row r="17" spans="1:57">
      <c r="A17" s="195" t="s">
        <v>30</v>
      </c>
      <c r="B17" s="197"/>
      <c r="C17" s="213" t="s">
        <v>28</v>
      </c>
      <c r="D17" s="304">
        <v>13.10383</v>
      </c>
      <c r="E17" s="304" t="s">
        <v>89</v>
      </c>
      <c r="F17" s="304" t="s">
        <v>89</v>
      </c>
      <c r="G17" s="304" t="s">
        <v>89</v>
      </c>
      <c r="H17" s="304" t="s">
        <v>89</v>
      </c>
      <c r="I17" s="304">
        <v>12.949170000000001</v>
      </c>
      <c r="J17" s="304" t="s">
        <v>89</v>
      </c>
      <c r="K17" s="304">
        <v>14.308999999999999</v>
      </c>
      <c r="L17" s="304" t="s">
        <v>89</v>
      </c>
      <c r="M17" s="304" t="s">
        <v>89</v>
      </c>
      <c r="N17" s="304">
        <v>16.54063</v>
      </c>
      <c r="O17" s="304">
        <v>16.289570000000001</v>
      </c>
      <c r="P17" s="304">
        <v>15.43235</v>
      </c>
      <c r="Q17" s="304">
        <v>15.75975</v>
      </c>
      <c r="R17" s="304">
        <v>15.96055</v>
      </c>
      <c r="S17" s="304">
        <v>16.08982</v>
      </c>
      <c r="T17" s="304">
        <v>15.745430000000001</v>
      </c>
      <c r="U17" s="304">
        <v>15.785920000000001</v>
      </c>
      <c r="V17" s="304" t="s">
        <v>89</v>
      </c>
      <c r="W17" s="304" t="s">
        <v>89</v>
      </c>
      <c r="X17" s="304" t="s">
        <v>89</v>
      </c>
      <c r="Y17" s="304" t="s">
        <v>89</v>
      </c>
      <c r="Z17" s="304" t="s">
        <v>89</v>
      </c>
      <c r="AA17" s="304" t="s">
        <v>89</v>
      </c>
      <c r="AB17" s="304" t="s">
        <v>89</v>
      </c>
      <c r="AD17" s="195" t="s">
        <v>30</v>
      </c>
      <c r="AE17" s="197"/>
      <c r="AF17" s="213" t="s">
        <v>28</v>
      </c>
      <c r="AG17" s="292">
        <f t="shared" si="1"/>
        <v>-0.35151273263310423</v>
      </c>
      <c r="AH17" s="292" t="e">
        <f t="shared" si="2"/>
        <v>#VALUE!</v>
      </c>
      <c r="AI17" s="292" t="e">
        <f t="shared" si="3"/>
        <v>#VALUE!</v>
      </c>
      <c r="AJ17" s="292" t="e">
        <f t="shared" si="4"/>
        <v>#VALUE!</v>
      </c>
      <c r="AK17" s="292" t="e">
        <f t="shared" si="5"/>
        <v>#VALUE!</v>
      </c>
      <c r="AL17" s="292">
        <f t="shared" si="6"/>
        <v>-0.34182810321380425</v>
      </c>
      <c r="AM17" s="292" t="e">
        <f t="shared" si="7"/>
        <v>#VALUE!</v>
      </c>
      <c r="AN17" s="292">
        <f t="shared" si="8"/>
        <v>-0.27991708775378732</v>
      </c>
      <c r="AO17" s="292" t="e">
        <f t="shared" si="9"/>
        <v>#VALUE!</v>
      </c>
      <c r="AP17" s="292" t="e">
        <f t="shared" si="10"/>
        <v>#VALUE!</v>
      </c>
      <c r="AQ17" s="292">
        <f t="shared" si="11"/>
        <v>-0.28168579113885878</v>
      </c>
      <c r="AR17" s="292">
        <f t="shared" si="12"/>
        <v>-0.31412469047906116</v>
      </c>
      <c r="AS17" s="292">
        <f t="shared" si="13"/>
        <v>-0.30529290052821373</v>
      </c>
      <c r="AT17" s="292">
        <f t="shared" si="14"/>
        <v>-0.34275108231376022</v>
      </c>
      <c r="AU17" s="292">
        <f t="shared" si="15"/>
        <v>-0.38955891592770542</v>
      </c>
      <c r="AV17" s="292">
        <f t="shared" si="16"/>
        <v>-0.23345668549206067</v>
      </c>
      <c r="AW17" s="292">
        <f t="shared" si="17"/>
        <v>-0.26916883085997367</v>
      </c>
      <c r="AX17" s="292">
        <f t="shared" si="18"/>
        <v>-0.30381277162205073</v>
      </c>
      <c r="AY17" s="292" t="e">
        <f t="shared" si="19"/>
        <v>#VALUE!</v>
      </c>
      <c r="AZ17" s="292" t="e">
        <f t="shared" si="20"/>
        <v>#VALUE!</v>
      </c>
      <c r="BA17" s="292" t="e">
        <f t="shared" si="21"/>
        <v>#VALUE!</v>
      </c>
      <c r="BB17" s="292" t="e">
        <f t="shared" si="22"/>
        <v>#VALUE!</v>
      </c>
      <c r="BC17" s="292" t="e">
        <f t="shared" si="23"/>
        <v>#VALUE!</v>
      </c>
      <c r="BD17" s="292" t="e">
        <f t="shared" si="24"/>
        <v>#VALUE!</v>
      </c>
      <c r="BE17" s="292" t="e">
        <f t="shared" si="25"/>
        <v>#VALUE!</v>
      </c>
    </row>
    <row r="18" spans="1:57">
      <c r="A18" s="195" t="s">
        <v>17</v>
      </c>
      <c r="B18" s="197"/>
      <c r="C18" s="213" t="s">
        <v>28</v>
      </c>
      <c r="D18" s="304">
        <v>83.536439999999999</v>
      </c>
      <c r="E18" s="304" t="s">
        <v>89</v>
      </c>
      <c r="F18" s="304">
        <v>94.741799999999998</v>
      </c>
      <c r="G18" s="304">
        <v>88.121600000000001</v>
      </c>
      <c r="H18" s="304">
        <v>83.085089999999994</v>
      </c>
      <c r="I18" s="304">
        <v>79.33081</v>
      </c>
      <c r="J18" s="304">
        <v>79.793180000000007</v>
      </c>
      <c r="K18" s="304">
        <v>77.700779999999995</v>
      </c>
      <c r="L18" s="304">
        <v>76.225939999999994</v>
      </c>
      <c r="M18" s="304">
        <v>73.543080000000003</v>
      </c>
      <c r="N18" s="304">
        <v>87.893270000000001</v>
      </c>
      <c r="O18" s="304">
        <v>88.941990000000004</v>
      </c>
      <c r="P18" s="304">
        <v>86.791449999999998</v>
      </c>
      <c r="Q18" s="304">
        <v>82.668260000000004</v>
      </c>
      <c r="R18" s="304">
        <v>77.226870000000005</v>
      </c>
      <c r="S18" s="304">
        <v>65.432100000000005</v>
      </c>
      <c r="T18" s="304">
        <v>65.259519999999995</v>
      </c>
      <c r="U18" s="304">
        <v>70.078320000000005</v>
      </c>
      <c r="V18" s="304">
        <v>72.109380000000002</v>
      </c>
      <c r="W18" s="304">
        <v>84.189570000000003</v>
      </c>
      <c r="X18" s="304">
        <v>71.286339999999996</v>
      </c>
      <c r="Y18" s="304">
        <v>69.361469999999997</v>
      </c>
      <c r="Z18" s="304">
        <v>67.051640000000006</v>
      </c>
      <c r="AA18" s="304" t="s">
        <v>89</v>
      </c>
      <c r="AB18" s="304" t="s">
        <v>89</v>
      </c>
      <c r="AD18" s="195" t="s">
        <v>17</v>
      </c>
      <c r="AE18" s="197"/>
      <c r="AF18" s="213" t="s">
        <v>28</v>
      </c>
      <c r="AG18" s="292">
        <f t="shared" si="1"/>
        <v>2.4931649679704027</v>
      </c>
      <c r="AH18" s="292" t="e">
        <f t="shared" si="2"/>
        <v>#VALUE!</v>
      </c>
      <c r="AI18" s="292">
        <f t="shared" si="3"/>
        <v>2.8522959475241962</v>
      </c>
      <c r="AJ18" s="292">
        <f t="shared" si="4"/>
        <v>2.9146638377907372</v>
      </c>
      <c r="AK18" s="292">
        <f t="shared" si="5"/>
        <v>3.072724269598603</v>
      </c>
      <c r="AL18" s="292">
        <f t="shared" si="6"/>
        <v>2.373144129145901</v>
      </c>
      <c r="AM18" s="292">
        <f t="shared" si="7"/>
        <v>2.2020346108222775</v>
      </c>
      <c r="AN18" s="292">
        <f t="shared" si="8"/>
        <v>2.7018361875560046</v>
      </c>
      <c r="AO18" s="292">
        <f t="shared" si="9"/>
        <v>2.4478322359399165</v>
      </c>
      <c r="AP18" s="292">
        <f t="shared" si="10"/>
        <v>2.798004744492669</v>
      </c>
      <c r="AQ18" s="292">
        <f t="shared" si="11"/>
        <v>2.4306700775311301</v>
      </c>
      <c r="AR18" s="292">
        <f t="shared" si="12"/>
        <v>2.2902707752401503</v>
      </c>
      <c r="AS18" s="292">
        <f t="shared" si="13"/>
        <v>2.5426830971832355</v>
      </c>
      <c r="AT18" s="292">
        <f t="shared" si="14"/>
        <v>1.9385339937767638</v>
      </c>
      <c r="AU18" s="292">
        <f t="shared" si="15"/>
        <v>1.5657233107245094</v>
      </c>
      <c r="AV18" s="292">
        <f t="shared" si="16"/>
        <v>1.5200450899197917</v>
      </c>
      <c r="AW18" s="292">
        <f t="shared" si="17"/>
        <v>1.4644106829616328</v>
      </c>
      <c r="AX18" s="292">
        <f t="shared" si="18"/>
        <v>1.6217439838297423</v>
      </c>
      <c r="AY18" s="292">
        <f t="shared" si="19"/>
        <v>1.3137786701129959</v>
      </c>
      <c r="AZ18" s="292">
        <f t="shared" si="20"/>
        <v>1.9712770112555069</v>
      </c>
      <c r="BA18" s="292">
        <f t="shared" si="21"/>
        <v>1.754611505961162</v>
      </c>
      <c r="BB18" s="292">
        <f t="shared" si="22"/>
        <v>1.6410548391881352</v>
      </c>
      <c r="BC18" s="292">
        <f t="shared" si="23"/>
        <v>1.4314847406681364</v>
      </c>
      <c r="BD18" s="292" t="e">
        <f t="shared" si="24"/>
        <v>#VALUE!</v>
      </c>
      <c r="BE18" s="292" t="e">
        <f t="shared" si="25"/>
        <v>#VALUE!</v>
      </c>
    </row>
    <row r="19" spans="1:57">
      <c r="A19" s="195" t="s">
        <v>31</v>
      </c>
      <c r="B19" s="197"/>
      <c r="C19" s="213" t="s">
        <v>28</v>
      </c>
      <c r="D19" s="304">
        <v>9.8235290000000003E-2</v>
      </c>
      <c r="E19" s="304" t="s">
        <v>89</v>
      </c>
      <c r="F19" s="304">
        <v>9.8235290000000003E-2</v>
      </c>
      <c r="G19" s="304">
        <v>9.8235290000000003E-2</v>
      </c>
      <c r="H19" s="304">
        <v>9.6470589999999995E-2</v>
      </c>
      <c r="I19" s="304">
        <v>9.7058829999999999E-2</v>
      </c>
      <c r="J19" s="304">
        <v>9.5294119999999996E-2</v>
      </c>
      <c r="K19" s="304">
        <v>9.4117649999999997E-2</v>
      </c>
      <c r="L19" s="304">
        <v>9.4705880000000006E-2</v>
      </c>
      <c r="M19" s="304">
        <v>9.5294119999999996E-2</v>
      </c>
      <c r="N19" s="304">
        <v>9.588236E-2</v>
      </c>
      <c r="O19" s="304">
        <v>9.6470589999999995E-2</v>
      </c>
      <c r="P19" s="304">
        <v>9.7058829999999999E-2</v>
      </c>
      <c r="Q19" s="304">
        <v>9.7058829999999999E-2</v>
      </c>
      <c r="R19" s="304">
        <v>9.7058829999999999E-2</v>
      </c>
      <c r="S19" s="304">
        <v>9.7058829999999999E-2</v>
      </c>
      <c r="T19" s="304" t="s">
        <v>89</v>
      </c>
      <c r="U19" s="304" t="s">
        <v>89</v>
      </c>
      <c r="V19" s="304" t="s">
        <v>89</v>
      </c>
      <c r="W19" s="304" t="s">
        <v>89</v>
      </c>
      <c r="X19" s="304" t="s">
        <v>89</v>
      </c>
      <c r="Y19" s="304" t="s">
        <v>89</v>
      </c>
      <c r="Z19" s="304" t="s">
        <v>89</v>
      </c>
      <c r="AA19" s="304" t="s">
        <v>89</v>
      </c>
      <c r="AB19" s="304" t="s">
        <v>89</v>
      </c>
      <c r="AD19" s="195" t="s">
        <v>31</v>
      </c>
      <c r="AE19" s="197"/>
      <c r="AF19" s="213" t="s">
        <v>28</v>
      </c>
      <c r="AG19" s="292">
        <f t="shared" si="1"/>
        <v>-0.87679108387727833</v>
      </c>
      <c r="AH19" s="292" t="e">
        <f t="shared" si="2"/>
        <v>#VALUE!</v>
      </c>
      <c r="AI19" s="292">
        <f t="shared" si="3"/>
        <v>-0.69346107664636247</v>
      </c>
      <c r="AJ19" s="292">
        <f t="shared" si="4"/>
        <v>-0.77422276778058707</v>
      </c>
      <c r="AK19" s="292">
        <f t="shared" si="5"/>
        <v>-0.75414362292607418</v>
      </c>
      <c r="AL19" s="292">
        <f t="shared" si="6"/>
        <v>-0.86747231679078129</v>
      </c>
      <c r="AM19" s="292">
        <f t="shared" si="7"/>
        <v>-0.77116935210466897</v>
      </c>
      <c r="AN19" s="292">
        <f t="shared" si="8"/>
        <v>-0.94854119020454442</v>
      </c>
      <c r="AO19" s="292">
        <f t="shared" si="9"/>
        <v>-1.1419672482807735</v>
      </c>
      <c r="AP19" s="292">
        <f t="shared" si="10"/>
        <v>-0.79007516386227072</v>
      </c>
      <c r="AQ19" s="292">
        <f t="shared" si="11"/>
        <v>-0.90680642816295409</v>
      </c>
      <c r="AR19" s="292">
        <f t="shared" si="12"/>
        <v>-0.89460411125189221</v>
      </c>
      <c r="AS19" s="292">
        <f t="shared" si="13"/>
        <v>-0.91733174589028144</v>
      </c>
      <c r="AT19" s="292">
        <f t="shared" si="14"/>
        <v>-0.87677976741728181</v>
      </c>
      <c r="AU19" s="292">
        <f t="shared" si="15"/>
        <v>-0.89583385356644951</v>
      </c>
      <c r="AV19" s="292">
        <f t="shared" si="16"/>
        <v>-0.80179959760177122</v>
      </c>
      <c r="AW19" s="292" t="e">
        <f t="shared" si="17"/>
        <v>#VALUE!</v>
      </c>
      <c r="AX19" s="292" t="e">
        <f t="shared" si="18"/>
        <v>#VALUE!</v>
      </c>
      <c r="AY19" s="292" t="e">
        <f t="shared" si="19"/>
        <v>#VALUE!</v>
      </c>
      <c r="AZ19" s="292" t="e">
        <f t="shared" si="20"/>
        <v>#VALUE!</v>
      </c>
      <c r="BA19" s="292" t="e">
        <f t="shared" si="21"/>
        <v>#VALUE!</v>
      </c>
      <c r="BB19" s="292" t="e">
        <f t="shared" si="22"/>
        <v>#VALUE!</v>
      </c>
      <c r="BC19" s="292" t="e">
        <f t="shared" si="23"/>
        <v>#VALUE!</v>
      </c>
      <c r="BD19" s="292" t="e">
        <f t="shared" si="24"/>
        <v>#VALUE!</v>
      </c>
      <c r="BE19" s="292" t="e">
        <f t="shared" si="25"/>
        <v>#VALUE!</v>
      </c>
    </row>
    <row r="20" spans="1:57">
      <c r="A20" s="195" t="s">
        <v>32</v>
      </c>
      <c r="B20" s="197"/>
      <c r="C20" s="213" t="s">
        <v>28</v>
      </c>
      <c r="D20" s="304" t="s">
        <v>89</v>
      </c>
      <c r="E20" s="304" t="s">
        <v>89</v>
      </c>
      <c r="F20" s="304" t="s">
        <v>89</v>
      </c>
      <c r="G20" s="304" t="s">
        <v>89</v>
      </c>
      <c r="H20" s="304">
        <v>2.4757899999999999</v>
      </c>
      <c r="I20" s="304" t="s">
        <v>89</v>
      </c>
      <c r="J20" s="304" t="s">
        <v>89</v>
      </c>
      <c r="K20" s="304" t="s">
        <v>89</v>
      </c>
      <c r="L20" s="304" t="s">
        <v>89</v>
      </c>
      <c r="M20" s="304" t="s">
        <v>89</v>
      </c>
      <c r="N20" s="304" t="s">
        <v>89</v>
      </c>
      <c r="O20" s="304" t="s">
        <v>89</v>
      </c>
      <c r="P20" s="304" t="s">
        <v>89</v>
      </c>
      <c r="Q20" s="304" t="s">
        <v>89</v>
      </c>
      <c r="R20" s="304" t="s">
        <v>89</v>
      </c>
      <c r="S20" s="304">
        <v>1.682105</v>
      </c>
      <c r="T20" s="304" t="s">
        <v>89</v>
      </c>
      <c r="U20" s="304">
        <v>1.536842</v>
      </c>
      <c r="V20" s="304" t="s">
        <v>89</v>
      </c>
      <c r="W20" s="304">
        <v>1.5936840000000001</v>
      </c>
      <c r="X20" s="304" t="s">
        <v>89</v>
      </c>
      <c r="Y20" s="304" t="s">
        <v>89</v>
      </c>
      <c r="Z20" s="304" t="s">
        <v>89</v>
      </c>
      <c r="AA20" s="304" t="s">
        <v>89</v>
      </c>
      <c r="AB20" s="304" t="s">
        <v>89</v>
      </c>
      <c r="AD20" s="195" t="s">
        <v>32</v>
      </c>
      <c r="AE20" s="197"/>
      <c r="AF20" s="213" t="s">
        <v>28</v>
      </c>
      <c r="AG20" s="292" t="e">
        <f t="shared" si="1"/>
        <v>#VALUE!</v>
      </c>
      <c r="AH20" s="292" t="e">
        <f t="shared" si="2"/>
        <v>#VALUE!</v>
      </c>
      <c r="AI20" s="292" t="e">
        <f t="shared" si="3"/>
        <v>#VALUE!</v>
      </c>
      <c r="AJ20" s="292" t="e">
        <f t="shared" si="4"/>
        <v>#VALUE!</v>
      </c>
      <c r="AK20" s="292">
        <f t="shared" si="5"/>
        <v>-0.64442567459866062</v>
      </c>
      <c r="AL20" s="292" t="e">
        <f t="shared" si="6"/>
        <v>#VALUE!</v>
      </c>
      <c r="AM20" s="292" t="e">
        <f t="shared" si="7"/>
        <v>#VALUE!</v>
      </c>
      <c r="AN20" s="292" t="e">
        <f t="shared" si="8"/>
        <v>#VALUE!</v>
      </c>
      <c r="AO20" s="292" t="e">
        <f t="shared" si="9"/>
        <v>#VALUE!</v>
      </c>
      <c r="AP20" s="292" t="e">
        <f t="shared" si="10"/>
        <v>#VALUE!</v>
      </c>
      <c r="AQ20" s="292" t="e">
        <f t="shared" si="11"/>
        <v>#VALUE!</v>
      </c>
      <c r="AR20" s="292" t="e">
        <f t="shared" si="12"/>
        <v>#VALUE!</v>
      </c>
      <c r="AS20" s="292" t="e">
        <f t="shared" si="13"/>
        <v>#VALUE!</v>
      </c>
      <c r="AT20" s="292" t="e">
        <f t="shared" si="14"/>
        <v>#VALUE!</v>
      </c>
      <c r="AU20" s="292" t="e">
        <f t="shared" si="15"/>
        <v>#VALUE!</v>
      </c>
      <c r="AV20" s="292">
        <f t="shared" si="16"/>
        <v>-0.74547100327648352</v>
      </c>
      <c r="AW20" s="292" t="e">
        <f t="shared" si="17"/>
        <v>#VALUE!</v>
      </c>
      <c r="AX20" s="292">
        <f t="shared" si="18"/>
        <v>-0.80917647633688239</v>
      </c>
      <c r="AY20" s="292" t="e">
        <f t="shared" si="19"/>
        <v>#VALUE!</v>
      </c>
      <c r="AZ20" s="292">
        <f t="shared" si="20"/>
        <v>-0.76399576721670281</v>
      </c>
      <c r="BA20" s="292" t="e">
        <f t="shared" si="21"/>
        <v>#VALUE!</v>
      </c>
      <c r="BB20" s="292" t="e">
        <f t="shared" si="22"/>
        <v>#VALUE!</v>
      </c>
      <c r="BC20" s="292" t="e">
        <f t="shared" si="23"/>
        <v>#VALUE!</v>
      </c>
      <c r="BD20" s="292" t="e">
        <f t="shared" si="24"/>
        <v>#VALUE!</v>
      </c>
      <c r="BE20" s="292" t="e">
        <f t="shared" si="25"/>
        <v>#VALUE!</v>
      </c>
    </row>
    <row r="21" spans="1:57">
      <c r="A21" s="217" t="s">
        <v>45</v>
      </c>
      <c r="B21" s="218"/>
      <c r="C21" s="213" t="s">
        <v>28</v>
      </c>
      <c r="D21" s="304">
        <v>90.816320000000005</v>
      </c>
      <c r="E21" s="304" t="s">
        <v>89</v>
      </c>
      <c r="F21" s="304" t="s">
        <v>89</v>
      </c>
      <c r="G21" s="304" t="s">
        <v>89</v>
      </c>
      <c r="H21" s="304" t="s">
        <v>89</v>
      </c>
      <c r="I21" s="304">
        <v>92.448970000000003</v>
      </c>
      <c r="J21" s="304" t="s">
        <v>89</v>
      </c>
      <c r="K21" s="304" t="s">
        <v>89</v>
      </c>
      <c r="L21" s="304" t="s">
        <v>89</v>
      </c>
      <c r="M21" s="304" t="s">
        <v>89</v>
      </c>
      <c r="N21" s="304">
        <v>88.11224</v>
      </c>
      <c r="O21" s="304">
        <v>82.091840000000005</v>
      </c>
      <c r="P21" s="304">
        <v>82.857140000000001</v>
      </c>
      <c r="Q21" s="304">
        <v>85.816320000000005</v>
      </c>
      <c r="R21" s="304">
        <v>91.989789999999999</v>
      </c>
      <c r="S21" s="304">
        <v>88.163259999999994</v>
      </c>
      <c r="T21" s="304">
        <v>83.520409999999998</v>
      </c>
      <c r="U21" s="304">
        <v>86.173469999999995</v>
      </c>
      <c r="V21" s="304">
        <v>81.377549999999999</v>
      </c>
      <c r="W21" s="304">
        <v>66.989789999999999</v>
      </c>
      <c r="X21" s="304">
        <v>68.367350000000002</v>
      </c>
      <c r="Y21" s="304">
        <v>64.591840000000005</v>
      </c>
      <c r="Z21" s="304">
        <v>67.244900000000001</v>
      </c>
      <c r="AA21" s="304">
        <v>66.122439999999997</v>
      </c>
      <c r="AB21" s="304" t="s">
        <v>89</v>
      </c>
      <c r="AD21" s="217" t="s">
        <v>45</v>
      </c>
      <c r="AE21" s="218"/>
      <c r="AF21" s="213" t="s">
        <v>28</v>
      </c>
      <c r="AG21" s="292">
        <f t="shared" si="1"/>
        <v>2.7871894588854702</v>
      </c>
      <c r="AH21" s="292" t="e">
        <f t="shared" si="2"/>
        <v>#VALUE!</v>
      </c>
      <c r="AI21" s="292" t="e">
        <f t="shared" si="3"/>
        <v>#VALUE!</v>
      </c>
      <c r="AJ21" s="292" t="e">
        <f t="shared" si="4"/>
        <v>#VALUE!</v>
      </c>
      <c r="AK21" s="292" t="e">
        <f t="shared" si="5"/>
        <v>#VALUE!</v>
      </c>
      <c r="AL21" s="292">
        <f t="shared" si="6"/>
        <v>2.909669592205443</v>
      </c>
      <c r="AM21" s="292" t="e">
        <f t="shared" si="7"/>
        <v>#VALUE!</v>
      </c>
      <c r="AN21" s="292" t="e">
        <f t="shared" si="8"/>
        <v>#VALUE!</v>
      </c>
      <c r="AO21" s="292" t="e">
        <f t="shared" si="9"/>
        <v>#VALUE!</v>
      </c>
      <c r="AP21" s="292" t="e">
        <f t="shared" si="10"/>
        <v>#VALUE!</v>
      </c>
      <c r="AQ21" s="292">
        <f t="shared" si="11"/>
        <v>2.4389938699593103</v>
      </c>
      <c r="AR21" s="292">
        <f t="shared" si="12"/>
        <v>2.0447111696620226</v>
      </c>
      <c r="AS21" s="292">
        <f t="shared" si="13"/>
        <v>2.3856628930669266</v>
      </c>
      <c r="AT21" s="292">
        <f t="shared" si="14"/>
        <v>2.0458689545558566</v>
      </c>
      <c r="AU21" s="292">
        <f t="shared" si="15"/>
        <v>2.0368741010688374</v>
      </c>
      <c r="AV21" s="292">
        <f t="shared" si="16"/>
        <v>2.327853918720789</v>
      </c>
      <c r="AW21" s="292">
        <f t="shared" si="17"/>
        <v>2.1037580850475814</v>
      </c>
      <c r="AX21" s="292">
        <f t="shared" si="18"/>
        <v>2.1925812430503679</v>
      </c>
      <c r="AY21" s="292">
        <f t="shared" si="19"/>
        <v>1.6164256536082169</v>
      </c>
      <c r="AZ21" s="292">
        <f t="shared" si="20"/>
        <v>1.4016833873102326</v>
      </c>
      <c r="BA21" s="292">
        <f t="shared" si="21"/>
        <v>1.6462303831602263</v>
      </c>
      <c r="BB21" s="292">
        <f t="shared" si="22"/>
        <v>1.467200892646654</v>
      </c>
      <c r="BC21" s="292">
        <f t="shared" si="23"/>
        <v>1.43811019595278</v>
      </c>
      <c r="BD21" s="292">
        <f t="shared" si="24"/>
        <v>2.7546554871273066</v>
      </c>
      <c r="BE21" s="292" t="e">
        <f t="shared" si="25"/>
        <v>#VALUE!</v>
      </c>
    </row>
    <row r="22" spans="1:57">
      <c r="A22" s="195" t="s">
        <v>12</v>
      </c>
      <c r="B22" s="197"/>
      <c r="C22" s="213" t="s">
        <v>28</v>
      </c>
      <c r="D22" s="304" t="s">
        <v>89</v>
      </c>
      <c r="E22" s="304" t="s">
        <v>89</v>
      </c>
      <c r="F22" s="304" t="s">
        <v>89</v>
      </c>
      <c r="G22" s="304" t="s">
        <v>89</v>
      </c>
      <c r="H22" s="304" t="s">
        <v>89</v>
      </c>
      <c r="I22" s="304" t="s">
        <v>89</v>
      </c>
      <c r="J22" s="304" t="s">
        <v>89</v>
      </c>
      <c r="K22" s="304" t="s">
        <v>89</v>
      </c>
      <c r="L22" s="304">
        <v>49.218609999999998</v>
      </c>
      <c r="M22" s="304" t="s">
        <v>89</v>
      </c>
      <c r="N22" s="304" t="s">
        <v>89</v>
      </c>
      <c r="O22" s="304" t="s">
        <v>89</v>
      </c>
      <c r="P22" s="304" t="s">
        <v>89</v>
      </c>
      <c r="Q22" s="304" t="s">
        <v>89</v>
      </c>
      <c r="R22" s="304" t="s">
        <v>89</v>
      </c>
      <c r="S22" s="304" t="s">
        <v>89</v>
      </c>
      <c r="T22" s="304" t="s">
        <v>89</v>
      </c>
      <c r="U22" s="304" t="s">
        <v>89</v>
      </c>
      <c r="V22" s="304">
        <v>63.016280000000002</v>
      </c>
      <c r="W22" s="304" t="s">
        <v>89</v>
      </c>
      <c r="X22" s="304" t="s">
        <v>89</v>
      </c>
      <c r="Y22" s="304" t="s">
        <v>89</v>
      </c>
      <c r="Z22" s="304" t="s">
        <v>89</v>
      </c>
      <c r="AA22" s="304" t="s">
        <v>89</v>
      </c>
      <c r="AB22" s="304" t="s">
        <v>89</v>
      </c>
      <c r="AD22" s="195" t="s">
        <v>12</v>
      </c>
      <c r="AE22" s="197"/>
      <c r="AF22" s="213" t="s">
        <v>28</v>
      </c>
      <c r="AG22" s="292" t="e">
        <f t="shared" si="1"/>
        <v>#VALUE!</v>
      </c>
      <c r="AH22" s="292" t="e">
        <f t="shared" si="2"/>
        <v>#VALUE!</v>
      </c>
      <c r="AI22" s="292" t="e">
        <f t="shared" si="3"/>
        <v>#VALUE!</v>
      </c>
      <c r="AJ22" s="292" t="e">
        <f t="shared" si="4"/>
        <v>#VALUE!</v>
      </c>
      <c r="AK22" s="292" t="e">
        <f t="shared" si="5"/>
        <v>#VALUE!</v>
      </c>
      <c r="AL22" s="292" t="e">
        <f t="shared" si="6"/>
        <v>#VALUE!</v>
      </c>
      <c r="AM22" s="292" t="e">
        <f t="shared" si="7"/>
        <v>#VALUE!</v>
      </c>
      <c r="AN22" s="292" t="e">
        <f t="shared" si="8"/>
        <v>#VALUE!</v>
      </c>
      <c r="AO22" s="292">
        <f t="shared" si="9"/>
        <v>1.1743614926263184</v>
      </c>
      <c r="AP22" s="292" t="e">
        <f t="shared" si="10"/>
        <v>#VALUE!</v>
      </c>
      <c r="AQ22" s="292" t="e">
        <f t="shared" si="11"/>
        <v>#VALUE!</v>
      </c>
      <c r="AR22" s="292" t="e">
        <f t="shared" si="12"/>
        <v>#VALUE!</v>
      </c>
      <c r="AS22" s="292" t="e">
        <f t="shared" si="13"/>
        <v>#VALUE!</v>
      </c>
      <c r="AT22" s="292" t="e">
        <f t="shared" si="14"/>
        <v>#VALUE!</v>
      </c>
      <c r="AU22" s="292" t="e">
        <f t="shared" si="15"/>
        <v>#VALUE!</v>
      </c>
      <c r="AV22" s="292" t="e">
        <f t="shared" si="16"/>
        <v>#VALUE!</v>
      </c>
      <c r="AW22" s="292" t="e">
        <f t="shared" si="17"/>
        <v>#VALUE!</v>
      </c>
      <c r="AX22" s="292" t="e">
        <f t="shared" si="18"/>
        <v>#VALUE!</v>
      </c>
      <c r="AY22" s="292">
        <f t="shared" si="19"/>
        <v>1.0168485009835566</v>
      </c>
      <c r="AZ22" s="292" t="e">
        <f t="shared" si="20"/>
        <v>#VALUE!</v>
      </c>
      <c r="BA22" s="292" t="e">
        <f t="shared" si="21"/>
        <v>#VALUE!</v>
      </c>
      <c r="BB22" s="292" t="e">
        <f t="shared" si="22"/>
        <v>#VALUE!</v>
      </c>
      <c r="BC22" s="292" t="e">
        <f t="shared" si="23"/>
        <v>#VALUE!</v>
      </c>
      <c r="BD22" s="292" t="e">
        <f t="shared" si="24"/>
        <v>#VALUE!</v>
      </c>
      <c r="BE22" s="292" t="e">
        <f t="shared" si="25"/>
        <v>#VALUE!</v>
      </c>
    </row>
    <row r="23" spans="1:57">
      <c r="A23" s="195" t="s">
        <v>33</v>
      </c>
      <c r="B23" s="197"/>
      <c r="C23" s="213" t="s">
        <v>28</v>
      </c>
      <c r="D23" s="304">
        <v>21.485620000000001</v>
      </c>
      <c r="E23" s="304" t="s">
        <v>89</v>
      </c>
      <c r="F23" s="304" t="s">
        <v>89</v>
      </c>
      <c r="G23" s="304" t="s">
        <v>89</v>
      </c>
      <c r="H23" s="304" t="s">
        <v>89</v>
      </c>
      <c r="I23" s="304">
        <v>21.479579999999999</v>
      </c>
      <c r="J23" s="304" t="s">
        <v>89</v>
      </c>
      <c r="K23" s="304" t="s">
        <v>89</v>
      </c>
      <c r="L23" s="304" t="s">
        <v>89</v>
      </c>
      <c r="M23" s="304" t="s">
        <v>89</v>
      </c>
      <c r="N23" s="304">
        <v>21.018239999999999</v>
      </c>
      <c r="O23" s="304">
        <v>20.659849999999999</v>
      </c>
      <c r="P23" s="304">
        <v>20.456610000000001</v>
      </c>
      <c r="Q23" s="304">
        <v>20.27439</v>
      </c>
      <c r="R23" s="304">
        <v>20.188110000000002</v>
      </c>
      <c r="S23" s="304">
        <v>20.161529999999999</v>
      </c>
      <c r="T23" s="304">
        <v>20.084199999999999</v>
      </c>
      <c r="U23" s="304">
        <v>20.0535</v>
      </c>
      <c r="V23" s="304">
        <v>19.913340000000002</v>
      </c>
      <c r="W23" s="304">
        <v>19.684719999999999</v>
      </c>
      <c r="X23" s="304">
        <v>19.687860000000001</v>
      </c>
      <c r="Y23" s="304">
        <v>19.55011</v>
      </c>
      <c r="Z23" s="304" t="s">
        <v>89</v>
      </c>
      <c r="AA23" s="304" t="s">
        <v>89</v>
      </c>
      <c r="AB23" s="304" t="s">
        <v>89</v>
      </c>
      <c r="AD23" s="195" t="s">
        <v>33</v>
      </c>
      <c r="AE23" s="197"/>
      <c r="AF23" s="213" t="s">
        <v>28</v>
      </c>
      <c r="AG23" s="292">
        <f t="shared" si="1"/>
        <v>-1.2983589610554409E-2</v>
      </c>
      <c r="AH23" s="292" t="e">
        <f t="shared" si="2"/>
        <v>#VALUE!</v>
      </c>
      <c r="AI23" s="292" t="e">
        <f t="shared" si="3"/>
        <v>#VALUE!</v>
      </c>
      <c r="AJ23" s="292" t="e">
        <f t="shared" si="4"/>
        <v>#VALUE!</v>
      </c>
      <c r="AK23" s="292" t="e">
        <f t="shared" si="5"/>
        <v>#VALUE!</v>
      </c>
      <c r="AL23" s="292">
        <f t="shared" si="6"/>
        <v>7.0609311734683398E-3</v>
      </c>
      <c r="AM23" s="292" t="e">
        <f t="shared" si="7"/>
        <v>#VALUE!</v>
      </c>
      <c r="AN23" s="292" t="e">
        <f t="shared" si="8"/>
        <v>#VALUE!</v>
      </c>
      <c r="AO23" s="292" t="e">
        <f t="shared" si="9"/>
        <v>#VALUE!</v>
      </c>
      <c r="AP23" s="292" t="e">
        <f t="shared" si="10"/>
        <v>#VALUE!</v>
      </c>
      <c r="AQ23" s="292">
        <f t="shared" si="11"/>
        <v>-0.11147664735503486</v>
      </c>
      <c r="AR23" s="292">
        <f t="shared" si="12"/>
        <v>-0.15746180965660064</v>
      </c>
      <c r="AS23" s="292">
        <f t="shared" si="13"/>
        <v>-0.10477226775311244</v>
      </c>
      <c r="AT23" s="292">
        <f t="shared" si="14"/>
        <v>-0.1888217711406176</v>
      </c>
      <c r="AU23" s="292">
        <f t="shared" si="15"/>
        <v>-0.25463857257909495</v>
      </c>
      <c r="AV23" s="292">
        <f t="shared" si="16"/>
        <v>-8.875825011448607E-2</v>
      </c>
      <c r="AW23" s="292">
        <f t="shared" si="17"/>
        <v>-0.11726049957116742</v>
      </c>
      <c r="AX23" s="292">
        <f t="shared" si="18"/>
        <v>-0.15245701099200012</v>
      </c>
      <c r="AY23" s="292">
        <f t="shared" si="19"/>
        <v>-0.39065424991284553</v>
      </c>
      <c r="AZ23" s="292">
        <f t="shared" si="20"/>
        <v>-0.16488701372308734</v>
      </c>
      <c r="BA23" s="292">
        <f t="shared" si="21"/>
        <v>-0.16122280564032951</v>
      </c>
      <c r="BB23" s="292">
        <f t="shared" si="22"/>
        <v>-0.17457897697758387</v>
      </c>
      <c r="BC23" s="292" t="e">
        <f t="shared" si="23"/>
        <v>#VALUE!</v>
      </c>
      <c r="BD23" s="292" t="e">
        <f t="shared" si="24"/>
        <v>#VALUE!</v>
      </c>
      <c r="BE23" s="292" t="e">
        <f t="shared" si="25"/>
        <v>#VALUE!</v>
      </c>
    </row>
    <row r="24" spans="1:57">
      <c r="A24" s="195" t="s">
        <v>34</v>
      </c>
      <c r="B24" s="197"/>
      <c r="C24" s="213" t="s">
        <v>28</v>
      </c>
      <c r="D24" s="304">
        <v>28.450900000000001</v>
      </c>
      <c r="E24" s="304" t="s">
        <v>89</v>
      </c>
      <c r="F24" s="304" t="s">
        <v>89</v>
      </c>
      <c r="G24" s="304" t="s">
        <v>89</v>
      </c>
      <c r="H24" s="304">
        <v>32.780079999999998</v>
      </c>
      <c r="I24" s="304">
        <v>32.738590000000002</v>
      </c>
      <c r="J24" s="304" t="s">
        <v>89</v>
      </c>
      <c r="K24" s="304">
        <v>35.191380000000002</v>
      </c>
      <c r="L24" s="304">
        <v>35.988930000000003</v>
      </c>
      <c r="M24" s="304" t="s">
        <v>89</v>
      </c>
      <c r="N24" s="304" t="s">
        <v>89</v>
      </c>
      <c r="O24" s="304" t="s">
        <v>89</v>
      </c>
      <c r="P24" s="304">
        <v>40.336100000000002</v>
      </c>
      <c r="Q24" s="304">
        <v>40.336100000000002</v>
      </c>
      <c r="R24" s="304" t="s">
        <v>89</v>
      </c>
      <c r="S24" s="304">
        <v>40.384509999999999</v>
      </c>
      <c r="T24" s="304" t="s">
        <v>89</v>
      </c>
      <c r="U24" s="304" t="s">
        <v>89</v>
      </c>
      <c r="V24" s="304" t="s">
        <v>89</v>
      </c>
      <c r="W24" s="304" t="s">
        <v>89</v>
      </c>
      <c r="X24" s="304" t="s">
        <v>89</v>
      </c>
      <c r="Y24" s="304" t="s">
        <v>89</v>
      </c>
      <c r="Z24" s="304" t="s">
        <v>89</v>
      </c>
      <c r="AA24" s="304" t="s">
        <v>89</v>
      </c>
      <c r="AB24" s="304" t="s">
        <v>89</v>
      </c>
      <c r="AD24" s="195" t="s">
        <v>34</v>
      </c>
      <c r="AE24" s="197"/>
      <c r="AF24" s="213" t="s">
        <v>28</v>
      </c>
      <c r="AG24" s="292">
        <f t="shared" si="1"/>
        <v>0.26833463350313674</v>
      </c>
      <c r="AH24" s="292" t="e">
        <f t="shared" si="2"/>
        <v>#VALUE!</v>
      </c>
      <c r="AI24" s="292" t="e">
        <f t="shared" si="3"/>
        <v>#VALUE!</v>
      </c>
      <c r="AJ24" s="292" t="e">
        <f t="shared" si="4"/>
        <v>#VALUE!</v>
      </c>
      <c r="AK24" s="292">
        <f t="shared" si="5"/>
        <v>0.75300104765842002</v>
      </c>
      <c r="AL24" s="292">
        <f t="shared" si="6"/>
        <v>0.46754819111251561</v>
      </c>
      <c r="AM24" s="292" t="e">
        <f t="shared" si="7"/>
        <v>#VALUE!</v>
      </c>
      <c r="AN24" s="292">
        <f t="shared" si="8"/>
        <v>0.70232548314836607</v>
      </c>
      <c r="AO24" s="292">
        <f t="shared" si="9"/>
        <v>0.5505452759399212</v>
      </c>
      <c r="AP24" s="292" t="e">
        <f t="shared" si="10"/>
        <v>#VALUE!</v>
      </c>
      <c r="AQ24" s="292" t="e">
        <f t="shared" si="11"/>
        <v>#VALUE!</v>
      </c>
      <c r="AR24" s="292" t="e">
        <f t="shared" si="12"/>
        <v>#VALUE!</v>
      </c>
      <c r="AS24" s="292">
        <f t="shared" si="13"/>
        <v>0.68862773822713097</v>
      </c>
      <c r="AT24" s="292">
        <f t="shared" si="14"/>
        <v>0.49519405321201004</v>
      </c>
      <c r="AU24" s="292" t="e">
        <f t="shared" si="15"/>
        <v>#VALUE!</v>
      </c>
      <c r="AV24" s="292">
        <f t="shared" si="16"/>
        <v>0.62991610652485808</v>
      </c>
      <c r="AW24" s="292" t="e">
        <f t="shared" si="17"/>
        <v>#VALUE!</v>
      </c>
      <c r="AX24" s="292" t="e">
        <f t="shared" si="18"/>
        <v>#VALUE!</v>
      </c>
      <c r="AY24" s="292" t="e">
        <f t="shared" si="19"/>
        <v>#VALUE!</v>
      </c>
      <c r="AZ24" s="292" t="e">
        <f t="shared" si="20"/>
        <v>#VALUE!</v>
      </c>
      <c r="BA24" s="292" t="e">
        <f t="shared" si="21"/>
        <v>#VALUE!</v>
      </c>
      <c r="BB24" s="292" t="e">
        <f t="shared" si="22"/>
        <v>#VALUE!</v>
      </c>
      <c r="BC24" s="292" t="e">
        <f t="shared" si="23"/>
        <v>#VALUE!</v>
      </c>
      <c r="BD24" s="292" t="e">
        <f t="shared" si="24"/>
        <v>#VALUE!</v>
      </c>
      <c r="BE24" s="292" t="e">
        <f t="shared" si="25"/>
        <v>#VALUE!</v>
      </c>
    </row>
    <row r="25" spans="1:57">
      <c r="A25" s="195" t="s">
        <v>16</v>
      </c>
      <c r="B25" s="197"/>
      <c r="C25" s="213" t="s">
        <v>28</v>
      </c>
      <c r="D25" s="304" t="s">
        <v>89</v>
      </c>
      <c r="E25" s="304" t="s">
        <v>89</v>
      </c>
      <c r="F25" s="304" t="s">
        <v>89</v>
      </c>
      <c r="G25" s="304" t="s">
        <v>89</v>
      </c>
      <c r="H25" s="304" t="s">
        <v>89</v>
      </c>
      <c r="I25" s="304">
        <v>6.2430940000000001</v>
      </c>
      <c r="J25" s="304" t="s">
        <v>89</v>
      </c>
      <c r="K25" s="304" t="s">
        <v>89</v>
      </c>
      <c r="L25" s="304" t="s">
        <v>89</v>
      </c>
      <c r="M25" s="304">
        <v>6.6618789999999999</v>
      </c>
      <c r="N25" s="304" t="s">
        <v>89</v>
      </c>
      <c r="O25" s="304" t="s">
        <v>89</v>
      </c>
      <c r="P25" s="304" t="s">
        <v>89</v>
      </c>
      <c r="Q25" s="304" t="s">
        <v>89</v>
      </c>
      <c r="R25" s="304" t="s">
        <v>89</v>
      </c>
      <c r="S25" s="304" t="s">
        <v>89</v>
      </c>
      <c r="T25" s="304" t="s">
        <v>89</v>
      </c>
      <c r="U25" s="304" t="s">
        <v>89</v>
      </c>
      <c r="V25" s="304" t="s">
        <v>89</v>
      </c>
      <c r="W25" s="304">
        <v>5.1933699999999998</v>
      </c>
      <c r="X25" s="304">
        <v>5.1933699999999998</v>
      </c>
      <c r="Y25" s="304">
        <v>5.0828730000000002</v>
      </c>
      <c r="Z25" s="304">
        <v>4.9723759999999997</v>
      </c>
      <c r="AA25" s="304">
        <v>4.7513810000000003</v>
      </c>
      <c r="AB25" s="304">
        <v>5.0773479999999998</v>
      </c>
      <c r="AD25" s="195" t="s">
        <v>16</v>
      </c>
      <c r="AE25" s="197"/>
      <c r="AF25" s="213" t="s">
        <v>28</v>
      </c>
      <c r="AG25" s="292" t="e">
        <f t="shared" si="1"/>
        <v>#VALUE!</v>
      </c>
      <c r="AH25" s="292" t="e">
        <f t="shared" si="2"/>
        <v>#VALUE!</v>
      </c>
      <c r="AI25" s="292" t="e">
        <f t="shared" si="3"/>
        <v>#VALUE!</v>
      </c>
      <c r="AJ25" s="292" t="e">
        <f t="shared" si="4"/>
        <v>#VALUE!</v>
      </c>
      <c r="AK25" s="292" t="e">
        <f t="shared" si="5"/>
        <v>#VALUE!</v>
      </c>
      <c r="AL25" s="292">
        <f t="shared" si="6"/>
        <v>-0.61610288955674253</v>
      </c>
      <c r="AM25" s="292" t="e">
        <f t="shared" si="7"/>
        <v>#VALUE!</v>
      </c>
      <c r="AN25" s="292" t="e">
        <f t="shared" si="8"/>
        <v>#VALUE!</v>
      </c>
      <c r="AO25" s="292" t="e">
        <f t="shared" si="9"/>
        <v>#VALUE!</v>
      </c>
      <c r="AP25" s="292">
        <f t="shared" si="10"/>
        <v>-0.46928358393731118</v>
      </c>
      <c r="AQ25" s="292" t="e">
        <f t="shared" si="11"/>
        <v>#VALUE!</v>
      </c>
      <c r="AR25" s="292" t="e">
        <f t="shared" si="12"/>
        <v>#VALUE!</v>
      </c>
      <c r="AS25" s="292" t="e">
        <f t="shared" si="13"/>
        <v>#VALUE!</v>
      </c>
      <c r="AT25" s="292" t="e">
        <f t="shared" si="14"/>
        <v>#VALUE!</v>
      </c>
      <c r="AU25" s="292" t="e">
        <f t="shared" si="15"/>
        <v>#VALUE!</v>
      </c>
      <c r="AV25" s="292" t="e">
        <f t="shared" si="16"/>
        <v>#VALUE!</v>
      </c>
      <c r="AW25" s="292" t="e">
        <f t="shared" si="17"/>
        <v>#VALUE!</v>
      </c>
      <c r="AX25" s="292" t="e">
        <f t="shared" si="18"/>
        <v>#VALUE!</v>
      </c>
      <c r="AY25" s="292" t="e">
        <f t="shared" si="19"/>
        <v>#VALUE!</v>
      </c>
      <c r="AZ25" s="292">
        <f t="shared" si="20"/>
        <v>-0.64478737072529013</v>
      </c>
      <c r="BA25" s="292">
        <f t="shared" si="21"/>
        <v>-0.69939837343156486</v>
      </c>
      <c r="BB25" s="292">
        <f t="shared" si="22"/>
        <v>-0.70191259572808362</v>
      </c>
      <c r="BC25" s="292">
        <f t="shared" si="23"/>
        <v>-0.6967538381147953</v>
      </c>
      <c r="BD25" s="292">
        <f t="shared" si="24"/>
        <v>-0.60821532575457871</v>
      </c>
      <c r="BE25" s="292">
        <f t="shared" si="25"/>
        <v>-0.81257738041725347</v>
      </c>
    </row>
    <row r="26" spans="1:57">
      <c r="A26" s="195" t="s">
        <v>35</v>
      </c>
      <c r="B26" s="197"/>
      <c r="C26" s="213" t="s">
        <v>28</v>
      </c>
      <c r="D26" s="304" t="s">
        <v>89</v>
      </c>
      <c r="E26" s="304" t="s">
        <v>89</v>
      </c>
      <c r="F26" s="304" t="s">
        <v>89</v>
      </c>
      <c r="G26" s="304" t="s">
        <v>89</v>
      </c>
      <c r="H26" s="304">
        <v>17.386649999999999</v>
      </c>
      <c r="I26" s="304">
        <v>17.393969999999999</v>
      </c>
      <c r="J26" s="304" t="s">
        <v>89</v>
      </c>
      <c r="K26" s="304">
        <v>16.64931</v>
      </c>
      <c r="L26" s="304">
        <v>18.73573</v>
      </c>
      <c r="M26" s="304">
        <v>18.555820000000001</v>
      </c>
      <c r="N26" s="304">
        <v>16.62799</v>
      </c>
      <c r="O26" s="304">
        <v>16.250689999999999</v>
      </c>
      <c r="P26" s="304">
        <v>17.15286</v>
      </c>
      <c r="Q26" s="304">
        <v>17.633700000000001</v>
      </c>
      <c r="R26" s="304">
        <v>17.80979</v>
      </c>
      <c r="S26" s="304">
        <v>18.063649999999999</v>
      </c>
      <c r="T26" s="304">
        <v>18.255749999999999</v>
      </c>
      <c r="U26" s="304">
        <v>18.64001</v>
      </c>
      <c r="V26" s="304">
        <v>18.829529999999998</v>
      </c>
      <c r="W26" s="304">
        <v>19.026610000000002</v>
      </c>
      <c r="X26" s="304">
        <v>18.938410000000001</v>
      </c>
      <c r="Y26" s="304">
        <v>19.262979999999999</v>
      </c>
      <c r="Z26" s="304">
        <v>19.533449999999998</v>
      </c>
      <c r="AA26" s="304">
        <v>19.27786</v>
      </c>
      <c r="AB26" s="304">
        <v>20.05171</v>
      </c>
      <c r="AD26" s="195" t="s">
        <v>35</v>
      </c>
      <c r="AE26" s="197"/>
      <c r="AF26" s="213" t="s">
        <v>28</v>
      </c>
      <c r="AG26" s="292" t="e">
        <f t="shared" si="1"/>
        <v>#VALUE!</v>
      </c>
      <c r="AH26" s="292" t="e">
        <f t="shared" si="2"/>
        <v>#VALUE!</v>
      </c>
      <c r="AI26" s="292" t="e">
        <f t="shared" si="3"/>
        <v>#VALUE!</v>
      </c>
      <c r="AJ26" s="292" t="e">
        <f t="shared" si="4"/>
        <v>#VALUE!</v>
      </c>
      <c r="AK26" s="292">
        <f t="shared" si="5"/>
        <v>4.316127153451764E-2</v>
      </c>
      <c r="AL26" s="292">
        <f t="shared" si="6"/>
        <v>-0.16003825020034426</v>
      </c>
      <c r="AM26" s="292" t="e">
        <f t="shared" si="7"/>
        <v>#VALUE!</v>
      </c>
      <c r="AN26" s="292">
        <f t="shared" si="8"/>
        <v>-0.16983614338307773</v>
      </c>
      <c r="AO26" s="292">
        <f t="shared" si="9"/>
        <v>-0.26299110209293797</v>
      </c>
      <c r="AP26" s="292">
        <f t="shared" si="10"/>
        <v>0.1117606262038137</v>
      </c>
      <c r="AQ26" s="292">
        <f t="shared" si="11"/>
        <v>-0.27836494122094385</v>
      </c>
      <c r="AR26" s="292">
        <f t="shared" si="12"/>
        <v>-0.31551843477150415</v>
      </c>
      <c r="AS26" s="292">
        <f t="shared" si="13"/>
        <v>-0.23662651903205517</v>
      </c>
      <c r="AT26" s="292">
        <f t="shared" si="14"/>
        <v>-0.27885765278828073</v>
      </c>
      <c r="AU26" s="292">
        <f t="shared" si="15"/>
        <v>-0.33054139855740566</v>
      </c>
      <c r="AV26" s="292">
        <f t="shared" si="16"/>
        <v>-0.16331168186918035</v>
      </c>
      <c r="AW26" s="292">
        <f t="shared" si="17"/>
        <v>-0.18127790273958103</v>
      </c>
      <c r="AX26" s="292">
        <f t="shared" si="18"/>
        <v>-0.2025884330375084</v>
      </c>
      <c r="AY26" s="292">
        <f t="shared" si="19"/>
        <v>-0.42604546815570865</v>
      </c>
      <c r="AZ26" s="292">
        <f t="shared" si="20"/>
        <v>-0.18668120294263682</v>
      </c>
      <c r="BA26" s="292">
        <f t="shared" si="21"/>
        <v>-0.18904963357847299</v>
      </c>
      <c r="BB26" s="292">
        <f t="shared" si="22"/>
        <v>-0.18504492164634345</v>
      </c>
      <c r="BC26" s="292">
        <f t="shared" si="23"/>
        <v>-0.19756236195114274</v>
      </c>
      <c r="BD26" s="292">
        <f t="shared" si="24"/>
        <v>0.18777341941342693</v>
      </c>
      <c r="BE26" s="292">
        <f t="shared" si="25"/>
        <v>1.3286365306363659</v>
      </c>
    </row>
    <row r="27" spans="1:57">
      <c r="A27" s="195" t="s">
        <v>19</v>
      </c>
      <c r="B27" s="197"/>
      <c r="C27" s="213" t="s">
        <v>28</v>
      </c>
      <c r="D27" s="304" t="s">
        <v>89</v>
      </c>
      <c r="E27" s="304">
        <v>77.326880000000003</v>
      </c>
      <c r="F27" s="304" t="s">
        <v>89</v>
      </c>
      <c r="G27" s="304" t="s">
        <v>89</v>
      </c>
      <c r="H27" s="304" t="s">
        <v>89</v>
      </c>
      <c r="I27" s="304" t="s">
        <v>89</v>
      </c>
      <c r="J27" s="304">
        <v>63.021790000000003</v>
      </c>
      <c r="K27" s="304" t="s">
        <v>89</v>
      </c>
      <c r="L27" s="304" t="s">
        <v>89</v>
      </c>
      <c r="M27" s="304" t="s">
        <v>89</v>
      </c>
      <c r="N27" s="304" t="s">
        <v>89</v>
      </c>
      <c r="O27" s="304">
        <v>86.34093</v>
      </c>
      <c r="P27" s="304" t="s">
        <v>89</v>
      </c>
      <c r="Q27" s="304">
        <v>100.9395</v>
      </c>
      <c r="R27" s="304">
        <v>112.35290000000001</v>
      </c>
      <c r="S27" s="304">
        <v>111.8257</v>
      </c>
      <c r="T27" s="304">
        <v>107.0605</v>
      </c>
      <c r="U27" s="304">
        <v>106.05329999999999</v>
      </c>
      <c r="V27" s="304">
        <v>103.7191</v>
      </c>
      <c r="W27" s="304">
        <v>110.39230000000001</v>
      </c>
      <c r="X27" s="304">
        <v>105.7724</v>
      </c>
      <c r="Y27" s="304">
        <v>98.556899999999999</v>
      </c>
      <c r="Z27" s="304">
        <v>103.8644</v>
      </c>
      <c r="AA27" s="304" t="s">
        <v>89</v>
      </c>
      <c r="AB27" s="304" t="s">
        <v>89</v>
      </c>
      <c r="AD27" s="195" t="s">
        <v>19</v>
      </c>
      <c r="AE27" s="197"/>
      <c r="AF27" s="213" t="s">
        <v>28</v>
      </c>
      <c r="AG27" s="292" t="e">
        <f t="shared" si="1"/>
        <v>#VALUE!</v>
      </c>
      <c r="AH27" s="292">
        <f t="shared" si="2"/>
        <v>2.6928773638774013</v>
      </c>
      <c r="AI27" s="292" t="e">
        <f t="shared" si="3"/>
        <v>#VALUE!</v>
      </c>
      <c r="AJ27" s="292" t="e">
        <f t="shared" si="4"/>
        <v>#VALUE!</v>
      </c>
      <c r="AK27" s="292" t="e">
        <f t="shared" si="5"/>
        <v>#VALUE!</v>
      </c>
      <c r="AL27" s="292" t="e">
        <f t="shared" si="6"/>
        <v>#VALUE!</v>
      </c>
      <c r="AM27" s="292">
        <f t="shared" si="7"/>
        <v>1.5763622650479612</v>
      </c>
      <c r="AN27" s="292" t="e">
        <f t="shared" si="8"/>
        <v>#VALUE!</v>
      </c>
      <c r="AO27" s="292" t="e">
        <f t="shared" si="9"/>
        <v>#VALUE!</v>
      </c>
      <c r="AP27" s="292" t="e">
        <f t="shared" si="10"/>
        <v>#VALUE!</v>
      </c>
      <c r="AQ27" s="292" t="e">
        <f t="shared" si="11"/>
        <v>#VALUE!</v>
      </c>
      <c r="AR27" s="292">
        <f t="shared" si="12"/>
        <v>2.197029712243713</v>
      </c>
      <c r="AS27" s="292" t="e">
        <f t="shared" si="13"/>
        <v>#VALUE!</v>
      </c>
      <c r="AT27" s="292">
        <f t="shared" si="14"/>
        <v>2.5615026883967489</v>
      </c>
      <c r="AU27" s="292">
        <f t="shared" si="15"/>
        <v>2.6867519958463268</v>
      </c>
      <c r="AV27" s="292">
        <f t="shared" si="16"/>
        <v>3.1687581199570602</v>
      </c>
      <c r="AW27" s="292">
        <f t="shared" si="17"/>
        <v>2.9279400053356626</v>
      </c>
      <c r="AX27" s="292">
        <f t="shared" si="18"/>
        <v>2.8976475314025723</v>
      </c>
      <c r="AY27" s="292">
        <f t="shared" si="19"/>
        <v>2.3459766560291544</v>
      </c>
      <c r="AZ27" s="292">
        <f t="shared" si="20"/>
        <v>2.8390153159291454</v>
      </c>
      <c r="BA27" s="292">
        <f t="shared" si="21"/>
        <v>3.0350673841178004</v>
      </c>
      <c r="BB27" s="292">
        <f t="shared" si="22"/>
        <v>2.7052339739377009</v>
      </c>
      <c r="BC27" s="292">
        <f t="shared" si="23"/>
        <v>2.6935218682906088</v>
      </c>
      <c r="BD27" s="292" t="e">
        <f t="shared" si="24"/>
        <v>#VALUE!</v>
      </c>
      <c r="BE27" s="292" t="e">
        <f t="shared" si="25"/>
        <v>#VALUE!</v>
      </c>
    </row>
    <row r="28" spans="1:57">
      <c r="A28" s="195" t="s">
        <v>36</v>
      </c>
      <c r="B28" s="197"/>
      <c r="C28" s="213" t="s">
        <v>28</v>
      </c>
      <c r="D28" s="304" t="s">
        <v>89</v>
      </c>
      <c r="E28" s="304" t="s">
        <v>89</v>
      </c>
      <c r="F28" s="304" t="s">
        <v>89</v>
      </c>
      <c r="G28" s="304" t="s">
        <v>89</v>
      </c>
      <c r="H28" s="304" t="s">
        <v>89</v>
      </c>
      <c r="I28" s="304" t="s">
        <v>89</v>
      </c>
      <c r="J28" s="304" t="s">
        <v>89</v>
      </c>
      <c r="K28" s="304" t="s">
        <v>89</v>
      </c>
      <c r="L28" s="304" t="s">
        <v>89</v>
      </c>
      <c r="M28" s="304">
        <v>0.64744489999999999</v>
      </c>
      <c r="N28" s="304" t="s">
        <v>89</v>
      </c>
      <c r="O28" s="304" t="s">
        <v>89</v>
      </c>
      <c r="P28" s="304" t="s">
        <v>89</v>
      </c>
      <c r="Q28" s="304" t="s">
        <v>89</v>
      </c>
      <c r="R28" s="304" t="s">
        <v>89</v>
      </c>
      <c r="S28" s="304" t="s">
        <v>89</v>
      </c>
      <c r="T28" s="304">
        <v>1.0120610000000001</v>
      </c>
      <c r="U28" s="304" t="s">
        <v>89</v>
      </c>
      <c r="V28" s="304" t="s">
        <v>89</v>
      </c>
      <c r="W28" s="304" t="s">
        <v>89</v>
      </c>
      <c r="X28" s="304">
        <v>1.0724419999999999</v>
      </c>
      <c r="Y28" s="304" t="s">
        <v>89</v>
      </c>
      <c r="Z28" s="304" t="s">
        <v>89</v>
      </c>
      <c r="AA28" s="304" t="s">
        <v>89</v>
      </c>
      <c r="AB28" s="304" t="s">
        <v>89</v>
      </c>
      <c r="AD28" s="195" t="s">
        <v>36</v>
      </c>
      <c r="AE28" s="197"/>
      <c r="AF28" s="213" t="s">
        <v>28</v>
      </c>
      <c r="AG28" s="292" t="e">
        <f t="shared" si="1"/>
        <v>#VALUE!</v>
      </c>
      <c r="AH28" s="292" t="e">
        <f t="shared" si="2"/>
        <v>#VALUE!</v>
      </c>
      <c r="AI28" s="292" t="e">
        <f t="shared" si="3"/>
        <v>#VALUE!</v>
      </c>
      <c r="AJ28" s="292" t="e">
        <f t="shared" si="4"/>
        <v>#VALUE!</v>
      </c>
      <c r="AK28" s="292" t="e">
        <f t="shared" si="5"/>
        <v>#VALUE!</v>
      </c>
      <c r="AL28" s="292" t="e">
        <f t="shared" si="6"/>
        <v>#VALUE!</v>
      </c>
      <c r="AM28" s="292" t="e">
        <f t="shared" si="7"/>
        <v>#VALUE!</v>
      </c>
      <c r="AN28" s="292" t="e">
        <f t="shared" si="8"/>
        <v>#VALUE!</v>
      </c>
      <c r="AO28" s="292" t="e">
        <f t="shared" si="9"/>
        <v>#VALUE!</v>
      </c>
      <c r="AP28" s="292">
        <f t="shared" si="10"/>
        <v>-0.76310142876101983</v>
      </c>
      <c r="AQ28" s="292" t="e">
        <f t="shared" si="11"/>
        <v>#VALUE!</v>
      </c>
      <c r="AR28" s="292" t="e">
        <f t="shared" si="12"/>
        <v>#VALUE!</v>
      </c>
      <c r="AS28" s="292" t="e">
        <f t="shared" si="13"/>
        <v>#VALUE!</v>
      </c>
      <c r="AT28" s="292" t="e">
        <f t="shared" si="14"/>
        <v>#VALUE!</v>
      </c>
      <c r="AU28" s="292" t="e">
        <f t="shared" si="15"/>
        <v>#VALUE!</v>
      </c>
      <c r="AV28" s="292" t="e">
        <f t="shared" si="16"/>
        <v>#VALUE!</v>
      </c>
      <c r="AW28" s="292">
        <f t="shared" si="17"/>
        <v>-0.78501122376216248</v>
      </c>
      <c r="AX28" s="292" t="e">
        <f t="shared" si="18"/>
        <v>#VALUE!</v>
      </c>
      <c r="AY28" s="292" t="e">
        <f t="shared" si="19"/>
        <v>#VALUE!</v>
      </c>
      <c r="AZ28" s="292" t="e">
        <f t="shared" si="20"/>
        <v>#VALUE!</v>
      </c>
      <c r="BA28" s="292">
        <f t="shared" si="21"/>
        <v>-0.85240705233139524</v>
      </c>
      <c r="BB28" s="292" t="e">
        <f t="shared" si="22"/>
        <v>#VALUE!</v>
      </c>
      <c r="BC28" s="292" t="e">
        <f t="shared" si="23"/>
        <v>#VALUE!</v>
      </c>
      <c r="BD28" s="292" t="e">
        <f t="shared" si="24"/>
        <v>#VALUE!</v>
      </c>
      <c r="BE28" s="292" t="e">
        <f t="shared" si="25"/>
        <v>#VALUE!</v>
      </c>
    </row>
    <row r="29" spans="1:57">
      <c r="A29" s="195" t="s">
        <v>37</v>
      </c>
      <c r="B29" s="197"/>
      <c r="C29" s="213" t="s">
        <v>28</v>
      </c>
      <c r="D29" s="304" t="s">
        <v>89</v>
      </c>
      <c r="E29" s="304" t="s">
        <v>89</v>
      </c>
      <c r="F29" s="304" t="s">
        <v>89</v>
      </c>
      <c r="G29" s="304" t="s">
        <v>89</v>
      </c>
      <c r="H29" s="304" t="s">
        <v>89</v>
      </c>
      <c r="I29" s="304" t="s">
        <v>89</v>
      </c>
      <c r="J29" s="304">
        <v>0.63569450000000005</v>
      </c>
      <c r="K29" s="304" t="s">
        <v>89</v>
      </c>
      <c r="L29" s="304" t="s">
        <v>89</v>
      </c>
      <c r="M29" s="304">
        <v>0.61678129999999998</v>
      </c>
      <c r="N29" s="304" t="s">
        <v>89</v>
      </c>
      <c r="O29" s="304" t="s">
        <v>89</v>
      </c>
      <c r="P29" s="304" t="s">
        <v>89</v>
      </c>
      <c r="Q29" s="304">
        <v>0.65040480000000001</v>
      </c>
      <c r="R29" s="304" t="s">
        <v>89</v>
      </c>
      <c r="S29" s="304">
        <v>0.7523261</v>
      </c>
      <c r="T29" s="304">
        <v>0.77202729999999997</v>
      </c>
      <c r="U29" s="304">
        <v>0.79488080000000005</v>
      </c>
      <c r="V29" s="304" t="s">
        <v>89</v>
      </c>
      <c r="W29" s="304" t="s">
        <v>89</v>
      </c>
      <c r="X29" s="304" t="s">
        <v>89</v>
      </c>
      <c r="Y29" s="304" t="s">
        <v>89</v>
      </c>
      <c r="Z29" s="304" t="s">
        <v>89</v>
      </c>
      <c r="AA29" s="304" t="s">
        <v>89</v>
      </c>
      <c r="AB29" s="304" t="s">
        <v>89</v>
      </c>
      <c r="AD29" s="195" t="s">
        <v>37</v>
      </c>
      <c r="AE29" s="197"/>
      <c r="AF29" s="213" t="s">
        <v>28</v>
      </c>
      <c r="AG29" s="292" t="e">
        <f t="shared" si="1"/>
        <v>#VALUE!</v>
      </c>
      <c r="AH29" s="292" t="e">
        <f t="shared" si="2"/>
        <v>#VALUE!</v>
      </c>
      <c r="AI29" s="292" t="e">
        <f t="shared" si="3"/>
        <v>#VALUE!</v>
      </c>
      <c r="AJ29" s="292" t="e">
        <f t="shared" si="4"/>
        <v>#VALUE!</v>
      </c>
      <c r="AK29" s="292" t="e">
        <f t="shared" si="5"/>
        <v>#VALUE!</v>
      </c>
      <c r="AL29" s="292" t="e">
        <f t="shared" si="6"/>
        <v>#VALUE!</v>
      </c>
      <c r="AM29" s="292">
        <f t="shared" si="7"/>
        <v>-0.75100921192475945</v>
      </c>
      <c r="AN29" s="292" t="e">
        <f t="shared" si="8"/>
        <v>#VALUE!</v>
      </c>
      <c r="AO29" s="292" t="e">
        <f t="shared" si="9"/>
        <v>#VALUE!</v>
      </c>
      <c r="AP29" s="292">
        <f t="shared" si="10"/>
        <v>-0.76459941056890701</v>
      </c>
      <c r="AQ29" s="292" t="e">
        <f t="shared" si="11"/>
        <v>#VALUE!</v>
      </c>
      <c r="AR29" s="292" t="e">
        <f t="shared" si="12"/>
        <v>#VALUE!</v>
      </c>
      <c r="AS29" s="292" t="e">
        <f t="shared" si="13"/>
        <v>#VALUE!</v>
      </c>
      <c r="AT29" s="292">
        <f t="shared" si="14"/>
        <v>-0.85791311049612429</v>
      </c>
      <c r="AU29" s="292" t="e">
        <f t="shared" si="15"/>
        <v>#VALUE!</v>
      </c>
      <c r="AV29" s="292">
        <f t="shared" si="16"/>
        <v>-0.77851303035529862</v>
      </c>
      <c r="AW29" s="292">
        <f t="shared" si="17"/>
        <v>-0.793415245828342</v>
      </c>
      <c r="AX29" s="292">
        <f t="shared" si="18"/>
        <v>-0.83549117970131481</v>
      </c>
      <c r="AY29" s="292" t="e">
        <f t="shared" si="19"/>
        <v>#VALUE!</v>
      </c>
      <c r="AZ29" s="292" t="e">
        <f t="shared" si="20"/>
        <v>#VALUE!</v>
      </c>
      <c r="BA29" s="292" t="e">
        <f t="shared" si="21"/>
        <v>#VALUE!</v>
      </c>
      <c r="BB29" s="292" t="e">
        <f t="shared" si="22"/>
        <v>#VALUE!</v>
      </c>
      <c r="BC29" s="292" t="e">
        <f t="shared" si="23"/>
        <v>#VALUE!</v>
      </c>
      <c r="BD29" s="292" t="e">
        <f t="shared" si="24"/>
        <v>#VALUE!</v>
      </c>
      <c r="BE29" s="292" t="e">
        <f t="shared" si="25"/>
        <v>#VALUE!</v>
      </c>
    </row>
    <row r="30" spans="1:57">
      <c r="A30" s="195" t="s">
        <v>21</v>
      </c>
      <c r="B30" s="197"/>
      <c r="C30" s="213" t="s">
        <v>28</v>
      </c>
      <c r="D30" s="304">
        <v>28.397749999999998</v>
      </c>
      <c r="E30" s="304">
        <v>26.296779999999998</v>
      </c>
      <c r="F30" s="304">
        <v>25.08202</v>
      </c>
      <c r="G30" s="304">
        <v>24.470859999999998</v>
      </c>
      <c r="H30" s="304">
        <v>24.140450000000001</v>
      </c>
      <c r="I30" s="304">
        <v>24.20262</v>
      </c>
      <c r="J30" s="304">
        <v>24.142880000000002</v>
      </c>
      <c r="K30" s="304">
        <v>23.967980000000001</v>
      </c>
      <c r="L30" s="304">
        <v>22.931460000000001</v>
      </c>
      <c r="M30" s="304">
        <v>22.931650000000001</v>
      </c>
      <c r="N30" s="304">
        <v>22.4603</v>
      </c>
      <c r="O30" s="304">
        <v>21.720410000000001</v>
      </c>
      <c r="P30" s="304">
        <v>21.96292</v>
      </c>
      <c r="Q30" s="304">
        <v>21.624939999999999</v>
      </c>
      <c r="R30" s="304">
        <v>21.49174</v>
      </c>
      <c r="S30" s="304">
        <v>21.574909999999999</v>
      </c>
      <c r="T30" s="304">
        <v>23.234079999999999</v>
      </c>
      <c r="U30" s="304">
        <v>22.522469999999998</v>
      </c>
      <c r="V30" s="304">
        <v>21.282769999999999</v>
      </c>
      <c r="W30" s="304">
        <v>21.567419999999998</v>
      </c>
      <c r="X30" s="304">
        <v>21.807120000000001</v>
      </c>
      <c r="Y30" s="304">
        <v>22.305240000000001</v>
      </c>
      <c r="Z30" s="304">
        <v>21.49438</v>
      </c>
      <c r="AA30" s="304">
        <v>21.052430000000001</v>
      </c>
      <c r="AB30" s="304">
        <v>21.17906</v>
      </c>
      <c r="AD30" s="195" t="s">
        <v>21</v>
      </c>
      <c r="AE30" s="197"/>
      <c r="AF30" s="213" t="s">
        <v>28</v>
      </c>
      <c r="AG30" s="292">
        <f t="shared" si="1"/>
        <v>0.26618797700713182</v>
      </c>
      <c r="AH30" s="292">
        <f t="shared" si="2"/>
        <v>0.32666099256404102</v>
      </c>
      <c r="AI30" s="292">
        <f t="shared" si="3"/>
        <v>0.24253948923772764</v>
      </c>
      <c r="AJ30" s="292">
        <f t="shared" si="4"/>
        <v>0.24718614031494254</v>
      </c>
      <c r="AK30" s="292">
        <f t="shared" si="5"/>
        <v>0.35460036470515038</v>
      </c>
      <c r="AL30" s="292">
        <f t="shared" si="6"/>
        <v>0.11843175581119611</v>
      </c>
      <c r="AM30" s="292">
        <f t="shared" si="7"/>
        <v>0.12594826711168267</v>
      </c>
      <c r="AN30" s="292">
        <f t="shared" si="8"/>
        <v>0.17441145848914483</v>
      </c>
      <c r="AO30" s="292">
        <f t="shared" si="9"/>
        <v>-6.5150760161944973E-2</v>
      </c>
      <c r="AP30" s="292">
        <f t="shared" si="10"/>
        <v>0.32552919005172909</v>
      </c>
      <c r="AQ30" s="292">
        <f t="shared" si="11"/>
        <v>-5.6659055406450359E-2</v>
      </c>
      <c r="AR30" s="292">
        <f t="shared" si="12"/>
        <v>-0.11944356256829755</v>
      </c>
      <c r="AS30" s="292">
        <f t="shared" si="13"/>
        <v>-4.4654711266094931E-2</v>
      </c>
      <c r="AT30" s="292">
        <f t="shared" si="14"/>
        <v>-0.14277397304267681</v>
      </c>
      <c r="AU30" s="292">
        <f t="shared" si="15"/>
        <v>-0.21303391003153824</v>
      </c>
      <c r="AV30" s="292">
        <f t="shared" si="16"/>
        <v>-3.8530244044811063E-2</v>
      </c>
      <c r="AW30" s="292">
        <f t="shared" si="17"/>
        <v>-6.977397549169196E-3</v>
      </c>
      <c r="AX30" s="292">
        <f t="shared" si="18"/>
        <v>-6.4891497908993817E-2</v>
      </c>
      <c r="AY30" s="292">
        <f t="shared" si="19"/>
        <v>-0.34593626798028926</v>
      </c>
      <c r="AZ30" s="292">
        <f t="shared" si="20"/>
        <v>-0.10253889556100808</v>
      </c>
      <c r="BA30" s="292">
        <f t="shared" si="21"/>
        <v>-8.253539036754283E-2</v>
      </c>
      <c r="BB30" s="292">
        <f t="shared" si="22"/>
        <v>-7.4153949515321033E-2</v>
      </c>
      <c r="BC30" s="292">
        <f t="shared" si="23"/>
        <v>-0.13033658304543896</v>
      </c>
      <c r="BD30" s="292">
        <f t="shared" si="24"/>
        <v>0.28501224428714811</v>
      </c>
      <c r="BE30" s="292">
        <f t="shared" si="25"/>
        <v>1.4898385573154522</v>
      </c>
    </row>
    <row r="31" spans="1:57">
      <c r="A31" s="195" t="s">
        <v>38</v>
      </c>
      <c r="B31" s="197"/>
      <c r="C31" s="213" t="s">
        <v>28</v>
      </c>
      <c r="D31" s="304" t="s">
        <v>89</v>
      </c>
      <c r="E31" s="304" t="s">
        <v>89</v>
      </c>
      <c r="F31" s="304" t="s">
        <v>89</v>
      </c>
      <c r="G31" s="304" t="s">
        <v>89</v>
      </c>
      <c r="H31" s="304" t="s">
        <v>89</v>
      </c>
      <c r="I31" s="304" t="s">
        <v>89</v>
      </c>
      <c r="J31" s="304" t="s">
        <v>89</v>
      </c>
      <c r="K31" s="304" t="s">
        <v>89</v>
      </c>
      <c r="L31" s="304">
        <v>28.735779999999998</v>
      </c>
      <c r="M31" s="304" t="s">
        <v>89</v>
      </c>
      <c r="N31" s="304" t="s">
        <v>89</v>
      </c>
      <c r="O31" s="304" t="s">
        <v>89</v>
      </c>
      <c r="P31" s="304" t="s">
        <v>89</v>
      </c>
      <c r="Q31" s="304" t="s">
        <v>89</v>
      </c>
      <c r="R31" s="304" t="s">
        <v>89</v>
      </c>
      <c r="S31" s="304" t="s">
        <v>89</v>
      </c>
      <c r="T31" s="304" t="s">
        <v>89</v>
      </c>
      <c r="U31" s="304">
        <v>23.711559999999999</v>
      </c>
      <c r="V31" s="304" t="s">
        <v>89</v>
      </c>
      <c r="W31" s="304" t="s">
        <v>89</v>
      </c>
      <c r="X31" s="304" t="s">
        <v>89</v>
      </c>
      <c r="Y31" s="304" t="s">
        <v>89</v>
      </c>
      <c r="Z31" s="304" t="s">
        <v>89</v>
      </c>
      <c r="AA31" s="304" t="s">
        <v>89</v>
      </c>
      <c r="AB31" s="304" t="s">
        <v>89</v>
      </c>
      <c r="AD31" s="195" t="s">
        <v>38</v>
      </c>
      <c r="AE31" s="197"/>
      <c r="AF31" s="213" t="s">
        <v>28</v>
      </c>
      <c r="AG31" s="292" t="e">
        <f t="shared" si="1"/>
        <v>#VALUE!</v>
      </c>
      <c r="AH31" s="292" t="e">
        <f t="shared" si="2"/>
        <v>#VALUE!</v>
      </c>
      <c r="AI31" s="292" t="e">
        <f t="shared" si="3"/>
        <v>#VALUE!</v>
      </c>
      <c r="AJ31" s="292" t="e">
        <f t="shared" si="4"/>
        <v>#VALUE!</v>
      </c>
      <c r="AK31" s="292" t="e">
        <f t="shared" si="5"/>
        <v>#VALUE!</v>
      </c>
      <c r="AL31" s="292" t="e">
        <f t="shared" si="6"/>
        <v>#VALUE!</v>
      </c>
      <c r="AM31" s="292" t="e">
        <f t="shared" si="7"/>
        <v>#VALUE!</v>
      </c>
      <c r="AN31" s="292" t="e">
        <f t="shared" si="8"/>
        <v>#VALUE!</v>
      </c>
      <c r="AO31" s="292">
        <f t="shared" si="9"/>
        <v>0.20853907533197394</v>
      </c>
      <c r="AP31" s="292" t="e">
        <f t="shared" si="10"/>
        <v>#VALUE!</v>
      </c>
      <c r="AQ31" s="292" t="e">
        <f t="shared" si="11"/>
        <v>#VALUE!</v>
      </c>
      <c r="AR31" s="292" t="e">
        <f t="shared" si="12"/>
        <v>#VALUE!</v>
      </c>
      <c r="AS31" s="292" t="e">
        <f t="shared" si="13"/>
        <v>#VALUE!</v>
      </c>
      <c r="AT31" s="292" t="e">
        <f t="shared" si="14"/>
        <v>#VALUE!</v>
      </c>
      <c r="AU31" s="292" t="e">
        <f t="shared" si="15"/>
        <v>#VALUE!</v>
      </c>
      <c r="AV31" s="292" t="e">
        <f t="shared" si="16"/>
        <v>#VALUE!</v>
      </c>
      <c r="AW31" s="292" t="e">
        <f t="shared" si="17"/>
        <v>#VALUE!</v>
      </c>
      <c r="AX31" s="292">
        <f t="shared" si="18"/>
        <v>-2.2718739247741551E-2</v>
      </c>
      <c r="AY31" s="292" t="e">
        <f t="shared" si="19"/>
        <v>#VALUE!</v>
      </c>
      <c r="AZ31" s="292" t="e">
        <f t="shared" si="20"/>
        <v>#VALUE!</v>
      </c>
      <c r="BA31" s="292" t="e">
        <f t="shared" si="21"/>
        <v>#VALUE!</v>
      </c>
      <c r="BB31" s="292" t="e">
        <f t="shared" si="22"/>
        <v>#VALUE!</v>
      </c>
      <c r="BC31" s="292" t="e">
        <f t="shared" si="23"/>
        <v>#VALUE!</v>
      </c>
      <c r="BD31" s="292" t="e">
        <f t="shared" si="24"/>
        <v>#VALUE!</v>
      </c>
      <c r="BE31" s="292" t="e">
        <f t="shared" si="25"/>
        <v>#VALUE!</v>
      </c>
    </row>
    <row r="32" spans="1:57">
      <c r="A32" s="195" t="s">
        <v>39</v>
      </c>
      <c r="B32" s="197"/>
      <c r="C32" s="213" t="s">
        <v>28</v>
      </c>
      <c r="D32" s="304">
        <v>13.837300000000001</v>
      </c>
      <c r="E32" s="304">
        <v>11.326180000000001</v>
      </c>
      <c r="F32" s="304">
        <v>10.88805</v>
      </c>
      <c r="G32" s="304">
        <v>10.358359999999999</v>
      </c>
      <c r="H32" s="304">
        <v>9.19435</v>
      </c>
      <c r="I32" s="304">
        <v>9.0635619999999992</v>
      </c>
      <c r="J32" s="304">
        <v>8.9654720000000001</v>
      </c>
      <c r="K32" s="304">
        <v>8.5665709999999997</v>
      </c>
      <c r="L32" s="304">
        <v>8.0107250000000008</v>
      </c>
      <c r="M32" s="304">
        <v>7.6026680000000004</v>
      </c>
      <c r="N32" s="304">
        <v>7.6606069999999997</v>
      </c>
      <c r="O32" s="304">
        <v>7.4451999999999998</v>
      </c>
      <c r="P32" s="304">
        <v>7.1565529999999997</v>
      </c>
      <c r="Q32" s="304">
        <v>6.8050620000000004</v>
      </c>
      <c r="R32" s="304" t="s">
        <v>89</v>
      </c>
      <c r="S32" s="304">
        <v>5.9312060000000004</v>
      </c>
      <c r="T32" s="304">
        <v>4.9895370000000003</v>
      </c>
      <c r="U32" s="304">
        <v>4.4990839999999999</v>
      </c>
      <c r="V32" s="304">
        <v>4.3421399999999997</v>
      </c>
      <c r="W32" s="304">
        <v>4.1067220000000004</v>
      </c>
      <c r="X32" s="304">
        <v>3.9301599999999999</v>
      </c>
      <c r="Y32" s="304">
        <v>3.8778450000000002</v>
      </c>
      <c r="Z32" s="304">
        <v>4.3486789999999997</v>
      </c>
      <c r="AA32" s="304">
        <v>4.1655769999999999</v>
      </c>
      <c r="AB32" s="304">
        <v>3.6560290000000002</v>
      </c>
      <c r="AD32" s="195" t="s">
        <v>39</v>
      </c>
      <c r="AE32" s="197"/>
      <c r="AF32" s="213" t="s">
        <v>28</v>
      </c>
      <c r="AG32" s="292">
        <f t="shared" si="1"/>
        <v>-0.32188887298823721</v>
      </c>
      <c r="AH32" s="292">
        <f t="shared" si="2"/>
        <v>-0.36751124712163047</v>
      </c>
      <c r="AI32" s="292">
        <f t="shared" si="3"/>
        <v>-0.28922797939660322</v>
      </c>
      <c r="AJ32" s="292">
        <f t="shared" si="4"/>
        <v>-0.34424106077694033</v>
      </c>
      <c r="AK32" s="292">
        <f t="shared" si="5"/>
        <v>-0.3346116093594641</v>
      </c>
      <c r="AL32" s="292">
        <f t="shared" si="6"/>
        <v>-0.50074731379424087</v>
      </c>
      <c r="AM32" s="292">
        <f t="shared" si="7"/>
        <v>-0.44025909352651577</v>
      </c>
      <c r="AN32" s="292">
        <f t="shared" si="8"/>
        <v>-0.55002318792929805</v>
      </c>
      <c r="AO32" s="292">
        <f t="shared" si="9"/>
        <v>-0.76870492457713235</v>
      </c>
      <c r="AP32" s="292">
        <f t="shared" si="10"/>
        <v>-0.42332404862311551</v>
      </c>
      <c r="AQ32" s="292">
        <f t="shared" si="11"/>
        <v>-0.61924558567448473</v>
      </c>
      <c r="AR32" s="292">
        <f t="shared" si="12"/>
        <v>-0.63117176372373807</v>
      </c>
      <c r="AS32" s="292">
        <f t="shared" si="13"/>
        <v>-0.63558393864293805</v>
      </c>
      <c r="AT32" s="292">
        <f t="shared" si="14"/>
        <v>-0.64806644646470157</v>
      </c>
      <c r="AU32" s="292" t="e">
        <f t="shared" si="15"/>
        <v>#VALUE!</v>
      </c>
      <c r="AV32" s="292">
        <f t="shared" si="16"/>
        <v>-0.59446853343917005</v>
      </c>
      <c r="AW32" s="292">
        <f t="shared" si="17"/>
        <v>-0.64575246104801165</v>
      </c>
      <c r="AX32" s="292">
        <f t="shared" si="18"/>
        <v>-0.70411637410557504</v>
      </c>
      <c r="AY32" s="292">
        <f t="shared" si="19"/>
        <v>-0.89912320434514315</v>
      </c>
      <c r="AZ32" s="292">
        <f t="shared" si="20"/>
        <v>-0.68077316660598652</v>
      </c>
      <c r="BA32" s="292">
        <f t="shared" si="21"/>
        <v>-0.74630093840553546</v>
      </c>
      <c r="BB32" s="292">
        <f t="shared" si="22"/>
        <v>-0.74583610205729323</v>
      </c>
      <c r="BC32" s="292">
        <f t="shared" si="23"/>
        <v>-0.71813579291489049</v>
      </c>
      <c r="BD32" s="292">
        <f t="shared" si="24"/>
        <v>-0.64031487244269225</v>
      </c>
      <c r="BE32" s="292">
        <f t="shared" si="25"/>
        <v>-1.0158146211654615</v>
      </c>
    </row>
    <row r="33" spans="1:57">
      <c r="A33" s="195" t="s">
        <v>23</v>
      </c>
      <c r="B33" s="197"/>
      <c r="C33" s="213" t="s">
        <v>28</v>
      </c>
      <c r="D33" s="304" t="s">
        <v>89</v>
      </c>
      <c r="E33" s="304" t="s">
        <v>89</v>
      </c>
      <c r="F33" s="304" t="s">
        <v>89</v>
      </c>
      <c r="G33" s="304" t="s">
        <v>89</v>
      </c>
      <c r="H33" s="304" t="s">
        <v>89</v>
      </c>
      <c r="I33" s="304" t="s">
        <v>89</v>
      </c>
      <c r="J33" s="304" t="s">
        <v>89</v>
      </c>
      <c r="K33" s="304" t="s">
        <v>89</v>
      </c>
      <c r="L33" s="304" t="s">
        <v>89</v>
      </c>
      <c r="M33" s="304" t="s">
        <v>89</v>
      </c>
      <c r="N33" s="304" t="s">
        <v>89</v>
      </c>
      <c r="O33" s="304" t="s">
        <v>89</v>
      </c>
      <c r="P33" s="304">
        <v>4.8352870000000001</v>
      </c>
      <c r="Q33" s="304">
        <v>4.5612500000000002</v>
      </c>
      <c r="R33" s="304">
        <v>5.299258</v>
      </c>
      <c r="S33" s="304">
        <v>4.9634330000000002</v>
      </c>
      <c r="T33" s="304">
        <v>4.882771</v>
      </c>
      <c r="U33" s="304">
        <v>5.0279629999999997</v>
      </c>
      <c r="V33" s="304">
        <v>5.5926</v>
      </c>
      <c r="W33" s="304">
        <v>5.070983</v>
      </c>
      <c r="X33" s="304">
        <v>4.9741879999999998</v>
      </c>
      <c r="Y33" s="304">
        <v>4.5762530000000003</v>
      </c>
      <c r="Z33" s="304">
        <v>4.9903199999999996</v>
      </c>
      <c r="AA33" s="304">
        <v>6.2163909999999998</v>
      </c>
      <c r="AB33" s="304">
        <v>6.7558069999999999</v>
      </c>
      <c r="AD33" s="195" t="s">
        <v>23</v>
      </c>
      <c r="AE33" s="197"/>
      <c r="AF33" s="213" t="s">
        <v>28</v>
      </c>
      <c r="AG33" s="292" t="e">
        <f t="shared" si="1"/>
        <v>#VALUE!</v>
      </c>
      <c r="AH33" s="292" t="e">
        <f t="shared" si="2"/>
        <v>#VALUE!</v>
      </c>
      <c r="AI33" s="292" t="e">
        <f t="shared" si="3"/>
        <v>#VALUE!</v>
      </c>
      <c r="AJ33" s="292" t="e">
        <f t="shared" si="4"/>
        <v>#VALUE!</v>
      </c>
      <c r="AK33" s="292" t="e">
        <f t="shared" si="5"/>
        <v>#VALUE!</v>
      </c>
      <c r="AL33" s="292" t="e">
        <f t="shared" si="6"/>
        <v>#VALUE!</v>
      </c>
      <c r="AM33" s="292" t="e">
        <f t="shared" si="7"/>
        <v>#VALUE!</v>
      </c>
      <c r="AN33" s="292" t="e">
        <f t="shared" si="8"/>
        <v>#VALUE!</v>
      </c>
      <c r="AO33" s="292" t="e">
        <f t="shared" si="9"/>
        <v>#VALUE!</v>
      </c>
      <c r="AP33" s="292" t="e">
        <f t="shared" si="10"/>
        <v>#VALUE!</v>
      </c>
      <c r="AQ33" s="292" t="e">
        <f t="shared" si="11"/>
        <v>#VALUE!</v>
      </c>
      <c r="AR33" s="292" t="e">
        <f t="shared" si="12"/>
        <v>#VALUE!</v>
      </c>
      <c r="AS33" s="292">
        <f t="shared" si="13"/>
        <v>-0.72822678100366933</v>
      </c>
      <c r="AT33" s="292">
        <f t="shared" si="14"/>
        <v>-0.72457053883132028</v>
      </c>
      <c r="AU33" s="292">
        <f t="shared" si="15"/>
        <v>-0.72980841615473779</v>
      </c>
      <c r="AV33" s="292">
        <f t="shared" si="16"/>
        <v>-0.6288607762316728</v>
      </c>
      <c r="AW33" s="292">
        <f t="shared" si="17"/>
        <v>-0.64949053540972723</v>
      </c>
      <c r="AX33" s="292">
        <f t="shared" si="18"/>
        <v>-0.68535893234086043</v>
      </c>
      <c r="AY33" s="292">
        <f t="shared" si="19"/>
        <v>-0.85829012219608525</v>
      </c>
      <c r="AZ33" s="292">
        <f t="shared" si="20"/>
        <v>-0.64884037924364291</v>
      </c>
      <c r="BA33" s="292">
        <f t="shared" si="21"/>
        <v>-0.70753652781296228</v>
      </c>
      <c r="BB33" s="292">
        <f t="shared" si="22"/>
        <v>-0.72037899383377424</v>
      </c>
      <c r="BC33" s="292">
        <f t="shared" si="23"/>
        <v>-0.69613867113959271</v>
      </c>
      <c r="BD33" s="292">
        <f t="shared" si="24"/>
        <v>-0.52793906117879408</v>
      </c>
      <c r="BE33" s="292">
        <f t="shared" si="25"/>
        <v>-0.57257117782023148</v>
      </c>
    </row>
    <row r="34" spans="1:57">
      <c r="A34" s="195" t="s">
        <v>10</v>
      </c>
      <c r="B34" s="197"/>
      <c r="C34" s="213" t="s">
        <v>28</v>
      </c>
      <c r="D34" s="304" t="s">
        <v>89</v>
      </c>
      <c r="E34" s="304">
        <v>33.20346</v>
      </c>
      <c r="F34" s="304" t="s">
        <v>89</v>
      </c>
      <c r="G34" s="304">
        <v>27.669550000000001</v>
      </c>
      <c r="H34" s="304" t="s">
        <v>89</v>
      </c>
      <c r="I34" s="304">
        <v>29.953299999999999</v>
      </c>
      <c r="J34" s="304" t="s">
        <v>89</v>
      </c>
      <c r="K34" s="304">
        <v>31.136130000000001</v>
      </c>
      <c r="L34" s="304">
        <v>33.148180000000004</v>
      </c>
      <c r="M34" s="304">
        <v>34.446010000000001</v>
      </c>
      <c r="N34" s="304">
        <v>32.866289999999999</v>
      </c>
      <c r="O34" s="304">
        <v>32.490349999999999</v>
      </c>
      <c r="P34" s="304">
        <v>32.339269999999999</v>
      </c>
      <c r="Q34" s="304">
        <v>32.931890000000003</v>
      </c>
      <c r="R34" s="304">
        <v>32.465519999999998</v>
      </c>
      <c r="S34" s="304">
        <v>34.219360000000002</v>
      </c>
      <c r="T34" s="304">
        <v>32.688760000000002</v>
      </c>
      <c r="U34" s="304">
        <v>32.009390000000003</v>
      </c>
      <c r="V34" s="304">
        <v>31.829429999999999</v>
      </c>
      <c r="W34" s="304">
        <v>32.503399999999999</v>
      </c>
      <c r="X34" s="304">
        <v>32.04269</v>
      </c>
      <c r="Y34" s="304">
        <v>32.58258</v>
      </c>
      <c r="Z34" s="304">
        <v>33.607480000000002</v>
      </c>
      <c r="AA34" s="304" t="s">
        <v>89</v>
      </c>
      <c r="AB34" s="304" t="s">
        <v>89</v>
      </c>
      <c r="AD34" s="195" t="s">
        <v>10</v>
      </c>
      <c r="AE34" s="197"/>
      <c r="AF34" s="213" t="s">
        <v>28</v>
      </c>
      <c r="AG34" s="292" t="e">
        <f t="shared" si="1"/>
        <v>#VALUE!</v>
      </c>
      <c r="AH34" s="292">
        <f t="shared" si="2"/>
        <v>0.64691706275442984</v>
      </c>
      <c r="AI34" s="292" t="e">
        <f t="shared" si="3"/>
        <v>#VALUE!</v>
      </c>
      <c r="AJ34" s="292">
        <f t="shared" si="4"/>
        <v>0.38123696574350563</v>
      </c>
      <c r="AK34" s="292" t="e">
        <f t="shared" si="5"/>
        <v>#VALUE!</v>
      </c>
      <c r="AL34" s="292">
        <f t="shared" si="6"/>
        <v>0.35363137602525391</v>
      </c>
      <c r="AM34" s="292" t="e">
        <f t="shared" si="7"/>
        <v>#VALUE!</v>
      </c>
      <c r="AN34" s="292">
        <f t="shared" si="8"/>
        <v>0.511579065084383</v>
      </c>
      <c r="AO34" s="292">
        <f t="shared" si="9"/>
        <v>0.41659601053426631</v>
      </c>
      <c r="AP34" s="292">
        <f t="shared" si="10"/>
        <v>0.88803006436080478</v>
      </c>
      <c r="AQ34" s="292">
        <f t="shared" si="11"/>
        <v>0.33890792075338361</v>
      </c>
      <c r="AR34" s="292">
        <f t="shared" si="12"/>
        <v>0.26663005895825254</v>
      </c>
      <c r="AS34" s="292">
        <f t="shared" si="13"/>
        <v>0.36947040723810698</v>
      </c>
      <c r="AT34" s="292">
        <f t="shared" si="14"/>
        <v>0.2427431501319651</v>
      </c>
      <c r="AU34" s="292">
        <f t="shared" si="15"/>
        <v>0.13718847958140959</v>
      </c>
      <c r="AV34" s="292">
        <f t="shared" si="16"/>
        <v>0.41082202593757322</v>
      </c>
      <c r="AW34" s="292">
        <f t="shared" si="17"/>
        <v>0.32404836820233457</v>
      </c>
      <c r="AX34" s="292">
        <f t="shared" si="18"/>
        <v>0.27157553789032124</v>
      </c>
      <c r="AY34" s="292">
        <f t="shared" si="19"/>
        <v>-1.5408981338461425E-3</v>
      </c>
      <c r="AZ34" s="292">
        <f t="shared" si="20"/>
        <v>0.25962064831647413</v>
      </c>
      <c r="BA34" s="292">
        <f t="shared" si="21"/>
        <v>0.29750790169840324</v>
      </c>
      <c r="BB34" s="292">
        <f t="shared" si="22"/>
        <v>0.30045710395185171</v>
      </c>
      <c r="BC34" s="292">
        <f t="shared" si="23"/>
        <v>0.28493197955632665</v>
      </c>
      <c r="BD34" s="292" t="e">
        <f t="shared" si="24"/>
        <v>#VALUE!</v>
      </c>
      <c r="BE34" s="292" t="e">
        <f t="shared" si="25"/>
        <v>#VALUE!</v>
      </c>
    </row>
    <row r="35" spans="1:57">
      <c r="A35" s="195" t="s">
        <v>26</v>
      </c>
      <c r="B35" s="197"/>
      <c r="C35" s="213" t="s">
        <v>28</v>
      </c>
      <c r="D35" s="304">
        <v>1.719991</v>
      </c>
      <c r="E35" s="304">
        <v>1.72115</v>
      </c>
      <c r="F35" s="304">
        <v>1.7228889999999999</v>
      </c>
      <c r="G35" s="304">
        <v>1.7136169999999999</v>
      </c>
      <c r="H35" s="304">
        <v>1.715935</v>
      </c>
      <c r="I35" s="304">
        <v>1.57917</v>
      </c>
      <c r="J35" s="304">
        <v>1.57917</v>
      </c>
      <c r="K35" s="304">
        <v>1.5710569999999999</v>
      </c>
      <c r="L35" s="304">
        <v>1.5710569999999999</v>
      </c>
      <c r="M35" s="304">
        <v>1.5710569999999999</v>
      </c>
      <c r="N35" s="304">
        <v>1.557728</v>
      </c>
      <c r="O35" s="304">
        <v>1.5507740000000001</v>
      </c>
      <c r="P35" s="304">
        <v>1.5507740000000001</v>
      </c>
      <c r="Q35" s="304">
        <v>1.5507740000000001</v>
      </c>
      <c r="R35" s="304">
        <v>1.5507740000000001</v>
      </c>
      <c r="S35" s="304">
        <v>1.5246960000000001</v>
      </c>
      <c r="T35" s="304">
        <v>1.5246960000000001</v>
      </c>
      <c r="U35" s="304">
        <v>1.5246960000000001</v>
      </c>
      <c r="V35" s="304" t="s">
        <v>89</v>
      </c>
      <c r="W35" s="304" t="s">
        <v>89</v>
      </c>
      <c r="X35" s="304">
        <v>1.5588869999999999</v>
      </c>
      <c r="Y35" s="304" t="s">
        <v>89</v>
      </c>
      <c r="Z35" s="304" t="s">
        <v>89</v>
      </c>
      <c r="AA35" s="304" t="s">
        <v>89</v>
      </c>
      <c r="AB35" s="304" t="s">
        <v>89</v>
      </c>
      <c r="AD35" s="195" t="s">
        <v>26</v>
      </c>
      <c r="AE35" s="197"/>
      <c r="AF35" s="213" t="s">
        <v>28</v>
      </c>
      <c r="AG35" s="292">
        <f t="shared" si="1"/>
        <v>-0.81129056779440989</v>
      </c>
      <c r="AH35" s="292">
        <f t="shared" si="2"/>
        <v>-0.81288719647222862</v>
      </c>
      <c r="AI35" s="292">
        <f t="shared" si="3"/>
        <v>-0.63259452621867585</v>
      </c>
      <c r="AJ35" s="292">
        <f t="shared" si="4"/>
        <v>-0.70652528799739367</v>
      </c>
      <c r="AK35" s="292">
        <f t="shared" si="5"/>
        <v>-0.67946499352151468</v>
      </c>
      <c r="AL35" s="292">
        <f t="shared" si="6"/>
        <v>-0.80685479255034143</v>
      </c>
      <c r="AM35" s="292">
        <f t="shared" si="7"/>
        <v>-0.71581197846554123</v>
      </c>
      <c r="AN35" s="292">
        <f t="shared" si="8"/>
        <v>-0.87907053100714672</v>
      </c>
      <c r="AO35" s="292">
        <f t="shared" si="9"/>
        <v>-1.072353185795579</v>
      </c>
      <c r="AP35" s="292">
        <f t="shared" si="10"/>
        <v>-0.71798102139383302</v>
      </c>
      <c r="AQ35" s="292">
        <f t="shared" si="11"/>
        <v>-0.85123671692671066</v>
      </c>
      <c r="AR35" s="292">
        <f t="shared" si="12"/>
        <v>-0.84247121317659079</v>
      </c>
      <c r="AS35" s="292">
        <f t="shared" si="13"/>
        <v>-0.85931327436150629</v>
      </c>
      <c r="AT35" s="292">
        <f t="shared" si="14"/>
        <v>-0.82721449205533759</v>
      </c>
      <c r="AU35" s="292">
        <f t="shared" si="15"/>
        <v>-0.84943930213075536</v>
      </c>
      <c r="AV35" s="292">
        <f t="shared" si="16"/>
        <v>-0.7510649272087746</v>
      </c>
      <c r="AW35" s="292">
        <f t="shared" si="17"/>
        <v>-0.76706292795246589</v>
      </c>
      <c r="AX35" s="292">
        <f t="shared" si="18"/>
        <v>-0.80960725140580025</v>
      </c>
      <c r="AY35" s="292" t="e">
        <f t="shared" si="19"/>
        <v>#VALUE!</v>
      </c>
      <c r="AZ35" s="292" t="e">
        <f t="shared" si="20"/>
        <v>#VALUE!</v>
      </c>
      <c r="BA35" s="292">
        <f t="shared" si="21"/>
        <v>-0.83434551211340846</v>
      </c>
      <c r="BB35" s="292" t="e">
        <f t="shared" si="22"/>
        <v>#VALUE!</v>
      </c>
      <c r="BC35" s="292" t="e">
        <f t="shared" si="23"/>
        <v>#VALUE!</v>
      </c>
      <c r="BD35" s="292" t="e">
        <f t="shared" si="24"/>
        <v>#VALUE!</v>
      </c>
      <c r="BE35" s="292" t="e">
        <f t="shared" si="25"/>
        <v>#VALUE!</v>
      </c>
    </row>
    <row r="36" spans="1:57">
      <c r="A36" s="195" t="s">
        <v>40</v>
      </c>
      <c r="B36" s="197"/>
      <c r="C36" s="213" t="s">
        <v>28</v>
      </c>
      <c r="D36" s="304">
        <v>6.6916079999999996</v>
      </c>
      <c r="E36" s="304">
        <v>6.7694470000000004</v>
      </c>
      <c r="F36" s="304">
        <v>6.7669360000000003</v>
      </c>
      <c r="G36" s="304">
        <v>6.4505600000000003</v>
      </c>
      <c r="H36" s="304">
        <v>6.5158440000000004</v>
      </c>
      <c r="I36" s="304">
        <v>6.454326</v>
      </c>
      <c r="J36" s="304">
        <v>6.4151550000000004</v>
      </c>
      <c r="K36" s="304">
        <v>6.4241950000000001</v>
      </c>
      <c r="L36" s="304">
        <v>6.4425249999999998</v>
      </c>
      <c r="M36" s="304">
        <v>6.4284629999999998</v>
      </c>
      <c r="N36" s="304">
        <v>6.4380050000000004</v>
      </c>
      <c r="O36" s="304">
        <v>6.3752319999999996</v>
      </c>
      <c r="P36" s="304">
        <v>6.3225030000000002</v>
      </c>
      <c r="Q36" s="304">
        <v>6.4982680000000004</v>
      </c>
      <c r="R36" s="304">
        <v>6.3576560000000004</v>
      </c>
      <c r="S36" s="304">
        <v>6.2948829999999996</v>
      </c>
      <c r="T36" s="304">
        <v>5.5642040000000001</v>
      </c>
      <c r="U36" s="304" t="s">
        <v>89</v>
      </c>
      <c r="V36" s="304" t="s">
        <v>89</v>
      </c>
      <c r="W36" s="304" t="s">
        <v>89</v>
      </c>
      <c r="X36" s="304" t="s">
        <v>89</v>
      </c>
      <c r="Y36" s="304" t="s">
        <v>89</v>
      </c>
      <c r="Z36" s="304">
        <v>4.9791590000000001</v>
      </c>
      <c r="AA36" s="304" t="s">
        <v>89</v>
      </c>
      <c r="AB36" s="304" t="s">
        <v>89</v>
      </c>
      <c r="AD36" s="195" t="s">
        <v>40</v>
      </c>
      <c r="AE36" s="197"/>
      <c r="AF36" s="213" t="s">
        <v>28</v>
      </c>
      <c r="AG36" s="292">
        <f t="shared" si="1"/>
        <v>-0.61049369237205509</v>
      </c>
      <c r="AH36" s="292">
        <f t="shared" si="2"/>
        <v>-0.57880254822242871</v>
      </c>
      <c r="AI36" s="292">
        <f t="shared" si="3"/>
        <v>-0.44362272306123696</v>
      </c>
      <c r="AJ36" s="292">
        <f t="shared" si="4"/>
        <v>-0.50800929577618636</v>
      </c>
      <c r="AK36" s="292">
        <f t="shared" si="5"/>
        <v>-0.45812599825047334</v>
      </c>
      <c r="AL36" s="292">
        <f t="shared" si="6"/>
        <v>-0.60746361799632598</v>
      </c>
      <c r="AM36" s="292">
        <f t="shared" si="7"/>
        <v>-0.53540104776275477</v>
      </c>
      <c r="AN36" s="292">
        <f t="shared" si="8"/>
        <v>-0.65079392910339173</v>
      </c>
      <c r="AO36" s="292">
        <f t="shared" si="9"/>
        <v>-0.84264991727594352</v>
      </c>
      <c r="AP36" s="292">
        <f t="shared" si="10"/>
        <v>-0.48068644993053411</v>
      </c>
      <c r="AQ36" s="292">
        <f t="shared" si="11"/>
        <v>-0.66572083465963316</v>
      </c>
      <c r="AR36" s="292">
        <f t="shared" si="12"/>
        <v>-0.66952726251737282</v>
      </c>
      <c r="AS36" s="292">
        <f t="shared" si="13"/>
        <v>-0.66887127523898859</v>
      </c>
      <c r="AT36" s="292">
        <f t="shared" si="14"/>
        <v>-0.6585267686813242</v>
      </c>
      <c r="AU36" s="292">
        <f t="shared" si="15"/>
        <v>-0.69603020329448695</v>
      </c>
      <c r="AV36" s="292">
        <f t="shared" si="16"/>
        <v>-0.58154435836707263</v>
      </c>
      <c r="AW36" s="292">
        <f t="shared" si="17"/>
        <v>-0.62563231063286062</v>
      </c>
      <c r="AX36" s="292" t="e">
        <f t="shared" si="18"/>
        <v>#VALUE!</v>
      </c>
      <c r="AY36" s="292" t="e">
        <f t="shared" si="19"/>
        <v>#VALUE!</v>
      </c>
      <c r="AZ36" s="292" t="e">
        <f t="shared" si="20"/>
        <v>#VALUE!</v>
      </c>
      <c r="BA36" s="292" t="e">
        <f t="shared" si="21"/>
        <v>#VALUE!</v>
      </c>
      <c r="BB36" s="292" t="e">
        <f t="shared" si="22"/>
        <v>#VALUE!</v>
      </c>
      <c r="BC36" s="292">
        <f t="shared" si="23"/>
        <v>-0.69652129923869188</v>
      </c>
      <c r="BD36" s="292" t="e">
        <f t="shared" si="24"/>
        <v>#VALUE!</v>
      </c>
      <c r="BE36" s="292" t="e">
        <f t="shared" si="25"/>
        <v>#VALUE!</v>
      </c>
    </row>
    <row r="37" spans="1:57">
      <c r="A37" s="195" t="s">
        <v>41</v>
      </c>
      <c r="B37" s="197"/>
      <c r="C37" s="213" t="s">
        <v>28</v>
      </c>
      <c r="D37" s="304">
        <v>12.34521</v>
      </c>
      <c r="E37" s="304">
        <v>14.160069999999999</v>
      </c>
      <c r="F37" s="304">
        <v>14.423920000000001</v>
      </c>
      <c r="G37" s="304">
        <v>14.73175</v>
      </c>
      <c r="H37" s="304" t="s">
        <v>89</v>
      </c>
      <c r="I37" s="304">
        <v>14.72383</v>
      </c>
      <c r="J37" s="304">
        <v>14.98593</v>
      </c>
      <c r="K37" s="304">
        <v>15.634130000000001</v>
      </c>
      <c r="L37" s="304">
        <v>16.486370000000001</v>
      </c>
      <c r="M37" s="304">
        <v>17.10642</v>
      </c>
      <c r="N37" s="304">
        <v>19.195250000000001</v>
      </c>
      <c r="O37" s="304">
        <v>19.547049999999999</v>
      </c>
      <c r="P37" s="304">
        <v>17.597270000000002</v>
      </c>
      <c r="Q37" s="304">
        <v>17.96332</v>
      </c>
      <c r="R37" s="304">
        <v>19.746110000000002</v>
      </c>
      <c r="S37" s="304">
        <v>19.64996</v>
      </c>
      <c r="T37" s="304">
        <v>19.225149999999999</v>
      </c>
      <c r="U37" s="304">
        <v>17.448550000000001</v>
      </c>
      <c r="V37" s="304">
        <v>18.473179999999999</v>
      </c>
      <c r="W37" s="304">
        <v>19.84609</v>
      </c>
      <c r="X37" s="304">
        <v>20.649080000000001</v>
      </c>
      <c r="Y37" s="304" t="s">
        <v>89</v>
      </c>
      <c r="Z37" s="304">
        <v>22.211960000000001</v>
      </c>
      <c r="AA37" s="304" t="s">
        <v>89</v>
      </c>
      <c r="AB37" s="304" t="s">
        <v>89</v>
      </c>
      <c r="AD37" s="195" t="s">
        <v>41</v>
      </c>
      <c r="AE37" s="197"/>
      <c r="AF37" s="213" t="s">
        <v>28</v>
      </c>
      <c r="AG37" s="292">
        <f t="shared" si="1"/>
        <v>-0.38215236670646646</v>
      </c>
      <c r="AH37" s="292">
        <f t="shared" si="2"/>
        <v>-0.23610650928060692</v>
      </c>
      <c r="AI37" s="292">
        <f t="shared" si="3"/>
        <v>-0.15675900564788656</v>
      </c>
      <c r="AJ37" s="292">
        <f t="shared" si="4"/>
        <v>-0.16096086187644573</v>
      </c>
      <c r="AK37" s="292" t="e">
        <f t="shared" si="5"/>
        <v>#VALUE!</v>
      </c>
      <c r="AL37" s="292">
        <f t="shared" si="6"/>
        <v>-0.26924549419903038</v>
      </c>
      <c r="AM37" s="292">
        <f t="shared" si="7"/>
        <v>-0.21566029286087335</v>
      </c>
      <c r="AN37" s="292">
        <f t="shared" si="8"/>
        <v>-0.21758707086971704</v>
      </c>
      <c r="AO37" s="292">
        <f t="shared" si="9"/>
        <v>-0.36905468376427958</v>
      </c>
      <c r="AP37" s="292">
        <f t="shared" si="10"/>
        <v>4.0954366262004112E-2</v>
      </c>
      <c r="AQ37" s="292">
        <f t="shared" si="11"/>
        <v>-0.18077468068676156</v>
      </c>
      <c r="AR37" s="292">
        <f t="shared" si="12"/>
        <v>-0.19735272140121063</v>
      </c>
      <c r="AS37" s="292">
        <f t="shared" si="13"/>
        <v>-0.21888990221453719</v>
      </c>
      <c r="AT37" s="292">
        <f t="shared" si="14"/>
        <v>-0.26761906465082325</v>
      </c>
      <c r="AU37" s="292">
        <f t="shared" si="15"/>
        <v>-0.26874476900447641</v>
      </c>
      <c r="AV37" s="292">
        <f t="shared" si="16"/>
        <v>-0.10693817417246311</v>
      </c>
      <c r="AW37" s="292">
        <f t="shared" si="17"/>
        <v>-0.14733742275300216</v>
      </c>
      <c r="AX37" s="292">
        <f t="shared" si="18"/>
        <v>-0.2448452471008136</v>
      </c>
      <c r="AY37" s="292">
        <f t="shared" si="19"/>
        <v>-0.43768188101482991</v>
      </c>
      <c r="AZ37" s="292">
        <f t="shared" si="20"/>
        <v>-0.15954303123633171</v>
      </c>
      <c r="BA37" s="292">
        <f t="shared" si="21"/>
        <v>-0.12553302840275221</v>
      </c>
      <c r="BB37" s="292" t="e">
        <f t="shared" si="22"/>
        <v>#VALUE!</v>
      </c>
      <c r="BC37" s="292">
        <f t="shared" si="23"/>
        <v>-0.10573607490534472</v>
      </c>
      <c r="BD37" s="292" t="e">
        <f t="shared" si="24"/>
        <v>#VALUE!</v>
      </c>
      <c r="BE37" s="292" t="e">
        <f t="shared" si="25"/>
        <v>#VALUE!</v>
      </c>
    </row>
    <row r="38" spans="1:57" ht="41.4">
      <c r="A38" s="233" t="s">
        <v>42</v>
      </c>
      <c r="B38" s="233" t="s">
        <v>234</v>
      </c>
      <c r="C38" s="213" t="s">
        <v>28</v>
      </c>
      <c r="D38" s="304">
        <v>7.4686700000000004</v>
      </c>
      <c r="E38" s="304">
        <v>7.7221149999999996</v>
      </c>
      <c r="F38" s="304">
        <v>6.2558480000000003</v>
      </c>
      <c r="G38" s="304">
        <v>5.427746</v>
      </c>
      <c r="H38" s="304">
        <v>5.62859</v>
      </c>
      <c r="I38" s="304">
        <v>5.9177280000000003</v>
      </c>
      <c r="J38" s="304">
        <v>6.0866389999999999</v>
      </c>
      <c r="K38" s="304">
        <v>5.7892169999999998</v>
      </c>
      <c r="L38" s="304">
        <v>5.9911490000000001</v>
      </c>
      <c r="M38" s="304">
        <v>6.9267789999999998</v>
      </c>
      <c r="N38" s="304">
        <v>6.9247870000000002</v>
      </c>
      <c r="O38" s="304">
        <v>6.3444649999999996</v>
      </c>
      <c r="P38" s="304">
        <v>6.1238530000000004</v>
      </c>
      <c r="Q38" s="304">
        <v>6.419448</v>
      </c>
      <c r="R38" s="304">
        <v>6.6927349999999999</v>
      </c>
      <c r="S38" s="304">
        <v>6.3977589999999998</v>
      </c>
      <c r="T38" s="304">
        <v>5.7452170000000002</v>
      </c>
      <c r="U38" s="304">
        <v>5.3139079999999996</v>
      </c>
      <c r="V38" s="304">
        <v>5.1726159999999997</v>
      </c>
      <c r="W38" s="304">
        <v>5.1317170000000001</v>
      </c>
      <c r="X38" s="304">
        <v>5.1205619999999996</v>
      </c>
      <c r="Y38" s="304">
        <v>4.7623769999999999</v>
      </c>
      <c r="Z38" s="304">
        <v>5.0901969999999999</v>
      </c>
      <c r="AA38" s="304" t="s">
        <v>89</v>
      </c>
      <c r="AB38" s="304" t="s">
        <v>89</v>
      </c>
      <c r="AD38" s="233" t="s">
        <v>42</v>
      </c>
      <c r="AE38" s="233" t="s">
        <v>234</v>
      </c>
      <c r="AF38" s="213" t="s">
        <v>28</v>
      </c>
      <c r="AG38" s="292">
        <f t="shared" si="1"/>
        <v>-0.57910921090265666</v>
      </c>
      <c r="AH38" s="292">
        <f t="shared" si="2"/>
        <v>-0.53462825465791763</v>
      </c>
      <c r="AI38" s="292">
        <f t="shared" si="3"/>
        <v>-0.46277028868307379</v>
      </c>
      <c r="AJ38" s="292">
        <f t="shared" si="4"/>
        <v>-0.55087342482898305</v>
      </c>
      <c r="AK38" s="292">
        <f t="shared" si="5"/>
        <v>-0.49904008826972429</v>
      </c>
      <c r="AL38" s="292">
        <f t="shared" si="6"/>
        <v>-0.62941017836964241</v>
      </c>
      <c r="AM38" s="292">
        <f t="shared" si="7"/>
        <v>-0.54765664353295607</v>
      </c>
      <c r="AN38" s="292">
        <f t="shared" si="8"/>
        <v>-0.68066133038554</v>
      </c>
      <c r="AO38" s="292">
        <f t="shared" si="9"/>
        <v>-0.86393355139430772</v>
      </c>
      <c r="AP38" s="292">
        <f t="shared" si="10"/>
        <v>-0.45634265785853001</v>
      </c>
      <c r="AQ38" s="292">
        <f t="shared" si="11"/>
        <v>-0.64721659971523715</v>
      </c>
      <c r="AR38" s="292">
        <f t="shared" si="12"/>
        <v>-0.67063017740023267</v>
      </c>
      <c r="AS38" s="292">
        <f t="shared" si="13"/>
        <v>-0.67679949227010838</v>
      </c>
      <c r="AT38" s="292">
        <f t="shared" si="14"/>
        <v>-0.66121418302813084</v>
      </c>
      <c r="AU38" s="292">
        <f t="shared" si="15"/>
        <v>-0.68533633408177108</v>
      </c>
      <c r="AV38" s="292">
        <f t="shared" si="16"/>
        <v>-0.57788840147478315</v>
      </c>
      <c r="AW38" s="292">
        <f t="shared" si="17"/>
        <v>-0.6192947120112281</v>
      </c>
      <c r="AX38" s="292">
        <f t="shared" si="18"/>
        <v>-0.67521748848430474</v>
      </c>
      <c r="AY38" s="292">
        <f t="shared" si="19"/>
        <v>-0.87200446825536748</v>
      </c>
      <c r="AZ38" s="292">
        <f t="shared" si="20"/>
        <v>-0.6468290919389974</v>
      </c>
      <c r="BA38" s="292">
        <f t="shared" si="21"/>
        <v>-0.70210171012983746</v>
      </c>
      <c r="BB38" s="292">
        <f t="shared" si="22"/>
        <v>-0.71359473762394521</v>
      </c>
      <c r="BC38" s="292">
        <f t="shared" si="23"/>
        <v>-0.69271462789492566</v>
      </c>
      <c r="BD38" s="292" t="e">
        <f t="shared" si="24"/>
        <v>#VALUE!</v>
      </c>
      <c r="BE38" s="292" t="e">
        <f t="shared" si="25"/>
        <v>#VALUE!</v>
      </c>
    </row>
    <row r="39" spans="1:57">
      <c r="A39" s="195" t="s">
        <v>43</v>
      </c>
      <c r="B39" s="197"/>
      <c r="C39" s="213" t="s">
        <v>28</v>
      </c>
      <c r="D39" s="304">
        <v>18.790649999999999</v>
      </c>
      <c r="E39" s="304" t="s">
        <v>89</v>
      </c>
      <c r="F39" s="304" t="s">
        <v>89</v>
      </c>
      <c r="G39" s="304" t="s">
        <v>89</v>
      </c>
      <c r="H39" s="304" t="s">
        <v>89</v>
      </c>
      <c r="I39" s="304">
        <v>18.947890000000001</v>
      </c>
      <c r="J39" s="304" t="s">
        <v>89</v>
      </c>
      <c r="K39" s="304" t="s">
        <v>89</v>
      </c>
      <c r="L39" s="304" t="s">
        <v>89</v>
      </c>
      <c r="M39" s="304" t="s">
        <v>89</v>
      </c>
      <c r="N39" s="304">
        <v>19.61618</v>
      </c>
      <c r="O39" s="304" t="s">
        <v>89</v>
      </c>
      <c r="P39" s="304" t="s">
        <v>89</v>
      </c>
      <c r="Q39" s="304" t="s">
        <v>89</v>
      </c>
      <c r="R39" s="304" t="s">
        <v>89</v>
      </c>
      <c r="S39" s="304">
        <v>19.633019999999998</v>
      </c>
      <c r="T39" s="304" t="s">
        <v>89</v>
      </c>
      <c r="U39" s="304" t="s">
        <v>89</v>
      </c>
      <c r="V39" s="304" t="s">
        <v>89</v>
      </c>
      <c r="W39" s="304" t="s">
        <v>89</v>
      </c>
      <c r="X39" s="304">
        <v>19.89949</v>
      </c>
      <c r="Y39" s="304" t="s">
        <v>89</v>
      </c>
      <c r="Z39" s="304" t="s">
        <v>89</v>
      </c>
      <c r="AA39" s="304" t="s">
        <v>89</v>
      </c>
      <c r="AB39" s="304" t="s">
        <v>89</v>
      </c>
      <c r="AD39" s="195" t="s">
        <v>43</v>
      </c>
      <c r="AE39" s="197"/>
      <c r="AF39" s="213" t="s">
        <v>28</v>
      </c>
      <c r="AG39" s="292">
        <f t="shared" si="1"/>
        <v>-0.12182977694899662</v>
      </c>
      <c r="AH39" s="292" t="e">
        <f t="shared" si="2"/>
        <v>#VALUE!</v>
      </c>
      <c r="AI39" s="292" t="e">
        <f t="shared" si="3"/>
        <v>#VALUE!</v>
      </c>
      <c r="AJ39" s="292" t="e">
        <f t="shared" si="4"/>
        <v>#VALUE!</v>
      </c>
      <c r="AK39" s="292" t="e">
        <f t="shared" si="5"/>
        <v>#VALUE!</v>
      </c>
      <c r="AL39" s="292">
        <f t="shared" si="6"/>
        <v>-9.648378466878467E-2</v>
      </c>
      <c r="AM39" s="292" t="e">
        <f t="shared" si="7"/>
        <v>#VALUE!</v>
      </c>
      <c r="AN39" s="292" t="e">
        <f t="shared" si="8"/>
        <v>#VALUE!</v>
      </c>
      <c r="AO39" s="292" t="e">
        <f t="shared" si="9"/>
        <v>#VALUE!</v>
      </c>
      <c r="AP39" s="292" t="e">
        <f t="shared" si="10"/>
        <v>#VALUE!</v>
      </c>
      <c r="AQ39" s="292">
        <f t="shared" si="11"/>
        <v>-0.16477370362691829</v>
      </c>
      <c r="AR39" s="292" t="e">
        <f t="shared" si="12"/>
        <v>#VALUE!</v>
      </c>
      <c r="AS39" s="292" t="e">
        <f t="shared" si="13"/>
        <v>#VALUE!</v>
      </c>
      <c r="AT39" s="292" t="e">
        <f t="shared" si="14"/>
        <v>#VALUE!</v>
      </c>
      <c r="AU39" s="292" t="e">
        <f t="shared" si="15"/>
        <v>#VALUE!</v>
      </c>
      <c r="AV39" s="292">
        <f t="shared" si="16"/>
        <v>-0.10754017959409097</v>
      </c>
      <c r="AW39" s="292" t="e">
        <f t="shared" si="17"/>
        <v>#VALUE!</v>
      </c>
      <c r="AX39" s="292" t="e">
        <f t="shared" si="18"/>
        <v>#VALUE!</v>
      </c>
      <c r="AY39" s="292" t="e">
        <f t="shared" si="19"/>
        <v>#VALUE!</v>
      </c>
      <c r="AZ39" s="292" t="e">
        <f t="shared" si="20"/>
        <v>#VALUE!</v>
      </c>
      <c r="BA39" s="292">
        <f t="shared" si="21"/>
        <v>-0.15336505449408988</v>
      </c>
      <c r="BB39" s="292" t="e">
        <f t="shared" si="22"/>
        <v>#VALUE!</v>
      </c>
      <c r="BC39" s="292" t="e">
        <f t="shared" si="23"/>
        <v>#VALUE!</v>
      </c>
      <c r="BD39" s="292" t="e">
        <f t="shared" si="24"/>
        <v>#VALUE!</v>
      </c>
      <c r="BE39" s="292" t="e">
        <f t="shared" si="25"/>
        <v>#VALUE!</v>
      </c>
    </row>
    <row r="40" spans="1:57">
      <c r="D40" s="128">
        <f>AVERAGE(D6:D39)</f>
        <v>21.807086331052627</v>
      </c>
      <c r="E40" s="128">
        <f t="shared" ref="E40:AB40" si="26">AVERAGE(E6:E39)</f>
        <v>19.251970692307694</v>
      </c>
      <c r="F40" s="128">
        <f t="shared" si="26"/>
        <v>18.608141026363636</v>
      </c>
      <c r="G40" s="128">
        <f t="shared" si="26"/>
        <v>18.5725611075</v>
      </c>
      <c r="H40" s="128">
        <f t="shared" si="26"/>
        <v>16.450664113571428</v>
      </c>
      <c r="I40" s="128">
        <f t="shared" si="26"/>
        <v>21.306938753200001</v>
      </c>
      <c r="J40" s="128">
        <f t="shared" si="26"/>
        <v>20.766787829999998</v>
      </c>
      <c r="K40" s="128">
        <f t="shared" si="26"/>
        <v>20.260009626470588</v>
      </c>
      <c r="L40" s="128">
        <f t="shared" si="26"/>
        <v>24.313154937777778</v>
      </c>
      <c r="M40" s="128">
        <f t="shared" si="26"/>
        <v>16.268086517777782</v>
      </c>
      <c r="N40" s="128">
        <f t="shared" si="26"/>
        <v>23.950802492631578</v>
      </c>
      <c r="O40" s="128">
        <f t="shared" si="26"/>
        <v>25.052416981363645</v>
      </c>
      <c r="P40" s="128">
        <f t="shared" si="26"/>
        <v>23.081791791499995</v>
      </c>
      <c r="Q40" s="128">
        <f t="shared" si="26"/>
        <v>25.812401664999996</v>
      </c>
      <c r="R40" s="128">
        <f t="shared" si="26"/>
        <v>28.166890791500009</v>
      </c>
      <c r="S40" s="128">
        <f t="shared" si="26"/>
        <v>22.659123381923074</v>
      </c>
      <c r="T40" s="128">
        <f t="shared" si="26"/>
        <v>23.433366786363635</v>
      </c>
      <c r="U40" s="128">
        <f t="shared" si="26"/>
        <v>24.352130513043473</v>
      </c>
      <c r="V40" s="128">
        <f t="shared" si="26"/>
        <v>31.876617999999986</v>
      </c>
      <c r="W40" s="128">
        <f t="shared" si="26"/>
        <v>24.663744065000003</v>
      </c>
      <c r="X40" s="128">
        <f t="shared" si="26"/>
        <v>24.030016136363642</v>
      </c>
      <c r="Y40" s="128">
        <f t="shared" si="26"/>
        <v>24.339630988888889</v>
      </c>
      <c r="Z40" s="128">
        <f t="shared" si="26"/>
        <v>25.296208999999998</v>
      </c>
      <c r="AA40" s="128">
        <f t="shared" si="26"/>
        <v>15.851069545454543</v>
      </c>
      <c r="AB40" s="128">
        <f t="shared" si="26"/>
        <v>10.760025375</v>
      </c>
    </row>
    <row r="41" spans="1:57">
      <c r="D41" s="128">
        <f>STDEV(D7:D39)</f>
        <v>24.759434077560879</v>
      </c>
      <c r="E41" s="128">
        <f t="shared" ref="E41:AB41" si="27">STDEV(E7:E39)</f>
        <v>21.566117375680196</v>
      </c>
      <c r="F41" s="128">
        <f t="shared" si="27"/>
        <v>26.692061544216919</v>
      </c>
      <c r="G41" s="128">
        <f t="shared" si="27"/>
        <v>23.861770263433506</v>
      </c>
      <c r="H41" s="128">
        <f t="shared" si="27"/>
        <v>21.685781098456054</v>
      </c>
      <c r="I41" s="128">
        <f t="shared" si="27"/>
        <v>24.450209548664411</v>
      </c>
      <c r="J41" s="128">
        <f t="shared" si="27"/>
        <v>26.805388017020558</v>
      </c>
      <c r="K41" s="128">
        <f t="shared" si="27"/>
        <v>21.259901187972652</v>
      </c>
      <c r="L41" s="128">
        <f t="shared" si="27"/>
        <v>21.207656431687113</v>
      </c>
      <c r="M41" s="128">
        <f t="shared" si="27"/>
        <v>20.469941516345518</v>
      </c>
      <c r="N41" s="128">
        <f t="shared" si="27"/>
        <v>26.306518559818613</v>
      </c>
      <c r="O41" s="128">
        <f t="shared" si="27"/>
        <v>27.896078363021118</v>
      </c>
      <c r="P41" s="128">
        <f t="shared" si="27"/>
        <v>25.056074930877962</v>
      </c>
      <c r="Q41" s="128">
        <f t="shared" si="27"/>
        <v>29.329306846061616</v>
      </c>
      <c r="R41" s="128">
        <f t="shared" si="27"/>
        <v>31.333747714210372</v>
      </c>
      <c r="S41" s="128">
        <f t="shared" si="27"/>
        <v>28.139281460613734</v>
      </c>
      <c r="T41" s="128">
        <f t="shared" si="27"/>
        <v>28.561764606255739</v>
      </c>
      <c r="U41" s="128">
        <f t="shared" si="27"/>
        <v>28.195689296762062</v>
      </c>
      <c r="V41" s="128">
        <f t="shared" si="27"/>
        <v>30.62369858428259</v>
      </c>
      <c r="W41" s="128">
        <f t="shared" si="27"/>
        <v>30.196580995528368</v>
      </c>
      <c r="X41" s="128">
        <f t="shared" si="27"/>
        <v>26.932642184943226</v>
      </c>
      <c r="Y41" s="128">
        <f t="shared" si="27"/>
        <v>27.434695012010916</v>
      </c>
      <c r="Z41" s="128">
        <f t="shared" si="27"/>
        <v>29.169316174834616</v>
      </c>
      <c r="AA41" s="128">
        <f t="shared" si="27"/>
        <v>18.24960351284108</v>
      </c>
      <c r="AB41" s="128">
        <f t="shared" si="27"/>
        <v>6.9933984281988995</v>
      </c>
    </row>
  </sheetData>
  <mergeCells count="76">
    <mergeCell ref="AD37:AE37"/>
    <mergeCell ref="AD39:AE39"/>
    <mergeCell ref="AD2:BE2"/>
    <mergeCell ref="AD32:AE32"/>
    <mergeCell ref="AD33:AE33"/>
    <mergeCell ref="AD34:AE34"/>
    <mergeCell ref="AD35:AE35"/>
    <mergeCell ref="AD36:AE36"/>
    <mergeCell ref="AD27:AE27"/>
    <mergeCell ref="AD28:AE28"/>
    <mergeCell ref="AD29:AE29"/>
    <mergeCell ref="AD30:AE30"/>
    <mergeCell ref="AD31:AE31"/>
    <mergeCell ref="AD22:AE22"/>
    <mergeCell ref="AD23:AE23"/>
    <mergeCell ref="AD24:AE24"/>
    <mergeCell ref="AD25:AE25"/>
    <mergeCell ref="AD26:AE26"/>
    <mergeCell ref="AD17:AE17"/>
    <mergeCell ref="AD18:AE18"/>
    <mergeCell ref="AD19:AE19"/>
    <mergeCell ref="AD20:AE20"/>
    <mergeCell ref="AD21:AE21"/>
    <mergeCell ref="AD12:AE12"/>
    <mergeCell ref="AD13:AE13"/>
    <mergeCell ref="AD14:AE14"/>
    <mergeCell ref="AD15:AE15"/>
    <mergeCell ref="AD16:AE16"/>
    <mergeCell ref="AD7:AE7"/>
    <mergeCell ref="AD8:AE8"/>
    <mergeCell ref="AD9:AE9"/>
    <mergeCell ref="AD10:AE10"/>
    <mergeCell ref="AD11:AE11"/>
    <mergeCell ref="AD3:AF3"/>
    <mergeCell ref="AG3:BE3"/>
    <mergeCell ref="AD4:AF4"/>
    <mergeCell ref="AG4:BE4"/>
    <mergeCell ref="AD6:AE6"/>
    <mergeCell ref="A6:B6"/>
    <mergeCell ref="D2:AB2"/>
    <mergeCell ref="A3:C3"/>
    <mergeCell ref="A4:C4"/>
    <mergeCell ref="D3:AB3"/>
    <mergeCell ref="D4:AB4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8:B28"/>
    <mergeCell ref="A29:B29"/>
    <mergeCell ref="A30:B30"/>
    <mergeCell ref="A31:B31"/>
    <mergeCell ref="A32:B32"/>
    <mergeCell ref="A39:B39"/>
    <mergeCell ref="A33:B33"/>
    <mergeCell ref="A34:B34"/>
    <mergeCell ref="A35:B35"/>
    <mergeCell ref="A36:B36"/>
    <mergeCell ref="A37:B37"/>
  </mergeCells>
  <hyperlinks>
    <hyperlink ref="A16" r:id="rId1" display="http://localhost/OECDStat_Metadata/ShowMetadata.ashx?Dataset=WATER_ABSTRACT&amp;Coords=[COU].[DEU]&amp;ShowOnWeb=true&amp;Lang=en"/>
    <hyperlink ref="A21" r:id="rId2" display="http://localhost/OECDStat_Metadata/ShowMetadata.ashx?Dataset=WATER_ABSTRACT&amp;Coords=[COU].[ISR]&amp;ShowOnWeb=true&amp;Lang=en"/>
    <hyperlink ref="AD16" r:id="rId3" display="http://localhost/OECDStat_Metadata/ShowMetadata.ashx?Dataset=WATER_ABSTRACT&amp;Coords=[COU].[DEU]&amp;ShowOnWeb=true&amp;Lang=en"/>
    <hyperlink ref="AD21" r:id="rId4" display="http://localhost/OECDStat_Metadata/ShowMetadata.ashx?Dataset=WATER_ABSTRACT&amp;Coords=[COU].[ISR]&amp;ShowOnWeb=true&amp;Lang=en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96"/>
  <sheetViews>
    <sheetView tabSelected="1" zoomScale="72" zoomScaleNormal="72" workbookViewId="0">
      <selection activeCell="D1" sqref="D1"/>
    </sheetView>
  </sheetViews>
  <sheetFormatPr defaultRowHeight="13.8"/>
  <cols>
    <col min="1" max="1" width="2.875" style="1" customWidth="1"/>
    <col min="2" max="2" width="23.125" style="1" customWidth="1"/>
    <col min="3" max="3" width="44.5" style="1" customWidth="1"/>
    <col min="4" max="4" width="32.625" style="1" customWidth="1"/>
    <col min="5" max="5" width="10" style="65" customWidth="1"/>
    <col min="6" max="6" width="30.125" style="1" customWidth="1"/>
    <col min="7" max="7" width="44.375" style="1" customWidth="1"/>
    <col min="8" max="8" width="65.875" style="1" customWidth="1"/>
    <col min="9" max="9" width="27.75" style="91" customWidth="1"/>
    <col min="10" max="10" width="11.625" style="60" customWidth="1"/>
    <col min="11" max="11" width="26.25" style="1" customWidth="1"/>
    <col min="12" max="12" width="9" style="91"/>
    <col min="13" max="16384" width="9" style="1"/>
  </cols>
  <sheetData>
    <row r="1" spans="2:13" ht="14.4" thickBot="1"/>
    <row r="2" spans="2:13" ht="31.2" customHeight="1" thickBot="1">
      <c r="C2" s="510" t="s">
        <v>180</v>
      </c>
    </row>
    <row r="3" spans="2:13" ht="14.4" thickBot="1">
      <c r="C3" s="7"/>
      <c r="D3" s="65"/>
      <c r="E3" s="1"/>
    </row>
    <row r="4" spans="2:13">
      <c r="B4" s="447" t="s">
        <v>308</v>
      </c>
      <c r="C4" s="448" t="s">
        <v>70</v>
      </c>
      <c r="D4" s="478" t="s">
        <v>106</v>
      </c>
      <c r="E4" s="450" t="s">
        <v>82</v>
      </c>
      <c r="G4" s="89" t="s">
        <v>123</v>
      </c>
      <c r="H4" s="89"/>
      <c r="I4" s="66"/>
      <c r="J4" s="95"/>
      <c r="K4" s="89"/>
      <c r="L4" s="66"/>
      <c r="M4" s="95"/>
    </row>
    <row r="5" spans="2:13">
      <c r="B5" s="451" t="s">
        <v>310</v>
      </c>
      <c r="C5" s="90" t="s">
        <v>1659</v>
      </c>
      <c r="D5" s="91">
        <f>'001 EPI'!F29</f>
        <v>0.17235725084843539</v>
      </c>
      <c r="E5" s="463" t="s">
        <v>3</v>
      </c>
      <c r="G5" s="17"/>
      <c r="H5" s="18"/>
    </row>
    <row r="6" spans="2:13" ht="33" customHeight="1" thickBot="1">
      <c r="B6" s="451"/>
      <c r="C6" s="508" t="s">
        <v>159</v>
      </c>
      <c r="D6" s="91">
        <f>'001 ENVIRO EXPENDITURES'!W29</f>
        <v>0.32917929403473978</v>
      </c>
      <c r="E6" s="461" t="s">
        <v>134</v>
      </c>
      <c r="I6" s="1"/>
      <c r="J6" s="1"/>
      <c r="L6" s="1"/>
    </row>
    <row r="7" spans="2:13" ht="33" customHeight="1">
      <c r="B7" s="451"/>
      <c r="C7" s="483"/>
      <c r="D7" s="484"/>
      <c r="E7" s="485"/>
      <c r="F7" s="448" t="s">
        <v>107</v>
      </c>
      <c r="G7" s="449" t="s">
        <v>106</v>
      </c>
      <c r="H7" s="448" t="s">
        <v>82</v>
      </c>
      <c r="I7" s="448" t="s">
        <v>107</v>
      </c>
      <c r="J7" s="449" t="s">
        <v>106</v>
      </c>
      <c r="K7" s="479" t="s">
        <v>82</v>
      </c>
      <c r="L7" s="1"/>
    </row>
    <row r="8" spans="2:13" ht="20.25" customHeight="1">
      <c r="B8" s="451"/>
      <c r="C8" s="486" t="s">
        <v>175</v>
      </c>
      <c r="D8" s="103">
        <f>'002 POLICY STRINGNESS'!BA25</f>
        <v>0.3359165583063094</v>
      </c>
      <c r="E8" s="100" t="s">
        <v>3</v>
      </c>
      <c r="F8" s="436" t="s">
        <v>316</v>
      </c>
      <c r="G8" s="103">
        <f>'0021 EPS Market'!BA25</f>
        <v>-3.6972793650301282E-2</v>
      </c>
      <c r="H8" s="100" t="s">
        <v>3</v>
      </c>
      <c r="I8" s="54" t="s">
        <v>318</v>
      </c>
      <c r="J8" s="91">
        <f>'00211 EPS Tax'!BA25</f>
        <v>0.10237509049002229</v>
      </c>
      <c r="K8" s="461" t="s">
        <v>3</v>
      </c>
      <c r="L8" s="1"/>
    </row>
    <row r="9" spans="2:13" ht="20.25" customHeight="1">
      <c r="B9" s="451"/>
      <c r="C9" s="486"/>
      <c r="D9" s="103"/>
      <c r="E9" s="100"/>
      <c r="F9" s="436"/>
      <c r="G9" s="103"/>
      <c r="H9" s="100"/>
      <c r="I9" s="54" t="s">
        <v>319</v>
      </c>
      <c r="J9" s="91">
        <f>'00212 EPS ETS'!BA25</f>
        <v>-0.55506296306314074</v>
      </c>
      <c r="K9" s="461" t="s">
        <v>3</v>
      </c>
      <c r="L9" s="1"/>
    </row>
    <row r="10" spans="2:13" ht="20.25" customHeight="1">
      <c r="B10" s="451"/>
      <c r="C10" s="486"/>
      <c r="D10" s="103"/>
      <c r="E10" s="100"/>
      <c r="F10" s="436"/>
      <c r="G10" s="103"/>
      <c r="H10" s="100"/>
      <c r="I10" s="437" t="s">
        <v>326</v>
      </c>
      <c r="J10" s="91">
        <f>'00213 EPS FeedIn'!BA25</f>
        <v>0.37451084639178867</v>
      </c>
      <c r="K10" s="461" t="s">
        <v>3</v>
      </c>
      <c r="L10" s="1"/>
    </row>
    <row r="11" spans="2:13" ht="20.25" customHeight="1">
      <c r="B11" s="451"/>
      <c r="C11" s="486"/>
      <c r="D11" s="103"/>
      <c r="E11" s="100"/>
      <c r="F11" s="436" t="s">
        <v>317</v>
      </c>
      <c r="G11" s="103">
        <f>'0022 EPS NonMarket'!BA25</f>
        <v>0.46644246936010836</v>
      </c>
      <c r="H11" s="100" t="s">
        <v>3</v>
      </c>
      <c r="I11" s="54" t="s">
        <v>322</v>
      </c>
      <c r="J11" s="91">
        <f>'00221 Standards'!BA25</f>
        <v>-2.5886857795316716</v>
      </c>
      <c r="K11" s="461" t="s">
        <v>3</v>
      </c>
      <c r="L11" s="1"/>
    </row>
    <row r="12" spans="2:13" ht="20.25" customHeight="1" thickBot="1">
      <c r="B12" s="451"/>
      <c r="C12" s="487"/>
      <c r="D12" s="488"/>
      <c r="E12" s="489"/>
      <c r="F12" s="490"/>
      <c r="G12" s="488"/>
      <c r="H12" s="489"/>
      <c r="I12" s="470" t="s">
        <v>325</v>
      </c>
      <c r="J12" s="471">
        <f>'00222 RD Subsidies'!BA25</f>
        <v>1.6823417464988741</v>
      </c>
      <c r="K12" s="469" t="s">
        <v>3</v>
      </c>
      <c r="L12" s="1"/>
    </row>
    <row r="13" spans="2:13" ht="40.5" customHeight="1">
      <c r="B13" s="451"/>
      <c r="C13" s="509"/>
      <c r="D13" s="91"/>
      <c r="E13" s="92"/>
      <c r="F13" s="89" t="s">
        <v>107</v>
      </c>
      <c r="G13" s="440" t="s">
        <v>1505</v>
      </c>
      <c r="H13" s="480" t="s">
        <v>1504</v>
      </c>
      <c r="I13" s="89"/>
      <c r="J13" s="66"/>
      <c r="K13" s="89"/>
      <c r="L13" s="1"/>
    </row>
    <row r="14" spans="2:13" ht="20.25" customHeight="1">
      <c r="B14" s="451"/>
      <c r="C14" s="486" t="s">
        <v>1511</v>
      </c>
      <c r="D14" s="101">
        <f>'007 FOOTPRINT'!J31</f>
        <v>1.4330721263717955E-2</v>
      </c>
      <c r="E14" s="100" t="s">
        <v>3</v>
      </c>
      <c r="F14" s="61" t="s">
        <v>1506</v>
      </c>
      <c r="G14" s="442">
        <f>-'0071 FOOTPRINTextra'!W26</f>
        <v>1.3685229793738503</v>
      </c>
      <c r="H14" s="481">
        <f>'0071 FOOTPRINTextra'!AD26</f>
        <v>-0.33600277375994037</v>
      </c>
      <c r="I14" s="1"/>
      <c r="J14" s="1"/>
      <c r="M14" s="60"/>
    </row>
    <row r="15" spans="2:13" ht="31.5" customHeight="1">
      <c r="B15" s="451"/>
      <c r="C15" s="486"/>
      <c r="D15" s="101"/>
      <c r="E15" s="100"/>
      <c r="F15" s="61" t="s">
        <v>1507</v>
      </c>
      <c r="G15" s="442">
        <f>-'0071 FOOTPRINTextra'!X26</f>
        <v>1.1467901772358566</v>
      </c>
      <c r="H15" s="481">
        <f>'0071 FOOTPRINTextra'!AE26</f>
        <v>-0.31133343461107854</v>
      </c>
      <c r="I15" s="1"/>
      <c r="J15" s="1"/>
      <c r="M15" s="60"/>
    </row>
    <row r="16" spans="2:13" ht="31.5" customHeight="1">
      <c r="B16" s="451"/>
      <c r="C16" s="486"/>
      <c r="D16" s="101"/>
      <c r="E16" s="100"/>
      <c r="F16" s="61" t="s">
        <v>122</v>
      </c>
      <c r="G16" s="442">
        <f>-'0071 FOOTPRINTextra'!Y26</f>
        <v>-0.19411018918158135</v>
      </c>
      <c r="H16" s="481">
        <f>'0071 FOOTPRINTextra'!AF26</f>
        <v>0.14214682878038812</v>
      </c>
      <c r="I16" s="1"/>
      <c r="J16" s="1"/>
      <c r="M16" s="60"/>
    </row>
    <row r="17" spans="2:13" ht="31.5" customHeight="1">
      <c r="B17" s="451"/>
      <c r="C17" s="486"/>
      <c r="D17" s="101"/>
      <c r="E17" s="100"/>
      <c r="F17" s="61" t="s">
        <v>1508</v>
      </c>
      <c r="G17" s="442">
        <f>-'0071 FOOTPRINTextra'!Z26</f>
        <v>0.37630624034621402</v>
      </c>
      <c r="H17" s="481"/>
      <c r="I17" s="1"/>
      <c r="J17" s="1"/>
      <c r="M17" s="60"/>
    </row>
    <row r="18" spans="2:13" ht="31.5" customHeight="1">
      <c r="B18" s="451"/>
      <c r="C18" s="486"/>
      <c r="D18" s="101"/>
      <c r="E18" s="100"/>
      <c r="F18" s="61" t="s">
        <v>1509</v>
      </c>
      <c r="G18" s="442">
        <f>-'0071 FOOTPRINTextra'!AA26</f>
        <v>0.84936799444909505</v>
      </c>
      <c r="H18" s="481">
        <f>'0071 FOOTPRINTextra'!AG26</f>
        <v>-0.59998644420249625</v>
      </c>
      <c r="I18" s="1"/>
      <c r="J18" s="1"/>
      <c r="M18" s="60"/>
    </row>
    <row r="19" spans="2:13" ht="31.5" customHeight="1" thickBot="1">
      <c r="B19" s="451"/>
      <c r="C19" s="487"/>
      <c r="D19" s="475"/>
      <c r="E19" s="489"/>
      <c r="F19" s="491" t="s">
        <v>1510</v>
      </c>
      <c r="G19" s="492">
        <f>-'0071 FOOTPRINTextra'!AB26</f>
        <v>0.50555098019685707</v>
      </c>
      <c r="H19" s="493">
        <f>'0071 FOOTPRINTextra'!AH26</f>
        <v>-0.50555098019685707</v>
      </c>
      <c r="I19" s="1"/>
      <c r="J19" s="1"/>
      <c r="M19" s="60"/>
    </row>
    <row r="20" spans="2:13" ht="20.25" customHeight="1">
      <c r="B20" s="451"/>
      <c r="C20" s="55" t="s">
        <v>230</v>
      </c>
      <c r="D20" s="91">
        <f>'003 REGULATORY QUALITY'!DK31</f>
        <v>-0.80704906675240995</v>
      </c>
      <c r="E20" s="461" t="s">
        <v>3</v>
      </c>
      <c r="G20" s="22"/>
      <c r="H20" s="23"/>
    </row>
    <row r="21" spans="2:13">
      <c r="B21" s="451"/>
      <c r="C21" s="55" t="s">
        <v>188</v>
      </c>
      <c r="D21" s="91">
        <f>'004 RULE OF LAW'!DK31</f>
        <v>-1.3126773794416859</v>
      </c>
      <c r="E21" s="461" t="s">
        <v>3</v>
      </c>
      <c r="G21" s="22"/>
      <c r="H21" s="23"/>
    </row>
    <row r="22" spans="2:13">
      <c r="B22" s="451"/>
      <c r="C22" s="55" t="s">
        <v>1483</v>
      </c>
      <c r="D22" s="91">
        <f>'006 ENVIRO CITATION'!AD28</f>
        <v>-0.38474457518892391</v>
      </c>
      <c r="E22" s="453" t="s">
        <v>3</v>
      </c>
      <c r="G22" s="22"/>
      <c r="H22" s="23"/>
    </row>
    <row r="23" spans="2:13" ht="14.4" thickBot="1">
      <c r="B23" s="454"/>
      <c r="C23" s="482" t="s">
        <v>309</v>
      </c>
      <c r="D23" s="471">
        <f>'005 ENVIRO PATENTS'!CF33</f>
        <v>-0.62394003635349216</v>
      </c>
      <c r="E23" s="460" t="s">
        <v>3</v>
      </c>
      <c r="G23" s="22"/>
      <c r="H23" s="23"/>
    </row>
    <row r="24" spans="2:13" ht="14.4" thickBot="1">
      <c r="C24" s="24"/>
      <c r="D24" s="24"/>
      <c r="E24" s="441"/>
      <c r="F24" s="24"/>
      <c r="G24" s="24"/>
      <c r="H24" s="24"/>
      <c r="I24" s="94"/>
    </row>
    <row r="25" spans="2:13">
      <c r="B25" s="447" t="s">
        <v>308</v>
      </c>
      <c r="C25" s="448" t="s">
        <v>70</v>
      </c>
      <c r="D25" s="449" t="s">
        <v>106</v>
      </c>
      <c r="E25" s="448" t="s">
        <v>82</v>
      </c>
      <c r="F25" s="448" t="s">
        <v>107</v>
      </c>
      <c r="G25" s="449" t="s">
        <v>106</v>
      </c>
      <c r="H25" s="450" t="s">
        <v>82</v>
      </c>
    </row>
    <row r="26" spans="2:13" ht="13.8" customHeight="1">
      <c r="B26" s="451" t="s">
        <v>312</v>
      </c>
      <c r="C26" s="102" t="s">
        <v>313</v>
      </c>
      <c r="D26" s="443">
        <f>-'10 FRESHWATER ABS'!BB32</f>
        <v>0.74583610205729323</v>
      </c>
      <c r="E26" s="98" t="s">
        <v>3</v>
      </c>
      <c r="F26" s="61" t="s">
        <v>1719</v>
      </c>
      <c r="G26" s="94">
        <f>'11 WATER PRODUCT'!AZ29</f>
        <v>0.3266620298289532</v>
      </c>
      <c r="H26" s="452" t="s">
        <v>134</v>
      </c>
      <c r="I26" s="1"/>
      <c r="J26" s="1"/>
    </row>
    <row r="27" spans="2:13" ht="40.5" customHeight="1">
      <c r="B27" s="451"/>
      <c r="C27" s="102"/>
      <c r="D27" s="443"/>
      <c r="E27" s="98"/>
      <c r="F27" s="81" t="s">
        <v>1684</v>
      </c>
      <c r="G27" s="444">
        <f>-'12 FW ABST PER CAPITA EUROSTAT'!V30</f>
        <v>0.62357439349567356</v>
      </c>
      <c r="H27" s="453" t="s">
        <v>134</v>
      </c>
    </row>
    <row r="28" spans="2:13" ht="40.5" customHeight="1">
      <c r="B28" s="451"/>
      <c r="C28" s="102"/>
      <c r="D28" s="443"/>
      <c r="E28" s="98"/>
      <c r="F28" s="93" t="s">
        <v>1627</v>
      </c>
      <c r="G28" s="94">
        <f>'14 POPULATION WASTEWATER'!Z30</f>
        <v>-1.0230107513903288</v>
      </c>
      <c r="H28" s="453" t="s">
        <v>134</v>
      </c>
      <c r="I28" s="1"/>
      <c r="J28" s="1"/>
    </row>
    <row r="29" spans="2:13" ht="40.5" customHeight="1">
      <c r="B29" s="451"/>
      <c r="C29" s="102"/>
      <c r="D29" s="443"/>
      <c r="E29" s="98"/>
      <c r="F29" s="93" t="s">
        <v>1488</v>
      </c>
      <c r="G29" s="444">
        <f>-'15 GENERATION WASTEWATER'!AT26</f>
        <v>-0.54132721608986978</v>
      </c>
      <c r="H29" s="453" t="s">
        <v>134</v>
      </c>
      <c r="I29" s="1"/>
      <c r="J29" s="1"/>
    </row>
    <row r="30" spans="2:13" ht="40.5" customHeight="1" thickBot="1">
      <c r="B30" s="454"/>
      <c r="C30" s="455"/>
      <c r="D30" s="456"/>
      <c r="E30" s="457"/>
      <c r="F30" s="458" t="s">
        <v>1726</v>
      </c>
      <c r="G30" s="459">
        <f>-'16 WASTEWATERtoINLANDW'!AT26</f>
        <v>6.0601573462406425E-2</v>
      </c>
      <c r="H30" s="460" t="s">
        <v>134</v>
      </c>
      <c r="I30" s="1"/>
      <c r="J30" s="1"/>
    </row>
    <row r="31" spans="2:13" ht="12" customHeight="1" thickBot="1">
      <c r="C31" s="24"/>
      <c r="D31" s="24"/>
      <c r="E31" s="441"/>
      <c r="F31" s="24"/>
      <c r="G31" s="24"/>
      <c r="H31" s="24"/>
      <c r="I31" s="94"/>
    </row>
    <row r="32" spans="2:13">
      <c r="B32" s="447" t="s">
        <v>308</v>
      </c>
      <c r="C32" s="448" t="s">
        <v>70</v>
      </c>
      <c r="D32" s="449" t="s">
        <v>106</v>
      </c>
      <c r="E32" s="448" t="s">
        <v>82</v>
      </c>
      <c r="F32" s="448" t="s">
        <v>107</v>
      </c>
      <c r="G32" s="449" t="s">
        <v>106</v>
      </c>
      <c r="H32" s="450" t="s">
        <v>82</v>
      </c>
      <c r="I32" s="1"/>
      <c r="J32" s="1"/>
    </row>
    <row r="33" spans="2:10">
      <c r="B33" s="451" t="s">
        <v>402</v>
      </c>
      <c r="C33" s="102" t="s">
        <v>403</v>
      </c>
      <c r="D33" s="104">
        <f>'20 NUE'!CW29</f>
        <v>3.6391954664826504E-2</v>
      </c>
      <c r="E33" s="98" t="s">
        <v>3</v>
      </c>
      <c r="F33" s="54" t="s">
        <v>404</v>
      </c>
      <c r="G33" s="444">
        <f>-'21 NBALANCE'!CW29</f>
        <v>0.37316230596742256</v>
      </c>
      <c r="H33" s="452" t="s">
        <v>3</v>
      </c>
    </row>
    <row r="34" spans="2:10">
      <c r="B34" s="451"/>
      <c r="C34" s="102"/>
      <c r="D34" s="104"/>
      <c r="E34" s="98"/>
      <c r="F34" s="437" t="s">
        <v>405</v>
      </c>
      <c r="G34" s="94">
        <f>'22 SOIL-P'!BA29</f>
        <v>-0.60563967267752461</v>
      </c>
      <c r="H34" s="461" t="s">
        <v>134</v>
      </c>
    </row>
    <row r="35" spans="2:10">
      <c r="B35" s="451"/>
      <c r="C35" s="102"/>
      <c r="D35" s="104"/>
      <c r="E35" s="98"/>
      <c r="F35" s="437" t="s">
        <v>406</v>
      </c>
      <c r="G35" s="94">
        <f>'23 SOIL-N'!BA29</f>
        <v>-0.3725969095363148</v>
      </c>
      <c r="H35" s="461" t="s">
        <v>134</v>
      </c>
    </row>
    <row r="36" spans="2:10">
      <c r="B36" s="451"/>
      <c r="C36" s="102"/>
      <c r="D36" s="104"/>
      <c r="E36" s="98"/>
      <c r="F36" s="437" t="s">
        <v>1676</v>
      </c>
      <c r="G36" s="444">
        <f>-'24 FERT N'!Z61</f>
        <v>0.12702234915228608</v>
      </c>
      <c r="H36" s="461" t="s">
        <v>134</v>
      </c>
      <c r="I36" s="1"/>
      <c r="J36" s="1"/>
    </row>
    <row r="37" spans="2:10">
      <c r="B37" s="451"/>
      <c r="C37" s="102"/>
      <c r="D37" s="104"/>
      <c r="E37" s="98"/>
      <c r="F37" s="437" t="s">
        <v>1678</v>
      </c>
      <c r="G37" s="444">
        <f>-'25 FERT P'!Z61</f>
        <v>0.25538375559333071</v>
      </c>
      <c r="H37" s="461" t="s">
        <v>134</v>
      </c>
      <c r="I37" s="1"/>
      <c r="J37" s="1"/>
    </row>
    <row r="38" spans="2:10" ht="14.4" thickBot="1">
      <c r="B38" s="454"/>
      <c r="C38" s="455"/>
      <c r="D38" s="477"/>
      <c r="E38" s="457"/>
      <c r="F38" s="474" t="s">
        <v>1677</v>
      </c>
      <c r="G38" s="459">
        <f>-'26 FERT K'!Z61</f>
        <v>0.50133046302558915</v>
      </c>
      <c r="H38" s="469" t="s">
        <v>134</v>
      </c>
    </row>
    <row r="39" spans="2:10" ht="14.4" thickBot="1">
      <c r="C39" s="24"/>
      <c r="D39" s="24"/>
      <c r="E39" s="441"/>
      <c r="F39" s="24"/>
      <c r="G39" s="24"/>
      <c r="H39" s="24"/>
      <c r="I39" s="94"/>
    </row>
    <row r="40" spans="2:10">
      <c r="B40" s="447" t="s">
        <v>308</v>
      </c>
      <c r="C40" s="448" t="s">
        <v>70</v>
      </c>
      <c r="D40" s="449" t="s">
        <v>106</v>
      </c>
      <c r="E40" s="448" t="s">
        <v>82</v>
      </c>
      <c r="F40" s="448" t="s">
        <v>107</v>
      </c>
      <c r="G40" s="449" t="s">
        <v>106</v>
      </c>
      <c r="H40" s="450" t="s">
        <v>82</v>
      </c>
      <c r="I40" s="1"/>
      <c r="J40" s="1"/>
    </row>
    <row r="41" spans="2:10" ht="17.25" customHeight="1">
      <c r="B41" s="462" t="s">
        <v>1718</v>
      </c>
      <c r="C41" s="102" t="s">
        <v>1485</v>
      </c>
      <c r="D41" s="101">
        <f>'30 RECYC MUNI'!AQ29</f>
        <v>-1.7216896729096143</v>
      </c>
      <c r="E41" s="98" t="s">
        <v>134</v>
      </c>
      <c r="F41" s="54" t="s">
        <v>1599</v>
      </c>
      <c r="G41" s="444">
        <f>-'31 WASTE GENER'!AA30</f>
        <v>0.36845250699028814</v>
      </c>
      <c r="H41" s="461" t="s">
        <v>134</v>
      </c>
      <c r="I41" s="1"/>
      <c r="J41" s="1"/>
    </row>
    <row r="42" spans="2:10" ht="17.25" customHeight="1">
      <c r="B42" s="462"/>
      <c r="C42" s="102"/>
      <c r="D42" s="101"/>
      <c r="E42" s="98"/>
      <c r="F42" s="438" t="s">
        <v>1600</v>
      </c>
      <c r="G42" s="444">
        <f>-'31 WASTE GENER'!AA68</f>
        <v>0.76514391681775962</v>
      </c>
      <c r="H42" s="461" t="s">
        <v>134</v>
      </c>
      <c r="I42" s="1"/>
      <c r="J42" s="1"/>
    </row>
    <row r="43" spans="2:10" ht="17.25" customHeight="1">
      <c r="B43" s="462"/>
      <c r="C43" s="102"/>
      <c r="D43" s="101"/>
      <c r="E43" s="98"/>
      <c r="F43" s="437" t="s">
        <v>407</v>
      </c>
      <c r="G43" s="444">
        <f>-'32 LANDFIL'!G30</f>
        <v>-0.55212992205002143</v>
      </c>
      <c r="H43" s="461" t="s">
        <v>134</v>
      </c>
      <c r="I43" s="1"/>
      <c r="J43" s="1"/>
    </row>
    <row r="44" spans="2:10" ht="17.25" customHeight="1">
      <c r="B44" s="462"/>
      <c r="C44" s="102"/>
      <c r="D44" s="101"/>
      <c r="E44" s="98"/>
      <c r="F44" s="437" t="s">
        <v>1662</v>
      </c>
      <c r="G44" s="94">
        <f>'33 RECOVERY'!AA30</f>
        <v>-0.26696310882728508</v>
      </c>
      <c r="H44" s="461" t="s">
        <v>134</v>
      </c>
      <c r="I44" s="1"/>
      <c r="J44" s="1"/>
    </row>
    <row r="45" spans="2:10" ht="17.25" customHeight="1" thickBot="1">
      <c r="B45" s="464"/>
      <c r="C45" s="455"/>
      <c r="D45" s="475"/>
      <c r="E45" s="457"/>
      <c r="F45" s="474" t="s">
        <v>1663</v>
      </c>
      <c r="G45" s="476">
        <f>'34 REC PACK'!AA30</f>
        <v>0.42000810063033445</v>
      </c>
      <c r="H45" s="469" t="s">
        <v>134</v>
      </c>
      <c r="I45" s="1"/>
      <c r="J45" s="1"/>
    </row>
    <row r="46" spans="2:10" ht="14.4" thickBot="1">
      <c r="C46" s="24"/>
      <c r="D46" s="24"/>
      <c r="E46" s="441"/>
      <c r="F46" s="24"/>
      <c r="G46" s="24"/>
      <c r="H46" s="24"/>
      <c r="I46" s="94"/>
    </row>
    <row r="47" spans="2:10">
      <c r="B47" s="447" t="s">
        <v>308</v>
      </c>
      <c r="C47" s="448" t="s">
        <v>70</v>
      </c>
      <c r="D47" s="449" t="s">
        <v>106</v>
      </c>
      <c r="E47" s="448" t="s">
        <v>82</v>
      </c>
      <c r="F47" s="448" t="s">
        <v>107</v>
      </c>
      <c r="G47" s="449" t="s">
        <v>106</v>
      </c>
      <c r="H47" s="450" t="s">
        <v>82</v>
      </c>
      <c r="I47" s="1"/>
      <c r="J47" s="1"/>
    </row>
    <row r="48" spans="2:10">
      <c r="B48" s="451" t="s">
        <v>414</v>
      </c>
      <c r="C48" s="102" t="s">
        <v>419</v>
      </c>
      <c r="D48" s="443">
        <f>-'40 FORCH'!E29</f>
        <v>0.19935264784386894</v>
      </c>
      <c r="E48" s="98" t="s">
        <v>3</v>
      </c>
      <c r="F48" s="59" t="s">
        <v>1530</v>
      </c>
      <c r="G48" s="444">
        <f>-'41 DEFOL'!G6</f>
        <v>-0.81584026405514154</v>
      </c>
      <c r="H48" s="463" t="s">
        <v>134</v>
      </c>
    </row>
    <row r="49" spans="2:12">
      <c r="B49" s="472"/>
      <c r="C49" s="102"/>
      <c r="D49" s="443"/>
      <c r="E49" s="98"/>
      <c r="F49" s="437" t="s">
        <v>413</v>
      </c>
      <c r="G49" s="94">
        <f>'42 CN INDEX'!E18</f>
        <v>0.49468851666855362</v>
      </c>
      <c r="H49" s="461" t="s">
        <v>134</v>
      </c>
    </row>
    <row r="50" spans="2:12" ht="14.4" thickBot="1">
      <c r="B50" s="473"/>
      <c r="C50" s="455"/>
      <c r="D50" s="456"/>
      <c r="E50" s="457"/>
      <c r="F50" s="474" t="s">
        <v>531</v>
      </c>
      <c r="G50" s="459">
        <f>-'43 FOREST RESOURCES'!CA29</f>
        <v>-1.3807133165513072</v>
      </c>
      <c r="H50" s="469" t="s">
        <v>3</v>
      </c>
    </row>
    <row r="51" spans="2:12" ht="14.4" thickBot="1">
      <c r="C51" s="1" t="s">
        <v>123</v>
      </c>
    </row>
    <row r="52" spans="2:12">
      <c r="B52" s="447" t="s">
        <v>308</v>
      </c>
      <c r="C52" s="448" t="s">
        <v>70</v>
      </c>
      <c r="D52" s="449" t="s">
        <v>106</v>
      </c>
      <c r="E52" s="448" t="s">
        <v>82</v>
      </c>
      <c r="F52" s="448" t="s">
        <v>107</v>
      </c>
      <c r="G52" s="449" t="s">
        <v>106</v>
      </c>
      <c r="H52" s="450" t="s">
        <v>82</v>
      </c>
    </row>
    <row r="53" spans="2:12">
      <c r="B53" s="451" t="s">
        <v>415</v>
      </c>
      <c r="C53" s="102" t="s">
        <v>1758</v>
      </c>
      <c r="D53" s="443">
        <f>-'50 OECD THREATENED'!Z31</f>
        <v>-0.11978192616812033</v>
      </c>
      <c r="E53" s="98" t="s">
        <v>3</v>
      </c>
      <c r="F53" s="81" t="s">
        <v>1560</v>
      </c>
      <c r="G53" s="91">
        <f>'55 HABITAT'!S29</f>
        <v>-1.0511038312610166</v>
      </c>
      <c r="H53" s="463" t="s">
        <v>134</v>
      </c>
      <c r="I53" s="1"/>
      <c r="J53" s="1"/>
      <c r="L53" s="1"/>
    </row>
    <row r="54" spans="2:12">
      <c r="B54" s="451"/>
      <c r="C54" s="102"/>
      <c r="D54" s="443"/>
      <c r="E54" s="98"/>
      <c r="F54" s="81" t="s">
        <v>1739</v>
      </c>
      <c r="G54" s="444">
        <f>'50 OECD THREATENED'!Q31</f>
        <v>0.25255416743949138</v>
      </c>
      <c r="H54" s="452" t="s">
        <v>3</v>
      </c>
      <c r="I54" s="1"/>
      <c r="J54" s="1"/>
    </row>
    <row r="55" spans="2:12">
      <c r="B55" s="451"/>
      <c r="C55" s="102"/>
      <c r="D55" s="443"/>
      <c r="E55" s="98"/>
      <c r="F55" s="81" t="s">
        <v>1743</v>
      </c>
      <c r="G55" s="444">
        <f>-'50 OECD THREATENED'!R31</f>
        <v>-0.21453350067115434</v>
      </c>
      <c r="H55" s="452" t="s">
        <v>3</v>
      </c>
      <c r="I55" s="1"/>
      <c r="J55" s="1"/>
    </row>
    <row r="56" spans="2:12">
      <c r="B56" s="451"/>
      <c r="C56" s="102"/>
      <c r="D56" s="443"/>
      <c r="E56" s="98"/>
      <c r="F56" s="81" t="s">
        <v>1740</v>
      </c>
      <c r="G56" s="444">
        <f>-'50 OECD THREATENED'!S31</f>
        <v>-0.27532973497241148</v>
      </c>
      <c r="H56" s="452" t="s">
        <v>3</v>
      </c>
      <c r="I56" s="1"/>
      <c r="J56" s="1"/>
    </row>
    <row r="57" spans="2:12">
      <c r="B57" s="451"/>
      <c r="C57" s="102"/>
      <c r="D57" s="443"/>
      <c r="E57" s="98"/>
      <c r="F57" s="81" t="s">
        <v>1741</v>
      </c>
      <c r="G57" s="444">
        <f>-'50 OECD THREATENED'!T31</f>
        <v>-0.57402875842427747</v>
      </c>
      <c r="H57" s="452" t="s">
        <v>3</v>
      </c>
      <c r="I57" s="1"/>
      <c r="J57" s="1"/>
    </row>
    <row r="58" spans="2:12">
      <c r="B58" s="451"/>
      <c r="C58" s="102"/>
      <c r="D58" s="443"/>
      <c r="E58" s="98"/>
      <c r="F58" s="81" t="s">
        <v>1742</v>
      </c>
      <c r="G58" s="444">
        <f>-'50 OECD THREATENED'!U31</f>
        <v>0.63548983561891315</v>
      </c>
      <c r="H58" s="452" t="s">
        <v>3</v>
      </c>
      <c r="I58" s="1"/>
      <c r="J58" s="1"/>
    </row>
    <row r="59" spans="2:12" ht="13.8" customHeight="1">
      <c r="B59" s="451"/>
      <c r="C59" s="102"/>
      <c r="D59" s="443"/>
      <c r="E59" s="98"/>
      <c r="F59" s="81" t="s">
        <v>1747</v>
      </c>
      <c r="G59" s="444">
        <f>-'50 OECD THREATENED'!V31</f>
        <v>2.718248251827936E-3</v>
      </c>
      <c r="H59" s="452" t="s">
        <v>3</v>
      </c>
      <c r="I59" s="1"/>
      <c r="J59" s="1"/>
    </row>
    <row r="60" spans="2:12" ht="13.8" customHeight="1">
      <c r="B60" s="451"/>
      <c r="C60" s="102"/>
      <c r="D60" s="443"/>
      <c r="E60" s="98"/>
      <c r="F60" s="81" t="s">
        <v>1746</v>
      </c>
      <c r="G60" s="444">
        <f>-'50 OECD THREATENED'!W31</f>
        <v>-1.0351528845402602</v>
      </c>
      <c r="H60" s="452" t="s">
        <v>3</v>
      </c>
      <c r="I60" s="1"/>
      <c r="J60" s="1"/>
    </row>
    <row r="61" spans="2:12" ht="13.8" customHeight="1">
      <c r="B61" s="451"/>
      <c r="C61" s="102"/>
      <c r="D61" s="443"/>
      <c r="E61" s="98"/>
      <c r="F61" s="81" t="s">
        <v>1745</v>
      </c>
      <c r="G61" s="444">
        <f>-'50 OECD THREATENED'!X31</f>
        <v>0.27543246637759877</v>
      </c>
      <c r="H61" s="452" t="s">
        <v>3</v>
      </c>
      <c r="I61" s="1"/>
      <c r="J61" s="1"/>
    </row>
    <row r="62" spans="2:12">
      <c r="B62" s="451"/>
      <c r="C62" s="102"/>
      <c r="D62" s="443"/>
      <c r="E62" s="98"/>
      <c r="F62" s="81" t="s">
        <v>1744</v>
      </c>
      <c r="G62" s="444">
        <f>-'50 OECD THREATENED'!Y31</f>
        <v>0.3599211602861721</v>
      </c>
      <c r="H62" s="452" t="s">
        <v>3</v>
      </c>
      <c r="I62" s="1"/>
      <c r="J62" s="1"/>
    </row>
    <row r="63" spans="2:12" ht="16.8" customHeight="1">
      <c r="B63" s="451"/>
      <c r="C63" s="102"/>
      <c r="D63" s="443"/>
      <c r="E63" s="98"/>
      <c r="F63" s="54" t="s">
        <v>1556</v>
      </c>
      <c r="G63" s="91">
        <f>'51 BIOME N'!BC29</f>
        <v>0.67917855984695774</v>
      </c>
      <c r="H63" s="461" t="s">
        <v>3</v>
      </c>
    </row>
    <row r="64" spans="2:12">
      <c r="B64" s="451"/>
      <c r="C64" s="102"/>
      <c r="D64" s="443"/>
      <c r="E64" s="98"/>
      <c r="F64" s="54" t="s">
        <v>1557</v>
      </c>
      <c r="G64" s="91">
        <f>'52 BIOME G'!BC29</f>
        <v>0.67848293942386562</v>
      </c>
      <c r="H64" s="461" t="s">
        <v>3</v>
      </c>
    </row>
    <row r="65" spans="2:10">
      <c r="B65" s="451"/>
      <c r="C65" s="102"/>
      <c r="D65" s="443"/>
      <c r="E65" s="98"/>
      <c r="F65" s="54" t="s">
        <v>1558</v>
      </c>
      <c r="G65" s="91">
        <f>'53 SPIECES N'!BB29</f>
        <v>0.51144670482747179</v>
      </c>
      <c r="H65" s="461" t="s">
        <v>3</v>
      </c>
    </row>
    <row r="66" spans="2:10" ht="14.4" thickBot="1">
      <c r="B66" s="454"/>
      <c r="C66" s="455"/>
      <c r="D66" s="456"/>
      <c r="E66" s="457"/>
      <c r="F66" s="470" t="s">
        <v>1559</v>
      </c>
      <c r="G66" s="471">
        <f>'54 SPIECES G'!BB29</f>
        <v>0.5344196860024274</v>
      </c>
      <c r="H66" s="469" t="s">
        <v>3</v>
      </c>
    </row>
    <row r="67" spans="2:10" ht="14.4" thickBot="1"/>
    <row r="68" spans="2:10">
      <c r="B68" s="447" t="s">
        <v>308</v>
      </c>
      <c r="C68" s="448" t="s">
        <v>70</v>
      </c>
      <c r="D68" s="449" t="s">
        <v>106</v>
      </c>
      <c r="E68" s="448" t="s">
        <v>82</v>
      </c>
      <c r="F68" s="448" t="s">
        <v>107</v>
      </c>
      <c r="G68" s="449" t="s">
        <v>106</v>
      </c>
      <c r="H68" s="450" t="s">
        <v>82</v>
      </c>
    </row>
    <row r="69" spans="2:10" ht="27.6">
      <c r="B69" s="462" t="s">
        <v>1770</v>
      </c>
      <c r="C69" s="99" t="s">
        <v>1542</v>
      </c>
      <c r="D69" s="445">
        <f>-'60 GREENHOUSE'!BF34</f>
        <v>0.16306001588089158</v>
      </c>
      <c r="E69" s="97" t="s">
        <v>3</v>
      </c>
      <c r="F69" s="53" t="s">
        <v>329</v>
      </c>
      <c r="G69" s="94">
        <f>'61 ENERGY PRODUCTIVITY'!AO33</f>
        <v>-0.22757705656099744</v>
      </c>
      <c r="H69" s="461" t="s">
        <v>3</v>
      </c>
    </row>
    <row r="70" spans="2:10" ht="27.6">
      <c r="B70" s="462"/>
      <c r="C70" s="99"/>
      <c r="D70" s="445"/>
      <c r="E70" s="97"/>
      <c r="F70" s="53" t="s">
        <v>1639</v>
      </c>
      <c r="G70" s="444">
        <f>-'65 SOLIDFUEL'!BC29</f>
        <v>0.35591647167518509</v>
      </c>
      <c r="H70" s="463" t="s">
        <v>134</v>
      </c>
      <c r="I70" s="1"/>
      <c r="J70" s="1"/>
    </row>
    <row r="71" spans="2:10">
      <c r="B71" s="462"/>
      <c r="C71" s="99"/>
      <c r="D71" s="445"/>
      <c r="E71" s="97"/>
      <c r="F71" s="53" t="s">
        <v>178</v>
      </c>
      <c r="G71" s="94">
        <f>'64 GDPDMC'!BY34</f>
        <v>-0.28831573829607732</v>
      </c>
      <c r="H71" s="461" t="s">
        <v>3</v>
      </c>
    </row>
    <row r="72" spans="2:10">
      <c r="B72" s="462"/>
      <c r="C72" s="99"/>
      <c r="D72" s="445"/>
      <c r="E72" s="97"/>
      <c r="F72" s="439" t="s">
        <v>1555</v>
      </c>
      <c r="G72" s="94">
        <f>'62 CO2KWH'!E28</f>
        <v>0.20861087863966307</v>
      </c>
      <c r="H72" s="461" t="s">
        <v>3</v>
      </c>
    </row>
    <row r="73" spans="2:10">
      <c r="B73" s="462"/>
      <c r="C73" s="99"/>
      <c r="D73" s="445"/>
      <c r="E73" s="97"/>
      <c r="F73" s="63" t="s">
        <v>417</v>
      </c>
      <c r="G73" s="67">
        <f>'66 ENVIRTAX'!W31</f>
        <v>-1.2670067237547398</v>
      </c>
      <c r="H73" s="463" t="s">
        <v>134</v>
      </c>
      <c r="I73" s="1"/>
      <c r="J73" s="1"/>
    </row>
    <row r="74" spans="2:10" ht="14.4" thickBot="1">
      <c r="B74" s="464"/>
      <c r="C74" s="465"/>
      <c r="D74" s="466"/>
      <c r="E74" s="467"/>
      <c r="F74" s="468" t="s">
        <v>332</v>
      </c>
      <c r="G74" s="459">
        <f>-'63 INDUSTRYGDP'!AW30</f>
        <v>-1.1295226223631538</v>
      </c>
      <c r="H74" s="469" t="s">
        <v>3</v>
      </c>
    </row>
    <row r="75" spans="2:10" ht="14.4" thickBot="1"/>
    <row r="76" spans="2:10" ht="14.4" thickBot="1">
      <c r="B76" s="447" t="s">
        <v>308</v>
      </c>
      <c r="C76" s="448" t="s">
        <v>70</v>
      </c>
      <c r="D76" s="449" t="s">
        <v>106</v>
      </c>
      <c r="E76" s="448" t="s">
        <v>82</v>
      </c>
      <c r="F76" s="448" t="s">
        <v>107</v>
      </c>
      <c r="G76" s="449" t="s">
        <v>106</v>
      </c>
      <c r="H76" s="450" t="s">
        <v>82</v>
      </c>
    </row>
    <row r="77" spans="2:10">
      <c r="B77" s="451" t="s">
        <v>1484</v>
      </c>
      <c r="C77" s="496" t="s">
        <v>1518</v>
      </c>
      <c r="D77" s="497">
        <f>AVERAGE(G77:G81)</f>
        <v>0.45534454465087937</v>
      </c>
      <c r="E77" s="498" t="s">
        <v>134</v>
      </c>
      <c r="F77" s="499" t="s">
        <v>1516</v>
      </c>
      <c r="G77" s="500">
        <f>-'711 NOISE'!V30</f>
        <v>0.53377339387591505</v>
      </c>
      <c r="H77" s="501" t="s">
        <v>134</v>
      </c>
      <c r="I77" s="1"/>
      <c r="J77" s="1"/>
    </row>
    <row r="78" spans="2:10">
      <c r="B78" s="451"/>
      <c r="C78" s="502"/>
      <c r="D78" s="443"/>
      <c r="E78" s="98"/>
      <c r="F78" s="54" t="s">
        <v>258</v>
      </c>
      <c r="G78" s="94">
        <f>'712 URBAN GREEN'!AI26</f>
        <v>0.54308305155497516</v>
      </c>
      <c r="H78" s="461" t="s">
        <v>134</v>
      </c>
      <c r="I78" s="1"/>
      <c r="J78" s="1"/>
    </row>
    <row r="79" spans="2:10">
      <c r="B79" s="451"/>
      <c r="C79" s="502"/>
      <c r="D79" s="443"/>
      <c r="E79" s="98"/>
      <c r="F79" s="437" t="s">
        <v>257</v>
      </c>
      <c r="G79" s="444">
        <f>-'712 URBAN GREEN'!AJ26</f>
        <v>0.42086300586776554</v>
      </c>
      <c r="H79" s="461" t="s">
        <v>134</v>
      </c>
      <c r="I79" s="1"/>
      <c r="J79" s="1"/>
    </row>
    <row r="80" spans="2:10">
      <c r="B80" s="451"/>
      <c r="C80" s="502"/>
      <c r="D80" s="443"/>
      <c r="E80" s="98"/>
      <c r="F80" s="59" t="s">
        <v>259</v>
      </c>
      <c r="G80" s="94">
        <f>-'712 URBAN GREEN'!AL26</f>
        <v>-0.15343959040495497</v>
      </c>
      <c r="H80" s="463" t="s">
        <v>134</v>
      </c>
      <c r="I80" s="1"/>
      <c r="J80" s="1"/>
    </row>
    <row r="81" spans="2:11" ht="14.4" thickBot="1">
      <c r="B81" s="451"/>
      <c r="C81" s="503"/>
      <c r="D81" s="456"/>
      <c r="E81" s="457"/>
      <c r="F81" s="474" t="s">
        <v>1664</v>
      </c>
      <c r="G81" s="459">
        <f>-'713 POLLUTION'!W139</f>
        <v>0.93244286236069585</v>
      </c>
      <c r="H81" s="469" t="s">
        <v>134</v>
      </c>
    </row>
    <row r="82" spans="2:11">
      <c r="B82" s="451"/>
      <c r="C82" s="98" t="s">
        <v>1604</v>
      </c>
      <c r="D82" s="446">
        <f>AVERAGE(G82:G91)</f>
        <v>-0.85255244403775732</v>
      </c>
      <c r="E82" s="98" t="s">
        <v>3</v>
      </c>
      <c r="F82" s="63" t="s">
        <v>1679</v>
      </c>
      <c r="G82" s="444">
        <f>-'721 PM25'!AG29</f>
        <v>-0.92369891719562036</v>
      </c>
      <c r="H82" s="461" t="s">
        <v>3</v>
      </c>
    </row>
    <row r="83" spans="2:11">
      <c r="B83" s="451"/>
      <c r="C83" s="98"/>
      <c r="D83" s="446"/>
      <c r="E83" s="98"/>
      <c r="F83" s="437" t="s">
        <v>1608</v>
      </c>
      <c r="G83" s="444">
        <f>-'722 PM25EXBL'!AG29</f>
        <v>-0.91622036355089298</v>
      </c>
      <c r="H83" s="461" t="s">
        <v>3</v>
      </c>
    </row>
    <row r="84" spans="2:11">
      <c r="B84" s="451"/>
      <c r="C84" s="98"/>
      <c r="D84" s="446"/>
      <c r="E84" s="98"/>
      <c r="F84" s="437" t="s">
        <v>1619</v>
      </c>
      <c r="G84" s="444">
        <f>-'723 PM25Eurostat'!AG29</f>
        <v>-0.93769297842489596</v>
      </c>
      <c r="H84" s="461" t="s">
        <v>134</v>
      </c>
      <c r="I84" s="1"/>
      <c r="J84" s="1"/>
    </row>
    <row r="85" spans="2:11">
      <c r="B85" s="451"/>
      <c r="C85" s="98"/>
      <c r="D85" s="446"/>
      <c r="E85" s="98"/>
      <c r="F85" s="437" t="s">
        <v>1618</v>
      </c>
      <c r="G85" s="444">
        <f>-'724 PM25OECD'!U30</f>
        <v>-0.44418947584421431</v>
      </c>
      <c r="H85" s="461" t="s">
        <v>3</v>
      </c>
      <c r="I85" s="1"/>
      <c r="J85" s="1"/>
    </row>
    <row r="86" spans="2:11">
      <c r="B86" s="451"/>
      <c r="C86" s="98"/>
      <c r="D86" s="446"/>
      <c r="E86" s="98"/>
      <c r="F86" s="437" t="s">
        <v>1710</v>
      </c>
      <c r="G86" s="444">
        <f>-'726 EEA PM25'!L25</f>
        <v>-0.77974343607687913</v>
      </c>
      <c r="H86" s="461" t="s">
        <v>134</v>
      </c>
      <c r="I86" s="1"/>
      <c r="J86" s="1"/>
    </row>
    <row r="87" spans="2:11">
      <c r="B87" s="451"/>
      <c r="C87" s="98"/>
      <c r="D87" s="446"/>
      <c r="E87" s="98"/>
      <c r="F87" s="437" t="s">
        <v>1711</v>
      </c>
      <c r="G87" s="444">
        <f>-'727 EEA PM0'!L20</f>
        <v>-0.25058127930388746</v>
      </c>
      <c r="H87" s="461" t="s">
        <v>134</v>
      </c>
      <c r="I87" s="1"/>
      <c r="J87" s="1"/>
    </row>
    <row r="88" spans="2:11">
      <c r="B88" s="451"/>
      <c r="C88" s="98"/>
      <c r="D88" s="446"/>
      <c r="E88" s="98"/>
      <c r="F88" s="54" t="s">
        <v>1712</v>
      </c>
      <c r="G88" s="444">
        <f>-'728 EEA 03'!L22</f>
        <v>-8.7915706289101142E-2</v>
      </c>
      <c r="H88" s="461" t="s">
        <v>134</v>
      </c>
      <c r="I88" s="1"/>
      <c r="J88" s="1"/>
    </row>
    <row r="89" spans="2:11">
      <c r="B89" s="451"/>
      <c r="C89" s="98"/>
      <c r="D89" s="446"/>
      <c r="E89" s="98"/>
      <c r="F89" s="437" t="s">
        <v>1713</v>
      </c>
      <c r="G89" s="444">
        <f>-'7291 EEA NO2'!L30</f>
        <v>-2.6209832442808092</v>
      </c>
      <c r="H89" s="461" t="s">
        <v>134</v>
      </c>
      <c r="I89" s="1"/>
      <c r="J89" s="1"/>
    </row>
    <row r="90" spans="2:11">
      <c r="B90" s="451"/>
      <c r="C90" s="98"/>
      <c r="D90" s="446"/>
      <c r="E90" s="98"/>
      <c r="F90" s="437" t="s">
        <v>1544</v>
      </c>
      <c r="G90" s="444">
        <f>-'7292 PM10'!AI30</f>
        <v>-0.1348745553845464</v>
      </c>
      <c r="H90" s="461" t="s">
        <v>134</v>
      </c>
      <c r="I90" s="1"/>
      <c r="J90" s="1"/>
      <c r="K90" s="1" t="s">
        <v>123</v>
      </c>
    </row>
    <row r="91" spans="2:11" ht="14.4" thickBot="1">
      <c r="B91" s="451"/>
      <c r="C91" s="98"/>
      <c r="D91" s="446"/>
      <c r="E91" s="98"/>
      <c r="F91" s="437" t="s">
        <v>307</v>
      </c>
      <c r="G91" s="444">
        <f>-'725 OZONE'!AI29</f>
        <v>-1.4296244840267285</v>
      </c>
      <c r="H91" s="461" t="s">
        <v>134</v>
      </c>
    </row>
    <row r="92" spans="2:11">
      <c r="B92" s="451"/>
      <c r="C92" s="496" t="s">
        <v>1605</v>
      </c>
      <c r="D92" s="504">
        <f>AVERAGE(G92:G94)</f>
        <v>0.32959510793480479</v>
      </c>
      <c r="E92" s="498" t="s">
        <v>1525</v>
      </c>
      <c r="F92" s="505" t="s">
        <v>1671</v>
      </c>
      <c r="G92" s="506">
        <f>'733 ACSAT'!AI29</f>
        <v>0.23476312041946079</v>
      </c>
      <c r="H92" s="507" t="s">
        <v>3</v>
      </c>
    </row>
    <row r="93" spans="2:11">
      <c r="B93" s="451"/>
      <c r="C93" s="502"/>
      <c r="D93" s="105"/>
      <c r="E93" s="98"/>
      <c r="F93" s="59" t="s">
        <v>1524</v>
      </c>
      <c r="G93" s="94">
        <f>'731 BATHING'!O26</f>
        <v>0.35554373940961931</v>
      </c>
      <c r="H93" s="463" t="s">
        <v>134</v>
      </c>
      <c r="I93" s="1"/>
      <c r="J93" s="1"/>
    </row>
    <row r="94" spans="2:11" ht="14.4" thickBot="1">
      <c r="B94" s="451"/>
      <c r="C94" s="503"/>
      <c r="D94" s="494"/>
      <c r="E94" s="457"/>
      <c r="F94" s="470" t="s">
        <v>1672</v>
      </c>
      <c r="G94" s="476">
        <f>'732 WATSUP'!AI29</f>
        <v>0.39847846397533421</v>
      </c>
      <c r="H94" s="469" t="s">
        <v>3</v>
      </c>
    </row>
    <row r="95" spans="2:11">
      <c r="B95" s="451"/>
      <c r="C95" s="98" t="s">
        <v>1595</v>
      </c>
      <c r="D95" s="105">
        <f>AVERAGE(G95:G96)</f>
        <v>-0.86435108703495633</v>
      </c>
      <c r="E95" s="98" t="s">
        <v>1525</v>
      </c>
      <c r="F95" s="54" t="s">
        <v>1594</v>
      </c>
      <c r="G95" s="444">
        <f>-'742 FIRE'!AE17</f>
        <v>0.39805129114652943</v>
      </c>
      <c r="H95" s="461" t="s">
        <v>134</v>
      </c>
      <c r="I95" s="1"/>
      <c r="J95" s="1"/>
    </row>
    <row r="96" spans="2:11" ht="14.4" thickBot="1">
      <c r="B96" s="454"/>
      <c r="C96" s="457"/>
      <c r="D96" s="494"/>
      <c r="E96" s="457"/>
      <c r="F96" s="495" t="s">
        <v>1675</v>
      </c>
      <c r="G96" s="459">
        <f>-'741 FLOODS'!K31</f>
        <v>-2.1267534652164422</v>
      </c>
      <c r="H96" s="469" t="s">
        <v>3</v>
      </c>
    </row>
  </sheetData>
  <mergeCells count="50">
    <mergeCell ref="D95:D96"/>
    <mergeCell ref="E95:E96"/>
    <mergeCell ref="B77:B96"/>
    <mergeCell ref="B69:B74"/>
    <mergeCell ref="C69:C74"/>
    <mergeCell ref="D69:D74"/>
    <mergeCell ref="E69:E74"/>
    <mergeCell ref="C92:C94"/>
    <mergeCell ref="D92:D94"/>
    <mergeCell ref="E92:E94"/>
    <mergeCell ref="C77:C81"/>
    <mergeCell ref="D77:D81"/>
    <mergeCell ref="C82:C91"/>
    <mergeCell ref="D82:D91"/>
    <mergeCell ref="E82:E91"/>
    <mergeCell ref="E77:E81"/>
    <mergeCell ref="B53:B66"/>
    <mergeCell ref="E53:E66"/>
    <mergeCell ref="D53:D66"/>
    <mergeCell ref="C53:C66"/>
    <mergeCell ref="B33:B38"/>
    <mergeCell ref="E33:E38"/>
    <mergeCell ref="C33:C38"/>
    <mergeCell ref="D33:D38"/>
    <mergeCell ref="G8:G10"/>
    <mergeCell ref="G11:G12"/>
    <mergeCell ref="C8:C12"/>
    <mergeCell ref="D8:D12"/>
    <mergeCell ref="E8:E12"/>
    <mergeCell ref="F8:F10"/>
    <mergeCell ref="F11:F12"/>
    <mergeCell ref="H8:H10"/>
    <mergeCell ref="H11:H12"/>
    <mergeCell ref="B48:B50"/>
    <mergeCell ref="B41:B45"/>
    <mergeCell ref="D41:D45"/>
    <mergeCell ref="C41:C45"/>
    <mergeCell ref="E41:E45"/>
    <mergeCell ref="D48:D50"/>
    <mergeCell ref="E48:E50"/>
    <mergeCell ref="C48:C50"/>
    <mergeCell ref="E14:E19"/>
    <mergeCell ref="B5:B23"/>
    <mergeCell ref="C14:C19"/>
    <mergeCell ref="D14:D19"/>
    <mergeCell ref="C26:C30"/>
    <mergeCell ref="D26:D30"/>
    <mergeCell ref="E26:E30"/>
    <mergeCell ref="B26:B30"/>
    <mergeCell ref="C95:C96"/>
  </mergeCells>
  <hyperlinks>
    <hyperlink ref="C5" location="'001 EPI'!A1" display="Index environmentálnej výkonnosti"/>
    <hyperlink ref="C6" location="'001 ENVIRO EXPENDITURES'!A1" display="Výdavky na ochranu životného prostredia"/>
    <hyperlink ref="C8:C12" location="'002 POLICY STRINGNESS'!A1" display="Prísnosť environmentálnej politiky"/>
    <hyperlink ref="I8" location="'00211 EPS Tax'!A1" display="Dane"/>
    <hyperlink ref="I9" location="'00212 EPS ETS'!A1" display="Obchodné schémy"/>
    <hyperlink ref="I10" location="'00213 EPS FeedIn'!A1" display="Výkupné ceny"/>
    <hyperlink ref="I11" location="'00221 Standards'!A1" display="Štandardy"/>
    <hyperlink ref="I12" location="'00222 RD Subsidies'!A1" display="Dotácie na výskum a vývoj"/>
    <hyperlink ref="C20" location="'003 REGULATORY QUALITY'!A1" display="Kvalita regulácí"/>
    <hyperlink ref="C21" location="'004 RULE OF LAW'!A1" display="Vláda zákona"/>
    <hyperlink ref="C22" location="'006 ENVIRO CITATION'!A1" display="Enviro-citácie"/>
    <hyperlink ref="C23" location="'005 ENVIRO PATENTS'!A1" display="Enviro-patenty"/>
    <hyperlink ref="C14:C19" location="'007 FOOTPRINT'!A1" display="Ekologická stopa "/>
    <hyperlink ref="F14" location="'0071 FOOTPRINTextra'!A1" display="Orná pôda"/>
    <hyperlink ref="F15" location="'0071 FOOTPRINTextra'!A1" display="Pastviny"/>
    <hyperlink ref="F16" location="'0071 FOOTPRINTextra'!A1" display="Lesy"/>
    <hyperlink ref="F17" location="'0071 FOOTPRINTextra'!A1" display="Uhlík"/>
    <hyperlink ref="F18" location="'0071 FOOTPRINTextra'!A1" display="Ryby"/>
    <hyperlink ref="F19" location="'0071 FOOTPRINTextra'!A1" display="Zabudovaná krajina"/>
    <hyperlink ref="C26:C30" location="'10 FRESHWATER ABS'!A1" display="Miera využitia zásob vody"/>
    <hyperlink ref="F26" location="'11 WATER PRODUCT'!A1" display="Produktivita vody"/>
    <hyperlink ref="F27" location="'12 FW ABST PER CAPITA EUROSTAT'!A1" display="Odbery vody na obyvateľa"/>
    <hyperlink ref="F28" location="'13 WASTEWATER'!A1" display="Pripojenie obyvateľstva k čistiarňam odpadovej vody"/>
    <hyperlink ref="F29" location="'15 GENERATION WASTEWATER'!A1" display="Produkcia odpadových vôd"/>
    <hyperlink ref="F30" location="'16 WASTEWATERtoINLANDW'!A1" display="Množstvo vody vypustenej do vnútrozemských vôd"/>
    <hyperlink ref="C33:C38" location="'20 NUE'!A1" display="Efektivita využitia dusíka"/>
    <hyperlink ref="F33" location="'21 NBALANCE'!A1" display="Miera využitia dusíka"/>
    <hyperlink ref="F34" location="'22 SOIL-P'!A1" display="Živiny poľnohospodárskej pôdy (fosfor)"/>
    <hyperlink ref="F35" location="'23 SOIL-N'!A1" display="Živiny poľnohospodárskej pôdy (dusík)"/>
    <hyperlink ref="F36" location="'24 FERT N'!A1" display="Spotreba priemyselných hnojív (dusík)"/>
    <hyperlink ref="F37" location="'25 FERT P'!A1" display="Spotreba priemyselných hnojív (fosfor)"/>
    <hyperlink ref="F38" location="'26 FERT K'!A1" display="Spotreba priemyselných hnojív (draslík)"/>
    <hyperlink ref="C41:C45" location="'30 RECYC MUNI'!A1" display="Miera recyklácie komunálneho odpadu"/>
    <hyperlink ref="F41" location="'31 WASTE GENER'!A1" display="Produkcia odpadov v pomere k HDP"/>
    <hyperlink ref="F42" location="'31 WASTE GENER'!A1" display="Produkcia odpadov na obyvateľa"/>
    <hyperlink ref="F43" location="'32 LANDFIL'!A1" display="Miera skládkovania"/>
    <hyperlink ref="F44" location="'33 RECOVERY'!A1" display="Miera zhodnotenia odpadov z obalov"/>
    <hyperlink ref="F45" location="'34 REC PACK'!A1" display="Miera recyklácie odpadov z obalov"/>
    <hyperlink ref="C48:C50" location="'40 FORCH'!A1" display="Zmena lesného porastu"/>
    <hyperlink ref="F48" location="'41 DEFOL'!A1" display="Defoliácia stromov"/>
    <hyperlink ref="F49" location="'42 CN INDEX'!A1" display="Kvalita lesnej pôdy"/>
    <hyperlink ref="F50" location="'43 FOREST RESOURCES'!A1" display="Intenzita využívania lesných zdrojov"/>
    <hyperlink ref="C53:C66" location="'50 OECD THREATENED'!A1" display="Podiel ohrozených druhov"/>
    <hyperlink ref="F53" location="'55 HABITAT'!A1" display="Stav chránených území (Eurostat)"/>
    <hyperlink ref="F54:F62" location="'50 OECD THREATENED'!A1" display="Podiel ohrozených cicavcov"/>
    <hyperlink ref="F63" location="'51 BIOME N'!A1" display="Chránené územia (z národného hľadiska) (EPI)"/>
    <hyperlink ref="F64" location="'52 BIOME G'!A1" display="Chránené územia (z globálneho hľadiska) (EPI)"/>
    <hyperlink ref="F65" location="'53 SPIECES N'!A1" display="Chránené druhy (z národného hľadiska) (EPI)"/>
    <hyperlink ref="F66" location="'54 SPIECES G'!A1" display="Chránené druhy (z globálneho hľadiska) (EPI)"/>
    <hyperlink ref="C69:C74" location="'60 GREENHOUSE'!A1" display="celkové emisie skleníkových plynov v pomere k HDP"/>
    <hyperlink ref="F69" location="'61 ENERGY PRODUCTIVITY'!A1" display="Energetická produktivita hospodárstva"/>
    <hyperlink ref="F71" location="'64 GDPDMC'!A1" display="Efektívita materiálovej spotreby"/>
    <hyperlink ref="F70" location="'65 SOLIDFUEL'!A1" display="Podiel tuhých palív na celkovej primárnej produkcii energie"/>
    <hyperlink ref="F74" location="'63 INDUSTRYGDP'!A1" display="Podiel priemyslu na HDP"/>
    <hyperlink ref="F72" location="'62 CO2KWH'!A1" display="Trend v emisiách CO2 v sektore energetiky"/>
    <hyperlink ref="F73" location="'66 ENVIRTAX'!A1" display="Príjmy z environmentálnych daní"/>
    <hyperlink ref="F77" location="'711 NOISE'!A1" display="Vystavenie hluku"/>
    <hyperlink ref="F78" location="'712 URBAN GREEN'!A1" display="Podiel zelene v mestách"/>
    <hyperlink ref="F78:F80" location="'712 URBAN GREEN'!A1" display="Podiel zelene v mestách"/>
    <hyperlink ref="F81" location="'713 POLLUTION'!A1" display="Znečistenie, špina a iné environmentálne problémy"/>
    <hyperlink ref="F95" location="'742 FIRE'!A1" display="Lesné požiare"/>
    <hyperlink ref="F96" location="'741 FLOODS'!A1" display="Riziko riečnych povodní"/>
    <hyperlink ref="F92" location="'733 ACSAT'!A1" display="Prístup k sanitácii"/>
    <hyperlink ref="F94" location="'732 WATSUP'!A1" display="Prístup k pitnej vode"/>
    <hyperlink ref="F93" location="'731 BATHING'!A1" display="Podiel vodných plôch vhodných na kúpanie"/>
    <hyperlink ref="F82" location="'721 PM25'!A1" display="Priemerné vystavenie obyvateľstva časticiam PM2,5"/>
    <hyperlink ref="F83" location="'722 PM25EXBL'!A1" display="Miera prekročenia znečistenia PM2,5"/>
    <hyperlink ref="F84" location="'723 PM25Eurostat'!A1" display="Koncentrácia PM2,5 v ovzduší"/>
    <hyperlink ref="F85" location="'724 PM25OECD'!A1" display="Vystavenie PM2,5 v metropolitných územiach"/>
    <hyperlink ref="F91" location="'725 OZONE'!A1" display="Vystavenie obyvateľstva ozónu"/>
    <hyperlink ref="F86" location="'726 EEA PM25'!A1" display="Dosahovaný stav PM2,5"/>
    <hyperlink ref="F87" location="'727 EEA PM0'!A1" display="Dosahovaný stav PM10"/>
    <hyperlink ref="F88" location="'728 EEA 03'!A1" display="Dosahovaný stav O3"/>
    <hyperlink ref="F89" location="'7291 EEA NO2'!A1" display="Dosahovaný stav NO2"/>
    <hyperlink ref="F90" location="'7292 PM10'!A1" display="Koncentrácia PM10 v ovzduší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topLeftCell="A4" workbookViewId="0">
      <selection activeCell="F7" sqref="A1:BA34"/>
    </sheetView>
  </sheetViews>
  <sheetFormatPr defaultRowHeight="13.8"/>
  <cols>
    <col min="1" max="1" width="9" style="4"/>
    <col min="2" max="2" width="8.125" style="4" customWidth="1"/>
    <col min="3" max="26" width="9.125" style="4" bestFit="1" customWidth="1"/>
    <col min="27" max="28" width="9" style="4"/>
    <col min="29" max="29" width="17" style="4" bestFit="1" customWidth="1"/>
    <col min="30" max="53" width="11.625" style="4" bestFit="1" customWidth="1"/>
    <col min="54" max="16384" width="9" style="4"/>
  </cols>
  <sheetData>
    <row r="1" spans="1:53">
      <c r="A1" s="12"/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12"/>
      <c r="AB1" s="12"/>
      <c r="AC1" s="232" t="s">
        <v>163</v>
      </c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</row>
    <row r="2" spans="1:53">
      <c r="A2" s="12" t="s">
        <v>1553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 t="s">
        <v>1553</v>
      </c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</row>
    <row r="3" spans="1:53">
      <c r="A3" s="12" t="s">
        <v>1554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 t="s">
        <v>1554</v>
      </c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>
      <c r="A4" s="12" t="s">
        <v>75</v>
      </c>
      <c r="B4" s="12" t="s">
        <v>84</v>
      </c>
      <c r="C4" s="12" t="s">
        <v>85</v>
      </c>
      <c r="D4" s="12" t="s">
        <v>86</v>
      </c>
      <c r="E4" s="12" t="s">
        <v>87</v>
      </c>
      <c r="F4" s="12" t="s">
        <v>88</v>
      </c>
      <c r="G4" s="12" t="s">
        <v>49</v>
      </c>
      <c r="H4" s="12" t="s">
        <v>50</v>
      </c>
      <c r="I4" s="12" t="s">
        <v>51</v>
      </c>
      <c r="J4" s="12" t="s">
        <v>52</v>
      </c>
      <c r="K4" s="12" t="s">
        <v>53</v>
      </c>
      <c r="L4" s="12" t="s">
        <v>54</v>
      </c>
      <c r="M4" s="12" t="s">
        <v>55</v>
      </c>
      <c r="N4" s="12" t="s">
        <v>56</v>
      </c>
      <c r="O4" s="12" t="s">
        <v>57</v>
      </c>
      <c r="P4" s="12" t="s">
        <v>58</v>
      </c>
      <c r="Q4" s="12" t="s">
        <v>59</v>
      </c>
      <c r="R4" s="12" t="s">
        <v>60</v>
      </c>
      <c r="S4" s="12" t="s">
        <v>61</v>
      </c>
      <c r="T4" s="12" t="s">
        <v>62</v>
      </c>
      <c r="U4" s="12" t="s">
        <v>63</v>
      </c>
      <c r="V4" s="12" t="s">
        <v>64</v>
      </c>
      <c r="W4" s="12" t="s">
        <v>65</v>
      </c>
      <c r="X4" s="12" t="s">
        <v>66</v>
      </c>
      <c r="Y4" s="12" t="s">
        <v>73</v>
      </c>
      <c r="Z4" s="12" t="s">
        <v>76</v>
      </c>
      <c r="AA4" s="12" t="s">
        <v>28</v>
      </c>
      <c r="AB4" s="12" t="s">
        <v>75</v>
      </c>
      <c r="AC4" s="12" t="s">
        <v>84</v>
      </c>
      <c r="AD4" s="12" t="s">
        <v>85</v>
      </c>
      <c r="AE4" s="12" t="s">
        <v>86</v>
      </c>
      <c r="AF4" s="12" t="s">
        <v>87</v>
      </c>
      <c r="AG4" s="12" t="s">
        <v>88</v>
      </c>
      <c r="AH4" s="12" t="s">
        <v>49</v>
      </c>
      <c r="AI4" s="12" t="s">
        <v>50</v>
      </c>
      <c r="AJ4" s="12" t="s">
        <v>51</v>
      </c>
      <c r="AK4" s="12" t="s">
        <v>52</v>
      </c>
      <c r="AL4" s="12" t="s">
        <v>53</v>
      </c>
      <c r="AM4" s="12" t="s">
        <v>54</v>
      </c>
      <c r="AN4" s="12" t="s">
        <v>55</v>
      </c>
      <c r="AO4" s="12" t="s">
        <v>56</v>
      </c>
      <c r="AP4" s="12" t="s">
        <v>57</v>
      </c>
      <c r="AQ4" s="12" t="s">
        <v>58</v>
      </c>
      <c r="AR4" s="12" t="s">
        <v>59</v>
      </c>
      <c r="AS4" s="12" t="s">
        <v>60</v>
      </c>
      <c r="AT4" s="12" t="s">
        <v>61</v>
      </c>
      <c r="AU4" s="12" t="s">
        <v>62</v>
      </c>
      <c r="AV4" s="12" t="s">
        <v>63</v>
      </c>
      <c r="AW4" s="12" t="s">
        <v>64</v>
      </c>
      <c r="AX4" s="12" t="s">
        <v>65</v>
      </c>
      <c r="AY4" s="12" t="s">
        <v>66</v>
      </c>
      <c r="AZ4" s="12" t="s">
        <v>73</v>
      </c>
      <c r="BA4" s="12" t="s">
        <v>76</v>
      </c>
    </row>
    <row r="5" spans="1:53">
      <c r="A5" s="12" t="s">
        <v>4</v>
      </c>
      <c r="B5" s="296"/>
      <c r="C5" s="296" t="s">
        <v>69</v>
      </c>
      <c r="D5" s="296" t="s">
        <v>69</v>
      </c>
      <c r="E5" s="296" t="s">
        <v>69</v>
      </c>
      <c r="F5" s="296" t="s">
        <v>69</v>
      </c>
      <c r="G5" s="12">
        <v>32.700000000000003</v>
      </c>
      <c r="H5" s="12">
        <v>36.299999999999997</v>
      </c>
      <c r="I5" s="12">
        <v>37</v>
      </c>
      <c r="J5" s="12">
        <v>38.799999999999997</v>
      </c>
      <c r="K5" s="12">
        <v>41.7</v>
      </c>
      <c r="L5" s="12">
        <v>41.3</v>
      </c>
      <c r="M5" s="12">
        <v>44.9</v>
      </c>
      <c r="N5" s="12">
        <v>47.4</v>
      </c>
      <c r="O5" s="12">
        <v>48.3</v>
      </c>
      <c r="P5" s="12">
        <v>51.8</v>
      </c>
      <c r="Q5" s="12">
        <v>53.3</v>
      </c>
      <c r="R5" s="12">
        <v>54.2</v>
      </c>
      <c r="S5" s="12">
        <v>58.1</v>
      </c>
      <c r="T5" s="12">
        <v>59.4</v>
      </c>
      <c r="U5" s="12">
        <v>59.2</v>
      </c>
      <c r="V5" s="12">
        <v>61.3</v>
      </c>
      <c r="W5" s="12">
        <v>73.099999999999994</v>
      </c>
      <c r="X5" s="296" t="s">
        <v>69</v>
      </c>
      <c r="Y5" s="296" t="s">
        <v>69</v>
      </c>
      <c r="Z5" s="296" t="s">
        <v>69</v>
      </c>
      <c r="AA5" s="12" t="s">
        <v>28</v>
      </c>
      <c r="AB5" s="12" t="s">
        <v>4</v>
      </c>
      <c r="AC5" s="296" t="e">
        <f>(B5-B$33)/B$34</f>
        <v>#DIV/0!</v>
      </c>
      <c r="AD5" s="296" t="e">
        <f t="shared" ref="AD5:BA15" si="0">(C5-C$33)/C$34</f>
        <v>#VALUE!</v>
      </c>
      <c r="AE5" s="296" t="e">
        <f t="shared" si="0"/>
        <v>#VALUE!</v>
      </c>
      <c r="AF5" s="296" t="e">
        <f t="shared" si="0"/>
        <v>#VALUE!</v>
      </c>
      <c r="AG5" s="296" t="e">
        <f t="shared" si="0"/>
        <v>#VALUE!</v>
      </c>
      <c r="AH5" s="296">
        <f t="shared" si="0"/>
        <v>-0.21471684392584278</v>
      </c>
      <c r="AI5" s="296">
        <f t="shared" si="0"/>
        <v>-0.1855371549943127</v>
      </c>
      <c r="AJ5" s="296">
        <f t="shared" si="0"/>
        <v>-0.14437577334925991</v>
      </c>
      <c r="AK5" s="296">
        <f t="shared" si="0"/>
        <v>-0.19635523714226766</v>
      </c>
      <c r="AL5" s="296">
        <f t="shared" si="0"/>
        <v>-0.22513313598756957</v>
      </c>
      <c r="AM5" s="296">
        <f t="shared" si="0"/>
        <v>-0.17827764515700006</v>
      </c>
      <c r="AN5" s="296">
        <f t="shared" si="0"/>
        <v>-0.24139125299977465</v>
      </c>
      <c r="AO5" s="296">
        <f t="shared" si="0"/>
        <v>-0.19850747411633901</v>
      </c>
      <c r="AP5" s="296">
        <f t="shared" si="0"/>
        <v>-0.20431149168964474</v>
      </c>
      <c r="AQ5" s="296">
        <f t="shared" si="0"/>
        <v>-0.19568487928973083</v>
      </c>
      <c r="AR5" s="296">
        <f t="shared" si="0"/>
        <v>-0.33067212668120072</v>
      </c>
      <c r="AS5" s="296">
        <f t="shared" si="0"/>
        <v>-0.28737892004235283</v>
      </c>
      <c r="AT5" s="296">
        <f t="shared" si="0"/>
        <v>-0.365417874459388</v>
      </c>
      <c r="AU5" s="296">
        <f t="shared" si="0"/>
        <v>-0.28663267659730435</v>
      </c>
      <c r="AV5" s="296">
        <f t="shared" si="0"/>
        <v>-0.33312988428031109</v>
      </c>
      <c r="AW5" s="296">
        <f t="shared" si="0"/>
        <v>-0.30746723016965588</v>
      </c>
      <c r="AX5" s="296">
        <f t="shared" si="0"/>
        <v>-0.11829942800629785</v>
      </c>
      <c r="AY5" s="296" t="e">
        <f t="shared" si="0"/>
        <v>#VALUE!</v>
      </c>
      <c r="AZ5" s="296" t="e">
        <f t="shared" si="0"/>
        <v>#VALUE!</v>
      </c>
      <c r="BA5" s="296" t="e">
        <f t="shared" si="0"/>
        <v>#VALUE!</v>
      </c>
    </row>
    <row r="6" spans="1:53">
      <c r="A6" s="12" t="s">
        <v>5</v>
      </c>
      <c r="B6" s="296"/>
      <c r="C6" s="296" t="s">
        <v>69</v>
      </c>
      <c r="D6" s="296" t="s">
        <v>69</v>
      </c>
      <c r="E6" s="296" t="s">
        <v>69</v>
      </c>
      <c r="F6" s="296" t="s">
        <v>69</v>
      </c>
      <c r="G6" s="296" t="s">
        <v>69</v>
      </c>
      <c r="H6" s="12">
        <v>3.4</v>
      </c>
      <c r="I6" s="12">
        <v>3.2</v>
      </c>
      <c r="J6" s="12">
        <v>3.1</v>
      </c>
      <c r="K6" s="12">
        <v>3.4</v>
      </c>
      <c r="L6" s="12">
        <v>4</v>
      </c>
      <c r="M6" s="12">
        <v>4.4000000000000004</v>
      </c>
      <c r="N6" s="12">
        <v>4.0999999999999996</v>
      </c>
      <c r="O6" s="12">
        <v>4.0999999999999996</v>
      </c>
      <c r="P6" s="12">
        <v>4.8</v>
      </c>
      <c r="Q6" s="12">
        <v>5.4</v>
      </c>
      <c r="R6" s="12">
        <v>5.3</v>
      </c>
      <c r="S6" s="12">
        <v>6</v>
      </c>
      <c r="T6" s="12">
        <v>6.1</v>
      </c>
      <c r="U6" s="12">
        <v>6.2</v>
      </c>
      <c r="V6" s="12">
        <v>6.3</v>
      </c>
      <c r="W6" s="12">
        <v>6</v>
      </c>
      <c r="X6" s="12">
        <v>6.7</v>
      </c>
      <c r="Y6" s="12">
        <v>7.1</v>
      </c>
      <c r="Z6" s="296" t="s">
        <v>69</v>
      </c>
      <c r="AA6" s="12" t="s">
        <v>28</v>
      </c>
      <c r="AB6" s="12" t="s">
        <v>5</v>
      </c>
      <c r="AC6" s="296" t="e">
        <f t="shared" ref="AC6:AC32" si="1">(B6-B$33)/B$34</f>
        <v>#DIV/0!</v>
      </c>
      <c r="AD6" s="296" t="e">
        <f t="shared" si="0"/>
        <v>#VALUE!</v>
      </c>
      <c r="AE6" s="296" t="e">
        <f t="shared" si="0"/>
        <v>#VALUE!</v>
      </c>
      <c r="AF6" s="296" t="e">
        <f t="shared" si="0"/>
        <v>#VALUE!</v>
      </c>
      <c r="AG6" s="296" t="e">
        <f t="shared" si="0"/>
        <v>#VALUE!</v>
      </c>
      <c r="AH6" s="296" t="e">
        <f t="shared" si="0"/>
        <v>#VALUE!</v>
      </c>
      <c r="AI6" s="296">
        <f t="shared" si="0"/>
        <v>-0.80672159183076653</v>
      </c>
      <c r="AJ6" s="296">
        <f t="shared" si="0"/>
        <v>-0.74832393414195564</v>
      </c>
      <c r="AK6" s="296">
        <f t="shared" si="0"/>
        <v>-0.75491156909278212</v>
      </c>
      <c r="AL6" s="296">
        <f t="shared" si="0"/>
        <v>-0.74437132090733882</v>
      </c>
      <c r="AM6" s="296">
        <f t="shared" si="0"/>
        <v>-0.66508263522699274</v>
      </c>
      <c r="AN6" s="296">
        <f t="shared" si="0"/>
        <v>-0.78251740132952796</v>
      </c>
      <c r="AO6" s="296">
        <f t="shared" si="0"/>
        <v>-0.72469167180102401</v>
      </c>
      <c r="AP6" s="296">
        <f t="shared" si="0"/>
        <v>-0.73413620742719743</v>
      </c>
      <c r="AQ6" s="296">
        <f t="shared" si="0"/>
        <v>-0.76536625533622915</v>
      </c>
      <c r="AR6" s="296">
        <f t="shared" si="0"/>
        <v>-0.85846935653889844</v>
      </c>
      <c r="AS6" s="296">
        <f t="shared" si="0"/>
        <v>-0.84536300541344889</v>
      </c>
      <c r="AT6" s="296">
        <f t="shared" si="0"/>
        <v>-0.86768382476845385</v>
      </c>
      <c r="AU6" s="296">
        <f t="shared" si="0"/>
        <v>-0.89061293375521122</v>
      </c>
      <c r="AV6" s="296">
        <f t="shared" si="0"/>
        <v>-0.89940570040163703</v>
      </c>
      <c r="AW6" s="296">
        <f t="shared" si="0"/>
        <v>-0.95316015339726423</v>
      </c>
      <c r="AX6" s="296">
        <f t="shared" si="0"/>
        <v>-1.0455028617895956</v>
      </c>
      <c r="AY6" s="296">
        <f t="shared" si="0"/>
        <v>-0.86898158700875139</v>
      </c>
      <c r="AZ6" s="296">
        <f t="shared" si="0"/>
        <v>-0.88424692482421208</v>
      </c>
      <c r="BA6" s="296" t="e">
        <f t="shared" si="0"/>
        <v>#VALUE!</v>
      </c>
    </row>
    <row r="7" spans="1:53">
      <c r="A7" s="12" t="s">
        <v>6</v>
      </c>
      <c r="B7" s="296"/>
      <c r="C7" s="296" t="s">
        <v>69</v>
      </c>
      <c r="D7" s="296" t="s">
        <v>69</v>
      </c>
      <c r="E7" s="296" t="s">
        <v>69</v>
      </c>
      <c r="F7" s="296" t="s">
        <v>69</v>
      </c>
      <c r="G7" s="12">
        <v>38.200000000000003</v>
      </c>
      <c r="H7" s="12">
        <v>42.5</v>
      </c>
      <c r="I7" s="12">
        <v>43.5</v>
      </c>
      <c r="J7" s="12">
        <v>47.5</v>
      </c>
      <c r="K7" s="12">
        <v>55.5</v>
      </c>
      <c r="L7" s="12">
        <v>59.6</v>
      </c>
      <c r="M7" s="12">
        <v>64.099999999999994</v>
      </c>
      <c r="N7" s="12">
        <v>62.8</v>
      </c>
      <c r="O7" s="12">
        <v>58.7</v>
      </c>
      <c r="P7" s="12">
        <v>64.2</v>
      </c>
      <c r="Q7" s="12">
        <v>71.2</v>
      </c>
      <c r="R7" s="12">
        <v>76.5</v>
      </c>
      <c r="S7" s="12">
        <v>79.400000000000006</v>
      </c>
      <c r="T7" s="12">
        <v>80.8</v>
      </c>
      <c r="U7" s="12">
        <v>78.5</v>
      </c>
      <c r="V7" s="12">
        <v>80.2</v>
      </c>
      <c r="W7" s="12">
        <v>84.5</v>
      </c>
      <c r="X7" s="12">
        <v>86</v>
      </c>
      <c r="Y7" s="12">
        <v>95.4</v>
      </c>
      <c r="Z7" s="12">
        <v>98</v>
      </c>
      <c r="AA7" s="12" t="s">
        <v>28</v>
      </c>
      <c r="AB7" s="12" t="s">
        <v>6</v>
      </c>
      <c r="AC7" s="296" t="e">
        <f t="shared" si="1"/>
        <v>#DIV/0!</v>
      </c>
      <c r="AD7" s="296" t="e">
        <f t="shared" si="0"/>
        <v>#VALUE!</v>
      </c>
      <c r="AE7" s="296" t="e">
        <f t="shared" si="0"/>
        <v>#VALUE!</v>
      </c>
      <c r="AF7" s="296" t="e">
        <f t="shared" si="0"/>
        <v>#VALUE!</v>
      </c>
      <c r="AG7" s="296" t="e">
        <f t="shared" si="0"/>
        <v>#VALUE!</v>
      </c>
      <c r="AH7" s="296">
        <f t="shared" si="0"/>
        <v>-0.11285290129282358</v>
      </c>
      <c r="AI7" s="296">
        <f t="shared" si="0"/>
        <v>-6.8475042277412509E-2</v>
      </c>
      <c r="AJ7" s="296">
        <f t="shared" si="0"/>
        <v>-2.8231896273741498E-2</v>
      </c>
      <c r="AK7" s="296">
        <f t="shared" si="0"/>
        <v>-6.0236467171133831E-2</v>
      </c>
      <c r="AL7" s="296">
        <f t="shared" si="0"/>
        <v>-3.8044703823266357E-2</v>
      </c>
      <c r="AM7" s="296">
        <f t="shared" si="0"/>
        <v>6.0556974636052724E-2</v>
      </c>
      <c r="AN7" s="296">
        <f t="shared" si="0"/>
        <v>1.5142624726923131E-2</v>
      </c>
      <c r="AO7" s="296">
        <f t="shared" si="0"/>
        <v>-1.1365750228483408E-2</v>
      </c>
      <c r="AP7" s="296">
        <f t="shared" si="0"/>
        <v>-7.9646852692573461E-2</v>
      </c>
      <c r="AQ7" s="296">
        <f t="shared" si="0"/>
        <v>-4.5385963056186522E-2</v>
      </c>
      <c r="AR7" s="296">
        <f t="shared" si="0"/>
        <v>-0.13343683619158081</v>
      </c>
      <c r="AS7" s="296">
        <f t="shared" si="0"/>
        <v>-3.2919919965145497E-2</v>
      </c>
      <c r="AT7" s="296">
        <f t="shared" si="0"/>
        <v>-0.16007690053264895</v>
      </c>
      <c r="AU7" s="296">
        <f t="shared" si="0"/>
        <v>-4.4134036762797701E-2</v>
      </c>
      <c r="AV7" s="296">
        <f t="shared" si="0"/>
        <v>-0.12692001161726227</v>
      </c>
      <c r="AW7" s="296">
        <f t="shared" si="0"/>
        <v>-8.5583662005986716E-2</v>
      </c>
      <c r="AX7" s="296">
        <f t="shared" si="0"/>
        <v>3.9228428105916771E-2</v>
      </c>
      <c r="AY7" s="296">
        <f t="shared" si="0"/>
        <v>-2.0333312996510103E-2</v>
      </c>
      <c r="AZ7" s="296">
        <f t="shared" si="0"/>
        <v>0.13020526394120069</v>
      </c>
      <c r="BA7" s="296">
        <f t="shared" si="0"/>
        <v>-0.21930524691235712</v>
      </c>
    </row>
    <row r="8" spans="1:53">
      <c r="A8" s="12" t="s">
        <v>7</v>
      </c>
      <c r="B8" s="296"/>
      <c r="C8" s="296" t="s">
        <v>69</v>
      </c>
      <c r="D8" s="296" t="s">
        <v>69</v>
      </c>
      <c r="E8" s="296" t="s">
        <v>69</v>
      </c>
      <c r="F8" s="296" t="s">
        <v>69</v>
      </c>
      <c r="G8" s="12">
        <v>219.1</v>
      </c>
      <c r="H8" s="12">
        <v>208.1</v>
      </c>
      <c r="I8" s="12">
        <v>221.4</v>
      </c>
      <c r="J8" s="12">
        <v>280</v>
      </c>
      <c r="K8" s="12">
        <v>310</v>
      </c>
      <c r="L8" s="12">
        <v>310.39999999999998</v>
      </c>
      <c r="M8" s="12">
        <v>321.2</v>
      </c>
      <c r="N8" s="12">
        <v>341.8</v>
      </c>
      <c r="O8" s="12">
        <v>352</v>
      </c>
      <c r="P8" s="12">
        <v>347.4</v>
      </c>
      <c r="Q8" s="12">
        <v>374.3</v>
      </c>
      <c r="R8" s="12">
        <v>370.1</v>
      </c>
      <c r="S8" s="12">
        <v>442</v>
      </c>
      <c r="T8" s="12">
        <v>359.8</v>
      </c>
      <c r="U8" s="12">
        <v>360.2</v>
      </c>
      <c r="V8" s="12">
        <v>369.4</v>
      </c>
      <c r="W8" s="12">
        <v>250.4</v>
      </c>
      <c r="X8" s="12">
        <v>374.2</v>
      </c>
      <c r="Y8" s="12">
        <v>319.60000000000002</v>
      </c>
      <c r="Z8" s="12">
        <v>330.6</v>
      </c>
      <c r="AA8" s="12" t="s">
        <v>28</v>
      </c>
      <c r="AB8" s="12" t="s">
        <v>7</v>
      </c>
      <c r="AC8" s="296" t="e">
        <f t="shared" si="1"/>
        <v>#DIV/0!</v>
      </c>
      <c r="AD8" s="296" t="e">
        <f t="shared" si="0"/>
        <v>#VALUE!</v>
      </c>
      <c r="AE8" s="296" t="e">
        <f t="shared" si="0"/>
        <v>#VALUE!</v>
      </c>
      <c r="AF8" s="296" t="e">
        <f t="shared" si="0"/>
        <v>#VALUE!</v>
      </c>
      <c r="AG8" s="296" t="e">
        <f t="shared" si="0"/>
        <v>#VALUE!</v>
      </c>
      <c r="AH8" s="296">
        <f t="shared" si="0"/>
        <v>3.23754477549139</v>
      </c>
      <c r="AI8" s="296">
        <f t="shared" si="0"/>
        <v>3.0582162264191455</v>
      </c>
      <c r="AJ8" s="296">
        <f t="shared" si="0"/>
        <v>3.1505366778392934</v>
      </c>
      <c r="AK8" s="296">
        <f t="shared" si="0"/>
        <v>3.5774203165402003</v>
      </c>
      <c r="AL8" s="296">
        <f t="shared" si="0"/>
        <v>3.4122455850039204</v>
      </c>
      <c r="AM8" s="296">
        <f t="shared" si="0"/>
        <v>3.3337658622916604</v>
      </c>
      <c r="AN8" s="296">
        <f t="shared" si="0"/>
        <v>3.4502915811609869</v>
      </c>
      <c r="AO8" s="296">
        <f t="shared" si="0"/>
        <v>3.3790589877398105</v>
      </c>
      <c r="AP8" s="296">
        <f t="shared" si="0"/>
        <v>3.4361357067152141</v>
      </c>
      <c r="AQ8" s="296">
        <f t="shared" si="0"/>
        <v>3.3872473496325006</v>
      </c>
      <c r="AR8" s="296">
        <f t="shared" si="0"/>
        <v>3.2063406245572339</v>
      </c>
      <c r="AS8" s="296">
        <f t="shared" si="0"/>
        <v>3.3172667357598811</v>
      </c>
      <c r="AT8" s="296">
        <f t="shared" si="0"/>
        <v>3.3355398668774714</v>
      </c>
      <c r="AU8" s="296">
        <f t="shared" si="0"/>
        <v>3.1174136507992287</v>
      </c>
      <c r="AV8" s="296">
        <f t="shared" si="0"/>
        <v>2.8828893733143883</v>
      </c>
      <c r="AW8" s="296">
        <f t="shared" si="0"/>
        <v>3.3095871270380921</v>
      </c>
      <c r="AX8" s="296">
        <f t="shared" si="0"/>
        <v>2.3316732815284076</v>
      </c>
      <c r="AY8" s="296">
        <f t="shared" si="0"/>
        <v>3.0639092162636152</v>
      </c>
      <c r="AZ8" s="296">
        <f t="shared" si="0"/>
        <v>2.7059717500250686</v>
      </c>
      <c r="BA8" s="296">
        <f t="shared" si="0"/>
        <v>1.6755833278207135</v>
      </c>
    </row>
    <row r="9" spans="1:53">
      <c r="A9" s="12" t="s">
        <v>8</v>
      </c>
      <c r="B9" s="296"/>
      <c r="C9" s="12">
        <v>44.1</v>
      </c>
      <c r="D9" s="296" t="s">
        <v>69</v>
      </c>
      <c r="E9" s="296" t="s">
        <v>69</v>
      </c>
      <c r="F9" s="296" t="s">
        <v>69</v>
      </c>
      <c r="G9" s="12">
        <v>49.5</v>
      </c>
      <c r="H9" s="296" t="s">
        <v>69</v>
      </c>
      <c r="I9" s="296" t="s">
        <v>69</v>
      </c>
      <c r="J9" s="12">
        <v>55.3</v>
      </c>
      <c r="K9" s="296" t="s">
        <v>69</v>
      </c>
      <c r="L9" s="296" t="s">
        <v>69</v>
      </c>
      <c r="M9" s="12">
        <v>63.1</v>
      </c>
      <c r="N9" s="296" t="s">
        <v>69</v>
      </c>
      <c r="O9" s="296" t="s">
        <v>69</v>
      </c>
      <c r="P9" s="12">
        <v>67.8</v>
      </c>
      <c r="Q9" s="296" t="s">
        <v>69</v>
      </c>
      <c r="R9" s="296" t="s">
        <v>69</v>
      </c>
      <c r="S9" s="12">
        <v>80.400000000000006</v>
      </c>
      <c r="T9" s="296" t="s">
        <v>69</v>
      </c>
      <c r="U9" s="296" t="s">
        <v>69</v>
      </c>
      <c r="V9" s="12">
        <v>78.099999999999994</v>
      </c>
      <c r="W9" s="296" t="s">
        <v>69</v>
      </c>
      <c r="X9" s="296" t="s">
        <v>69</v>
      </c>
      <c r="Y9" s="296" t="s">
        <v>69</v>
      </c>
      <c r="Z9" s="296" t="s">
        <v>69</v>
      </c>
      <c r="AA9" s="12" t="s">
        <v>28</v>
      </c>
      <c r="AB9" s="12" t="s">
        <v>8</v>
      </c>
      <c r="AC9" s="296" t="e">
        <f t="shared" si="1"/>
        <v>#DIV/0!</v>
      </c>
      <c r="AD9" s="296">
        <f t="shared" si="0"/>
        <v>0.50588636350558847</v>
      </c>
      <c r="AE9" s="296" t="e">
        <f t="shared" si="0"/>
        <v>#VALUE!</v>
      </c>
      <c r="AF9" s="296" t="e">
        <f t="shared" si="0"/>
        <v>#VALUE!</v>
      </c>
      <c r="AG9" s="296" t="e">
        <f t="shared" si="0"/>
        <v>#VALUE!</v>
      </c>
      <c r="AH9" s="296">
        <f t="shared" si="0"/>
        <v>9.6431199025924924E-2</v>
      </c>
      <c r="AI9" s="296" t="e">
        <f t="shared" si="0"/>
        <v>#VALUE!</v>
      </c>
      <c r="AJ9" s="296" t="e">
        <f t="shared" si="0"/>
        <v>#VALUE!</v>
      </c>
      <c r="AK9" s="296">
        <f t="shared" si="0"/>
        <v>6.1801050734020563E-2</v>
      </c>
      <c r="AL9" s="296" t="e">
        <f t="shared" si="0"/>
        <v>#VALUE!</v>
      </c>
      <c r="AM9" s="296" t="e">
        <f t="shared" si="0"/>
        <v>#VALUE!</v>
      </c>
      <c r="AN9" s="296">
        <f t="shared" si="0"/>
        <v>1.7814852619910458E-3</v>
      </c>
      <c r="AO9" s="296" t="e">
        <f t="shared" si="0"/>
        <v>#VALUE!</v>
      </c>
      <c r="AP9" s="296" t="e">
        <f t="shared" si="0"/>
        <v>#VALUE!</v>
      </c>
      <c r="AQ9" s="296">
        <f t="shared" si="0"/>
        <v>-1.7507938270931004E-3</v>
      </c>
      <c r="AR9" s="296" t="e">
        <f t="shared" si="0"/>
        <v>#VALUE!</v>
      </c>
      <c r="AS9" s="296" t="e">
        <f t="shared" si="0"/>
        <v>#VALUE!</v>
      </c>
      <c r="AT9" s="296">
        <f t="shared" si="0"/>
        <v>-0.15043647922153444</v>
      </c>
      <c r="AU9" s="296" t="e">
        <f t="shared" si="0"/>
        <v>#VALUE!</v>
      </c>
      <c r="AV9" s="296" t="e">
        <f t="shared" si="0"/>
        <v>#VALUE!</v>
      </c>
      <c r="AW9" s="296">
        <f t="shared" si="0"/>
        <v>-0.11023739180195005</v>
      </c>
      <c r="AX9" s="296" t="e">
        <f t="shared" si="0"/>
        <v>#VALUE!</v>
      </c>
      <c r="AY9" s="296" t="e">
        <f t="shared" si="0"/>
        <v>#VALUE!</v>
      </c>
      <c r="AZ9" s="296" t="e">
        <f t="shared" si="0"/>
        <v>#VALUE!</v>
      </c>
      <c r="BA9" s="296" t="e">
        <f t="shared" si="0"/>
        <v>#VALUE!</v>
      </c>
    </row>
    <row r="10" spans="1:53">
      <c r="A10" s="12" t="s">
        <v>9</v>
      </c>
      <c r="B10" s="296"/>
      <c r="C10" s="296" t="s">
        <v>69</v>
      </c>
      <c r="D10" s="296" t="s">
        <v>69</v>
      </c>
      <c r="E10" s="296" t="s">
        <v>69</v>
      </c>
      <c r="F10" s="296" t="s">
        <v>69</v>
      </c>
      <c r="G10" s="12">
        <v>4.5</v>
      </c>
      <c r="H10" s="12">
        <v>5.0999999999999996</v>
      </c>
      <c r="I10" s="12">
        <v>5.7</v>
      </c>
      <c r="J10" s="12">
        <v>6.1</v>
      </c>
      <c r="K10" s="12">
        <v>6.3</v>
      </c>
      <c r="L10" s="12">
        <v>7.2</v>
      </c>
      <c r="M10" s="12">
        <v>7.7</v>
      </c>
      <c r="N10" s="12">
        <v>8.5</v>
      </c>
      <c r="O10" s="12">
        <v>7.6</v>
      </c>
      <c r="P10" s="12">
        <v>7.8</v>
      </c>
      <c r="Q10" s="12">
        <v>9.5</v>
      </c>
      <c r="R10" s="12">
        <v>10.6</v>
      </c>
      <c r="S10" s="12">
        <v>9.6999999999999993</v>
      </c>
      <c r="T10" s="12">
        <v>10.5</v>
      </c>
      <c r="U10" s="12">
        <v>10.4</v>
      </c>
      <c r="V10" s="12">
        <v>8</v>
      </c>
      <c r="W10" s="12">
        <v>8.5</v>
      </c>
      <c r="X10" s="12">
        <v>10.1</v>
      </c>
      <c r="Y10" s="12">
        <v>9.6</v>
      </c>
      <c r="Z10" s="296" t="s">
        <v>69</v>
      </c>
      <c r="AA10" s="12" t="s">
        <v>28</v>
      </c>
      <c r="AB10" s="12" t="s">
        <v>9</v>
      </c>
      <c r="AC10" s="296" t="e">
        <f t="shared" si="1"/>
        <v>#DIV/0!</v>
      </c>
      <c r="AD10" s="296" t="e">
        <f t="shared" si="0"/>
        <v>#VALUE!</v>
      </c>
      <c r="AE10" s="296" t="e">
        <f t="shared" si="0"/>
        <v>#VALUE!</v>
      </c>
      <c r="AF10" s="296" t="e">
        <f t="shared" si="0"/>
        <v>#VALUE!</v>
      </c>
      <c r="AG10" s="296" t="e">
        <f t="shared" si="0"/>
        <v>#VALUE!</v>
      </c>
      <c r="AH10" s="296">
        <f t="shared" si="0"/>
        <v>-0.73700105888059586</v>
      </c>
      <c r="AI10" s="296">
        <f t="shared" si="0"/>
        <v>-0.77462391576322931</v>
      </c>
      <c r="AJ10" s="296">
        <f t="shared" si="0"/>
        <v>-0.70365321218983312</v>
      </c>
      <c r="AK10" s="296">
        <f t="shared" si="0"/>
        <v>-0.70797406220618431</v>
      </c>
      <c r="AL10" s="296">
        <f t="shared" si="0"/>
        <v>-0.70505563588730402</v>
      </c>
      <c r="AM10" s="296">
        <f t="shared" si="0"/>
        <v>-0.62331920444350808</v>
      </c>
      <c r="AN10" s="296">
        <f t="shared" si="0"/>
        <v>-0.73842564109525166</v>
      </c>
      <c r="AO10" s="296">
        <f t="shared" si="0"/>
        <v>-0.6712226078330652</v>
      </c>
      <c r="AP10" s="296">
        <f t="shared" si="0"/>
        <v>-0.6921817616108753</v>
      </c>
      <c r="AQ10" s="296">
        <f t="shared" si="0"/>
        <v>-0.72900361431198457</v>
      </c>
      <c r="AR10" s="296">
        <f t="shared" si="0"/>
        <v>-0.81329255815859458</v>
      </c>
      <c r="AS10" s="296">
        <f t="shared" si="0"/>
        <v>-0.78488620270451626</v>
      </c>
      <c r="AT10" s="296">
        <f t="shared" si="0"/>
        <v>-0.83201426591733008</v>
      </c>
      <c r="AU10" s="296">
        <f t="shared" si="0"/>
        <v>-0.84075340033129387</v>
      </c>
      <c r="AV10" s="296">
        <f t="shared" si="0"/>
        <v>-0.85453101308636203</v>
      </c>
      <c r="AW10" s="296">
        <f t="shared" si="0"/>
        <v>-0.93320237213386548</v>
      </c>
      <c r="AX10" s="296">
        <f t="shared" si="0"/>
        <v>-1.0109572793088468</v>
      </c>
      <c r="AY10" s="296">
        <f t="shared" si="0"/>
        <v>-0.83259565848868056</v>
      </c>
      <c r="AZ10" s="296">
        <f t="shared" si="0"/>
        <v>-0.85552517542541784</v>
      </c>
      <c r="BA10" s="296" t="e">
        <f t="shared" si="0"/>
        <v>#VALUE!</v>
      </c>
    </row>
    <row r="11" spans="1:53">
      <c r="A11" s="12" t="s">
        <v>32</v>
      </c>
      <c r="B11" s="296"/>
      <c r="C11" s="296" t="s">
        <v>69</v>
      </c>
      <c r="D11" s="296" t="s">
        <v>69</v>
      </c>
      <c r="E11" s="296" t="s">
        <v>69</v>
      </c>
      <c r="F11" s="296" t="s">
        <v>69</v>
      </c>
      <c r="G11" s="296" t="s">
        <v>69</v>
      </c>
      <c r="H11" s="296" t="s">
        <v>69</v>
      </c>
      <c r="I11" s="296" t="s">
        <v>69</v>
      </c>
      <c r="J11" s="296" t="s">
        <v>69</v>
      </c>
      <c r="K11" s="296" t="s">
        <v>69</v>
      </c>
      <c r="L11" s="296" t="s">
        <v>69</v>
      </c>
      <c r="M11" s="296" t="s">
        <v>69</v>
      </c>
      <c r="N11" s="296" t="s">
        <v>69</v>
      </c>
      <c r="O11" s="296" t="s">
        <v>69</v>
      </c>
      <c r="P11" s="296" t="s">
        <v>69</v>
      </c>
      <c r="Q11" s="12">
        <v>204.4</v>
      </c>
      <c r="R11" s="296" t="s">
        <v>69</v>
      </c>
      <c r="S11" s="12">
        <v>245.9</v>
      </c>
      <c r="T11" s="296" t="s">
        <v>69</v>
      </c>
      <c r="U11" s="12">
        <v>216.4</v>
      </c>
      <c r="V11" s="296" t="s">
        <v>69</v>
      </c>
      <c r="W11" s="296" t="s">
        <v>69</v>
      </c>
      <c r="X11" s="296" t="s">
        <v>69</v>
      </c>
      <c r="Y11" s="296" t="s">
        <v>69</v>
      </c>
      <c r="Z11" s="296" t="s">
        <v>69</v>
      </c>
      <c r="AA11" s="12" t="s">
        <v>28</v>
      </c>
      <c r="AB11" s="12" t="s">
        <v>32</v>
      </c>
      <c r="AC11" s="296" t="e">
        <f t="shared" si="1"/>
        <v>#DIV/0!</v>
      </c>
      <c r="AD11" s="296" t="e">
        <f t="shared" si="0"/>
        <v>#VALUE!</v>
      </c>
      <c r="AE11" s="296" t="e">
        <f t="shared" si="0"/>
        <v>#VALUE!</v>
      </c>
      <c r="AF11" s="296" t="e">
        <f t="shared" si="0"/>
        <v>#VALUE!</v>
      </c>
      <c r="AG11" s="296" t="e">
        <f t="shared" si="0"/>
        <v>#VALUE!</v>
      </c>
      <c r="AH11" s="296" t="e">
        <f t="shared" si="0"/>
        <v>#VALUE!</v>
      </c>
      <c r="AI11" s="296" t="e">
        <f t="shared" si="0"/>
        <v>#VALUE!</v>
      </c>
      <c r="AJ11" s="296" t="e">
        <f t="shared" si="0"/>
        <v>#VALUE!</v>
      </c>
      <c r="AK11" s="296" t="e">
        <f t="shared" si="0"/>
        <v>#VALUE!</v>
      </c>
      <c r="AL11" s="296" t="e">
        <f t="shared" si="0"/>
        <v>#VALUE!</v>
      </c>
      <c r="AM11" s="296" t="e">
        <f t="shared" si="0"/>
        <v>#VALUE!</v>
      </c>
      <c r="AN11" s="296" t="e">
        <f t="shared" si="0"/>
        <v>#VALUE!</v>
      </c>
      <c r="AO11" s="296" t="e">
        <f t="shared" si="0"/>
        <v>#VALUE!</v>
      </c>
      <c r="AP11" s="296" t="e">
        <f t="shared" si="0"/>
        <v>#VALUE!</v>
      </c>
      <c r="AQ11" s="296" t="e">
        <f t="shared" si="0"/>
        <v>#VALUE!</v>
      </c>
      <c r="AR11" s="296">
        <f t="shared" si="0"/>
        <v>1.3342581746026854</v>
      </c>
      <c r="AS11" s="296" t="e">
        <f t="shared" si="0"/>
        <v>#VALUE!</v>
      </c>
      <c r="AT11" s="296">
        <f t="shared" si="0"/>
        <v>1.4450532477679163</v>
      </c>
      <c r="AU11" s="296" t="e">
        <f t="shared" si="0"/>
        <v>#VALUE!</v>
      </c>
      <c r="AV11" s="296">
        <f t="shared" si="0"/>
        <v>1.346465555234263</v>
      </c>
      <c r="AW11" s="296" t="e">
        <f t="shared" si="0"/>
        <v>#VALUE!</v>
      </c>
      <c r="AX11" s="296" t="e">
        <f t="shared" si="0"/>
        <v>#VALUE!</v>
      </c>
      <c r="AY11" s="296" t="e">
        <f t="shared" si="0"/>
        <v>#VALUE!</v>
      </c>
      <c r="AZ11" s="296" t="e">
        <f t="shared" si="0"/>
        <v>#VALUE!</v>
      </c>
      <c r="BA11" s="296" t="e">
        <f t="shared" si="0"/>
        <v>#VALUE!</v>
      </c>
    </row>
    <row r="12" spans="1:53">
      <c r="A12" s="12" t="s">
        <v>30</v>
      </c>
      <c r="B12" s="296"/>
      <c r="C12" s="296" t="s">
        <v>69</v>
      </c>
      <c r="D12" s="296" t="s">
        <v>69</v>
      </c>
      <c r="E12" s="296" t="s">
        <v>69</v>
      </c>
      <c r="F12" s="296" t="s">
        <v>69</v>
      </c>
      <c r="G12" s="12">
        <v>20.399999999999999</v>
      </c>
      <c r="H12" s="12">
        <v>21.2</v>
      </c>
      <c r="I12" s="12">
        <v>19.600000000000001</v>
      </c>
      <c r="J12" s="296" t="s">
        <v>69</v>
      </c>
      <c r="K12" s="296" t="s">
        <v>69</v>
      </c>
      <c r="L12" s="12">
        <v>19.100000000000001</v>
      </c>
      <c r="M12" s="12">
        <v>20.2</v>
      </c>
      <c r="N12" s="12">
        <v>22.2</v>
      </c>
      <c r="O12" s="12">
        <v>22.6</v>
      </c>
      <c r="P12" s="12">
        <v>23.9</v>
      </c>
      <c r="Q12" s="12">
        <v>23.8</v>
      </c>
      <c r="R12" s="12">
        <v>25.7</v>
      </c>
      <c r="S12" s="12">
        <v>26.3</v>
      </c>
      <c r="T12" s="296" t="s">
        <v>69</v>
      </c>
      <c r="U12" s="296" t="s">
        <v>69</v>
      </c>
      <c r="V12" s="296" t="s">
        <v>69</v>
      </c>
      <c r="W12" s="296" t="s">
        <v>69</v>
      </c>
      <c r="X12" s="296" t="s">
        <v>69</v>
      </c>
      <c r="Y12" s="296" t="s">
        <v>69</v>
      </c>
      <c r="Z12" s="296" t="s">
        <v>69</v>
      </c>
      <c r="AA12" s="12" t="s">
        <v>28</v>
      </c>
      <c r="AB12" s="12" t="s">
        <v>30</v>
      </c>
      <c r="AC12" s="296" t="e">
        <f t="shared" si="1"/>
        <v>#DIV/0!</v>
      </c>
      <c r="AD12" s="296" t="e">
        <f t="shared" si="0"/>
        <v>#VALUE!</v>
      </c>
      <c r="AE12" s="296" t="e">
        <f t="shared" si="0"/>
        <v>#VALUE!</v>
      </c>
      <c r="AF12" s="296" t="e">
        <f t="shared" si="0"/>
        <v>#VALUE!</v>
      </c>
      <c r="AG12" s="296" t="e">
        <f t="shared" si="0"/>
        <v>#VALUE!</v>
      </c>
      <c r="AH12" s="296">
        <f t="shared" si="0"/>
        <v>-0.44252166108695856</v>
      </c>
      <c r="AI12" s="296">
        <f t="shared" si="0"/>
        <v>-0.47064004241773066</v>
      </c>
      <c r="AJ12" s="296">
        <f t="shared" si="0"/>
        <v>-0.45528399813603226</v>
      </c>
      <c r="AK12" s="296" t="e">
        <f t="shared" si="0"/>
        <v>#VALUE!</v>
      </c>
      <c r="AL12" s="296" t="e">
        <f t="shared" si="0"/>
        <v>#VALUE!</v>
      </c>
      <c r="AM12" s="296">
        <f t="shared" si="0"/>
        <v>-0.46801144621742463</v>
      </c>
      <c r="AN12" s="296">
        <f t="shared" si="0"/>
        <v>-0.57141139778359951</v>
      </c>
      <c r="AO12" s="296">
        <f t="shared" si="0"/>
        <v>-0.50473938593282996</v>
      </c>
      <c r="AP12" s="296">
        <f t="shared" si="0"/>
        <v>-0.51237699382663804</v>
      </c>
      <c r="AQ12" s="296">
        <f t="shared" si="0"/>
        <v>-0.53385744081520536</v>
      </c>
      <c r="AR12" s="296">
        <f t="shared" si="0"/>
        <v>-0.65572470039314412</v>
      </c>
      <c r="AS12" s="296">
        <f t="shared" si="0"/>
        <v>-0.61258436857151921</v>
      </c>
      <c r="AT12" s="296">
        <f t="shared" si="0"/>
        <v>-0.67198327215282938</v>
      </c>
      <c r="AU12" s="296" t="e">
        <f t="shared" si="0"/>
        <v>#VALUE!</v>
      </c>
      <c r="AV12" s="296" t="e">
        <f t="shared" si="0"/>
        <v>#VALUE!</v>
      </c>
      <c r="AW12" s="296" t="e">
        <f t="shared" si="0"/>
        <v>#VALUE!</v>
      </c>
      <c r="AX12" s="296" t="e">
        <f t="shared" si="0"/>
        <v>#VALUE!</v>
      </c>
      <c r="AY12" s="296" t="e">
        <f t="shared" si="0"/>
        <v>#VALUE!</v>
      </c>
      <c r="AZ12" s="296" t="e">
        <f t="shared" si="0"/>
        <v>#VALUE!</v>
      </c>
      <c r="BA12" s="296" t="e">
        <f t="shared" si="0"/>
        <v>#VALUE!</v>
      </c>
    </row>
    <row r="13" spans="1:53">
      <c r="A13" s="12" t="s">
        <v>10</v>
      </c>
      <c r="B13" s="296"/>
      <c r="C13" s="296" t="s">
        <v>69</v>
      </c>
      <c r="D13" s="296" t="s">
        <v>69</v>
      </c>
      <c r="E13" s="296" t="s">
        <v>69</v>
      </c>
      <c r="F13" s="296" t="s">
        <v>69</v>
      </c>
      <c r="G13" s="12">
        <v>21.3</v>
      </c>
      <c r="H13" s="296" t="s">
        <v>69</v>
      </c>
      <c r="I13" s="12">
        <v>21.9</v>
      </c>
      <c r="J13" s="12">
        <v>21.4</v>
      </c>
      <c r="K13" s="12">
        <v>21.5</v>
      </c>
      <c r="L13" s="12">
        <v>23.8</v>
      </c>
      <c r="M13" s="12">
        <v>25</v>
      </c>
      <c r="N13" s="12">
        <v>25.8</v>
      </c>
      <c r="O13" s="12">
        <v>26.2</v>
      </c>
      <c r="P13" s="12">
        <v>27.4</v>
      </c>
      <c r="Q13" s="12">
        <v>27</v>
      </c>
      <c r="R13" s="12">
        <v>29.4</v>
      </c>
      <c r="S13" s="12">
        <v>31.2</v>
      </c>
      <c r="T13" s="12">
        <v>31.7</v>
      </c>
      <c r="U13" s="12">
        <v>29.9</v>
      </c>
      <c r="V13" s="12">
        <v>30.4</v>
      </c>
      <c r="W13" s="12">
        <v>29.6</v>
      </c>
      <c r="X13" s="12">
        <v>27.8</v>
      </c>
      <c r="Y13" s="296" t="s">
        <v>69</v>
      </c>
      <c r="Z13" s="296" t="s">
        <v>69</v>
      </c>
      <c r="AA13" s="12" t="s">
        <v>28</v>
      </c>
      <c r="AB13" s="12" t="s">
        <v>10</v>
      </c>
      <c r="AC13" s="296" t="e">
        <f t="shared" si="1"/>
        <v>#DIV/0!</v>
      </c>
      <c r="AD13" s="296" t="e">
        <f t="shared" si="0"/>
        <v>#VALUE!</v>
      </c>
      <c r="AE13" s="296" t="e">
        <f t="shared" si="0"/>
        <v>#VALUE!</v>
      </c>
      <c r="AF13" s="296" t="e">
        <f t="shared" si="0"/>
        <v>#VALUE!</v>
      </c>
      <c r="AG13" s="296" t="e">
        <f t="shared" si="0"/>
        <v>#VALUE!</v>
      </c>
      <c r="AH13" s="296">
        <f t="shared" si="0"/>
        <v>-0.42585301592882807</v>
      </c>
      <c r="AI13" s="296" t="e">
        <f t="shared" si="0"/>
        <v>#VALUE!</v>
      </c>
      <c r="AJ13" s="296">
        <f t="shared" si="0"/>
        <v>-0.41418693394007966</v>
      </c>
      <c r="AK13" s="296">
        <f t="shared" si="0"/>
        <v>-0.46859277708453523</v>
      </c>
      <c r="AL13" s="296">
        <f t="shared" si="0"/>
        <v>-0.49898721785125988</v>
      </c>
      <c r="AM13" s="296">
        <f t="shared" si="0"/>
        <v>-0.4066714072541816</v>
      </c>
      <c r="AN13" s="296">
        <f t="shared" si="0"/>
        <v>-0.50727792835192498</v>
      </c>
      <c r="AO13" s="296">
        <f t="shared" si="0"/>
        <v>-0.46099196995904562</v>
      </c>
      <c r="AP13" s="296">
        <f t="shared" si="0"/>
        <v>-0.46922384955842106</v>
      </c>
      <c r="AQ13" s="296">
        <f t="shared" si="0"/>
        <v>-0.49143435962025334</v>
      </c>
      <c r="AR13" s="296">
        <f t="shared" si="0"/>
        <v>-0.62046476019388241</v>
      </c>
      <c r="AS13" s="296">
        <f t="shared" si="0"/>
        <v>-0.57036471385018883</v>
      </c>
      <c r="AT13" s="296">
        <f t="shared" si="0"/>
        <v>-0.62474520772836817</v>
      </c>
      <c r="AU13" s="296">
        <f t="shared" si="0"/>
        <v>-0.60052110292514704</v>
      </c>
      <c r="AV13" s="296">
        <f t="shared" si="0"/>
        <v>-0.64618425055115736</v>
      </c>
      <c r="AW13" s="296">
        <f t="shared" si="0"/>
        <v>-0.6702292543102577</v>
      </c>
      <c r="AX13" s="296">
        <f t="shared" si="0"/>
        <v>-0.71939256317132694</v>
      </c>
      <c r="AY13" s="296">
        <f t="shared" si="0"/>
        <v>-0.64317479531066446</v>
      </c>
      <c r="AZ13" s="296" t="e">
        <f t="shared" si="0"/>
        <v>#VALUE!</v>
      </c>
      <c r="BA13" s="296" t="e">
        <f t="shared" si="0"/>
        <v>#VALUE!</v>
      </c>
    </row>
    <row r="14" spans="1:53">
      <c r="A14" s="12" t="s">
        <v>11</v>
      </c>
      <c r="B14" s="296"/>
      <c r="C14" s="12">
        <v>37</v>
      </c>
      <c r="D14" s="12">
        <v>37.700000000000003</v>
      </c>
      <c r="E14" s="12">
        <v>37.299999999999997</v>
      </c>
      <c r="F14" s="12">
        <v>37</v>
      </c>
      <c r="G14" s="296" t="s">
        <v>69</v>
      </c>
      <c r="H14" s="296" t="s">
        <v>69</v>
      </c>
      <c r="I14" s="296" t="s">
        <v>69</v>
      </c>
      <c r="J14" s="296" t="s">
        <v>69</v>
      </c>
      <c r="K14" s="296" t="s">
        <v>69</v>
      </c>
      <c r="L14" s="12">
        <v>54.2</v>
      </c>
      <c r="M14" s="12">
        <v>53.8</v>
      </c>
      <c r="N14" s="12">
        <v>56.4</v>
      </c>
      <c r="O14" s="12">
        <v>52</v>
      </c>
      <c r="P14" s="12">
        <v>56.1</v>
      </c>
      <c r="Q14" s="12">
        <v>56.8</v>
      </c>
      <c r="R14" s="12">
        <v>60.5</v>
      </c>
      <c r="S14" s="12">
        <v>64.2</v>
      </c>
      <c r="T14" s="12">
        <v>69.099999999999994</v>
      </c>
      <c r="U14" s="12">
        <v>66.2</v>
      </c>
      <c r="V14" s="12">
        <v>70.5</v>
      </c>
      <c r="W14" s="12">
        <v>72</v>
      </c>
      <c r="X14" s="12">
        <v>68.099999999999994</v>
      </c>
      <c r="Y14" s="296" t="s">
        <v>69</v>
      </c>
      <c r="Z14" s="296" t="s">
        <v>69</v>
      </c>
      <c r="AA14" s="12" t="s">
        <v>28</v>
      </c>
      <c r="AB14" s="12" t="s">
        <v>11</v>
      </c>
      <c r="AC14" s="296" t="e">
        <f t="shared" si="1"/>
        <v>#DIV/0!</v>
      </c>
      <c r="AD14" s="296">
        <f t="shared" si="0"/>
        <v>-1.1518643353665674</v>
      </c>
      <c r="AE14" s="296">
        <f t="shared" si="0"/>
        <v>-0.70710678118654524</v>
      </c>
      <c r="AF14" s="296">
        <f t="shared" si="0"/>
        <v>-0.82842106472192512</v>
      </c>
      <c r="AG14" s="296">
        <f t="shared" si="0"/>
        <v>-0.77966993283679908</v>
      </c>
      <c r="AH14" s="296" t="e">
        <f t="shared" si="0"/>
        <v>#VALUE!</v>
      </c>
      <c r="AI14" s="296" t="e">
        <f t="shared" si="0"/>
        <v>#VALUE!</v>
      </c>
      <c r="AJ14" s="296" t="e">
        <f t="shared" si="0"/>
        <v>#VALUE!</v>
      </c>
      <c r="AK14" s="296" t="e">
        <f t="shared" si="0"/>
        <v>#VALUE!</v>
      </c>
      <c r="AL14" s="296" t="e">
        <f t="shared" si="0"/>
        <v>#VALUE!</v>
      </c>
      <c r="AM14" s="296">
        <f t="shared" si="0"/>
        <v>-9.9188148110775747E-3</v>
      </c>
      <c r="AN14" s="296">
        <f t="shared" si="0"/>
        <v>-0.12247711176187828</v>
      </c>
      <c r="AO14" s="296">
        <f t="shared" si="0"/>
        <v>-8.9138934181877946E-2</v>
      </c>
      <c r="AP14" s="296">
        <f t="shared" si="0"/>
        <v>-0.15995964896953285</v>
      </c>
      <c r="AQ14" s="296">
        <f t="shared" si="0"/>
        <v>-0.14356509382164689</v>
      </c>
      <c r="AR14" s="296">
        <f t="shared" si="0"/>
        <v>-0.29210656708825827</v>
      </c>
      <c r="AS14" s="296">
        <f t="shared" si="0"/>
        <v>-0.21549139984116872</v>
      </c>
      <c r="AT14" s="296">
        <f t="shared" si="0"/>
        <v>-0.30661130446158946</v>
      </c>
      <c r="AU14" s="296">
        <f t="shared" si="0"/>
        <v>-0.17671506882185045</v>
      </c>
      <c r="AV14" s="296">
        <f t="shared" si="0"/>
        <v>-0.25833873875485297</v>
      </c>
      <c r="AW14" s="296">
        <f t="shared" si="0"/>
        <v>-0.19946041392067404</v>
      </c>
      <c r="AX14" s="296">
        <f t="shared" si="0"/>
        <v>-0.13349948429782724</v>
      </c>
      <c r="AY14" s="296">
        <f t="shared" si="0"/>
        <v>-0.21189452491100094</v>
      </c>
      <c r="AZ14" s="296" t="e">
        <f t="shared" si="0"/>
        <v>#VALUE!</v>
      </c>
      <c r="BA14" s="296" t="e">
        <f t="shared" si="0"/>
        <v>#VALUE!</v>
      </c>
    </row>
    <row r="15" spans="1:53">
      <c r="A15" s="12" t="s">
        <v>46</v>
      </c>
      <c r="B15" s="296"/>
      <c r="C15" s="296" t="s">
        <v>69</v>
      </c>
      <c r="D15" s="296" t="s">
        <v>69</v>
      </c>
      <c r="E15" s="296" t="s">
        <v>69</v>
      </c>
      <c r="F15" s="296" t="s">
        <v>69</v>
      </c>
      <c r="G15" s="296" t="s">
        <v>69</v>
      </c>
      <c r="H15" s="296" t="s">
        <v>69</v>
      </c>
      <c r="I15" s="296" t="s">
        <v>69</v>
      </c>
      <c r="J15" s="296" t="s">
        <v>69</v>
      </c>
      <c r="K15" s="296" t="s">
        <v>69</v>
      </c>
      <c r="L15" s="296" t="s">
        <v>69</v>
      </c>
      <c r="M15" s="296" t="s">
        <v>69</v>
      </c>
      <c r="N15" s="296" t="s">
        <v>69</v>
      </c>
      <c r="O15" s="296" t="s">
        <v>69</v>
      </c>
      <c r="P15" s="296" t="s">
        <v>69</v>
      </c>
      <c r="Q15" s="296" t="s">
        <v>69</v>
      </c>
      <c r="R15" s="296" t="s">
        <v>69</v>
      </c>
      <c r="S15" s="296" t="s">
        <v>69</v>
      </c>
      <c r="T15" s="12">
        <v>74.5</v>
      </c>
      <c r="U15" s="12">
        <v>66.400000000000006</v>
      </c>
      <c r="V15" s="12">
        <v>66.7</v>
      </c>
      <c r="W15" s="12">
        <v>66.8</v>
      </c>
      <c r="X15" s="12">
        <v>66.400000000000006</v>
      </c>
      <c r="Y15" s="12">
        <v>68.5</v>
      </c>
      <c r="Z15" s="296" t="s">
        <v>69</v>
      </c>
      <c r="AA15" s="12" t="s">
        <v>28</v>
      </c>
      <c r="AB15" s="12" t="s">
        <v>46</v>
      </c>
      <c r="AC15" s="296" t="e">
        <f t="shared" si="1"/>
        <v>#DIV/0!</v>
      </c>
      <c r="AD15" s="296" t="e">
        <f t="shared" si="0"/>
        <v>#VALUE!</v>
      </c>
      <c r="AE15" s="296" t="e">
        <f t="shared" si="0"/>
        <v>#VALUE!</v>
      </c>
      <c r="AF15" s="296" t="e">
        <f t="shared" si="0"/>
        <v>#VALUE!</v>
      </c>
      <c r="AG15" s="296" t="e">
        <f t="shared" si="0"/>
        <v>#VALUE!</v>
      </c>
      <c r="AH15" s="296" t="e">
        <f t="shared" si="0"/>
        <v>#VALUE!</v>
      </c>
      <c r="AI15" s="296" t="e">
        <f t="shared" si="0"/>
        <v>#VALUE!</v>
      </c>
      <c r="AJ15" s="296" t="e">
        <f t="shared" si="0"/>
        <v>#VALUE!</v>
      </c>
      <c r="AK15" s="296" t="e">
        <f t="shared" si="0"/>
        <v>#VALUE!</v>
      </c>
      <c r="AL15" s="296" t="e">
        <f t="shared" si="0"/>
        <v>#VALUE!</v>
      </c>
      <c r="AM15" s="296" t="e">
        <f t="shared" si="0"/>
        <v>#VALUE!</v>
      </c>
      <c r="AN15" s="296" t="e">
        <f t="shared" si="0"/>
        <v>#VALUE!</v>
      </c>
      <c r="AO15" s="296" t="e">
        <f t="shared" si="0"/>
        <v>#VALUE!</v>
      </c>
      <c r="AP15" s="296" t="e">
        <f t="shared" si="0"/>
        <v>#VALUE!</v>
      </c>
      <c r="AQ15" s="296" t="e">
        <f t="shared" si="0"/>
        <v>#VALUE!</v>
      </c>
      <c r="AR15" s="296" t="e">
        <f t="shared" si="0"/>
        <v>#VALUE!</v>
      </c>
      <c r="AS15" s="296" t="e">
        <f t="shared" ref="AS15:AS32" si="2">(R15-R$33)/R$34</f>
        <v>#VALUE!</v>
      </c>
      <c r="AT15" s="296" t="e">
        <f t="shared" ref="AT15:AT32" si="3">(S15-S$33)/S$34</f>
        <v>#VALUE!</v>
      </c>
      <c r="AU15" s="296">
        <f t="shared" ref="AU15:AU32" si="4">(T15-T$33)/T$34</f>
        <v>-0.11552382325613374</v>
      </c>
      <c r="AV15" s="296">
        <f t="shared" ref="AV15:AV32" si="5">(U15-U$33)/U$34</f>
        <v>-0.25620184888269698</v>
      </c>
      <c r="AW15" s="296">
        <f t="shared" ref="AW15:AW32" si="6">(V15-V$33)/V$34</f>
        <v>-0.24407192498003605</v>
      </c>
      <c r="AX15" s="296">
        <f t="shared" ref="AX15:AX32" si="7">(W15-W$33)/W$34</f>
        <v>-0.20535429585778481</v>
      </c>
      <c r="AY15" s="296">
        <f t="shared" ref="AY15:AY32" si="8">(X15-X$33)/X$34</f>
        <v>-0.23008748917103625</v>
      </c>
      <c r="AZ15" s="296">
        <f t="shared" ref="AZ15:AZ32" si="9">(Y15-Y$33)/Y$34</f>
        <v>-0.17884075958982543</v>
      </c>
      <c r="BA15" s="296" t="e">
        <f t="shared" ref="BA15:BA32" si="10">(Z15-Z$33)/Z$34</f>
        <v>#VALUE!</v>
      </c>
    </row>
    <row r="16" spans="1:53">
      <c r="A16" s="12" t="s">
        <v>12</v>
      </c>
      <c r="B16" s="296"/>
      <c r="C16" s="296" t="s">
        <v>69</v>
      </c>
      <c r="D16" s="296" t="s">
        <v>69</v>
      </c>
      <c r="E16" s="296" t="s">
        <v>69</v>
      </c>
      <c r="F16" s="296" t="s">
        <v>69</v>
      </c>
      <c r="G16" s="296" t="s">
        <v>69</v>
      </c>
      <c r="H16" s="296" t="s">
        <v>69</v>
      </c>
      <c r="I16" s="296" t="s">
        <v>69</v>
      </c>
      <c r="J16" s="12">
        <v>35.200000000000003</v>
      </c>
      <c r="K16" s="296" t="s">
        <v>69</v>
      </c>
      <c r="L16" s="296" t="s">
        <v>69</v>
      </c>
      <c r="M16" s="296" t="s">
        <v>69</v>
      </c>
      <c r="N16" s="296" t="s">
        <v>69</v>
      </c>
      <c r="O16" s="296" t="s">
        <v>69</v>
      </c>
      <c r="P16" s="296" t="s">
        <v>69</v>
      </c>
      <c r="Q16" s="296" t="s">
        <v>69</v>
      </c>
      <c r="R16" s="296" t="s">
        <v>69</v>
      </c>
      <c r="S16" s="296" t="s">
        <v>69</v>
      </c>
      <c r="T16" s="12">
        <v>31.1</v>
      </c>
      <c r="U16" s="296" t="s">
        <v>69</v>
      </c>
      <c r="V16" s="296" t="s">
        <v>69</v>
      </c>
      <c r="W16" s="296" t="s">
        <v>69</v>
      </c>
      <c r="X16" s="296" t="s">
        <v>69</v>
      </c>
      <c r="Y16" s="296" t="s">
        <v>69</v>
      </c>
      <c r="Z16" s="296" t="s">
        <v>69</v>
      </c>
      <c r="AA16" s="12" t="s">
        <v>28</v>
      </c>
      <c r="AB16" s="12" t="s">
        <v>12</v>
      </c>
      <c r="AC16" s="296" t="e">
        <f t="shared" si="1"/>
        <v>#DIV/0!</v>
      </c>
      <c r="AD16" s="296" t="e">
        <f t="shared" ref="AD16:AD32" si="11">(C16-C$33)/C$34</f>
        <v>#VALUE!</v>
      </c>
      <c r="AE16" s="296" t="e">
        <f t="shared" ref="AE16:AE32" si="12">(D16-D$33)/D$34</f>
        <v>#VALUE!</v>
      </c>
      <c r="AF16" s="296" t="e">
        <f t="shared" ref="AF16:AF32" si="13">(E16-E$33)/E$34</f>
        <v>#VALUE!</v>
      </c>
      <c r="AG16" s="296" t="e">
        <f t="shared" ref="AG16:AG32" si="14">(F16-F$33)/F$34</f>
        <v>#VALUE!</v>
      </c>
      <c r="AH16" s="296" t="e">
        <f t="shared" ref="AH16:AH32" si="15">(G16-G$33)/G$34</f>
        <v>#VALUE!</v>
      </c>
      <c r="AI16" s="296" t="e">
        <f t="shared" ref="AI16:AI32" si="16">(H16-H$33)/H$34</f>
        <v>#VALUE!</v>
      </c>
      <c r="AJ16" s="296" t="e">
        <f t="shared" ref="AJ16:AJ32" si="17">(I16-I$33)/I$34</f>
        <v>#VALUE!</v>
      </c>
      <c r="AK16" s="296">
        <f t="shared" ref="AK16:AK32" si="18">(J16-J$33)/J$34</f>
        <v>-0.252680245406185</v>
      </c>
      <c r="AL16" s="296" t="e">
        <f t="shared" ref="AL16:AL32" si="19">(K16-K$33)/K$34</f>
        <v>#VALUE!</v>
      </c>
      <c r="AM16" s="296" t="e">
        <f t="shared" ref="AM16:AM32" si="20">(L16-L$33)/L$34</f>
        <v>#VALUE!</v>
      </c>
      <c r="AN16" s="296" t="e">
        <f t="shared" ref="AN16:AN32" si="21">(M16-M$33)/M$34</f>
        <v>#VALUE!</v>
      </c>
      <c r="AO16" s="296" t="e">
        <f t="shared" ref="AO16:AO32" si="22">(N16-N$33)/N$34</f>
        <v>#VALUE!</v>
      </c>
      <c r="AP16" s="296" t="e">
        <f t="shared" ref="AP16:AP32" si="23">(O16-O$33)/O$34</f>
        <v>#VALUE!</v>
      </c>
      <c r="AQ16" s="296" t="e">
        <f t="shared" ref="AQ16:AQ32" si="24">(P16-P$33)/P$34</f>
        <v>#VALUE!</v>
      </c>
      <c r="AR16" s="296" t="e">
        <f t="shared" ref="AR16:AR32" si="25">(Q16-Q$33)/Q$34</f>
        <v>#VALUE!</v>
      </c>
      <c r="AS16" s="296" t="e">
        <f t="shared" si="2"/>
        <v>#VALUE!</v>
      </c>
      <c r="AT16" s="296" t="e">
        <f t="shared" si="3"/>
        <v>#VALUE!</v>
      </c>
      <c r="AU16" s="296">
        <f t="shared" si="4"/>
        <v>-0.60732013021022668</v>
      </c>
      <c r="AV16" s="296" t="e">
        <f t="shared" si="5"/>
        <v>#VALUE!</v>
      </c>
      <c r="AW16" s="296" t="e">
        <f t="shared" si="6"/>
        <v>#VALUE!</v>
      </c>
      <c r="AX16" s="296" t="e">
        <f t="shared" si="7"/>
        <v>#VALUE!</v>
      </c>
      <c r="AY16" s="296" t="e">
        <f t="shared" si="8"/>
        <v>#VALUE!</v>
      </c>
      <c r="AZ16" s="296" t="e">
        <f t="shared" si="9"/>
        <v>#VALUE!</v>
      </c>
      <c r="BA16" s="296" t="e">
        <f t="shared" si="10"/>
        <v>#VALUE!</v>
      </c>
    </row>
    <row r="17" spans="1:53">
      <c r="A17" s="12" t="s">
        <v>13</v>
      </c>
      <c r="B17" s="296"/>
      <c r="C17" s="296" t="s">
        <v>69</v>
      </c>
      <c r="D17" s="296" t="s">
        <v>69</v>
      </c>
      <c r="E17" s="296" t="s">
        <v>69</v>
      </c>
      <c r="F17" s="296" t="s">
        <v>69</v>
      </c>
      <c r="G17" s="296" t="s">
        <v>69</v>
      </c>
      <c r="H17" s="296" t="s">
        <v>69</v>
      </c>
      <c r="I17" s="296" t="s">
        <v>69</v>
      </c>
      <c r="J17" s="12">
        <v>73.099999999999994</v>
      </c>
      <c r="K17" s="12">
        <v>67.7</v>
      </c>
      <c r="L17" s="12">
        <v>73.2</v>
      </c>
      <c r="M17" s="12">
        <v>73.3</v>
      </c>
      <c r="N17" s="12">
        <v>69.5</v>
      </c>
      <c r="O17" s="12">
        <v>64.900000000000006</v>
      </c>
      <c r="P17" s="12">
        <v>61.5</v>
      </c>
      <c r="Q17" s="12">
        <v>72.599999999999994</v>
      </c>
      <c r="R17" s="12">
        <v>76.400000000000006</v>
      </c>
      <c r="S17" s="12">
        <v>86.4</v>
      </c>
      <c r="T17" s="12">
        <v>120.8</v>
      </c>
      <c r="U17" s="12">
        <v>103.4</v>
      </c>
      <c r="V17" s="12">
        <v>96.1</v>
      </c>
      <c r="W17" s="12">
        <v>87.7</v>
      </c>
      <c r="X17" s="12">
        <v>73.400000000000006</v>
      </c>
      <c r="Y17" s="12">
        <v>69.099999999999994</v>
      </c>
      <c r="Z17" s="296" t="s">
        <v>69</v>
      </c>
      <c r="AA17" s="12" t="s">
        <v>28</v>
      </c>
      <c r="AB17" s="12" t="s">
        <v>13</v>
      </c>
      <c r="AC17" s="296" t="e">
        <f t="shared" si="1"/>
        <v>#DIV/0!</v>
      </c>
      <c r="AD17" s="296" t="e">
        <f t="shared" si="11"/>
        <v>#VALUE!</v>
      </c>
      <c r="AE17" s="296" t="e">
        <f t="shared" si="12"/>
        <v>#VALUE!</v>
      </c>
      <c r="AF17" s="296" t="e">
        <f t="shared" si="13"/>
        <v>#VALUE!</v>
      </c>
      <c r="AG17" s="296" t="e">
        <f t="shared" si="14"/>
        <v>#VALUE!</v>
      </c>
      <c r="AH17" s="296" t="e">
        <f t="shared" si="15"/>
        <v>#VALUE!</v>
      </c>
      <c r="AI17" s="296" t="e">
        <f t="shared" si="16"/>
        <v>#VALUE!</v>
      </c>
      <c r="AJ17" s="296" t="e">
        <f t="shared" si="17"/>
        <v>#VALUE!</v>
      </c>
      <c r="AK17" s="296">
        <f t="shared" si="18"/>
        <v>0.34029692492783448</v>
      </c>
      <c r="AL17" s="296">
        <f t="shared" si="19"/>
        <v>0.12735231591619017</v>
      </c>
      <c r="AM17" s="296">
        <f t="shared" si="20"/>
        <v>0.23805155546586243</v>
      </c>
      <c r="AN17" s="296">
        <f t="shared" si="21"/>
        <v>0.13806510780429923</v>
      </c>
      <c r="AO17" s="296">
        <f t="shared" si="22"/>
        <v>7.005305172272655E-2</v>
      </c>
      <c r="AP17" s="296">
        <f t="shared" si="23"/>
        <v>-5.3275486750886652E-3</v>
      </c>
      <c r="AQ17" s="296">
        <f t="shared" si="24"/>
        <v>-7.8112339978006678E-2</v>
      </c>
      <c r="AR17" s="296">
        <f t="shared" si="25"/>
        <v>-0.11801061235440392</v>
      </c>
      <c r="AS17" s="296">
        <f t="shared" si="2"/>
        <v>-3.4060991714370575E-2</v>
      </c>
      <c r="AT17" s="296">
        <f t="shared" si="3"/>
        <v>-9.2593951354847395E-2</v>
      </c>
      <c r="AU17" s="296">
        <f t="shared" si="4"/>
        <v>0.40913444890917738</v>
      </c>
      <c r="AV17" s="296">
        <f t="shared" si="5"/>
        <v>0.13912277746615317</v>
      </c>
      <c r="AW17" s="296">
        <f t="shared" si="6"/>
        <v>0.10108029216344908</v>
      </c>
      <c r="AX17" s="296">
        <f t="shared" si="7"/>
        <v>8.3446773681275288E-2</v>
      </c>
      <c r="AY17" s="296">
        <f t="shared" si="8"/>
        <v>-0.15517528339441974</v>
      </c>
      <c r="AZ17" s="296">
        <f t="shared" si="9"/>
        <v>-0.17194753973411489</v>
      </c>
      <c r="BA17" s="296" t="e">
        <f t="shared" si="10"/>
        <v>#VALUE!</v>
      </c>
    </row>
    <row r="18" spans="1:53">
      <c r="A18" s="12" t="s">
        <v>14</v>
      </c>
      <c r="B18" s="296"/>
      <c r="C18" s="296" t="s">
        <v>69</v>
      </c>
      <c r="D18" s="296" t="s">
        <v>69</v>
      </c>
      <c r="E18" s="296" t="s">
        <v>69</v>
      </c>
      <c r="F18" s="296" t="s">
        <v>69</v>
      </c>
      <c r="G18" s="12">
        <v>22.8</v>
      </c>
      <c r="H18" s="12">
        <v>24.2</v>
      </c>
      <c r="I18" s="12">
        <v>29.3</v>
      </c>
      <c r="J18" s="12">
        <v>33</v>
      </c>
      <c r="K18" s="12">
        <v>37.9</v>
      </c>
      <c r="L18" s="12">
        <v>48.3</v>
      </c>
      <c r="M18" s="12">
        <v>50.6</v>
      </c>
      <c r="N18" s="12">
        <v>54.5</v>
      </c>
      <c r="O18" s="12">
        <v>59.6</v>
      </c>
      <c r="P18" s="12">
        <v>71.5</v>
      </c>
      <c r="Q18" s="12">
        <v>76.400000000000006</v>
      </c>
      <c r="R18" s="12">
        <v>97.4</v>
      </c>
      <c r="S18" s="12">
        <v>102.4</v>
      </c>
      <c r="T18" s="12">
        <v>94.3</v>
      </c>
      <c r="U18" s="12">
        <v>46.8</v>
      </c>
      <c r="V18" s="12">
        <v>64.599999999999994</v>
      </c>
      <c r="W18" s="12">
        <v>51.1</v>
      </c>
      <c r="X18" s="12">
        <v>75.5</v>
      </c>
      <c r="Y18" s="12">
        <v>81.599999999999994</v>
      </c>
      <c r="Z18" s="296" t="s">
        <v>69</v>
      </c>
      <c r="AA18" s="12" t="s">
        <v>28</v>
      </c>
      <c r="AB18" s="12" t="s">
        <v>14</v>
      </c>
      <c r="AC18" s="296" t="e">
        <f t="shared" si="1"/>
        <v>#DIV/0!</v>
      </c>
      <c r="AD18" s="296" t="e">
        <f t="shared" si="11"/>
        <v>#VALUE!</v>
      </c>
      <c r="AE18" s="296" t="e">
        <f t="shared" si="12"/>
        <v>#VALUE!</v>
      </c>
      <c r="AF18" s="296" t="e">
        <f t="shared" si="13"/>
        <v>#VALUE!</v>
      </c>
      <c r="AG18" s="296" t="e">
        <f t="shared" si="14"/>
        <v>#VALUE!</v>
      </c>
      <c r="AH18" s="296">
        <f t="shared" si="15"/>
        <v>-0.3980719406652774</v>
      </c>
      <c r="AI18" s="296">
        <f t="shared" si="16"/>
        <v>-0.41399708465148871</v>
      </c>
      <c r="AJ18" s="296">
        <f t="shared" si="17"/>
        <v>-0.28196159696179712</v>
      </c>
      <c r="AK18" s="296">
        <f t="shared" si="18"/>
        <v>-0.28710108378969018</v>
      </c>
      <c r="AL18" s="296">
        <f t="shared" si="19"/>
        <v>-0.27665024049658066</v>
      </c>
      <c r="AM18" s="296">
        <f t="shared" si="20"/>
        <v>-8.6920140318127434E-2</v>
      </c>
      <c r="AN18" s="296">
        <f t="shared" si="21"/>
        <v>-0.1652327580496612</v>
      </c>
      <c r="AO18" s="296">
        <f t="shared" si="22"/>
        <v>-0.11222784816804193</v>
      </c>
      <c r="AP18" s="296">
        <f t="shared" si="23"/>
        <v>-6.8858566625519244E-2</v>
      </c>
      <c r="AQ18" s="296">
        <f t="shared" si="24"/>
        <v>4.3096463436141909E-2</v>
      </c>
      <c r="AR18" s="296">
        <f t="shared" si="25"/>
        <v>-7.613943336778059E-2</v>
      </c>
      <c r="AS18" s="296">
        <f t="shared" si="2"/>
        <v>0.2055640756229099</v>
      </c>
      <c r="AT18" s="296">
        <f t="shared" si="3"/>
        <v>6.1652789622984719E-2</v>
      </c>
      <c r="AU18" s="296">
        <f t="shared" si="4"/>
        <v>0.10884407715149388</v>
      </c>
      <c r="AV18" s="296">
        <f t="shared" si="5"/>
        <v>-0.46561705635397987</v>
      </c>
      <c r="AW18" s="296">
        <f t="shared" si="6"/>
        <v>-0.26872565477599941</v>
      </c>
      <c r="AX18" s="296">
        <f t="shared" si="7"/>
        <v>-0.42230055383688725</v>
      </c>
      <c r="AY18" s="296">
        <f t="shared" si="8"/>
        <v>-0.13270162166143487</v>
      </c>
      <c r="AZ18" s="296">
        <f t="shared" si="9"/>
        <v>-2.8338792740143674E-2</v>
      </c>
      <c r="BA18" s="296" t="e">
        <f t="shared" si="10"/>
        <v>#VALUE!</v>
      </c>
    </row>
    <row r="19" spans="1:53">
      <c r="A19" s="12" t="s">
        <v>15</v>
      </c>
      <c r="B19" s="296"/>
      <c r="C19" s="296" t="s">
        <v>69</v>
      </c>
      <c r="D19" s="296" t="s">
        <v>69</v>
      </c>
      <c r="E19" s="296" t="s">
        <v>69</v>
      </c>
      <c r="F19" s="296" t="s">
        <v>69</v>
      </c>
      <c r="G19" s="12">
        <v>3.2</v>
      </c>
      <c r="H19" s="12">
        <v>2.7</v>
      </c>
      <c r="I19" s="12">
        <v>3.5</v>
      </c>
      <c r="J19" s="12">
        <v>3.5</v>
      </c>
      <c r="K19" s="12">
        <v>3.8</v>
      </c>
      <c r="L19" s="12">
        <v>5.0999999999999996</v>
      </c>
      <c r="M19" s="12">
        <v>7.1</v>
      </c>
      <c r="N19" s="12">
        <v>6.7</v>
      </c>
      <c r="O19" s="12">
        <v>6.9</v>
      </c>
      <c r="P19" s="12">
        <v>7.5</v>
      </c>
      <c r="Q19" s="12">
        <v>11.2</v>
      </c>
      <c r="R19" s="12">
        <v>13.6</v>
      </c>
      <c r="S19" s="12">
        <v>13.9</v>
      </c>
      <c r="T19" s="12">
        <v>14.3</v>
      </c>
      <c r="U19" s="12">
        <v>11.4</v>
      </c>
      <c r="V19" s="12">
        <v>36.799999999999997</v>
      </c>
      <c r="W19" s="12">
        <v>47.1</v>
      </c>
      <c r="X19" s="12">
        <v>46.2</v>
      </c>
      <c r="Y19" s="296" t="s">
        <v>69</v>
      </c>
      <c r="Z19" s="296" t="s">
        <v>69</v>
      </c>
      <c r="AA19" s="12" t="s">
        <v>28</v>
      </c>
      <c r="AB19" s="12" t="s">
        <v>15</v>
      </c>
      <c r="AC19" s="296" t="e">
        <f t="shared" si="1"/>
        <v>#DIV/0!</v>
      </c>
      <c r="AD19" s="296" t="e">
        <f t="shared" si="11"/>
        <v>#VALUE!</v>
      </c>
      <c r="AE19" s="296" t="e">
        <f t="shared" si="12"/>
        <v>#VALUE!</v>
      </c>
      <c r="AF19" s="296" t="e">
        <f t="shared" si="13"/>
        <v>#VALUE!</v>
      </c>
      <c r="AG19" s="296" t="e">
        <f t="shared" si="14"/>
        <v>#VALUE!</v>
      </c>
      <c r="AH19" s="296">
        <f t="shared" si="15"/>
        <v>-0.76107799077567306</v>
      </c>
      <c r="AI19" s="296">
        <f t="shared" si="16"/>
        <v>-0.81993828197622287</v>
      </c>
      <c r="AJ19" s="296">
        <f t="shared" si="17"/>
        <v>-0.74296344750770094</v>
      </c>
      <c r="AK19" s="296">
        <f t="shared" si="18"/>
        <v>-0.7486532348412358</v>
      </c>
      <c r="AL19" s="296">
        <f t="shared" si="19"/>
        <v>-0.73894846780112711</v>
      </c>
      <c r="AM19" s="296">
        <f t="shared" si="20"/>
        <v>-0.65072645589516986</v>
      </c>
      <c r="AN19" s="296">
        <f t="shared" si="21"/>
        <v>-0.74644232477421102</v>
      </c>
      <c r="AO19" s="296">
        <f t="shared" si="22"/>
        <v>-0.69309631581995745</v>
      </c>
      <c r="AP19" s="296">
        <f t="shared" si="23"/>
        <v>-0.70057265077413977</v>
      </c>
      <c r="AQ19" s="296">
        <f t="shared" si="24"/>
        <v>-0.73263987841440903</v>
      </c>
      <c r="AR19" s="296">
        <f t="shared" si="25"/>
        <v>-0.79456071492773672</v>
      </c>
      <c r="AS19" s="296">
        <f t="shared" si="2"/>
        <v>-0.75065405022776188</v>
      </c>
      <c r="AT19" s="296">
        <f t="shared" si="3"/>
        <v>-0.79152449641064915</v>
      </c>
      <c r="AU19" s="296">
        <f t="shared" si="4"/>
        <v>-0.79769289419245626</v>
      </c>
      <c r="AV19" s="296">
        <f t="shared" si="5"/>
        <v>-0.84384656372558231</v>
      </c>
      <c r="AW19" s="296">
        <f t="shared" si="6"/>
        <v>-0.59509407778922685</v>
      </c>
      <c r="AX19" s="296">
        <f t="shared" si="7"/>
        <v>-0.47757348580608533</v>
      </c>
      <c r="AY19" s="296">
        <f t="shared" si="8"/>
        <v>-0.44626271155498676</v>
      </c>
      <c r="AZ19" s="296" t="e">
        <f t="shared" si="9"/>
        <v>#VALUE!</v>
      </c>
      <c r="BA19" s="296" t="e">
        <f t="shared" si="10"/>
        <v>#VALUE!</v>
      </c>
    </row>
    <row r="20" spans="1:53">
      <c r="A20" s="12" t="s">
        <v>16</v>
      </c>
      <c r="B20" s="296"/>
      <c r="C20" s="296" t="s">
        <v>69</v>
      </c>
      <c r="D20" s="296" t="s">
        <v>69</v>
      </c>
      <c r="E20" s="296" t="s">
        <v>69</v>
      </c>
      <c r="F20" s="296" t="s">
        <v>69</v>
      </c>
      <c r="G20" s="12">
        <v>383.4</v>
      </c>
      <c r="H20" s="296" t="s">
        <v>69</v>
      </c>
      <c r="I20" s="296" t="s">
        <v>69</v>
      </c>
      <c r="J20" s="296" t="s">
        <v>69</v>
      </c>
      <c r="K20" s="12">
        <v>448.2</v>
      </c>
      <c r="L20" s="296" t="s">
        <v>69</v>
      </c>
      <c r="M20" s="296" t="s">
        <v>69</v>
      </c>
      <c r="N20" s="296" t="s">
        <v>69</v>
      </c>
      <c r="O20" s="296" t="s">
        <v>69</v>
      </c>
      <c r="P20" s="296" t="s">
        <v>69</v>
      </c>
      <c r="Q20" s="296" t="s">
        <v>69</v>
      </c>
      <c r="R20" s="296" t="s">
        <v>69</v>
      </c>
      <c r="S20" s="296" t="s">
        <v>69</v>
      </c>
      <c r="T20" s="296" t="s">
        <v>69</v>
      </c>
      <c r="U20" s="12">
        <v>795.8</v>
      </c>
      <c r="V20" s="12">
        <v>832.1</v>
      </c>
      <c r="W20" s="12">
        <v>875.6</v>
      </c>
      <c r="X20" s="12">
        <v>903.3</v>
      </c>
      <c r="Y20" s="12">
        <v>970.9</v>
      </c>
      <c r="Z20" s="12">
        <v>948.9</v>
      </c>
      <c r="AA20" s="12" t="s">
        <v>28</v>
      </c>
      <c r="AB20" s="12" t="s">
        <v>16</v>
      </c>
      <c r="AC20" s="296" t="e">
        <f t="shared" si="1"/>
        <v>#DIV/0!</v>
      </c>
      <c r="AD20" s="296" t="e">
        <f t="shared" si="11"/>
        <v>#VALUE!</v>
      </c>
      <c r="AE20" s="296" t="e">
        <f t="shared" si="12"/>
        <v>#VALUE!</v>
      </c>
      <c r="AF20" s="296" t="e">
        <f t="shared" si="13"/>
        <v>#VALUE!</v>
      </c>
      <c r="AG20" s="296" t="e">
        <f t="shared" si="14"/>
        <v>#VALUE!</v>
      </c>
      <c r="AH20" s="296">
        <f t="shared" si="15"/>
        <v>6.2804985526923085</v>
      </c>
      <c r="AI20" s="296" t="e">
        <f t="shared" si="16"/>
        <v>#VALUE!</v>
      </c>
      <c r="AJ20" s="296" t="e">
        <f t="shared" si="17"/>
        <v>#VALUE!</v>
      </c>
      <c r="AK20" s="296" t="e">
        <f t="shared" si="18"/>
        <v>#VALUE!</v>
      </c>
      <c r="AL20" s="296">
        <f t="shared" si="19"/>
        <v>5.2858413332000591</v>
      </c>
      <c r="AM20" s="296" t="e">
        <f t="shared" si="20"/>
        <v>#VALUE!</v>
      </c>
      <c r="AN20" s="296" t="e">
        <f t="shared" si="21"/>
        <v>#VALUE!</v>
      </c>
      <c r="AO20" s="296" t="e">
        <f t="shared" si="22"/>
        <v>#VALUE!</v>
      </c>
      <c r="AP20" s="296" t="e">
        <f t="shared" si="23"/>
        <v>#VALUE!</v>
      </c>
      <c r="AQ20" s="296" t="e">
        <f t="shared" si="24"/>
        <v>#VALUE!</v>
      </c>
      <c r="AR20" s="296" t="e">
        <f t="shared" si="25"/>
        <v>#VALUE!</v>
      </c>
      <c r="AS20" s="296" t="e">
        <f t="shared" si="2"/>
        <v>#VALUE!</v>
      </c>
      <c r="AT20" s="296" t="e">
        <f t="shared" si="3"/>
        <v>#VALUE!</v>
      </c>
      <c r="AU20" s="296" t="e">
        <f t="shared" si="4"/>
        <v>#VALUE!</v>
      </c>
      <c r="AV20" s="296">
        <f t="shared" si="5"/>
        <v>7.5370355148700412</v>
      </c>
      <c r="AW20" s="296">
        <f t="shared" si="6"/>
        <v>8.7416255920819914</v>
      </c>
      <c r="AX20" s="296">
        <f t="shared" si="7"/>
        <v>10.970832548314068</v>
      </c>
      <c r="AY20" s="296">
        <f t="shared" si="8"/>
        <v>8.726201798607585</v>
      </c>
      <c r="AZ20" s="296">
        <f t="shared" si="9"/>
        <v>10.188561903398943</v>
      </c>
      <c r="BA20" s="296">
        <f t="shared" si="10"/>
        <v>6.7125979699421991</v>
      </c>
    </row>
    <row r="21" spans="1:53">
      <c r="A21" s="12" t="s">
        <v>17</v>
      </c>
      <c r="B21" s="296"/>
      <c r="C21" s="296" t="s">
        <v>69</v>
      </c>
      <c r="D21" s="296" t="s">
        <v>69</v>
      </c>
      <c r="E21" s="296" t="s">
        <v>69</v>
      </c>
      <c r="F21" s="296" t="s">
        <v>69</v>
      </c>
      <c r="G21" s="12">
        <v>11.5</v>
      </c>
      <c r="H21" s="12">
        <v>11.6</v>
      </c>
      <c r="I21" s="12">
        <v>12.4</v>
      </c>
      <c r="J21" s="12">
        <v>13</v>
      </c>
      <c r="K21" s="12">
        <v>13.9</v>
      </c>
      <c r="L21" s="296" t="s">
        <v>69</v>
      </c>
      <c r="M21" s="296" t="s">
        <v>69</v>
      </c>
      <c r="N21" s="296" t="s">
        <v>69</v>
      </c>
      <c r="O21" s="296" t="s">
        <v>69</v>
      </c>
      <c r="P21" s="296" t="s">
        <v>69</v>
      </c>
      <c r="Q21" s="12">
        <v>20.100000000000001</v>
      </c>
      <c r="R21" s="12">
        <v>21</v>
      </c>
      <c r="S21" s="12">
        <v>19.600000000000001</v>
      </c>
      <c r="T21" s="12">
        <v>19.2</v>
      </c>
      <c r="U21" s="12">
        <v>15.4</v>
      </c>
      <c r="V21" s="12">
        <v>18.3</v>
      </c>
      <c r="W21" s="12">
        <v>19.100000000000001</v>
      </c>
      <c r="X21" s="12">
        <v>19.5</v>
      </c>
      <c r="Y21" s="296" t="s">
        <v>69</v>
      </c>
      <c r="Z21" s="296" t="s">
        <v>69</v>
      </c>
      <c r="AA21" s="12" t="s">
        <v>28</v>
      </c>
      <c r="AB21" s="12" t="s">
        <v>17</v>
      </c>
      <c r="AC21" s="296" t="e">
        <f t="shared" si="1"/>
        <v>#DIV/0!</v>
      </c>
      <c r="AD21" s="296" t="e">
        <f t="shared" si="11"/>
        <v>#VALUE!</v>
      </c>
      <c r="AE21" s="296" t="e">
        <f t="shared" si="12"/>
        <v>#VALUE!</v>
      </c>
      <c r="AF21" s="296" t="e">
        <f t="shared" si="13"/>
        <v>#VALUE!</v>
      </c>
      <c r="AG21" s="296" t="e">
        <f t="shared" si="14"/>
        <v>#VALUE!</v>
      </c>
      <c r="AH21" s="296">
        <f t="shared" si="15"/>
        <v>-0.60735604098402596</v>
      </c>
      <c r="AI21" s="296">
        <f t="shared" si="16"/>
        <v>-0.65189750726970508</v>
      </c>
      <c r="AJ21" s="296">
        <f t="shared" si="17"/>
        <v>-0.583935677358145</v>
      </c>
      <c r="AK21" s="296">
        <f t="shared" si="18"/>
        <v>-0.60001779636700925</v>
      </c>
      <c r="AL21" s="296">
        <f t="shared" si="19"/>
        <v>-0.60202142686928195</v>
      </c>
      <c r="AM21" s="296" t="e">
        <f t="shared" si="20"/>
        <v>#VALUE!</v>
      </c>
      <c r="AN21" s="296" t="e">
        <f t="shared" si="21"/>
        <v>#VALUE!</v>
      </c>
      <c r="AO21" s="296" t="e">
        <f t="shared" si="22"/>
        <v>#VALUE!</v>
      </c>
      <c r="AP21" s="296" t="e">
        <f t="shared" si="23"/>
        <v>#VALUE!</v>
      </c>
      <c r="AQ21" s="296" t="e">
        <f t="shared" si="24"/>
        <v>#VALUE!</v>
      </c>
      <c r="AR21" s="296">
        <f t="shared" si="25"/>
        <v>-0.6964940062485403</v>
      </c>
      <c r="AS21" s="296">
        <f t="shared" si="2"/>
        <v>-0.66621474078510101</v>
      </c>
      <c r="AT21" s="296">
        <f t="shared" si="3"/>
        <v>-0.73657409493729642</v>
      </c>
      <c r="AU21" s="296">
        <f t="shared" si="4"/>
        <v>-0.74216750469763926</v>
      </c>
      <c r="AV21" s="296">
        <f t="shared" si="5"/>
        <v>-0.80110876628246341</v>
      </c>
      <c r="AW21" s="296">
        <f t="shared" si="6"/>
        <v>-0.81228169742033152</v>
      </c>
      <c r="AX21" s="296">
        <f t="shared" si="7"/>
        <v>-0.86448400959047189</v>
      </c>
      <c r="AY21" s="296">
        <f t="shared" si="8"/>
        <v>-0.73199926787436687</v>
      </c>
      <c r="AZ21" s="296" t="e">
        <f t="shared" si="9"/>
        <v>#VALUE!</v>
      </c>
      <c r="BA21" s="296" t="e">
        <f t="shared" si="10"/>
        <v>#VALUE!</v>
      </c>
    </row>
    <row r="22" spans="1:53">
      <c r="A22" s="12" t="s">
        <v>18</v>
      </c>
      <c r="B22" s="296"/>
      <c r="C22" s="296" t="s">
        <v>69</v>
      </c>
      <c r="D22" s="296" t="s">
        <v>69</v>
      </c>
      <c r="E22" s="296" t="s">
        <v>69</v>
      </c>
      <c r="F22" s="296" t="s">
        <v>69</v>
      </c>
      <c r="G22" s="296" t="s">
        <v>69</v>
      </c>
      <c r="H22" s="296" t="s">
        <v>69</v>
      </c>
      <c r="I22" s="296" t="s">
        <v>69</v>
      </c>
      <c r="J22" s="296" t="s">
        <v>69</v>
      </c>
      <c r="K22" s="296" t="s">
        <v>69</v>
      </c>
      <c r="L22" s="296" t="s">
        <v>69</v>
      </c>
      <c r="M22" s="12">
        <v>149.4</v>
      </c>
      <c r="N22" s="12">
        <v>158.69999999999999</v>
      </c>
      <c r="O22" s="12">
        <v>180.1</v>
      </c>
      <c r="P22" s="12">
        <v>182.7</v>
      </c>
      <c r="Q22" s="12">
        <v>184.3</v>
      </c>
      <c r="R22" s="12">
        <v>187.1</v>
      </c>
      <c r="S22" s="12">
        <v>171.8</v>
      </c>
      <c r="T22" s="12">
        <v>182.5</v>
      </c>
      <c r="U22" s="12">
        <v>201.1</v>
      </c>
      <c r="V22" s="12">
        <v>161.4</v>
      </c>
      <c r="W22" s="12">
        <v>176.4</v>
      </c>
      <c r="X22" s="12">
        <v>173.2</v>
      </c>
      <c r="Y22" s="12">
        <v>159.4</v>
      </c>
      <c r="Z22" s="296" t="s">
        <v>69</v>
      </c>
      <c r="AA22" s="12" t="s">
        <v>28</v>
      </c>
      <c r="AB22" s="12" t="s">
        <v>18</v>
      </c>
      <c r="AC22" s="296" t="e">
        <f t="shared" si="1"/>
        <v>#DIV/0!</v>
      </c>
      <c r="AD22" s="296" t="e">
        <f t="shared" si="11"/>
        <v>#VALUE!</v>
      </c>
      <c r="AE22" s="296" t="e">
        <f t="shared" si="12"/>
        <v>#VALUE!</v>
      </c>
      <c r="AF22" s="296" t="e">
        <f t="shared" si="13"/>
        <v>#VALUE!</v>
      </c>
      <c r="AG22" s="296" t="e">
        <f t="shared" si="14"/>
        <v>#VALUE!</v>
      </c>
      <c r="AH22" s="296" t="e">
        <f t="shared" si="15"/>
        <v>#VALUE!</v>
      </c>
      <c r="AI22" s="296" t="e">
        <f t="shared" si="16"/>
        <v>#VALUE!</v>
      </c>
      <c r="AJ22" s="296" t="e">
        <f t="shared" si="17"/>
        <v>#VALUE!</v>
      </c>
      <c r="AK22" s="296" t="e">
        <f t="shared" si="18"/>
        <v>#VALUE!</v>
      </c>
      <c r="AL22" s="296" t="e">
        <f t="shared" si="19"/>
        <v>#VALUE!</v>
      </c>
      <c r="AM22" s="296" t="e">
        <f t="shared" si="20"/>
        <v>#VALUE!</v>
      </c>
      <c r="AN22" s="296">
        <f t="shared" si="21"/>
        <v>1.1548478210856381</v>
      </c>
      <c r="AO22" s="296">
        <f t="shared" si="22"/>
        <v>1.154016803073163</v>
      </c>
      <c r="AP22" s="296">
        <f t="shared" si="23"/>
        <v>1.3755730679078539</v>
      </c>
      <c r="AQ22" s="296">
        <f t="shared" si="24"/>
        <v>1.390938357401474</v>
      </c>
      <c r="AR22" s="296">
        <f t="shared" si="25"/>
        <v>1.1127816752260733</v>
      </c>
      <c r="AS22" s="296">
        <f t="shared" si="2"/>
        <v>1.2291054346778649</v>
      </c>
      <c r="AT22" s="296">
        <f t="shared" si="3"/>
        <v>0.73069802861433153</v>
      </c>
      <c r="AU22" s="296">
        <f t="shared" si="4"/>
        <v>1.1083010880581989</v>
      </c>
      <c r="AV22" s="296">
        <f t="shared" si="5"/>
        <v>1.1829934800143331</v>
      </c>
      <c r="AW22" s="296">
        <f t="shared" si="6"/>
        <v>0.86769389010459153</v>
      </c>
      <c r="AX22" s="296">
        <f t="shared" si="7"/>
        <v>1.3091240400982429</v>
      </c>
      <c r="AY22" s="296">
        <f t="shared" si="8"/>
        <v>0.91285873610648394</v>
      </c>
      <c r="AZ22" s="296">
        <f t="shared" si="9"/>
        <v>0.86548204855033328</v>
      </c>
      <c r="BA22" s="296" t="e">
        <f t="shared" si="10"/>
        <v>#VALUE!</v>
      </c>
    </row>
    <row r="23" spans="1:53">
      <c r="A23" s="12" t="s">
        <v>19</v>
      </c>
      <c r="B23" s="296"/>
      <c r="C23" s="296" t="s">
        <v>69</v>
      </c>
      <c r="D23" s="296" t="s">
        <v>69</v>
      </c>
      <c r="E23" s="296" t="s">
        <v>69</v>
      </c>
      <c r="F23" s="296" t="s">
        <v>69</v>
      </c>
      <c r="G23" s="296" t="s">
        <v>69</v>
      </c>
      <c r="H23" s="12">
        <v>71.400000000000006</v>
      </c>
      <c r="I23" s="296" t="s">
        <v>69</v>
      </c>
      <c r="J23" s="296" t="s">
        <v>69</v>
      </c>
      <c r="K23" s="296" t="s">
        <v>69</v>
      </c>
      <c r="L23" s="296" t="s">
        <v>69</v>
      </c>
      <c r="M23" s="12">
        <v>63.5</v>
      </c>
      <c r="N23" s="296" t="s">
        <v>69</v>
      </c>
      <c r="O23" s="12">
        <v>54.6</v>
      </c>
      <c r="P23" s="12">
        <v>50</v>
      </c>
      <c r="Q23" s="12">
        <v>51.3</v>
      </c>
      <c r="R23" s="12">
        <v>55.5</v>
      </c>
      <c r="S23" s="12">
        <v>58.1</v>
      </c>
      <c r="T23" s="12">
        <v>60.4</v>
      </c>
      <c r="U23" s="12">
        <v>54.6</v>
      </c>
      <c r="V23" s="12">
        <v>57.8</v>
      </c>
      <c r="W23" s="12">
        <v>63.1</v>
      </c>
      <c r="X23" s="12">
        <v>59.2</v>
      </c>
      <c r="Y23" s="296" t="s">
        <v>69</v>
      </c>
      <c r="Z23" s="296" t="s">
        <v>69</v>
      </c>
      <c r="AA23" s="12" t="s">
        <v>28</v>
      </c>
      <c r="AB23" s="12" t="s">
        <v>19</v>
      </c>
      <c r="AC23" s="296" t="e">
        <f t="shared" si="1"/>
        <v>#DIV/0!</v>
      </c>
      <c r="AD23" s="296" t="e">
        <f t="shared" si="11"/>
        <v>#VALUE!</v>
      </c>
      <c r="AE23" s="296" t="e">
        <f t="shared" si="12"/>
        <v>#VALUE!</v>
      </c>
      <c r="AF23" s="296" t="e">
        <f t="shared" si="13"/>
        <v>#VALUE!</v>
      </c>
      <c r="AG23" s="296" t="e">
        <f t="shared" si="14"/>
        <v>#VALUE!</v>
      </c>
      <c r="AH23" s="296" t="e">
        <f t="shared" si="15"/>
        <v>#VALUE!</v>
      </c>
      <c r="AI23" s="296">
        <f t="shared" si="16"/>
        <v>0.47718545087071879</v>
      </c>
      <c r="AJ23" s="296" t="e">
        <f t="shared" si="17"/>
        <v>#VALUE!</v>
      </c>
      <c r="AK23" s="296" t="e">
        <f t="shared" si="18"/>
        <v>#VALUE!</v>
      </c>
      <c r="AL23" s="296" t="e">
        <f t="shared" si="19"/>
        <v>#VALUE!</v>
      </c>
      <c r="AM23" s="296" t="e">
        <f t="shared" si="20"/>
        <v>#VALUE!</v>
      </c>
      <c r="AN23" s="296">
        <f t="shared" si="21"/>
        <v>7.1259410479638987E-3</v>
      </c>
      <c r="AO23" s="296" t="e">
        <f t="shared" si="22"/>
        <v>#VALUE!</v>
      </c>
      <c r="AP23" s="296">
        <f t="shared" si="23"/>
        <v>-0.12879348922026501</v>
      </c>
      <c r="AQ23" s="296">
        <f t="shared" si="24"/>
        <v>-0.21750246390427755</v>
      </c>
      <c r="AR23" s="296">
        <f t="shared" si="25"/>
        <v>-0.35270958930573926</v>
      </c>
      <c r="AS23" s="296">
        <f t="shared" si="2"/>
        <v>-0.27254498730242599</v>
      </c>
      <c r="AT23" s="296">
        <f t="shared" si="3"/>
        <v>-0.365417874459388</v>
      </c>
      <c r="AU23" s="296">
        <f t="shared" si="4"/>
        <v>-0.27530096445550495</v>
      </c>
      <c r="AV23" s="296">
        <f t="shared" si="5"/>
        <v>-0.3822783513398979</v>
      </c>
      <c r="AW23" s="296">
        <f t="shared" si="6"/>
        <v>-0.3485567798295946</v>
      </c>
      <c r="AX23" s="296">
        <f t="shared" si="7"/>
        <v>-0.25648175792929295</v>
      </c>
      <c r="AY23" s="296">
        <f t="shared" si="8"/>
        <v>-0.30714004368412756</v>
      </c>
      <c r="AZ23" s="296" t="e">
        <f t="shared" si="9"/>
        <v>#VALUE!</v>
      </c>
      <c r="BA23" s="296" t="e">
        <f t="shared" si="10"/>
        <v>#VALUE!</v>
      </c>
    </row>
    <row r="24" spans="1:53">
      <c r="A24" s="12" t="s">
        <v>20</v>
      </c>
      <c r="B24" s="296"/>
      <c r="C24" s="296" t="s">
        <v>69</v>
      </c>
      <c r="D24" s="296" t="s">
        <v>69</v>
      </c>
      <c r="E24" s="296" t="s">
        <v>69</v>
      </c>
      <c r="F24" s="296" t="s">
        <v>69</v>
      </c>
      <c r="G24" s="12">
        <v>63.4</v>
      </c>
      <c r="H24" s="12">
        <v>61.1</v>
      </c>
      <c r="I24" s="12">
        <v>62.8</v>
      </c>
      <c r="J24" s="12">
        <v>67.599999999999994</v>
      </c>
      <c r="K24" s="12">
        <v>66.900000000000006</v>
      </c>
      <c r="L24" s="296" t="s">
        <v>69</v>
      </c>
      <c r="M24" s="296" t="s">
        <v>69</v>
      </c>
      <c r="N24" s="296" t="s">
        <v>69</v>
      </c>
      <c r="O24" s="296" t="s">
        <v>69</v>
      </c>
      <c r="P24" s="296" t="s">
        <v>69</v>
      </c>
      <c r="Q24" s="296" t="s">
        <v>69</v>
      </c>
      <c r="R24" s="296" t="s">
        <v>69</v>
      </c>
      <c r="S24" s="296" t="s">
        <v>69</v>
      </c>
      <c r="T24" s="296" t="s">
        <v>69</v>
      </c>
      <c r="U24" s="296" t="s">
        <v>69</v>
      </c>
      <c r="V24" s="296" t="s">
        <v>69</v>
      </c>
      <c r="W24" s="296" t="s">
        <v>69</v>
      </c>
      <c r="X24" s="296" t="s">
        <v>69</v>
      </c>
      <c r="Y24" s="296" t="s">
        <v>69</v>
      </c>
      <c r="Z24" s="296" t="s">
        <v>69</v>
      </c>
      <c r="AA24" s="12" t="s">
        <v>28</v>
      </c>
      <c r="AB24" s="12" t="s">
        <v>20</v>
      </c>
      <c r="AC24" s="296" t="e">
        <f t="shared" si="1"/>
        <v>#DIV/0!</v>
      </c>
      <c r="AD24" s="296" t="e">
        <f t="shared" si="11"/>
        <v>#VALUE!</v>
      </c>
      <c r="AE24" s="296" t="e">
        <f t="shared" si="12"/>
        <v>#VALUE!</v>
      </c>
      <c r="AF24" s="296" t="e">
        <f t="shared" si="13"/>
        <v>#VALUE!</v>
      </c>
      <c r="AG24" s="296" t="e">
        <f t="shared" si="14"/>
        <v>#VALUE!</v>
      </c>
      <c r="AH24" s="296">
        <f t="shared" si="15"/>
        <v>0.35386916313482797</v>
      </c>
      <c r="AI24" s="296">
        <f t="shared" si="16"/>
        <v>0.28271129587328786</v>
      </c>
      <c r="AJ24" s="296">
        <f t="shared" si="17"/>
        <v>0.31662607719664393</v>
      </c>
      <c r="AK24" s="296">
        <f t="shared" si="18"/>
        <v>0.25424482896907175</v>
      </c>
      <c r="AL24" s="296">
        <f t="shared" si="19"/>
        <v>0.11650660970376685</v>
      </c>
      <c r="AM24" s="296" t="e">
        <f t="shared" si="20"/>
        <v>#VALUE!</v>
      </c>
      <c r="AN24" s="296" t="e">
        <f t="shared" si="21"/>
        <v>#VALUE!</v>
      </c>
      <c r="AO24" s="296" t="e">
        <f t="shared" si="22"/>
        <v>#VALUE!</v>
      </c>
      <c r="AP24" s="296" t="e">
        <f t="shared" si="23"/>
        <v>#VALUE!</v>
      </c>
      <c r="AQ24" s="296" t="e">
        <f t="shared" si="24"/>
        <v>#VALUE!</v>
      </c>
      <c r="AR24" s="296" t="e">
        <f t="shared" si="25"/>
        <v>#VALUE!</v>
      </c>
      <c r="AS24" s="296" t="e">
        <f t="shared" si="2"/>
        <v>#VALUE!</v>
      </c>
      <c r="AT24" s="296" t="e">
        <f t="shared" si="3"/>
        <v>#VALUE!</v>
      </c>
      <c r="AU24" s="296" t="e">
        <f t="shared" si="4"/>
        <v>#VALUE!</v>
      </c>
      <c r="AV24" s="296" t="e">
        <f t="shared" si="5"/>
        <v>#VALUE!</v>
      </c>
      <c r="AW24" s="296" t="e">
        <f t="shared" si="6"/>
        <v>#VALUE!</v>
      </c>
      <c r="AX24" s="296" t="e">
        <f t="shared" si="7"/>
        <v>#VALUE!</v>
      </c>
      <c r="AY24" s="296" t="e">
        <f t="shared" si="8"/>
        <v>#VALUE!</v>
      </c>
      <c r="AZ24" s="296" t="e">
        <f t="shared" si="9"/>
        <v>#VALUE!</v>
      </c>
      <c r="BA24" s="296" t="e">
        <f t="shared" si="10"/>
        <v>#VALUE!</v>
      </c>
    </row>
    <row r="25" spans="1:53">
      <c r="A25" s="12" t="s">
        <v>21</v>
      </c>
      <c r="B25" s="296"/>
      <c r="C25" s="296" t="s">
        <v>69</v>
      </c>
      <c r="D25" s="296" t="s">
        <v>69</v>
      </c>
      <c r="E25" s="296" t="s">
        <v>69</v>
      </c>
      <c r="F25" s="296" t="s">
        <v>69</v>
      </c>
      <c r="G25" s="12">
        <v>14.7</v>
      </c>
      <c r="H25" s="12">
        <v>15.7</v>
      </c>
      <c r="I25" s="12">
        <v>16.8</v>
      </c>
      <c r="J25" s="12">
        <v>18.399999999999999</v>
      </c>
      <c r="K25" s="12">
        <v>19.2</v>
      </c>
      <c r="L25" s="12">
        <v>20.5</v>
      </c>
      <c r="M25" s="12">
        <v>21.5</v>
      </c>
      <c r="N25" s="12">
        <v>21.7</v>
      </c>
      <c r="O25" s="12">
        <v>22.8</v>
      </c>
      <c r="P25" s="12">
        <v>24.1</v>
      </c>
      <c r="Q25" s="12">
        <v>24.9</v>
      </c>
      <c r="R25" s="12">
        <v>24.8</v>
      </c>
      <c r="S25" s="12">
        <v>27.1</v>
      </c>
      <c r="T25" s="12">
        <v>29.9</v>
      </c>
      <c r="U25" s="12">
        <v>30.3</v>
      </c>
      <c r="V25" s="12">
        <v>31.1</v>
      </c>
      <c r="W25" s="12">
        <v>31.9</v>
      </c>
      <c r="X25" s="12">
        <v>33.6</v>
      </c>
      <c r="Y25" s="12">
        <v>34.799999999999997</v>
      </c>
      <c r="Z25" s="12">
        <v>35.700000000000003</v>
      </c>
      <c r="AA25" s="12" t="s">
        <v>28</v>
      </c>
      <c r="AB25" s="12" t="s">
        <v>21</v>
      </c>
      <c r="AC25" s="296" t="e">
        <f t="shared" si="1"/>
        <v>#DIV/0!</v>
      </c>
      <c r="AD25" s="296" t="e">
        <f t="shared" si="11"/>
        <v>#VALUE!</v>
      </c>
      <c r="AE25" s="296" t="e">
        <f t="shared" si="12"/>
        <v>#VALUE!</v>
      </c>
      <c r="AF25" s="296" t="e">
        <f t="shared" si="13"/>
        <v>#VALUE!</v>
      </c>
      <c r="AG25" s="296" t="e">
        <f t="shared" si="14"/>
        <v>#VALUE!</v>
      </c>
      <c r="AH25" s="296">
        <f t="shared" si="15"/>
        <v>-0.54808974708845115</v>
      </c>
      <c r="AI25" s="296">
        <f t="shared" si="16"/>
        <v>-0.5744854649891743</v>
      </c>
      <c r="AJ25" s="296">
        <f t="shared" si="17"/>
        <v>-0.50531520672240948</v>
      </c>
      <c r="AK25" s="296">
        <f t="shared" si="18"/>
        <v>-0.5155302839711331</v>
      </c>
      <c r="AL25" s="296">
        <f t="shared" si="19"/>
        <v>-0.53016862321197711</v>
      </c>
      <c r="AM25" s="296">
        <f t="shared" si="20"/>
        <v>-0.44973994524965011</v>
      </c>
      <c r="AN25" s="296">
        <f t="shared" si="21"/>
        <v>-0.55404191647918766</v>
      </c>
      <c r="AO25" s="296">
        <f t="shared" si="22"/>
        <v>-0.510815415929189</v>
      </c>
      <c r="AP25" s="296">
        <f t="shared" si="23"/>
        <v>-0.50997959692284822</v>
      </c>
      <c r="AQ25" s="296">
        <f t="shared" si="24"/>
        <v>-0.53143326474692232</v>
      </c>
      <c r="AR25" s="296">
        <f t="shared" si="25"/>
        <v>-0.64360409594964785</v>
      </c>
      <c r="AS25" s="296">
        <f t="shared" si="2"/>
        <v>-0.62285401431454557</v>
      </c>
      <c r="AT25" s="296">
        <f t="shared" si="3"/>
        <v>-0.66427093510393764</v>
      </c>
      <c r="AU25" s="296">
        <f t="shared" si="4"/>
        <v>-0.62091818478038596</v>
      </c>
      <c r="AV25" s="296">
        <f t="shared" si="5"/>
        <v>-0.64191047080684549</v>
      </c>
      <c r="AW25" s="296">
        <f t="shared" si="6"/>
        <v>-0.66201134437826992</v>
      </c>
      <c r="AX25" s="296">
        <f t="shared" si="7"/>
        <v>-0.6876106272890381</v>
      </c>
      <c r="AY25" s="296">
        <f t="shared" si="8"/>
        <v>-0.58110468195289655</v>
      </c>
      <c r="AZ25" s="296">
        <f t="shared" si="9"/>
        <v>-0.56600994148557182</v>
      </c>
      <c r="BA25" s="296">
        <f t="shared" si="10"/>
        <v>-0.72683559173553125</v>
      </c>
    </row>
    <row r="26" spans="1:53">
      <c r="A26" s="12" t="s">
        <v>38</v>
      </c>
      <c r="B26" s="296"/>
      <c r="C26" s="296" t="s">
        <v>69</v>
      </c>
      <c r="D26" s="296" t="s">
        <v>69</v>
      </c>
      <c r="E26" s="296" t="s">
        <v>69</v>
      </c>
      <c r="F26" s="296" t="s">
        <v>69</v>
      </c>
      <c r="G26" s="296" t="s">
        <v>69</v>
      </c>
      <c r="H26" s="296" t="s">
        <v>69</v>
      </c>
      <c r="I26" s="296" t="s">
        <v>69</v>
      </c>
      <c r="J26" s="12">
        <v>14</v>
      </c>
      <c r="K26" s="296" t="s">
        <v>69</v>
      </c>
      <c r="L26" s="296" t="s">
        <v>69</v>
      </c>
      <c r="M26" s="296" t="s">
        <v>69</v>
      </c>
      <c r="N26" s="296" t="s">
        <v>69</v>
      </c>
      <c r="O26" s="296" t="s">
        <v>69</v>
      </c>
      <c r="P26" s="296" t="s">
        <v>69</v>
      </c>
      <c r="Q26" s="296" t="s">
        <v>69</v>
      </c>
      <c r="R26" s="296" t="s">
        <v>69</v>
      </c>
      <c r="S26" s="296" t="s">
        <v>69</v>
      </c>
      <c r="T26" s="296" t="s">
        <v>69</v>
      </c>
      <c r="U26" s="296" t="s">
        <v>69</v>
      </c>
      <c r="V26" s="296" t="s">
        <v>69</v>
      </c>
      <c r="W26" s="296" t="s">
        <v>69</v>
      </c>
      <c r="X26" s="296" t="s">
        <v>69</v>
      </c>
      <c r="Y26" s="296" t="s">
        <v>69</v>
      </c>
      <c r="Z26" s="296" t="s">
        <v>69</v>
      </c>
      <c r="AA26" s="12" t="s">
        <v>28</v>
      </c>
      <c r="AB26" s="12" t="s">
        <v>38</v>
      </c>
      <c r="AC26" s="296" t="e">
        <f t="shared" si="1"/>
        <v>#DIV/0!</v>
      </c>
      <c r="AD26" s="296" t="e">
        <f t="shared" si="11"/>
        <v>#VALUE!</v>
      </c>
      <c r="AE26" s="296" t="e">
        <f t="shared" si="12"/>
        <v>#VALUE!</v>
      </c>
      <c r="AF26" s="296" t="e">
        <f t="shared" si="13"/>
        <v>#VALUE!</v>
      </c>
      <c r="AG26" s="296" t="e">
        <f t="shared" si="14"/>
        <v>#VALUE!</v>
      </c>
      <c r="AH26" s="296" t="e">
        <f t="shared" si="15"/>
        <v>#VALUE!</v>
      </c>
      <c r="AI26" s="296" t="e">
        <f t="shared" si="16"/>
        <v>#VALUE!</v>
      </c>
      <c r="AJ26" s="296" t="e">
        <f t="shared" si="17"/>
        <v>#VALUE!</v>
      </c>
      <c r="AK26" s="296">
        <f t="shared" si="18"/>
        <v>-0.58437196073814324</v>
      </c>
      <c r="AL26" s="296" t="e">
        <f t="shared" si="19"/>
        <v>#VALUE!</v>
      </c>
      <c r="AM26" s="296" t="e">
        <f t="shared" si="20"/>
        <v>#VALUE!</v>
      </c>
      <c r="AN26" s="296" t="e">
        <f t="shared" si="21"/>
        <v>#VALUE!</v>
      </c>
      <c r="AO26" s="296" t="e">
        <f t="shared" si="22"/>
        <v>#VALUE!</v>
      </c>
      <c r="AP26" s="296" t="e">
        <f t="shared" si="23"/>
        <v>#VALUE!</v>
      </c>
      <c r="AQ26" s="296" t="e">
        <f t="shared" si="24"/>
        <v>#VALUE!</v>
      </c>
      <c r="AR26" s="296" t="e">
        <f t="shared" si="25"/>
        <v>#VALUE!</v>
      </c>
      <c r="AS26" s="296" t="e">
        <f t="shared" si="2"/>
        <v>#VALUE!</v>
      </c>
      <c r="AT26" s="296" t="e">
        <f t="shared" si="3"/>
        <v>#VALUE!</v>
      </c>
      <c r="AU26" s="296" t="e">
        <f t="shared" si="4"/>
        <v>#VALUE!</v>
      </c>
      <c r="AV26" s="296" t="e">
        <f t="shared" si="5"/>
        <v>#VALUE!</v>
      </c>
      <c r="AW26" s="296" t="e">
        <f t="shared" si="6"/>
        <v>#VALUE!</v>
      </c>
      <c r="AX26" s="296" t="e">
        <f t="shared" si="7"/>
        <v>#VALUE!</v>
      </c>
      <c r="AY26" s="296" t="e">
        <f t="shared" si="8"/>
        <v>#VALUE!</v>
      </c>
      <c r="AZ26" s="296" t="e">
        <f t="shared" si="9"/>
        <v>#VALUE!</v>
      </c>
      <c r="BA26" s="296" t="e">
        <f t="shared" si="10"/>
        <v>#VALUE!</v>
      </c>
    </row>
    <row r="27" spans="1:53">
      <c r="A27" s="12" t="s">
        <v>22</v>
      </c>
      <c r="B27" s="296"/>
      <c r="C27" s="296" t="s">
        <v>69</v>
      </c>
      <c r="D27" s="296" t="s">
        <v>69</v>
      </c>
      <c r="E27" s="296" t="s">
        <v>69</v>
      </c>
      <c r="F27" s="296" t="s">
        <v>69</v>
      </c>
      <c r="G27" s="12">
        <v>8.1999999999999993</v>
      </c>
      <c r="H27" s="12">
        <v>8.4</v>
      </c>
      <c r="I27" s="12">
        <v>9</v>
      </c>
      <c r="J27" s="12">
        <v>9</v>
      </c>
      <c r="K27" s="12">
        <v>9.5</v>
      </c>
      <c r="L27" s="12">
        <v>10.4</v>
      </c>
      <c r="M27" s="12">
        <v>11.9</v>
      </c>
      <c r="N27" s="12">
        <v>12.7</v>
      </c>
      <c r="O27" s="12">
        <v>15</v>
      </c>
      <c r="P27" s="12">
        <v>18</v>
      </c>
      <c r="Q27" s="12">
        <v>20.7</v>
      </c>
      <c r="R27" s="12">
        <v>22.3</v>
      </c>
      <c r="S27" s="12">
        <v>18.399999999999999</v>
      </c>
      <c r="T27" s="12">
        <v>19</v>
      </c>
      <c r="U27" s="12">
        <v>18.600000000000001</v>
      </c>
      <c r="V27" s="12">
        <v>20.399999999999999</v>
      </c>
      <c r="W27" s="12">
        <v>19.399999999999999</v>
      </c>
      <c r="X27" s="12">
        <v>19.899999999999999</v>
      </c>
      <c r="Y27" s="12">
        <v>20.8</v>
      </c>
      <c r="Z27" s="296" t="s">
        <v>69</v>
      </c>
      <c r="AA27" s="12" t="s">
        <v>28</v>
      </c>
      <c r="AB27" s="12" t="s">
        <v>22</v>
      </c>
      <c r="AC27" s="296" t="e">
        <f t="shared" si="1"/>
        <v>#DIV/0!</v>
      </c>
      <c r="AD27" s="296" t="e">
        <f t="shared" si="11"/>
        <v>#VALUE!</v>
      </c>
      <c r="AE27" s="296" t="e">
        <f t="shared" si="12"/>
        <v>#VALUE!</v>
      </c>
      <c r="AF27" s="296" t="e">
        <f t="shared" si="13"/>
        <v>#VALUE!</v>
      </c>
      <c r="AG27" s="296" t="e">
        <f t="shared" si="14"/>
        <v>#VALUE!</v>
      </c>
      <c r="AH27" s="296">
        <f t="shared" si="15"/>
        <v>-0.66847440656383761</v>
      </c>
      <c r="AI27" s="296">
        <f t="shared" si="16"/>
        <v>-0.71231666222036316</v>
      </c>
      <c r="AJ27" s="296">
        <f t="shared" si="17"/>
        <v>-0.64468785921303151</v>
      </c>
      <c r="AK27" s="296">
        <f t="shared" si="18"/>
        <v>-0.66260113888247307</v>
      </c>
      <c r="AL27" s="296">
        <f t="shared" si="19"/>
        <v>-0.66167281103761055</v>
      </c>
      <c r="AM27" s="296">
        <f t="shared" si="20"/>
        <v>-0.58155577366002353</v>
      </c>
      <c r="AN27" s="296">
        <f t="shared" si="21"/>
        <v>-0.6823088553425366</v>
      </c>
      <c r="AO27" s="296">
        <f t="shared" si="22"/>
        <v>-0.62018395586365005</v>
      </c>
      <c r="AP27" s="296">
        <f t="shared" si="23"/>
        <v>-0.60347807617065163</v>
      </c>
      <c r="AQ27" s="296">
        <f t="shared" si="24"/>
        <v>-0.605370634829553</v>
      </c>
      <c r="AR27" s="296">
        <f t="shared" si="25"/>
        <v>-0.68988276746117871</v>
      </c>
      <c r="AS27" s="296">
        <f t="shared" si="2"/>
        <v>-0.65138080804517418</v>
      </c>
      <c r="AT27" s="296">
        <f t="shared" si="3"/>
        <v>-0.74814260051063397</v>
      </c>
      <c r="AU27" s="296">
        <f t="shared" si="4"/>
        <v>-0.74443384712599914</v>
      </c>
      <c r="AV27" s="296">
        <f t="shared" si="5"/>
        <v>-0.76691852832796825</v>
      </c>
      <c r="AW27" s="296">
        <f t="shared" si="6"/>
        <v>-0.78762796762436815</v>
      </c>
      <c r="AX27" s="296">
        <f t="shared" si="7"/>
        <v>-0.86033853969278207</v>
      </c>
      <c r="AY27" s="296">
        <f t="shared" si="8"/>
        <v>-0.72771857040141752</v>
      </c>
      <c r="AZ27" s="296">
        <f t="shared" si="9"/>
        <v>-0.72685173811881965</v>
      </c>
      <c r="BA27" s="296" t="e">
        <f t="shared" si="10"/>
        <v>#VALUE!</v>
      </c>
    </row>
    <row r="28" spans="1:53">
      <c r="A28" s="12" t="s">
        <v>23</v>
      </c>
      <c r="B28" s="296"/>
      <c r="C28" s="296" t="s">
        <v>69</v>
      </c>
      <c r="D28" s="296" t="s">
        <v>69</v>
      </c>
      <c r="E28" s="296" t="s">
        <v>69</v>
      </c>
      <c r="F28" s="296" t="s">
        <v>69</v>
      </c>
      <c r="G28" s="296" t="s">
        <v>69</v>
      </c>
      <c r="H28" s="12">
        <v>70.7</v>
      </c>
      <c r="I28" s="12">
        <v>75.2</v>
      </c>
      <c r="J28" s="12">
        <v>83.5</v>
      </c>
      <c r="K28" s="12">
        <v>84.1</v>
      </c>
      <c r="L28" s="296" t="s">
        <v>69</v>
      </c>
      <c r="M28" s="296" t="s">
        <v>69</v>
      </c>
      <c r="N28" s="12">
        <v>33.200000000000003</v>
      </c>
      <c r="O28" s="12">
        <v>36.1</v>
      </c>
      <c r="P28" s="12">
        <v>32.5</v>
      </c>
      <c r="Q28" s="12">
        <v>36</v>
      </c>
      <c r="R28" s="12">
        <v>38.799999999999997</v>
      </c>
      <c r="S28" s="12">
        <v>40.200000000000003</v>
      </c>
      <c r="T28" s="12">
        <v>37.299999999999997</v>
      </c>
      <c r="U28" s="12">
        <v>38</v>
      </c>
      <c r="V28" s="12">
        <v>39.200000000000003</v>
      </c>
      <c r="W28" s="12">
        <v>42.9</v>
      </c>
      <c r="X28" s="12">
        <v>38.299999999999997</v>
      </c>
      <c r="Y28" s="12">
        <v>30.4</v>
      </c>
      <c r="Z28" s="12">
        <v>28.8</v>
      </c>
      <c r="AA28" s="12" t="s">
        <v>28</v>
      </c>
      <c r="AB28" s="12" t="s">
        <v>23</v>
      </c>
      <c r="AC28" s="296" t="e">
        <f t="shared" si="1"/>
        <v>#DIV/0!</v>
      </c>
      <c r="AD28" s="296" t="e">
        <f t="shared" si="11"/>
        <v>#VALUE!</v>
      </c>
      <c r="AE28" s="296" t="e">
        <f t="shared" si="12"/>
        <v>#VALUE!</v>
      </c>
      <c r="AF28" s="296" t="e">
        <f t="shared" si="13"/>
        <v>#VALUE!</v>
      </c>
      <c r="AG28" s="296" t="e">
        <f t="shared" si="14"/>
        <v>#VALUE!</v>
      </c>
      <c r="AH28" s="296" t="e">
        <f t="shared" si="15"/>
        <v>#VALUE!</v>
      </c>
      <c r="AI28" s="296">
        <f t="shared" si="16"/>
        <v>0.46396876072526227</v>
      </c>
      <c r="AJ28" s="296">
        <f t="shared" si="17"/>
        <v>0.5381928580791715</v>
      </c>
      <c r="AK28" s="296">
        <f t="shared" si="18"/>
        <v>0.50301361546804046</v>
      </c>
      <c r="AL28" s="296">
        <f t="shared" si="19"/>
        <v>0.34968929327086928</v>
      </c>
      <c r="AM28" s="296" t="e">
        <f t="shared" si="20"/>
        <v>#VALUE!</v>
      </c>
      <c r="AN28" s="296" t="e">
        <f t="shared" si="21"/>
        <v>#VALUE!</v>
      </c>
      <c r="AO28" s="296">
        <f t="shared" si="22"/>
        <v>-0.37106672601293311</v>
      </c>
      <c r="AP28" s="296">
        <f t="shared" si="23"/>
        <v>-0.3505527028208244</v>
      </c>
      <c r="AQ28" s="296">
        <f t="shared" si="24"/>
        <v>-0.42961786987903755</v>
      </c>
      <c r="AR28" s="296">
        <f t="shared" si="25"/>
        <v>-0.52129617838345899</v>
      </c>
      <c r="AS28" s="296">
        <f t="shared" si="2"/>
        <v>-0.46310396942302523</v>
      </c>
      <c r="AT28" s="296">
        <f t="shared" si="3"/>
        <v>-0.53798141592833759</v>
      </c>
      <c r="AU28" s="296">
        <f t="shared" si="4"/>
        <v>-0.53706351493107063</v>
      </c>
      <c r="AV28" s="296">
        <f t="shared" si="5"/>
        <v>-0.55964021072884151</v>
      </c>
      <c r="AW28" s="296">
        <f t="shared" si="6"/>
        <v>-0.56691838659384031</v>
      </c>
      <c r="AX28" s="296">
        <f t="shared" si="7"/>
        <v>-0.53561006437374337</v>
      </c>
      <c r="AY28" s="296">
        <f t="shared" si="8"/>
        <v>-0.53080648664573971</v>
      </c>
      <c r="AZ28" s="296">
        <f t="shared" si="9"/>
        <v>-0.61656022042744973</v>
      </c>
      <c r="BA28" s="296">
        <f t="shared" si="10"/>
        <v>-0.78304681772718299</v>
      </c>
    </row>
    <row r="29" spans="1:53" s="8" customFormat="1">
      <c r="A29" s="12" t="s">
        <v>24</v>
      </c>
      <c r="B29" s="296"/>
      <c r="C29" s="296" t="s">
        <v>69</v>
      </c>
      <c r="D29" s="296" t="s">
        <v>69</v>
      </c>
      <c r="E29" s="296" t="s">
        <v>69</v>
      </c>
      <c r="F29" s="296" t="s">
        <v>69</v>
      </c>
      <c r="G29" s="12">
        <v>25.4</v>
      </c>
      <c r="H29" s="12">
        <v>27.4</v>
      </c>
      <c r="I29" s="12">
        <v>30.4</v>
      </c>
      <c r="J29" s="12">
        <v>33.799999999999997</v>
      </c>
      <c r="K29" s="12">
        <v>35.6</v>
      </c>
      <c r="L29" s="12">
        <v>35.799999999999997</v>
      </c>
      <c r="M29" s="12">
        <v>38</v>
      </c>
      <c r="N29" s="12">
        <v>41.4</v>
      </c>
      <c r="O29" s="12">
        <v>45.8</v>
      </c>
      <c r="P29" s="296" t="s">
        <v>69</v>
      </c>
      <c r="Q29" s="12">
        <v>59.1</v>
      </c>
      <c r="R29" s="12">
        <v>76.2</v>
      </c>
      <c r="S29" s="12">
        <v>93.6</v>
      </c>
      <c r="T29" s="12">
        <v>102.5</v>
      </c>
      <c r="U29" s="12">
        <v>102.4</v>
      </c>
      <c r="V29" s="12">
        <v>112.4</v>
      </c>
      <c r="W29" s="12">
        <v>117.2</v>
      </c>
      <c r="X29" s="12">
        <v>106.2</v>
      </c>
      <c r="Y29" s="12">
        <v>112.5</v>
      </c>
      <c r="Z29" s="12">
        <v>131.5</v>
      </c>
      <c r="AA29" s="12" t="s">
        <v>28</v>
      </c>
      <c r="AB29" s="12" t="s">
        <v>24</v>
      </c>
      <c r="AC29" s="296" t="e">
        <f t="shared" si="1"/>
        <v>#DIV/0!</v>
      </c>
      <c r="AD29" s="296" t="e">
        <f t="shared" si="11"/>
        <v>#VALUE!</v>
      </c>
      <c r="AE29" s="296" t="e">
        <f t="shared" si="12"/>
        <v>#VALUE!</v>
      </c>
      <c r="AF29" s="296" t="e">
        <f t="shared" si="13"/>
        <v>#VALUE!</v>
      </c>
      <c r="AG29" s="296" t="e">
        <f t="shared" si="14"/>
        <v>#VALUE!</v>
      </c>
      <c r="AH29" s="296">
        <f t="shared" si="15"/>
        <v>-0.34991807687512289</v>
      </c>
      <c r="AI29" s="296">
        <f t="shared" si="16"/>
        <v>-0.35357792970083057</v>
      </c>
      <c r="AJ29" s="296">
        <f t="shared" si="17"/>
        <v>-0.26230647930286327</v>
      </c>
      <c r="AK29" s="296">
        <f t="shared" si="18"/>
        <v>-0.27458441528659744</v>
      </c>
      <c r="AL29" s="296">
        <f t="shared" si="19"/>
        <v>-0.30783164585729783</v>
      </c>
      <c r="AM29" s="296">
        <f t="shared" si="20"/>
        <v>-0.25005854181611425</v>
      </c>
      <c r="AN29" s="296">
        <f t="shared" si="21"/>
        <v>-0.33358311530780671</v>
      </c>
      <c r="AO29" s="296">
        <f t="shared" si="22"/>
        <v>-0.27141983407264642</v>
      </c>
      <c r="AP29" s="296">
        <f t="shared" si="23"/>
        <v>-0.23427895298701765</v>
      </c>
      <c r="AQ29" s="296" t="e">
        <f t="shared" si="24"/>
        <v>#VALUE!</v>
      </c>
      <c r="AR29" s="296">
        <f t="shared" si="25"/>
        <v>-0.26676348507003894</v>
      </c>
      <c r="AS29" s="296">
        <f t="shared" si="2"/>
        <v>-3.6343135212820898E-2</v>
      </c>
      <c r="AT29" s="296">
        <f t="shared" si="3"/>
        <v>-2.3182917914823051E-2</v>
      </c>
      <c r="AU29" s="296">
        <f t="shared" si="4"/>
        <v>0.20176411671424882</v>
      </c>
      <c r="AV29" s="296">
        <f t="shared" si="5"/>
        <v>0.12843832810537345</v>
      </c>
      <c r="AW29" s="296">
        <f t="shared" si="6"/>
        <v>0.29244019486544953</v>
      </c>
      <c r="AX29" s="296">
        <f t="shared" si="7"/>
        <v>0.49108464695411119</v>
      </c>
      <c r="AY29" s="296">
        <f t="shared" si="8"/>
        <v>0.19584190938744042</v>
      </c>
      <c r="AZ29" s="296">
        <f t="shared" si="9"/>
        <v>0.3266620298289532</v>
      </c>
      <c r="BA29" s="296">
        <f t="shared" si="10"/>
        <v>5.3604328554357705E-2</v>
      </c>
    </row>
    <row r="30" spans="1:53">
      <c r="A30" s="12" t="s">
        <v>25</v>
      </c>
      <c r="B30" s="12">
        <v>54.2</v>
      </c>
      <c r="C30" s="12">
        <v>44.7</v>
      </c>
      <c r="D30" s="12">
        <v>52.4</v>
      </c>
      <c r="E30" s="12">
        <v>48.9</v>
      </c>
      <c r="F30" s="12">
        <v>47.1</v>
      </c>
      <c r="G30" s="12">
        <v>48.7</v>
      </c>
      <c r="H30" s="296" t="s">
        <v>69</v>
      </c>
      <c r="I30" s="296" t="s">
        <v>69</v>
      </c>
      <c r="J30" s="296" t="s">
        <v>69</v>
      </c>
      <c r="K30" s="12">
        <v>64.3</v>
      </c>
      <c r="L30" s="296" t="s">
        <v>69</v>
      </c>
      <c r="M30" s="296" t="s">
        <v>69</v>
      </c>
      <c r="N30" s="296" t="s">
        <v>69</v>
      </c>
      <c r="O30" s="296" t="s">
        <v>69</v>
      </c>
      <c r="P30" s="296" t="s">
        <v>69</v>
      </c>
      <c r="Q30" s="296" t="s">
        <v>69</v>
      </c>
      <c r="R30" s="12">
        <v>28.5</v>
      </c>
      <c r="S30" s="296" t="s">
        <v>69</v>
      </c>
      <c r="T30" s="296" t="s">
        <v>69</v>
      </c>
      <c r="U30" s="296" t="s">
        <v>69</v>
      </c>
      <c r="V30" s="296" t="s">
        <v>69</v>
      </c>
      <c r="W30" s="296" t="s">
        <v>69</v>
      </c>
      <c r="X30" s="296" t="s">
        <v>69</v>
      </c>
      <c r="Y30" s="296" t="s">
        <v>69</v>
      </c>
      <c r="Z30" s="296" t="s">
        <v>69</v>
      </c>
      <c r="AA30" s="12" t="s">
        <v>28</v>
      </c>
      <c r="AB30" s="12" t="s">
        <v>25</v>
      </c>
      <c r="AC30" s="296" t="e">
        <f t="shared" si="1"/>
        <v>#DIV/0!</v>
      </c>
      <c r="AD30" s="296">
        <f t="shared" si="11"/>
        <v>0.64597797186098227</v>
      </c>
      <c r="AE30" s="296">
        <f t="shared" si="12"/>
        <v>0.70710678118654591</v>
      </c>
      <c r="AF30" s="296">
        <f t="shared" si="13"/>
        <v>-0.28241627206429265</v>
      </c>
      <c r="AG30" s="296">
        <f t="shared" si="14"/>
        <v>-0.34778695358716427</v>
      </c>
      <c r="AH30" s="296">
        <f t="shared" si="15"/>
        <v>8.1614625552031278E-2</v>
      </c>
      <c r="AI30" s="296" t="e">
        <f t="shared" si="16"/>
        <v>#VALUE!</v>
      </c>
      <c r="AJ30" s="296" t="e">
        <f t="shared" si="17"/>
        <v>#VALUE!</v>
      </c>
      <c r="AK30" s="296" t="e">
        <f t="shared" si="18"/>
        <v>#VALUE!</v>
      </c>
      <c r="AL30" s="296">
        <f t="shared" si="19"/>
        <v>8.1258064513390751E-2</v>
      </c>
      <c r="AM30" s="296" t="e">
        <f t="shared" si="20"/>
        <v>#VALUE!</v>
      </c>
      <c r="AN30" s="296" t="e">
        <f t="shared" si="21"/>
        <v>#VALUE!</v>
      </c>
      <c r="AO30" s="296" t="e">
        <f t="shared" si="22"/>
        <v>#VALUE!</v>
      </c>
      <c r="AP30" s="296" t="e">
        <f t="shared" si="23"/>
        <v>#VALUE!</v>
      </c>
      <c r="AQ30" s="296" t="e">
        <f t="shared" si="24"/>
        <v>#VALUE!</v>
      </c>
      <c r="AR30" s="296" t="e">
        <f t="shared" si="25"/>
        <v>#VALUE!</v>
      </c>
      <c r="AS30" s="296">
        <f t="shared" si="2"/>
        <v>-0.58063435959321519</v>
      </c>
      <c r="AT30" s="296" t="e">
        <f t="shared" si="3"/>
        <v>#VALUE!</v>
      </c>
      <c r="AU30" s="296" t="e">
        <f t="shared" si="4"/>
        <v>#VALUE!</v>
      </c>
      <c r="AV30" s="296" t="e">
        <f t="shared" si="5"/>
        <v>#VALUE!</v>
      </c>
      <c r="AW30" s="296" t="e">
        <f t="shared" si="6"/>
        <v>#VALUE!</v>
      </c>
      <c r="AX30" s="296" t="e">
        <f t="shared" si="7"/>
        <v>#VALUE!</v>
      </c>
      <c r="AY30" s="296" t="e">
        <f t="shared" si="8"/>
        <v>#VALUE!</v>
      </c>
      <c r="AZ30" s="296" t="e">
        <f t="shared" si="9"/>
        <v>#VALUE!</v>
      </c>
      <c r="BA30" s="296" t="e">
        <f t="shared" si="10"/>
        <v>#VALUE!</v>
      </c>
    </row>
    <row r="31" spans="1:53">
      <c r="A31" s="12" t="s">
        <v>26</v>
      </c>
      <c r="B31" s="296"/>
      <c r="C31" s="296" t="s">
        <v>69</v>
      </c>
      <c r="D31" s="296" t="s">
        <v>69</v>
      </c>
      <c r="E31" s="12">
        <v>78.5</v>
      </c>
      <c r="F31" s="12">
        <v>81.599999999999994</v>
      </c>
      <c r="G31" s="12">
        <v>92.3</v>
      </c>
      <c r="H31" s="12">
        <v>93.7</v>
      </c>
      <c r="I31" s="12">
        <v>96.9</v>
      </c>
      <c r="J31" s="12">
        <v>101</v>
      </c>
      <c r="K31" s="12">
        <v>105.5</v>
      </c>
      <c r="L31" s="12">
        <v>111.5</v>
      </c>
      <c r="M31" s="12">
        <v>113.7</v>
      </c>
      <c r="N31" s="12">
        <v>116.1</v>
      </c>
      <c r="O31" s="12">
        <v>118.9</v>
      </c>
      <c r="P31" s="12">
        <v>124</v>
      </c>
      <c r="Q31" s="12">
        <v>129.69999999999999</v>
      </c>
      <c r="R31" s="12">
        <v>135.80000000000001</v>
      </c>
      <c r="S31" s="12">
        <v>140.4</v>
      </c>
      <c r="T31" s="296" t="s">
        <v>69</v>
      </c>
      <c r="U31" s="296" t="s">
        <v>69</v>
      </c>
      <c r="V31" s="12">
        <v>137.30000000000001</v>
      </c>
      <c r="W31" s="296" t="s">
        <v>69</v>
      </c>
      <c r="X31" s="296" t="s">
        <v>69</v>
      </c>
      <c r="Y31" s="296" t="s">
        <v>69</v>
      </c>
      <c r="Z31" s="296" t="s">
        <v>69</v>
      </c>
      <c r="AA31" s="12" t="s">
        <v>28</v>
      </c>
      <c r="AB31" s="12" t="s">
        <v>26</v>
      </c>
      <c r="AC31" s="296" t="e">
        <f t="shared" si="1"/>
        <v>#DIV/0!</v>
      </c>
      <c r="AD31" s="296" t="e">
        <f t="shared" si="11"/>
        <v>#VALUE!</v>
      </c>
      <c r="AE31" s="296" t="e">
        <f t="shared" si="12"/>
        <v>#VALUE!</v>
      </c>
      <c r="AF31" s="296">
        <f t="shared" si="13"/>
        <v>1.1108373367862177</v>
      </c>
      <c r="AG31" s="296">
        <f t="shared" si="14"/>
        <v>1.1274568864239638</v>
      </c>
      <c r="AH31" s="296">
        <f t="shared" si="15"/>
        <v>0.88911787987923796</v>
      </c>
      <c r="AI31" s="296">
        <f t="shared" si="16"/>
        <v>0.89823143693311758</v>
      </c>
      <c r="AJ31" s="296">
        <f t="shared" si="17"/>
        <v>0.9259347246235945</v>
      </c>
      <c r="AK31" s="296">
        <f t="shared" si="18"/>
        <v>0.77681573897319467</v>
      </c>
      <c r="AL31" s="296">
        <f t="shared" si="19"/>
        <v>0.63981193445319473</v>
      </c>
      <c r="AM31" s="296">
        <f t="shared" si="20"/>
        <v>0.73790761765569401</v>
      </c>
      <c r="AN31" s="296">
        <f t="shared" si="21"/>
        <v>0.67785514218755938</v>
      </c>
      <c r="AO31" s="296">
        <f t="shared" si="22"/>
        <v>0.63633904738338054</v>
      </c>
      <c r="AP31" s="296">
        <f t="shared" si="23"/>
        <v>0.64196961534816577</v>
      </c>
      <c r="AQ31" s="296">
        <f t="shared" si="24"/>
        <v>0.67944268136042196</v>
      </c>
      <c r="AR31" s="296">
        <f t="shared" si="25"/>
        <v>0.51115894557617114</v>
      </c>
      <c r="AS31" s="296">
        <f t="shared" si="2"/>
        <v>0.64373562732536571</v>
      </c>
      <c r="AT31" s="296">
        <f t="shared" si="3"/>
        <v>0.42798879944533597</v>
      </c>
      <c r="AU31" s="296" t="e">
        <f t="shared" si="4"/>
        <v>#VALUE!</v>
      </c>
      <c r="AV31" s="296" t="e">
        <f t="shared" si="5"/>
        <v>#VALUE!</v>
      </c>
      <c r="AW31" s="296">
        <f t="shared" si="6"/>
        <v>0.584762991017585</v>
      </c>
      <c r="AX31" s="296" t="e">
        <f t="shared" si="7"/>
        <v>#VALUE!</v>
      </c>
      <c r="AY31" s="296" t="e">
        <f t="shared" si="8"/>
        <v>#VALUE!</v>
      </c>
      <c r="AZ31" s="296" t="e">
        <f t="shared" si="9"/>
        <v>#VALUE!</v>
      </c>
      <c r="BA31" s="296" t="e">
        <f t="shared" si="10"/>
        <v>#VALUE!</v>
      </c>
    </row>
    <row r="32" spans="1:53">
      <c r="A32" s="12" t="s">
        <v>42</v>
      </c>
      <c r="B32" s="296"/>
      <c r="C32" s="296" t="s">
        <v>69</v>
      </c>
      <c r="D32" s="296" t="s">
        <v>69</v>
      </c>
      <c r="E32" s="296" t="s">
        <v>69</v>
      </c>
      <c r="F32" s="296" t="s">
        <v>69</v>
      </c>
      <c r="G32" s="296" t="s">
        <v>69</v>
      </c>
      <c r="H32" s="296" t="s">
        <v>69</v>
      </c>
      <c r="I32" s="296" t="s">
        <v>69</v>
      </c>
      <c r="J32" s="296" t="s">
        <v>69</v>
      </c>
      <c r="K32" s="296" t="s">
        <v>69</v>
      </c>
      <c r="L32" s="296" t="s">
        <v>69</v>
      </c>
      <c r="M32" s="296" t="s">
        <v>69</v>
      </c>
      <c r="N32" s="296" t="s">
        <v>69</v>
      </c>
      <c r="O32" s="296" t="s">
        <v>69</v>
      </c>
      <c r="P32" s="296" t="s">
        <v>69</v>
      </c>
      <c r="Q32" s="12">
        <v>174.3</v>
      </c>
      <c r="R32" s="12">
        <v>199</v>
      </c>
      <c r="S32" s="12">
        <v>220.6</v>
      </c>
      <c r="T32" s="12">
        <v>225.2</v>
      </c>
      <c r="U32" s="12">
        <v>217.2</v>
      </c>
      <c r="V32" s="12">
        <v>221.8</v>
      </c>
      <c r="W32" s="12">
        <v>242.2</v>
      </c>
      <c r="X32" s="12">
        <v>229.5</v>
      </c>
      <c r="Y32" s="296" t="s">
        <v>69</v>
      </c>
      <c r="Z32" s="296" t="s">
        <v>69</v>
      </c>
      <c r="AA32" s="12" t="s">
        <v>28</v>
      </c>
      <c r="AB32" s="12" t="s">
        <v>42</v>
      </c>
      <c r="AC32" s="296" t="e">
        <f t="shared" si="1"/>
        <v>#DIV/0!</v>
      </c>
      <c r="AD32" s="296" t="e">
        <f t="shared" si="11"/>
        <v>#VALUE!</v>
      </c>
      <c r="AE32" s="296" t="e">
        <f t="shared" si="12"/>
        <v>#VALUE!</v>
      </c>
      <c r="AF32" s="296" t="e">
        <f t="shared" si="13"/>
        <v>#VALUE!</v>
      </c>
      <c r="AG32" s="296" t="e">
        <f t="shared" si="14"/>
        <v>#VALUE!</v>
      </c>
      <c r="AH32" s="296" t="e">
        <f t="shared" si="15"/>
        <v>#VALUE!</v>
      </c>
      <c r="AI32" s="296" t="e">
        <f t="shared" si="16"/>
        <v>#VALUE!</v>
      </c>
      <c r="AJ32" s="296" t="e">
        <f t="shared" si="17"/>
        <v>#VALUE!</v>
      </c>
      <c r="AK32" s="296" t="e">
        <f t="shared" si="18"/>
        <v>#VALUE!</v>
      </c>
      <c r="AL32" s="296" t="e">
        <f t="shared" si="19"/>
        <v>#VALUE!</v>
      </c>
      <c r="AM32" s="296" t="e">
        <f t="shared" si="20"/>
        <v>#VALUE!</v>
      </c>
      <c r="AN32" s="296" t="e">
        <f t="shared" si="21"/>
        <v>#VALUE!</v>
      </c>
      <c r="AO32" s="296" t="e">
        <f t="shared" si="22"/>
        <v>#VALUE!</v>
      </c>
      <c r="AP32" s="296" t="e">
        <f t="shared" si="23"/>
        <v>#VALUE!</v>
      </c>
      <c r="AQ32" s="296" t="e">
        <f t="shared" si="24"/>
        <v>#VALUE!</v>
      </c>
      <c r="AR32" s="296">
        <f t="shared" si="25"/>
        <v>1.0025943621033806</v>
      </c>
      <c r="AS32" s="296">
        <f t="shared" si="2"/>
        <v>1.3648929728356574</v>
      </c>
      <c r="AT32" s="296">
        <f t="shared" si="3"/>
        <v>1.2011505885967193</v>
      </c>
      <c r="AU32" s="296">
        <f t="shared" si="4"/>
        <v>1.5921651965130321</v>
      </c>
      <c r="AV32" s="296">
        <f t="shared" si="5"/>
        <v>1.3550131147228868</v>
      </c>
      <c r="AW32" s="296">
        <f t="shared" si="6"/>
        <v>1.5767821185218198</v>
      </c>
      <c r="AX32" s="296">
        <f t="shared" si="7"/>
        <v>2.2183637709915511</v>
      </c>
      <c r="AY32" s="296">
        <f t="shared" si="8"/>
        <v>1.5153669054241283</v>
      </c>
      <c r="AZ32" s="296" t="e">
        <f t="shared" si="9"/>
        <v>#VALUE!</v>
      </c>
      <c r="BA32" s="296" t="e">
        <f t="shared" si="10"/>
        <v>#VALUE!</v>
      </c>
    </row>
    <row r="33" spans="1:53">
      <c r="A33" s="12"/>
      <c r="B33" s="12">
        <f>AVERAGE(B5:B19,B22:B32)</f>
        <v>54.2</v>
      </c>
      <c r="C33" s="12">
        <f t="shared" ref="C33:Z33" si="26">AVERAGE(C5:C19,C22:C32)</f>
        <v>41.93333333333333</v>
      </c>
      <c r="D33" s="12">
        <f t="shared" si="26"/>
        <v>45.05</v>
      </c>
      <c r="E33" s="12">
        <f t="shared" si="26"/>
        <v>54.9</v>
      </c>
      <c r="F33" s="12">
        <f t="shared" si="26"/>
        <v>55.233333333333327</v>
      </c>
      <c r="G33" s="12">
        <f t="shared" si="26"/>
        <v>44.293333333333329</v>
      </c>
      <c r="H33" s="12">
        <f t="shared" si="26"/>
        <v>46.126666666666665</v>
      </c>
      <c r="I33" s="12">
        <f t="shared" si="26"/>
        <v>45.080000000000005</v>
      </c>
      <c r="J33" s="12">
        <f t="shared" si="26"/>
        <v>51.349999999999994</v>
      </c>
      <c r="K33" s="12">
        <f t="shared" si="26"/>
        <v>58.306249999999999</v>
      </c>
      <c r="L33" s="12">
        <f t="shared" si="26"/>
        <v>54.96</v>
      </c>
      <c r="M33" s="12">
        <f t="shared" si="26"/>
        <v>62.966666666666661</v>
      </c>
      <c r="N33" s="12">
        <f t="shared" si="26"/>
        <v>63.735294117647072</v>
      </c>
      <c r="O33" s="12">
        <f t="shared" si="26"/>
        <v>65.344444444444463</v>
      </c>
      <c r="P33" s="12">
        <f t="shared" si="26"/>
        <v>67.944444444444429</v>
      </c>
      <c r="Q33" s="12">
        <f t="shared" si="26"/>
        <v>83.31</v>
      </c>
      <c r="R33" s="12">
        <f t="shared" si="26"/>
        <v>79.385000000000005</v>
      </c>
      <c r="S33" s="12">
        <f t="shared" si="26"/>
        <v>96.004761904761907</v>
      </c>
      <c r="T33" s="12">
        <f t="shared" si="26"/>
        <v>84.694736842105272</v>
      </c>
      <c r="U33" s="12">
        <f t="shared" si="26"/>
        <v>90.378947368421038</v>
      </c>
      <c r="V33" s="12">
        <f t="shared" si="26"/>
        <v>87.490000000000009</v>
      </c>
      <c r="W33" s="12">
        <f t="shared" si="26"/>
        <v>81.661111111111126</v>
      </c>
      <c r="X33" s="12">
        <f t="shared" si="26"/>
        <v>87.899999999999991</v>
      </c>
      <c r="Y33" s="12">
        <f t="shared" si="26"/>
        <v>84.066666666666663</v>
      </c>
      <c r="Z33" s="12">
        <f t="shared" si="26"/>
        <v>124.92</v>
      </c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</row>
    <row r="34" spans="1:53">
      <c r="A34" s="12"/>
      <c r="B34" s="12" t="e">
        <f>STDEV(B5:B19,B22:B32)</f>
        <v>#DIV/0!</v>
      </c>
      <c r="C34" s="12">
        <f t="shared" ref="C34:Z34" si="27">STDEV(C5:C19,C22:C32)</f>
        <v>4.282911782109613</v>
      </c>
      <c r="D34" s="12">
        <f t="shared" si="27"/>
        <v>10.394469683442274</v>
      </c>
      <c r="E34" s="12">
        <f t="shared" si="27"/>
        <v>21.245234759823216</v>
      </c>
      <c r="F34" s="12">
        <f t="shared" si="27"/>
        <v>23.385964451639229</v>
      </c>
      <c r="G34" s="12">
        <f t="shared" si="27"/>
        <v>53.993590448532025</v>
      </c>
      <c r="H34" s="12">
        <f t="shared" si="27"/>
        <v>52.963335925722731</v>
      </c>
      <c r="I34" s="12">
        <f t="shared" si="27"/>
        <v>55.965068186707825</v>
      </c>
      <c r="J34" s="12">
        <f t="shared" si="27"/>
        <v>63.914770915465787</v>
      </c>
      <c r="K34" s="12">
        <f t="shared" si="27"/>
        <v>73.761909490377676</v>
      </c>
      <c r="L34" s="12">
        <f t="shared" si="27"/>
        <v>76.62205762236951</v>
      </c>
      <c r="M34" s="12">
        <f t="shared" si="27"/>
        <v>74.843916016640122</v>
      </c>
      <c r="N34" s="12">
        <f t="shared" si="27"/>
        <v>82.290574651478707</v>
      </c>
      <c r="O34" s="12">
        <f t="shared" si="27"/>
        <v>83.42381675885116</v>
      </c>
      <c r="P34" s="12">
        <f t="shared" si="27"/>
        <v>82.502258238057237</v>
      </c>
      <c r="Q34" s="12">
        <f t="shared" si="27"/>
        <v>90.754549835198205</v>
      </c>
      <c r="R34" s="12">
        <f t="shared" si="27"/>
        <v>87.636908080412894</v>
      </c>
      <c r="S34" s="12">
        <f t="shared" si="27"/>
        <v>103.72990637318861</v>
      </c>
      <c r="T34" s="12">
        <f t="shared" si="27"/>
        <v>88.247917656793632</v>
      </c>
      <c r="U34" s="12">
        <f t="shared" si="27"/>
        <v>93.593966917076727</v>
      </c>
      <c r="V34" s="12">
        <f t="shared" si="27"/>
        <v>85.179809196410162</v>
      </c>
      <c r="W34" s="12">
        <f t="shared" si="27"/>
        <v>72.368153045130256</v>
      </c>
      <c r="X34" s="12">
        <f t="shared" si="27"/>
        <v>93.442716409573634</v>
      </c>
      <c r="Y34" s="12">
        <f t="shared" si="27"/>
        <v>87.04205183633249</v>
      </c>
      <c r="Z34" s="12">
        <f t="shared" si="27"/>
        <v>122.75128105237846</v>
      </c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</row>
  </sheetData>
  <mergeCells count="2">
    <mergeCell ref="B1:Z1"/>
    <mergeCell ref="AC1:BA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topLeftCell="A19" workbookViewId="0">
      <selection activeCell="C9" sqref="A1:XFD1048576"/>
    </sheetView>
  </sheetViews>
  <sheetFormatPr defaultRowHeight="13.8"/>
  <cols>
    <col min="1" max="1" width="9" style="128"/>
    <col min="2" max="3" width="9.875" style="128" bestFit="1" customWidth="1"/>
    <col min="4" max="4" width="9.25" style="128" bestFit="1" customWidth="1"/>
    <col min="5" max="10" width="9.875" style="128" bestFit="1" customWidth="1"/>
    <col min="11" max="11" width="9.25" style="128" bestFit="1" customWidth="1"/>
    <col min="12" max="13" width="9" style="128"/>
    <col min="14" max="23" width="14.5" style="128" bestFit="1" customWidth="1"/>
    <col min="24" max="16384" width="9" style="128"/>
  </cols>
  <sheetData>
    <row r="1" spans="1:23">
      <c r="A1" s="310" t="s">
        <v>1720</v>
      </c>
      <c r="B1" s="310" t="s">
        <v>1721</v>
      </c>
      <c r="C1" s="311"/>
      <c r="D1" s="311"/>
      <c r="E1" s="311"/>
      <c r="F1" s="311"/>
      <c r="G1" s="311"/>
      <c r="H1" s="311"/>
      <c r="I1" s="311"/>
      <c r="J1" s="311"/>
      <c r="K1" s="311"/>
    </row>
    <row r="2" spans="1:23">
      <c r="A2" s="310" t="s">
        <v>1722</v>
      </c>
      <c r="B2" s="310" t="s">
        <v>1723</v>
      </c>
      <c r="C2" s="311"/>
      <c r="D2" s="311"/>
      <c r="E2" s="311"/>
      <c r="F2" s="311"/>
      <c r="G2" s="311"/>
      <c r="H2" s="311"/>
      <c r="I2" s="311"/>
      <c r="J2" s="311"/>
      <c r="K2" s="311"/>
    </row>
    <row r="3" spans="1:23">
      <c r="A3" s="310" t="s">
        <v>526</v>
      </c>
      <c r="B3" s="310" t="s">
        <v>1724</v>
      </c>
      <c r="C3" s="311"/>
      <c r="D3" s="311"/>
      <c r="E3" s="311"/>
      <c r="F3" s="311"/>
      <c r="G3" s="311"/>
      <c r="H3" s="311"/>
      <c r="I3" s="311"/>
      <c r="J3" s="311"/>
      <c r="K3" s="311"/>
    </row>
    <row r="5" spans="1:23">
      <c r="A5" s="312" t="s">
        <v>71</v>
      </c>
      <c r="B5" s="312" t="s">
        <v>59</v>
      </c>
      <c r="C5" s="312" t="s">
        <v>60</v>
      </c>
      <c r="D5" s="312" t="s">
        <v>61</v>
      </c>
      <c r="E5" s="312" t="s">
        <v>62</v>
      </c>
      <c r="F5" s="312" t="s">
        <v>63</v>
      </c>
      <c r="G5" s="312" t="s">
        <v>64</v>
      </c>
      <c r="H5" s="312" t="s">
        <v>65</v>
      </c>
      <c r="I5" s="312" t="s">
        <v>66</v>
      </c>
      <c r="J5" s="312" t="s">
        <v>73</v>
      </c>
      <c r="K5" s="312" t="s">
        <v>76</v>
      </c>
      <c r="M5" s="312" t="s">
        <v>71</v>
      </c>
      <c r="N5" s="312" t="s">
        <v>59</v>
      </c>
      <c r="O5" s="312" t="s">
        <v>60</v>
      </c>
      <c r="P5" s="312" t="s">
        <v>61</v>
      </c>
      <c r="Q5" s="312" t="s">
        <v>62</v>
      </c>
      <c r="R5" s="312" t="s">
        <v>63</v>
      </c>
      <c r="S5" s="312" t="s">
        <v>64</v>
      </c>
      <c r="T5" s="312" t="s">
        <v>65</v>
      </c>
      <c r="U5" s="312" t="s">
        <v>66</v>
      </c>
      <c r="V5" s="312" t="s">
        <v>73</v>
      </c>
      <c r="W5" s="312" t="s">
        <v>76</v>
      </c>
    </row>
    <row r="6" spans="1:23">
      <c r="A6" s="312" t="s">
        <v>4</v>
      </c>
      <c r="B6" s="313">
        <v>592.14</v>
      </c>
      <c r="C6" s="313">
        <v>612.41</v>
      </c>
      <c r="D6" s="313">
        <v>584.88</v>
      </c>
      <c r="E6" s="313">
        <v>578.84</v>
      </c>
      <c r="F6" s="313">
        <v>562.23</v>
      </c>
      <c r="G6" s="313">
        <v>549.19000000000005</v>
      </c>
      <c r="H6" s="313">
        <v>477.88</v>
      </c>
      <c r="I6" s="312" t="s">
        <v>69</v>
      </c>
      <c r="J6" s="312" t="s">
        <v>69</v>
      </c>
      <c r="K6" s="312" t="s">
        <v>69</v>
      </c>
      <c r="M6" s="312" t="s">
        <v>4</v>
      </c>
      <c r="N6" s="313">
        <f t="shared" ref="N6:N28" si="0">(B6-B$34)/B$35</f>
        <v>0.46894173729304373</v>
      </c>
      <c r="O6" s="313">
        <f t="shared" ref="O6:O28" si="1">(C6-C$34)/C$35</f>
        <v>0.3523858823748191</v>
      </c>
      <c r="P6" s="313">
        <f t="shared" ref="P6:P28" si="2">(D6-D$34)/D$35</f>
        <v>0.42835337476009866</v>
      </c>
      <c r="Q6" s="313">
        <f t="shared" ref="Q6:Q28" si="3">(E6-E$34)/E$35</f>
        <v>0.49406409438540927</v>
      </c>
      <c r="R6" s="313">
        <f t="shared" ref="R6:R28" si="4">(F6-F$34)/F$35</f>
        <v>0.52551650911350478</v>
      </c>
      <c r="S6" s="313">
        <f t="shared" ref="S6:S28" si="5">(G6-G$34)/G$35</f>
        <v>0.53623565188450284</v>
      </c>
      <c r="T6" s="313">
        <f t="shared" ref="T6:T28" si="6">(H6-H$34)/H$35</f>
        <v>0.27806158509709095</v>
      </c>
      <c r="U6" s="313" t="e">
        <f t="shared" ref="U6:U28" si="7">(I6-I$34)/I$35</f>
        <v>#VALUE!</v>
      </c>
      <c r="V6" s="313" t="e">
        <f t="shared" ref="V6:V28" si="8">(J6-J$34)/J$35</f>
        <v>#VALUE!</v>
      </c>
      <c r="W6" s="313" t="e">
        <f t="shared" ref="W6:W28" si="9">(K6-K$34)/K$35</f>
        <v>#VALUE!</v>
      </c>
    </row>
    <row r="7" spans="1:23">
      <c r="A7" s="312" t="s">
        <v>5</v>
      </c>
      <c r="B7" s="314">
        <v>785</v>
      </c>
      <c r="C7" s="315">
        <v>862.1</v>
      </c>
      <c r="D7" s="313">
        <v>818.97</v>
      </c>
      <c r="E7" s="313">
        <v>854.67</v>
      </c>
      <c r="F7" s="313">
        <v>819.69</v>
      </c>
      <c r="G7" s="313">
        <v>803.06</v>
      </c>
      <c r="H7" s="313">
        <v>866.43</v>
      </c>
      <c r="I7" s="313">
        <v>779.98</v>
      </c>
      <c r="J7" s="313">
        <v>750.66</v>
      </c>
      <c r="K7" s="312" t="s">
        <v>69</v>
      </c>
      <c r="M7" s="312" t="s">
        <v>5</v>
      </c>
      <c r="N7" s="313">
        <f t="shared" si="0"/>
        <v>1.0937952238997442</v>
      </c>
      <c r="O7" s="313">
        <f t="shared" si="1"/>
        <v>1.0708165563409695</v>
      </c>
      <c r="P7" s="313">
        <f t="shared" si="2"/>
        <v>1.1505181927948163</v>
      </c>
      <c r="Q7" s="313">
        <f t="shared" si="3"/>
        <v>1.3757839913867984</v>
      </c>
      <c r="R7" s="313">
        <f t="shared" si="4"/>
        <v>1.3994764116815417</v>
      </c>
      <c r="S7" s="313">
        <f t="shared" si="5"/>
        <v>1.35023370825002</v>
      </c>
      <c r="T7" s="313">
        <f t="shared" si="6"/>
        <v>1.4545988513293437</v>
      </c>
      <c r="U7" s="313">
        <f t="shared" si="7"/>
        <v>1.3296380748208667</v>
      </c>
      <c r="V7" s="313">
        <f t="shared" si="8"/>
        <v>1.1546289071683409</v>
      </c>
      <c r="W7" s="313" t="e">
        <f t="shared" si="9"/>
        <v>#VALUE!</v>
      </c>
    </row>
    <row r="8" spans="1:23">
      <c r="A8" s="312" t="s">
        <v>6</v>
      </c>
      <c r="B8" s="313">
        <v>191.09</v>
      </c>
      <c r="C8" s="315">
        <v>189.4</v>
      </c>
      <c r="D8" s="313">
        <v>192.05</v>
      </c>
      <c r="E8" s="313">
        <v>192.23</v>
      </c>
      <c r="F8" s="313">
        <v>186.77</v>
      </c>
      <c r="G8" s="313">
        <v>186.46</v>
      </c>
      <c r="H8" s="315">
        <v>179.9</v>
      </c>
      <c r="I8" s="313">
        <v>175.22</v>
      </c>
      <c r="J8" s="313">
        <v>156.94</v>
      </c>
      <c r="K8" s="313">
        <v>156.96</v>
      </c>
      <c r="M8" s="312" t="s">
        <v>6</v>
      </c>
      <c r="N8" s="313">
        <f t="shared" si="0"/>
        <v>-0.8304334094642789</v>
      </c>
      <c r="O8" s="313">
        <f t="shared" si="1"/>
        <v>-0.86473678731327874</v>
      </c>
      <c r="P8" s="313">
        <f t="shared" si="2"/>
        <v>-0.78352242287575979</v>
      </c>
      <c r="Q8" s="313">
        <f t="shared" si="3"/>
        <v>-0.7417758410085189</v>
      </c>
      <c r="R8" s="313">
        <f t="shared" si="4"/>
        <v>-0.74899986243234751</v>
      </c>
      <c r="S8" s="313">
        <f t="shared" si="5"/>
        <v>-0.62680651530919551</v>
      </c>
      <c r="T8" s="313">
        <f t="shared" si="6"/>
        <v>-0.62422788753677028</v>
      </c>
      <c r="U8" s="313">
        <f t="shared" si="7"/>
        <v>-0.62889772994309723</v>
      </c>
      <c r="V8" s="313">
        <f t="shared" si="8"/>
        <v>-0.5135992375559878</v>
      </c>
      <c r="W8" s="313">
        <f t="shared" si="9"/>
        <v>-0.3672888444110961</v>
      </c>
    </row>
    <row r="9" spans="1:23">
      <c r="A9" s="312" t="s">
        <v>7</v>
      </c>
      <c r="B9" s="313">
        <v>118.97</v>
      </c>
      <c r="C9" s="313">
        <v>124.51</v>
      </c>
      <c r="D9" s="313">
        <v>104.75</v>
      </c>
      <c r="E9" s="315">
        <v>127.1</v>
      </c>
      <c r="F9" s="315">
        <v>119.7</v>
      </c>
      <c r="G9" s="313">
        <v>118.13</v>
      </c>
      <c r="H9" s="313">
        <v>175.43</v>
      </c>
      <c r="I9" s="313">
        <v>116.89</v>
      </c>
      <c r="J9" s="313">
        <v>136.01</v>
      </c>
      <c r="K9" s="313">
        <v>132.57</v>
      </c>
      <c r="M9" s="312" t="s">
        <v>7</v>
      </c>
      <c r="N9" s="313">
        <f t="shared" si="0"/>
        <v>-1.0640973805006537</v>
      </c>
      <c r="O9" s="313">
        <f t="shared" si="1"/>
        <v>-1.0514441702027157</v>
      </c>
      <c r="P9" s="313">
        <f t="shared" si="2"/>
        <v>-1.0528418667410715</v>
      </c>
      <c r="Q9" s="313">
        <f t="shared" si="3"/>
        <v>-0.94997080490548624</v>
      </c>
      <c r="R9" s="313">
        <f t="shared" si="4"/>
        <v>-0.97667208594372112</v>
      </c>
      <c r="S9" s="313">
        <f t="shared" si="5"/>
        <v>-0.84589694423524353</v>
      </c>
      <c r="T9" s="313">
        <f t="shared" si="6"/>
        <v>-0.63776313803235163</v>
      </c>
      <c r="U9" s="313">
        <f t="shared" si="7"/>
        <v>-0.81780141651608818</v>
      </c>
      <c r="V9" s="313">
        <f t="shared" si="8"/>
        <v>-0.57240812906895733</v>
      </c>
      <c r="W9" s="313">
        <f t="shared" si="9"/>
        <v>-0.48900042134803112</v>
      </c>
    </row>
    <row r="10" spans="1:23">
      <c r="A10" s="312" t="s">
        <v>72</v>
      </c>
      <c r="B10" s="312" t="s">
        <v>69</v>
      </c>
      <c r="C10" s="312" t="s">
        <v>69</v>
      </c>
      <c r="D10" s="313">
        <v>392.41</v>
      </c>
      <c r="E10" s="312" t="s">
        <v>69</v>
      </c>
      <c r="F10" s="312" t="s">
        <v>69</v>
      </c>
      <c r="G10" s="313">
        <v>403.85</v>
      </c>
      <c r="H10" s="312" t="s">
        <v>69</v>
      </c>
      <c r="I10" s="312" t="s">
        <v>69</v>
      </c>
      <c r="J10" s="312" t="s">
        <v>69</v>
      </c>
      <c r="K10" s="312" t="s">
        <v>69</v>
      </c>
      <c r="M10" s="312" t="s">
        <v>72</v>
      </c>
      <c r="N10" s="313" t="e">
        <f t="shared" si="0"/>
        <v>#VALUE!</v>
      </c>
      <c r="O10" s="313" t="e">
        <f t="shared" si="1"/>
        <v>#VALUE!</v>
      </c>
      <c r="P10" s="313">
        <f t="shared" si="2"/>
        <v>-0.16541424678350455</v>
      </c>
      <c r="Q10" s="313" t="e">
        <f t="shared" si="3"/>
        <v>#VALUE!</v>
      </c>
      <c r="R10" s="313" t="e">
        <f t="shared" si="4"/>
        <v>#VALUE!</v>
      </c>
      <c r="S10" s="313">
        <f t="shared" si="5"/>
        <v>7.0223608270982799E-2</v>
      </c>
      <c r="T10" s="313" t="e">
        <f t="shared" si="6"/>
        <v>#VALUE!</v>
      </c>
      <c r="U10" s="313" t="e">
        <f t="shared" si="7"/>
        <v>#VALUE!</v>
      </c>
      <c r="V10" s="313" t="e">
        <f t="shared" si="8"/>
        <v>#VALUE!</v>
      </c>
      <c r="W10" s="313" t="e">
        <f t="shared" si="9"/>
        <v>#VALUE!</v>
      </c>
    </row>
    <row r="11" spans="1:23">
      <c r="A11" s="312" t="s">
        <v>9</v>
      </c>
      <c r="B11" s="313">
        <v>1161.28</v>
      </c>
      <c r="C11" s="315">
        <v>1155.0999999999999</v>
      </c>
      <c r="D11" s="315">
        <v>1365.9</v>
      </c>
      <c r="E11" s="313">
        <v>1199.01</v>
      </c>
      <c r="F11" s="313">
        <v>1039.1199999999999</v>
      </c>
      <c r="G11" s="313">
        <v>1382.29</v>
      </c>
      <c r="H11" s="313">
        <v>1409.31</v>
      </c>
      <c r="I11" s="313">
        <v>1230.74</v>
      </c>
      <c r="J11" s="313">
        <v>1323.92</v>
      </c>
      <c r="K11" s="312" t="s">
        <v>69</v>
      </c>
      <c r="M11" s="312" t="s">
        <v>9</v>
      </c>
      <c r="N11" s="313">
        <f t="shared" si="0"/>
        <v>2.3129172291904694</v>
      </c>
      <c r="O11" s="313">
        <f t="shared" si="1"/>
        <v>1.9138626834268835</v>
      </c>
      <c r="P11" s="313">
        <f t="shared" si="2"/>
        <v>2.8377906261654351</v>
      </c>
      <c r="Q11" s="313">
        <f t="shared" si="3"/>
        <v>2.4765033813496689</v>
      </c>
      <c r="R11" s="313">
        <f t="shared" si="4"/>
        <v>2.1443417166629142</v>
      </c>
      <c r="S11" s="313">
        <f t="shared" si="5"/>
        <v>3.2074523405760083</v>
      </c>
      <c r="T11" s="313">
        <f t="shared" si="6"/>
        <v>3.0984504819873426</v>
      </c>
      <c r="U11" s="313">
        <f t="shared" si="7"/>
        <v>2.7894396479331829</v>
      </c>
      <c r="V11" s="313">
        <f t="shared" si="8"/>
        <v>2.7653687613835753</v>
      </c>
      <c r="W11" s="313" t="e">
        <f t="shared" si="9"/>
        <v>#VALUE!</v>
      </c>
    </row>
    <row r="12" spans="1:23">
      <c r="A12" s="312" t="s">
        <v>32</v>
      </c>
      <c r="B12" s="313">
        <v>194.32</v>
      </c>
      <c r="C12" s="312" t="s">
        <v>69</v>
      </c>
      <c r="D12" s="315">
        <v>168.2</v>
      </c>
      <c r="E12" s="312" t="s">
        <v>69</v>
      </c>
      <c r="F12" s="312" t="s">
        <v>69</v>
      </c>
      <c r="G12" s="312" t="s">
        <v>69</v>
      </c>
      <c r="H12" s="312" t="s">
        <v>69</v>
      </c>
      <c r="I12" s="312" t="s">
        <v>69</v>
      </c>
      <c r="J12" s="312" t="s">
        <v>69</v>
      </c>
      <c r="K12" s="312" t="s">
        <v>69</v>
      </c>
      <c r="M12" s="312" t="s">
        <v>32</v>
      </c>
      <c r="N12" s="313">
        <f t="shared" si="0"/>
        <v>-0.81996842573649886</v>
      </c>
      <c r="O12" s="313" t="e">
        <f t="shared" si="1"/>
        <v>#VALUE!</v>
      </c>
      <c r="P12" s="313">
        <f t="shared" si="2"/>
        <v>-0.85709938434411825</v>
      </c>
      <c r="Q12" s="313" t="e">
        <f t="shared" si="3"/>
        <v>#VALUE!</v>
      </c>
      <c r="R12" s="313" t="e">
        <f t="shared" si="4"/>
        <v>#VALUE!</v>
      </c>
      <c r="S12" s="313" t="e">
        <f t="shared" si="5"/>
        <v>#VALUE!</v>
      </c>
      <c r="T12" s="313" t="e">
        <f t="shared" si="6"/>
        <v>#VALUE!</v>
      </c>
      <c r="U12" s="313" t="e">
        <f t="shared" si="7"/>
        <v>#VALUE!</v>
      </c>
      <c r="V12" s="313" t="e">
        <f t="shared" si="8"/>
        <v>#VALUE!</v>
      </c>
      <c r="W12" s="313" t="e">
        <f t="shared" si="9"/>
        <v>#VALUE!</v>
      </c>
    </row>
    <row r="13" spans="1:23">
      <c r="A13" s="312" t="s">
        <v>30</v>
      </c>
      <c r="B13" s="313">
        <v>880.03</v>
      </c>
      <c r="C13" s="313">
        <v>858.48</v>
      </c>
      <c r="D13" s="313">
        <v>864.32</v>
      </c>
      <c r="E13" s="312" t="s">
        <v>69</v>
      </c>
      <c r="F13" s="312" t="s">
        <v>69</v>
      </c>
      <c r="G13" s="312" t="s">
        <v>69</v>
      </c>
      <c r="H13" s="312" t="s">
        <v>69</v>
      </c>
      <c r="I13" s="312" t="s">
        <v>69</v>
      </c>
      <c r="J13" s="312" t="s">
        <v>69</v>
      </c>
      <c r="K13" s="312" t="s">
        <v>69</v>
      </c>
      <c r="M13" s="312" t="s">
        <v>30</v>
      </c>
      <c r="N13" s="313">
        <f t="shared" si="0"/>
        <v>1.4016860609433754</v>
      </c>
      <c r="O13" s="313">
        <f t="shared" si="1"/>
        <v>1.060400764600181</v>
      </c>
      <c r="P13" s="313">
        <f t="shared" si="2"/>
        <v>1.2904223941612756</v>
      </c>
      <c r="Q13" s="313" t="e">
        <f t="shared" si="3"/>
        <v>#VALUE!</v>
      </c>
      <c r="R13" s="313" t="e">
        <f t="shared" si="4"/>
        <v>#VALUE!</v>
      </c>
      <c r="S13" s="313" t="e">
        <f t="shared" si="5"/>
        <v>#VALUE!</v>
      </c>
      <c r="T13" s="313" t="e">
        <f t="shared" si="6"/>
        <v>#VALUE!</v>
      </c>
      <c r="U13" s="313" t="e">
        <f t="shared" si="7"/>
        <v>#VALUE!</v>
      </c>
      <c r="V13" s="313" t="e">
        <f t="shared" si="8"/>
        <v>#VALUE!</v>
      </c>
      <c r="W13" s="313" t="e">
        <f t="shared" si="9"/>
        <v>#VALUE!</v>
      </c>
    </row>
    <row r="14" spans="1:23">
      <c r="A14" s="312" t="s">
        <v>10</v>
      </c>
      <c r="B14" s="313">
        <v>878.36</v>
      </c>
      <c r="C14" s="313">
        <v>825.45</v>
      </c>
      <c r="D14" s="313">
        <v>794.31</v>
      </c>
      <c r="E14" s="313">
        <v>774.55</v>
      </c>
      <c r="F14" s="315">
        <v>781.2</v>
      </c>
      <c r="G14" s="313">
        <v>766.03</v>
      </c>
      <c r="H14" s="313">
        <v>775.92</v>
      </c>
      <c r="I14" s="313">
        <v>797.74</v>
      </c>
      <c r="J14" s="312" t="s">
        <v>69</v>
      </c>
      <c r="K14" s="312" t="s">
        <v>69</v>
      </c>
      <c r="M14" s="312" t="s">
        <v>10</v>
      </c>
      <c r="N14" s="313">
        <f t="shared" si="0"/>
        <v>1.3962753727621395</v>
      </c>
      <c r="O14" s="313">
        <f t="shared" si="1"/>
        <v>0.96536385819182702</v>
      </c>
      <c r="P14" s="313">
        <f t="shared" si="2"/>
        <v>1.0744423911256455</v>
      </c>
      <c r="Q14" s="313">
        <f t="shared" si="3"/>
        <v>1.1196719000705844</v>
      </c>
      <c r="R14" s="313">
        <f t="shared" si="4"/>
        <v>1.268820322775134</v>
      </c>
      <c r="S14" s="313">
        <f t="shared" si="5"/>
        <v>1.2315022786710421</v>
      </c>
      <c r="T14" s="313">
        <f t="shared" si="6"/>
        <v>1.1805327389456577</v>
      </c>
      <c r="U14" s="313">
        <f t="shared" si="7"/>
        <v>1.3871544381593943</v>
      </c>
      <c r="V14" s="313" t="e">
        <f t="shared" si="8"/>
        <v>#VALUE!</v>
      </c>
      <c r="W14" s="313" t="e">
        <f t="shared" si="9"/>
        <v>#VALUE!</v>
      </c>
    </row>
    <row r="15" spans="1:23">
      <c r="A15" s="312" t="s">
        <v>11</v>
      </c>
      <c r="B15" s="315">
        <v>539.6</v>
      </c>
      <c r="C15" s="313">
        <v>514.83000000000004</v>
      </c>
      <c r="D15" s="313">
        <v>493.52</v>
      </c>
      <c r="E15" s="313">
        <v>456.25</v>
      </c>
      <c r="F15" s="313">
        <v>459.75</v>
      </c>
      <c r="G15" s="313">
        <v>438.28</v>
      </c>
      <c r="H15" s="313">
        <v>435.77</v>
      </c>
      <c r="I15" s="313">
        <v>459.71</v>
      </c>
      <c r="J15" s="312" t="s">
        <v>69</v>
      </c>
      <c r="K15" s="312" t="s">
        <v>69</v>
      </c>
      <c r="M15" s="312" t="s">
        <v>11</v>
      </c>
      <c r="N15" s="313">
        <f t="shared" si="0"/>
        <v>0.2987156552318801</v>
      </c>
      <c r="O15" s="313">
        <f t="shared" si="1"/>
        <v>7.1619871859312345E-2</v>
      </c>
      <c r="P15" s="313">
        <f t="shared" si="2"/>
        <v>0.14650888001170356</v>
      </c>
      <c r="Q15" s="313">
        <f t="shared" si="3"/>
        <v>0.10219213639171619</v>
      </c>
      <c r="R15" s="313">
        <f t="shared" si="4"/>
        <v>0.17764339944531382</v>
      </c>
      <c r="S15" s="313">
        <f t="shared" si="5"/>
        <v>0.18061850755275979</v>
      </c>
      <c r="T15" s="313">
        <f t="shared" si="6"/>
        <v>0.15055165257607639</v>
      </c>
      <c r="U15" s="313">
        <f t="shared" si="7"/>
        <v>0.29243279968402763</v>
      </c>
      <c r="V15" s="313" t="e">
        <f t="shared" si="8"/>
        <v>#VALUE!</v>
      </c>
      <c r="W15" s="313" t="e">
        <f t="shared" si="9"/>
        <v>#VALUE!</v>
      </c>
    </row>
    <row r="16" spans="1:23">
      <c r="A16" s="312" t="s">
        <v>46</v>
      </c>
      <c r="B16" s="312" t="s">
        <v>69</v>
      </c>
      <c r="C16" s="312" t="s">
        <v>69</v>
      </c>
      <c r="D16" s="312" t="s">
        <v>69</v>
      </c>
      <c r="E16" s="313">
        <v>153.78</v>
      </c>
      <c r="F16" s="313">
        <v>160.08000000000001</v>
      </c>
      <c r="G16" s="313">
        <v>156.87</v>
      </c>
      <c r="H16" s="313">
        <v>156.63</v>
      </c>
      <c r="I16" s="313">
        <v>154.51</v>
      </c>
      <c r="J16" s="315">
        <v>148.69999999999999</v>
      </c>
      <c r="K16" s="312" t="s">
        <v>69</v>
      </c>
      <c r="M16" s="312" t="s">
        <v>46</v>
      </c>
      <c r="N16" s="313" t="e">
        <f t="shared" si="0"/>
        <v>#VALUE!</v>
      </c>
      <c r="O16" s="313" t="e">
        <f t="shared" si="1"/>
        <v>#VALUE!</v>
      </c>
      <c r="P16" s="313" t="e">
        <f t="shared" si="2"/>
        <v>#VALUE!</v>
      </c>
      <c r="Q16" s="313">
        <f t="shared" si="3"/>
        <v>-0.8646853506329375</v>
      </c>
      <c r="R16" s="313">
        <f t="shared" si="4"/>
        <v>-0.83960030444097367</v>
      </c>
      <c r="S16" s="313">
        <f t="shared" si="5"/>
        <v>-0.72168264280695282</v>
      </c>
      <c r="T16" s="313">
        <f t="shared" si="6"/>
        <v>-0.69468991864016627</v>
      </c>
      <c r="U16" s="313">
        <f t="shared" si="7"/>
        <v>-0.69596776849832853</v>
      </c>
      <c r="V16" s="313">
        <f t="shared" si="8"/>
        <v>-0.53675190196434275</v>
      </c>
      <c r="W16" s="313" t="e">
        <f t="shared" si="9"/>
        <v>#VALUE!</v>
      </c>
    </row>
    <row r="17" spans="1:23">
      <c r="A17" s="312" t="s">
        <v>12</v>
      </c>
      <c r="B17" s="312" t="s">
        <v>69</v>
      </c>
      <c r="C17" s="312" t="s">
        <v>69</v>
      </c>
      <c r="D17" s="312" t="s">
        <v>69</v>
      </c>
      <c r="E17" s="312" t="s">
        <v>69</v>
      </c>
      <c r="F17" s="312" t="s">
        <v>69</v>
      </c>
      <c r="G17" s="312" t="s">
        <v>69</v>
      </c>
      <c r="H17" s="312" t="s">
        <v>69</v>
      </c>
      <c r="I17" s="312" t="s">
        <v>69</v>
      </c>
      <c r="J17" s="312" t="s">
        <v>69</v>
      </c>
      <c r="K17" s="312" t="s">
        <v>69</v>
      </c>
      <c r="M17" s="312" t="s">
        <v>12</v>
      </c>
      <c r="N17" s="313" t="e">
        <f t="shared" si="0"/>
        <v>#VALUE!</v>
      </c>
      <c r="O17" s="313" t="e">
        <f t="shared" si="1"/>
        <v>#VALUE!</v>
      </c>
      <c r="P17" s="313" t="e">
        <f t="shared" si="2"/>
        <v>#VALUE!</v>
      </c>
      <c r="Q17" s="313" t="e">
        <f t="shared" si="3"/>
        <v>#VALUE!</v>
      </c>
      <c r="R17" s="313" t="e">
        <f t="shared" si="4"/>
        <v>#VALUE!</v>
      </c>
      <c r="S17" s="313" t="e">
        <f t="shared" si="5"/>
        <v>#VALUE!</v>
      </c>
      <c r="T17" s="313" t="e">
        <f t="shared" si="6"/>
        <v>#VALUE!</v>
      </c>
      <c r="U17" s="313" t="e">
        <f t="shared" si="7"/>
        <v>#VALUE!</v>
      </c>
      <c r="V17" s="313" t="e">
        <f t="shared" si="8"/>
        <v>#VALUE!</v>
      </c>
      <c r="W17" s="313" t="e">
        <f t="shared" si="9"/>
        <v>#VALUE!</v>
      </c>
    </row>
    <row r="18" spans="1:23">
      <c r="A18" s="312" t="s">
        <v>13</v>
      </c>
      <c r="B18" s="313">
        <v>320.16000000000003</v>
      </c>
      <c r="C18" s="315">
        <v>313.3</v>
      </c>
      <c r="D18" s="313">
        <v>285.26</v>
      </c>
      <c r="E18" s="313">
        <v>206.74</v>
      </c>
      <c r="F18" s="313">
        <v>231.26</v>
      </c>
      <c r="G18" s="313">
        <v>245.26</v>
      </c>
      <c r="H18" s="313">
        <v>262.94</v>
      </c>
      <c r="I18" s="313">
        <v>296.17</v>
      </c>
      <c r="J18" s="313">
        <v>294.85000000000002</v>
      </c>
      <c r="K18" s="312" t="s">
        <v>69</v>
      </c>
      <c r="M18" s="312" t="s">
        <v>13</v>
      </c>
      <c r="N18" s="313">
        <f t="shared" si="0"/>
        <v>-0.41225525164862575</v>
      </c>
      <c r="O18" s="313">
        <f t="shared" si="1"/>
        <v>-0.508240489886846</v>
      </c>
      <c r="P18" s="313">
        <f t="shared" si="2"/>
        <v>-0.49597070050822584</v>
      </c>
      <c r="Q18" s="313">
        <f t="shared" si="3"/>
        <v>-0.69539308458068227</v>
      </c>
      <c r="R18" s="313">
        <f t="shared" si="4"/>
        <v>-0.59797649544232212</v>
      </c>
      <c r="S18" s="313">
        <f t="shared" si="5"/>
        <v>-0.43827267628019473</v>
      </c>
      <c r="T18" s="313">
        <f t="shared" si="6"/>
        <v>-0.37278108638395518</v>
      </c>
      <c r="U18" s="313">
        <f t="shared" si="7"/>
        <v>-0.23719704605824793</v>
      </c>
      <c r="V18" s="313">
        <f t="shared" si="8"/>
        <v>-0.12610118554673733</v>
      </c>
      <c r="W18" s="313" t="e">
        <f t="shared" si="9"/>
        <v>#VALUE!</v>
      </c>
    </row>
    <row r="19" spans="1:23">
      <c r="A19" s="312" t="s">
        <v>14</v>
      </c>
      <c r="B19" s="315">
        <v>105.7</v>
      </c>
      <c r="C19" s="313">
        <v>93.77</v>
      </c>
      <c r="D19" s="313">
        <v>98.88</v>
      </c>
      <c r="E19" s="313">
        <v>104.39</v>
      </c>
      <c r="F19" s="313">
        <v>182.58</v>
      </c>
      <c r="G19" s="313">
        <v>129.83000000000001</v>
      </c>
      <c r="H19" s="313">
        <v>177.91</v>
      </c>
      <c r="I19" s="313">
        <v>127.25</v>
      </c>
      <c r="J19" s="313">
        <v>122.44</v>
      </c>
      <c r="K19" s="312" t="s">
        <v>69</v>
      </c>
      <c r="M19" s="312" t="s">
        <v>14</v>
      </c>
      <c r="N19" s="313">
        <f t="shared" si="0"/>
        <v>-1.1070912919767031</v>
      </c>
      <c r="O19" s="313">
        <f t="shared" si="1"/>
        <v>-1.1398920812833335</v>
      </c>
      <c r="P19" s="313">
        <f t="shared" si="2"/>
        <v>-1.0709507457272043</v>
      </c>
      <c r="Q19" s="313">
        <f t="shared" si="3"/>
        <v>-1.0225657324365798</v>
      </c>
      <c r="R19" s="313">
        <f t="shared" si="4"/>
        <v>-0.76322301162740724</v>
      </c>
      <c r="S19" s="313">
        <f t="shared" si="5"/>
        <v>-0.80838255789784019</v>
      </c>
      <c r="T19" s="313">
        <f t="shared" si="6"/>
        <v>-0.63025364782451232</v>
      </c>
      <c r="U19" s="313">
        <f t="shared" si="7"/>
        <v>-0.78425020456861372</v>
      </c>
      <c r="V19" s="313">
        <f t="shared" si="8"/>
        <v>-0.61053697081912428</v>
      </c>
      <c r="W19" s="313" t="e">
        <f t="shared" si="9"/>
        <v>#VALUE!</v>
      </c>
    </row>
    <row r="20" spans="1:23">
      <c r="A20" s="312" t="s">
        <v>15</v>
      </c>
      <c r="B20" s="313">
        <v>704.84</v>
      </c>
      <c r="C20" s="313">
        <v>632.58000000000004</v>
      </c>
      <c r="D20" s="313">
        <v>698.16</v>
      </c>
      <c r="E20" s="313">
        <v>708.12</v>
      </c>
      <c r="F20" s="313">
        <v>757.54</v>
      </c>
      <c r="G20" s="313">
        <v>235.93</v>
      </c>
      <c r="H20" s="313">
        <v>200.52</v>
      </c>
      <c r="I20" s="313">
        <v>222.63</v>
      </c>
      <c r="J20" s="312" t="s">
        <v>69</v>
      </c>
      <c r="K20" s="312" t="s">
        <v>69</v>
      </c>
      <c r="M20" s="312" t="s">
        <v>15</v>
      </c>
      <c r="N20" s="313">
        <f t="shared" si="0"/>
        <v>0.83408219120041271</v>
      </c>
      <c r="O20" s="313">
        <f t="shared" si="1"/>
        <v>0.41042083248854933</v>
      </c>
      <c r="P20" s="313">
        <f t="shared" si="2"/>
        <v>0.77782080432553413</v>
      </c>
      <c r="Q20" s="313">
        <f t="shared" si="3"/>
        <v>0.90732134807188136</v>
      </c>
      <c r="R20" s="313">
        <f t="shared" si="4"/>
        <v>1.1885053561987344</v>
      </c>
      <c r="S20" s="313">
        <f t="shared" si="5"/>
        <v>-0.46818799461591881</v>
      </c>
      <c r="T20" s="313">
        <f t="shared" si="6"/>
        <v>-0.56179011008287993</v>
      </c>
      <c r="U20" s="313">
        <f t="shared" si="7"/>
        <v>-0.47535883434176857</v>
      </c>
      <c r="V20" s="313" t="e">
        <f t="shared" si="8"/>
        <v>#VALUE!</v>
      </c>
      <c r="W20" s="313" t="e">
        <f t="shared" si="9"/>
        <v>#VALUE!</v>
      </c>
    </row>
    <row r="21" spans="1:23">
      <c r="A21" s="312" t="s">
        <v>16</v>
      </c>
      <c r="B21" s="312" t="s">
        <v>69</v>
      </c>
      <c r="C21" s="312" t="s">
        <v>69</v>
      </c>
      <c r="D21" s="312" t="s">
        <v>69</v>
      </c>
      <c r="E21" s="312" t="s">
        <v>69</v>
      </c>
      <c r="F21" s="313">
        <v>95.24</v>
      </c>
      <c r="G21" s="313">
        <v>94.61</v>
      </c>
      <c r="H21" s="313">
        <v>90.46</v>
      </c>
      <c r="I21" s="313">
        <v>84.79</v>
      </c>
      <c r="J21" s="313">
        <v>80.44</v>
      </c>
      <c r="K21" s="313">
        <v>83.69</v>
      </c>
      <c r="M21" s="312" t="s">
        <v>16</v>
      </c>
      <c r="N21" s="313" t="e">
        <f t="shared" si="0"/>
        <v>#VALUE!</v>
      </c>
      <c r="O21" s="313" t="e">
        <f t="shared" si="1"/>
        <v>#VALUE!</v>
      </c>
      <c r="P21" s="313" t="e">
        <f t="shared" si="2"/>
        <v>#VALUE!</v>
      </c>
      <c r="Q21" s="313" t="e">
        <f t="shared" si="3"/>
        <v>#VALUE!</v>
      </c>
      <c r="R21" s="313">
        <f t="shared" si="4"/>
        <v>-1.059702689597936</v>
      </c>
      <c r="S21" s="313">
        <f t="shared" si="5"/>
        <v>-0.92131047984684378</v>
      </c>
      <c r="T21" s="313">
        <f t="shared" si="6"/>
        <v>-0.89505401825820308</v>
      </c>
      <c r="U21" s="313">
        <f t="shared" si="7"/>
        <v>-0.92175835700971076</v>
      </c>
      <c r="V21" s="313">
        <f t="shared" si="8"/>
        <v>-0.72854812435685556</v>
      </c>
      <c r="W21" s="313">
        <f t="shared" si="9"/>
        <v>-0.73292259767756696</v>
      </c>
    </row>
    <row r="22" spans="1:23">
      <c r="A22" s="312" t="s">
        <v>17</v>
      </c>
      <c r="B22" s="315">
        <v>488.1</v>
      </c>
      <c r="C22" s="313">
        <v>487.92</v>
      </c>
      <c r="D22" s="315">
        <v>524.4</v>
      </c>
      <c r="E22" s="313">
        <v>540.71</v>
      </c>
      <c r="F22" s="313">
        <v>632.25</v>
      </c>
      <c r="G22" s="313">
        <v>536.24</v>
      </c>
      <c r="H22" s="313">
        <v>523.24</v>
      </c>
      <c r="I22" s="313">
        <v>508.56</v>
      </c>
      <c r="J22" s="312" t="s">
        <v>69</v>
      </c>
      <c r="K22" s="312" t="s">
        <v>69</v>
      </c>
      <c r="M22" s="312" t="s">
        <v>17</v>
      </c>
      <c r="N22" s="313">
        <f t="shared" si="0"/>
        <v>0.1318591035350789</v>
      </c>
      <c r="O22" s="313">
        <f t="shared" si="1"/>
        <v>-5.8080164679299153E-3</v>
      </c>
      <c r="P22" s="313">
        <f t="shared" si="2"/>
        <v>0.24177330643278977</v>
      </c>
      <c r="Q22" s="313">
        <f t="shared" si="3"/>
        <v>0.37217749875526396</v>
      </c>
      <c r="R22" s="313">
        <f t="shared" si="4"/>
        <v>0.76320264434932361</v>
      </c>
      <c r="S22" s="313">
        <f t="shared" si="5"/>
        <v>0.49471331828882992</v>
      </c>
      <c r="T22" s="313">
        <f t="shared" si="6"/>
        <v>0.41541258341466913</v>
      </c>
      <c r="U22" s="313">
        <f t="shared" si="7"/>
        <v>0.45063518420469645</v>
      </c>
      <c r="V22" s="313" t="e">
        <f t="shared" si="8"/>
        <v>#VALUE!</v>
      </c>
      <c r="W22" s="313" t="e">
        <f t="shared" si="9"/>
        <v>#VALUE!</v>
      </c>
    </row>
    <row r="23" spans="1:23">
      <c r="A23" s="312" t="s">
        <v>18</v>
      </c>
      <c r="B23" s="313">
        <v>80.459999999999994</v>
      </c>
      <c r="C23" s="313">
        <v>80.25</v>
      </c>
      <c r="D23" s="313">
        <v>90.73</v>
      </c>
      <c r="E23" s="313">
        <v>87.78</v>
      </c>
      <c r="F23" s="313">
        <v>77.14</v>
      </c>
      <c r="G23" s="313">
        <v>98.79</v>
      </c>
      <c r="H23" s="313">
        <v>91.81</v>
      </c>
      <c r="I23" s="313">
        <v>95.56</v>
      </c>
      <c r="J23" s="313">
        <v>107.51</v>
      </c>
      <c r="K23" s="312" t="s">
        <v>69</v>
      </c>
      <c r="M23" s="312" t="s">
        <v>18</v>
      </c>
      <c r="N23" s="313">
        <f t="shared" si="0"/>
        <v>-1.1888672019733491</v>
      </c>
      <c r="O23" s="313">
        <f t="shared" si="1"/>
        <v>-1.1787930493318031</v>
      </c>
      <c r="P23" s="313">
        <f t="shared" si="2"/>
        <v>-1.0960933971304379</v>
      </c>
      <c r="Q23" s="313">
        <f t="shared" si="3"/>
        <v>-1.0756613619518358</v>
      </c>
      <c r="R23" s="313">
        <f t="shared" si="4"/>
        <v>-1.1211439784835162</v>
      </c>
      <c r="S23" s="313">
        <f t="shared" si="5"/>
        <v>-0.9079079042151903</v>
      </c>
      <c r="T23" s="313">
        <f t="shared" si="6"/>
        <v>-0.89096619092732277</v>
      </c>
      <c r="U23" s="313">
        <f t="shared" si="7"/>
        <v>-0.88687934613381314</v>
      </c>
      <c r="V23" s="313">
        <f t="shared" si="8"/>
        <v>-0.65248712611241777</v>
      </c>
      <c r="W23" s="313" t="e">
        <f t="shared" si="9"/>
        <v>#VALUE!</v>
      </c>
    </row>
    <row r="24" spans="1:23">
      <c r="A24" s="312" t="s">
        <v>19</v>
      </c>
      <c r="B24" s="313">
        <v>708.13</v>
      </c>
      <c r="C24" s="313">
        <v>676.73</v>
      </c>
      <c r="D24" s="313">
        <v>669.37</v>
      </c>
      <c r="E24" s="313">
        <v>652.77</v>
      </c>
      <c r="F24" s="315">
        <v>691.4</v>
      </c>
      <c r="G24" s="313">
        <v>658.88</v>
      </c>
      <c r="H24" s="313">
        <v>610.98</v>
      </c>
      <c r="I24" s="313">
        <v>640.98</v>
      </c>
      <c r="J24" s="312" t="s">
        <v>69</v>
      </c>
      <c r="K24" s="312" t="s">
        <v>69</v>
      </c>
      <c r="M24" s="312" t="s">
        <v>19</v>
      </c>
      <c r="N24" s="313">
        <f t="shared" si="0"/>
        <v>0.84474157091075186</v>
      </c>
      <c r="O24" s="313">
        <f t="shared" si="1"/>
        <v>0.53745320965866239</v>
      </c>
      <c r="P24" s="313">
        <f t="shared" si="2"/>
        <v>0.68900400262012385</v>
      </c>
      <c r="Q24" s="313">
        <f t="shared" si="3"/>
        <v>0.73038919312489614</v>
      </c>
      <c r="R24" s="313">
        <f t="shared" si="4"/>
        <v>0.96399006079032168</v>
      </c>
      <c r="S24" s="313">
        <f t="shared" si="5"/>
        <v>0.88794103969217431</v>
      </c>
      <c r="T24" s="313">
        <f t="shared" si="6"/>
        <v>0.68109107971943783</v>
      </c>
      <c r="U24" s="313">
        <f t="shared" si="7"/>
        <v>0.87948185274567825</v>
      </c>
      <c r="V24" s="313" t="e">
        <f t="shared" si="8"/>
        <v>#VALUE!</v>
      </c>
      <c r="W24" s="313" t="e">
        <f t="shared" si="9"/>
        <v>#VALUE!</v>
      </c>
    </row>
    <row r="25" spans="1:23">
      <c r="A25" s="312" t="s">
        <v>20</v>
      </c>
      <c r="B25" s="312" t="s">
        <v>69</v>
      </c>
      <c r="C25" s="312" t="s">
        <v>69</v>
      </c>
      <c r="D25" s="312" t="s">
        <v>69</v>
      </c>
      <c r="E25" s="312" t="s">
        <v>69</v>
      </c>
      <c r="F25" s="312" t="s">
        <v>69</v>
      </c>
      <c r="G25" s="312" t="s">
        <v>69</v>
      </c>
      <c r="H25" s="312" t="s">
        <v>69</v>
      </c>
      <c r="I25" s="312" t="s">
        <v>69</v>
      </c>
      <c r="J25" s="312" t="s">
        <v>69</v>
      </c>
      <c r="K25" s="312" t="s">
        <v>69</v>
      </c>
      <c r="M25" s="312" t="s">
        <v>20</v>
      </c>
      <c r="N25" s="313" t="e">
        <f t="shared" si="0"/>
        <v>#VALUE!</v>
      </c>
      <c r="O25" s="313" t="e">
        <f t="shared" si="1"/>
        <v>#VALUE!</v>
      </c>
      <c r="P25" s="313" t="e">
        <f t="shared" si="2"/>
        <v>#VALUE!</v>
      </c>
      <c r="Q25" s="313" t="e">
        <f t="shared" si="3"/>
        <v>#VALUE!</v>
      </c>
      <c r="R25" s="313" t="e">
        <f t="shared" si="4"/>
        <v>#VALUE!</v>
      </c>
      <c r="S25" s="313" t="e">
        <f t="shared" si="5"/>
        <v>#VALUE!</v>
      </c>
      <c r="T25" s="313" t="e">
        <f t="shared" si="6"/>
        <v>#VALUE!</v>
      </c>
      <c r="U25" s="313" t="e">
        <f t="shared" si="7"/>
        <v>#VALUE!</v>
      </c>
      <c r="V25" s="313" t="e">
        <f t="shared" si="8"/>
        <v>#VALUE!</v>
      </c>
      <c r="W25" s="313" t="e">
        <f t="shared" si="9"/>
        <v>#VALUE!</v>
      </c>
    </row>
    <row r="26" spans="1:23">
      <c r="A26" s="312" t="s">
        <v>21</v>
      </c>
      <c r="B26" s="313">
        <v>301.83</v>
      </c>
      <c r="C26" s="313">
        <v>321.22000000000003</v>
      </c>
      <c r="D26" s="313">
        <v>315.45999999999998</v>
      </c>
      <c r="E26" s="313">
        <v>298.17</v>
      </c>
      <c r="F26" s="313">
        <v>302.01</v>
      </c>
      <c r="G26" s="313">
        <v>306.26</v>
      </c>
      <c r="H26" s="313">
        <v>312.93</v>
      </c>
      <c r="I26" s="313">
        <v>301.56</v>
      </c>
      <c r="J26" s="313">
        <v>295.33999999999997</v>
      </c>
      <c r="K26" s="313">
        <v>297.49</v>
      </c>
      <c r="M26" s="312" t="s">
        <v>21</v>
      </c>
      <c r="N26" s="313">
        <f t="shared" si="0"/>
        <v>-0.47164322432051647</v>
      </c>
      <c r="O26" s="313">
        <f t="shared" si="1"/>
        <v>-0.4854523488407011</v>
      </c>
      <c r="P26" s="313">
        <f t="shared" si="2"/>
        <v>-0.40280406586066098</v>
      </c>
      <c r="Q26" s="313">
        <f t="shared" si="3"/>
        <v>-0.40312737677936605</v>
      </c>
      <c r="R26" s="313">
        <f t="shared" si="4"/>
        <v>-0.35781234137299633</v>
      </c>
      <c r="S26" s="313">
        <f t="shared" si="5"/>
        <v>-0.24268485007663951</v>
      </c>
      <c r="T26" s="313">
        <f t="shared" si="6"/>
        <v>-0.2214103543315801</v>
      </c>
      <c r="U26" s="313">
        <f t="shared" si="7"/>
        <v>-0.21974134795044029</v>
      </c>
      <c r="V26" s="313">
        <f t="shared" si="8"/>
        <v>-0.12472438875546393</v>
      </c>
      <c r="W26" s="313">
        <f t="shared" si="9"/>
        <v>0.33398741253631942</v>
      </c>
    </row>
    <row r="27" spans="1:23">
      <c r="A27" s="312" t="s">
        <v>38</v>
      </c>
      <c r="B27" s="312" t="s">
        <v>69</v>
      </c>
      <c r="C27" s="312" t="s">
        <v>69</v>
      </c>
      <c r="D27" s="312" t="s">
        <v>69</v>
      </c>
      <c r="E27" s="312" t="s">
        <v>69</v>
      </c>
      <c r="F27" s="312" t="s">
        <v>69</v>
      </c>
      <c r="G27" s="312" t="s">
        <v>69</v>
      </c>
      <c r="H27" s="312" t="s">
        <v>69</v>
      </c>
      <c r="I27" s="312" t="s">
        <v>69</v>
      </c>
      <c r="J27" s="312" t="s">
        <v>69</v>
      </c>
      <c r="K27" s="312" t="s">
        <v>69</v>
      </c>
      <c r="M27" s="312" t="s">
        <v>38</v>
      </c>
      <c r="N27" s="313" t="e">
        <f t="shared" si="0"/>
        <v>#VALUE!</v>
      </c>
      <c r="O27" s="313" t="e">
        <f t="shared" si="1"/>
        <v>#VALUE!</v>
      </c>
      <c r="P27" s="313" t="e">
        <f t="shared" si="2"/>
        <v>#VALUE!</v>
      </c>
      <c r="Q27" s="313" t="e">
        <f t="shared" si="3"/>
        <v>#VALUE!</v>
      </c>
      <c r="R27" s="313" t="e">
        <f t="shared" si="4"/>
        <v>#VALUE!</v>
      </c>
      <c r="S27" s="313" t="e">
        <f t="shared" si="5"/>
        <v>#VALUE!</v>
      </c>
      <c r="T27" s="313" t="e">
        <f t="shared" si="6"/>
        <v>#VALUE!</v>
      </c>
      <c r="U27" s="313" t="e">
        <f t="shared" si="7"/>
        <v>#VALUE!</v>
      </c>
      <c r="V27" s="313" t="e">
        <f t="shared" si="8"/>
        <v>#VALUE!</v>
      </c>
      <c r="W27" s="313" t="e">
        <f t="shared" si="9"/>
        <v>#VALUE!</v>
      </c>
    </row>
    <row r="28" spans="1:23">
      <c r="A28" s="312" t="s">
        <v>22</v>
      </c>
      <c r="B28" s="313">
        <v>247.91</v>
      </c>
      <c r="C28" s="313">
        <v>250.74</v>
      </c>
      <c r="D28" s="313">
        <v>325.77999999999997</v>
      </c>
      <c r="E28" s="313">
        <v>349.88</v>
      </c>
      <c r="F28" s="313">
        <v>336.39</v>
      </c>
      <c r="G28" s="313">
        <v>306.43</v>
      </c>
      <c r="H28" s="313">
        <v>326.35000000000002</v>
      </c>
      <c r="I28" s="313">
        <v>322.55</v>
      </c>
      <c r="J28" s="313">
        <v>320.58</v>
      </c>
      <c r="K28" s="312" t="s">
        <v>69</v>
      </c>
      <c r="M28" s="312" t="s">
        <v>22</v>
      </c>
      <c r="N28" s="313">
        <f t="shared" si="0"/>
        <v>-0.64634041398054598</v>
      </c>
      <c r="O28" s="313">
        <f t="shared" si="1"/>
        <v>-0.68824378582710133</v>
      </c>
      <c r="P28" s="313">
        <f t="shared" si="2"/>
        <v>-0.37096699070957256</v>
      </c>
      <c r="Q28" s="313">
        <f t="shared" si="3"/>
        <v>-0.23783086851724147</v>
      </c>
      <c r="R28" s="313">
        <f t="shared" si="4"/>
        <v>-0.24110783795386678</v>
      </c>
      <c r="S28" s="313">
        <f t="shared" si="5"/>
        <v>-0.2421397692495148</v>
      </c>
      <c r="T28" s="313">
        <f t="shared" si="6"/>
        <v>-0.18077432264238474</v>
      </c>
      <c r="U28" s="313">
        <f t="shared" si="7"/>
        <v>-0.15176451988311504</v>
      </c>
      <c r="V28" s="313">
        <f t="shared" si="8"/>
        <v>-5.3805305058027303E-2</v>
      </c>
      <c r="W28" s="313" t="e">
        <f t="shared" si="9"/>
        <v>#VALUE!</v>
      </c>
    </row>
    <row r="29" spans="1:23">
      <c r="A29" s="312" t="s">
        <v>23</v>
      </c>
      <c r="B29" s="313">
        <v>462.36</v>
      </c>
      <c r="C29" s="313">
        <v>452.74</v>
      </c>
      <c r="D29" s="313">
        <v>465.29</v>
      </c>
      <c r="E29" s="313">
        <v>517.34</v>
      </c>
      <c r="F29" s="313">
        <v>463.84</v>
      </c>
      <c r="G29" s="313">
        <v>452.13</v>
      </c>
      <c r="H29" s="313">
        <v>414.74</v>
      </c>
      <c r="I29" s="313">
        <v>451.52</v>
      </c>
      <c r="J29" s="313">
        <v>561.29</v>
      </c>
      <c r="K29" s="313">
        <v>609.39</v>
      </c>
      <c r="M29" s="312" t="s">
        <v>23</v>
      </c>
      <c r="N29" s="313">
        <f>(B29-B$34)/B$35</f>
        <v>4.846322701710485E-2</v>
      </c>
      <c r="O29" s="313">
        <f t="shared" ref="O29:W33" si="10">(C29-C$34)/C$35</f>
        <v>-0.10703109752896227</v>
      </c>
      <c r="P29" s="313">
        <f t="shared" si="10"/>
        <v>5.9419671531546134E-2</v>
      </c>
      <c r="Q29" s="313">
        <f t="shared" si="10"/>
        <v>0.29747281111098134</v>
      </c>
      <c r="R29" s="313">
        <f t="shared" si="10"/>
        <v>0.19152709400564649</v>
      </c>
      <c r="S29" s="313">
        <f t="shared" si="10"/>
        <v>0.22502656317438674</v>
      </c>
      <c r="T29" s="313">
        <f t="shared" si="10"/>
        <v>8.6872386821696651E-2</v>
      </c>
      <c r="U29" s="313">
        <f t="shared" si="10"/>
        <v>0.26590920645528093</v>
      </c>
      <c r="V29" s="313">
        <f t="shared" si="10"/>
        <v>0.62253909418167008</v>
      </c>
      <c r="W29" s="313">
        <f t="shared" si="10"/>
        <v>1.8904384517585417</v>
      </c>
    </row>
    <row r="30" spans="1:23">
      <c r="A30" s="312" t="s">
        <v>24</v>
      </c>
      <c r="B30" s="313">
        <v>168.78</v>
      </c>
      <c r="C30" s="313">
        <v>142.01</v>
      </c>
      <c r="D30" s="313">
        <v>128.04</v>
      </c>
      <c r="E30" s="313">
        <v>123.45</v>
      </c>
      <c r="F30" s="315">
        <v>116.7</v>
      </c>
      <c r="G30" s="313">
        <v>111.49</v>
      </c>
      <c r="H30" s="313">
        <v>109.97</v>
      </c>
      <c r="I30" s="313">
        <v>123.11</v>
      </c>
      <c r="J30" s="315">
        <v>117.8</v>
      </c>
      <c r="K30" s="313">
        <v>103.27</v>
      </c>
      <c r="M30" s="312" t="s">
        <v>24</v>
      </c>
      <c r="N30" s="313">
        <f>(B30-B$34)/B$35</f>
        <v>-0.90271631564594146</v>
      </c>
      <c r="O30" s="313">
        <f t="shared" si="10"/>
        <v>-1.0010915858204512</v>
      </c>
      <c r="P30" s="313">
        <f t="shared" si="10"/>
        <v>-0.98099249849796621</v>
      </c>
      <c r="Q30" s="313">
        <f t="shared" si="10"/>
        <v>-0.96163841765266767</v>
      </c>
      <c r="R30" s="313">
        <f t="shared" si="10"/>
        <v>-0.98685572498552998</v>
      </c>
      <c r="S30" s="313">
        <f t="shared" si="10"/>
        <v>-0.86718716007117147</v>
      </c>
      <c r="T30" s="313">
        <f t="shared" si="10"/>
        <v>-0.83597734327637008</v>
      </c>
      <c r="U30" s="313">
        <f t="shared" si="10"/>
        <v>-0.79765773521171635</v>
      </c>
      <c r="V30" s="313">
        <f t="shared" si="10"/>
        <v>-0.62357439349567356</v>
      </c>
      <c r="W30" s="313">
        <f t="shared" si="10"/>
        <v>-0.63521400085816615</v>
      </c>
    </row>
    <row r="31" spans="1:23">
      <c r="A31" s="312" t="s">
        <v>25</v>
      </c>
      <c r="B31" s="312" t="s">
        <v>69</v>
      </c>
      <c r="C31" s="313">
        <v>1248.58</v>
      </c>
      <c r="D31" s="312" t="s">
        <v>69</v>
      </c>
      <c r="E31" s="312" t="s">
        <v>69</v>
      </c>
      <c r="F31" s="312" t="s">
        <v>69</v>
      </c>
      <c r="G31" s="312" t="s">
        <v>69</v>
      </c>
      <c r="H31" s="312" t="s">
        <v>69</v>
      </c>
      <c r="I31" s="312" t="s">
        <v>69</v>
      </c>
      <c r="J31" s="312" t="s">
        <v>69</v>
      </c>
      <c r="K31" s="312" t="s">
        <v>69</v>
      </c>
      <c r="M31" s="312" t="s">
        <v>25</v>
      </c>
      <c r="N31" s="313" t="e">
        <f>(B31-B$34)/B$35</f>
        <v>#VALUE!</v>
      </c>
      <c r="O31" s="313">
        <f t="shared" si="10"/>
        <v>2.1828318027442601</v>
      </c>
      <c r="P31" s="313" t="e">
        <f t="shared" si="10"/>
        <v>#VALUE!</v>
      </c>
      <c r="Q31" s="313" t="e">
        <f t="shared" si="10"/>
        <v>#VALUE!</v>
      </c>
      <c r="R31" s="313" t="e">
        <f t="shared" si="10"/>
        <v>#VALUE!</v>
      </c>
      <c r="S31" s="313" t="e">
        <f t="shared" si="10"/>
        <v>#VALUE!</v>
      </c>
      <c r="T31" s="313" t="e">
        <f t="shared" si="10"/>
        <v>#VALUE!</v>
      </c>
      <c r="U31" s="313" t="e">
        <f t="shared" si="10"/>
        <v>#VALUE!</v>
      </c>
      <c r="V31" s="313" t="e">
        <f t="shared" si="10"/>
        <v>#VALUE!</v>
      </c>
      <c r="W31" s="313" t="e">
        <f t="shared" si="10"/>
        <v>#VALUE!</v>
      </c>
    </row>
    <row r="32" spans="1:23">
      <c r="A32" s="312" t="s">
        <v>26</v>
      </c>
      <c r="B32" s="313">
        <v>294.85000000000002</v>
      </c>
      <c r="C32" s="313">
        <v>293.66000000000003</v>
      </c>
      <c r="D32" s="313">
        <v>291.55</v>
      </c>
      <c r="E32" s="312" t="s">
        <v>69</v>
      </c>
      <c r="F32" s="312" t="s">
        <v>69</v>
      </c>
      <c r="G32" s="313">
        <v>290.66000000000003</v>
      </c>
      <c r="H32" s="312" t="s">
        <v>69</v>
      </c>
      <c r="I32" s="312" t="s">
        <v>69</v>
      </c>
      <c r="J32" s="312" t="s">
        <v>69</v>
      </c>
      <c r="K32" s="312" t="s">
        <v>69</v>
      </c>
      <c r="M32" s="312" t="s">
        <v>26</v>
      </c>
      <c r="N32" s="313">
        <f>(B32-B$34)/B$35</f>
        <v>-0.49425795695825758</v>
      </c>
      <c r="O32" s="313">
        <f t="shared" si="10"/>
        <v>-0.56475047601642736</v>
      </c>
      <c r="P32" s="313">
        <f t="shared" si="10"/>
        <v>-0.47656612660315351</v>
      </c>
      <c r="Q32" s="313" t="e">
        <f t="shared" si="10"/>
        <v>#VALUE!</v>
      </c>
      <c r="R32" s="313" t="e">
        <f t="shared" si="10"/>
        <v>#VALUE!</v>
      </c>
      <c r="S32" s="313">
        <f t="shared" si="10"/>
        <v>-0.29270403185984367</v>
      </c>
      <c r="T32" s="313" t="e">
        <f t="shared" si="10"/>
        <v>#VALUE!</v>
      </c>
      <c r="U32" s="313" t="e">
        <f t="shared" si="10"/>
        <v>#VALUE!</v>
      </c>
      <c r="V32" s="313" t="e">
        <f t="shared" si="10"/>
        <v>#VALUE!</v>
      </c>
      <c r="W32" s="313" t="e">
        <f t="shared" si="10"/>
        <v>#VALUE!</v>
      </c>
    </row>
    <row r="33" spans="1:23">
      <c r="A33" s="312" t="s">
        <v>42</v>
      </c>
      <c r="B33" s="313">
        <v>171.53</v>
      </c>
      <c r="C33" s="313">
        <v>152.93</v>
      </c>
      <c r="D33" s="313">
        <v>140.41</v>
      </c>
      <c r="E33" s="313">
        <v>135.56</v>
      </c>
      <c r="F33" s="313">
        <v>133.47</v>
      </c>
      <c r="G33" s="315">
        <v>132.19999999999999</v>
      </c>
      <c r="H33" s="313">
        <v>121.89</v>
      </c>
      <c r="I33" s="313">
        <v>129.36000000000001</v>
      </c>
      <c r="J33" s="312" t="s">
        <v>69</v>
      </c>
      <c r="K33" s="312" t="s">
        <v>69</v>
      </c>
      <c r="M33" s="312" t="s">
        <v>42</v>
      </c>
      <c r="N33" s="313">
        <f>(B33-B$34)/B$35</f>
        <v>-0.89380649977863658</v>
      </c>
      <c r="O33" s="313">
        <f t="shared" si="10"/>
        <v>-0.96967157316591812</v>
      </c>
      <c r="P33" s="313">
        <f t="shared" si="10"/>
        <v>-0.94283119814729144</v>
      </c>
      <c r="Q33" s="313">
        <f t="shared" si="10"/>
        <v>-0.92292751618188196</v>
      </c>
      <c r="R33" s="313">
        <f t="shared" si="10"/>
        <v>-0.92992918274181835</v>
      </c>
      <c r="S33" s="313">
        <f t="shared" si="10"/>
        <v>-0.80078348989616122</v>
      </c>
      <c r="T33" s="313">
        <f t="shared" si="10"/>
        <v>-0.79988334195481947</v>
      </c>
      <c r="U33" s="313">
        <f t="shared" si="10"/>
        <v>-0.77741689788819168</v>
      </c>
      <c r="V33" s="313" t="e">
        <f t="shared" si="10"/>
        <v>#VALUE!</v>
      </c>
      <c r="W33" s="313" t="e">
        <f t="shared" si="10"/>
        <v>#VALUE!</v>
      </c>
    </row>
    <row r="34" spans="1:23">
      <c r="B34" s="309">
        <f>AVERAGE(B6:B33)</f>
        <v>447.40190476190486</v>
      </c>
      <c r="C34" s="309">
        <f t="shared" ref="C34:K34" si="11">AVERAGE(C6:C33)</f>
        <v>489.93857142857149</v>
      </c>
      <c r="D34" s="309">
        <f t="shared" si="11"/>
        <v>446.02909090909088</v>
      </c>
      <c r="E34" s="309">
        <f t="shared" si="11"/>
        <v>424.28105263157892</v>
      </c>
      <c r="F34" s="309">
        <f t="shared" si="11"/>
        <v>407.41800000000001</v>
      </c>
      <c r="G34" s="309">
        <f t="shared" si="11"/>
        <v>381.94863636363641</v>
      </c>
      <c r="H34" s="309">
        <f t="shared" si="11"/>
        <v>386.0505</v>
      </c>
      <c r="I34" s="309">
        <f t="shared" si="11"/>
        <v>369.41210526315797</v>
      </c>
      <c r="J34" s="309">
        <f t="shared" si="11"/>
        <v>339.72923076923081</v>
      </c>
      <c r="K34" s="309">
        <f t="shared" si="11"/>
        <v>230.56166666666664</v>
      </c>
    </row>
    <row r="35" spans="1:23">
      <c r="B35" s="128">
        <f>STDEV(B6:B33)</f>
        <v>308.64835378823972</v>
      </c>
      <c r="C35" s="128">
        <f t="shared" ref="C35:K35" si="12">STDEV(C6:C33)</f>
        <v>347.54919165904721</v>
      </c>
      <c r="D35" s="128">
        <f t="shared" si="12"/>
        <v>324.15037973886217</v>
      </c>
      <c r="E35" s="128">
        <f t="shared" si="12"/>
        <v>312.83177451031861</v>
      </c>
      <c r="F35" s="128">
        <f t="shared" si="12"/>
        <v>294.59017426712779</v>
      </c>
      <c r="G35" s="128">
        <f t="shared" si="12"/>
        <v>311.88035157420853</v>
      </c>
      <c r="H35" s="128">
        <f t="shared" si="12"/>
        <v>330.24878272176949</v>
      </c>
      <c r="I35" s="128">
        <f t="shared" si="12"/>
        <v>308.781692185037</v>
      </c>
      <c r="J35" s="128">
        <f t="shared" si="12"/>
        <v>355.89856332157194</v>
      </c>
      <c r="K35" s="128">
        <f t="shared" si="12"/>
        <v>200.39178370548697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H7" sqref="H7"/>
    </sheetView>
  </sheetViews>
  <sheetFormatPr defaultRowHeight="13.8"/>
  <cols>
    <col min="1" max="8" width="9" style="6"/>
    <col min="9" max="9" width="11.375" style="6" bestFit="1" customWidth="1"/>
    <col min="10" max="16384" width="9" style="6"/>
  </cols>
  <sheetData>
    <row r="1" spans="1:13">
      <c r="A1" s="11"/>
      <c r="B1" s="246" t="s">
        <v>162</v>
      </c>
      <c r="C1" s="246"/>
      <c r="D1" s="246"/>
      <c r="E1" s="246"/>
      <c r="F1" s="246"/>
      <c r="H1" s="11"/>
      <c r="I1" s="246" t="s">
        <v>163</v>
      </c>
      <c r="J1" s="246"/>
      <c r="K1" s="246"/>
      <c r="L1" s="246"/>
      <c r="M1" s="246"/>
    </row>
    <row r="2" spans="1:13">
      <c r="A2" s="227"/>
      <c r="B2" s="6">
        <v>1995</v>
      </c>
      <c r="C2" s="6">
        <v>2000</v>
      </c>
      <c r="D2" s="6">
        <v>2005</v>
      </c>
      <c r="E2" s="6">
        <v>2010</v>
      </c>
      <c r="F2" s="6">
        <v>2014</v>
      </c>
      <c r="H2" s="227"/>
      <c r="I2" s="6">
        <v>1995</v>
      </c>
      <c r="J2" s="6">
        <v>2000</v>
      </c>
      <c r="K2" s="6">
        <v>2005</v>
      </c>
      <c r="L2" s="6">
        <v>2010</v>
      </c>
      <c r="M2" s="6">
        <v>2014</v>
      </c>
    </row>
    <row r="3" spans="1:13">
      <c r="A3" s="6" t="s">
        <v>27</v>
      </c>
      <c r="B3" s="6" t="s">
        <v>67</v>
      </c>
      <c r="C3" s="6" t="s">
        <v>67</v>
      </c>
      <c r="D3" s="6" t="s">
        <v>67</v>
      </c>
      <c r="E3" s="6" t="s">
        <v>67</v>
      </c>
      <c r="F3" s="6">
        <v>95</v>
      </c>
      <c r="H3" s="6" t="s">
        <v>27</v>
      </c>
      <c r="I3" s="6" t="e">
        <f>(B3-B$38)/B$39</f>
        <v>#VALUE!</v>
      </c>
      <c r="J3" s="6" t="e">
        <f>(C3-C$38)/C$39</f>
        <v>#VALUE!</v>
      </c>
      <c r="K3" s="6" t="e">
        <f>(D3-D$38)/D$39</f>
        <v>#VALUE!</v>
      </c>
      <c r="L3" s="6" t="e">
        <f>(E3-E$38)/E$39</f>
        <v>#VALUE!</v>
      </c>
      <c r="M3" s="6">
        <f>(F3-F$38)/F$39</f>
        <v>1.01672288326965</v>
      </c>
    </row>
    <row r="4" spans="1:13">
      <c r="A4" s="6" t="s">
        <v>20</v>
      </c>
      <c r="B4" s="6">
        <v>56.699300000000001</v>
      </c>
      <c r="C4" s="6">
        <v>70.779899999999998</v>
      </c>
      <c r="D4" s="6">
        <v>76.496049999999997</v>
      </c>
      <c r="E4" s="6">
        <v>88.690244375000006</v>
      </c>
      <c r="F4" s="6">
        <v>94.306173333333305</v>
      </c>
      <c r="H4" s="6" t="s">
        <v>20</v>
      </c>
      <c r="I4" s="6">
        <f t="shared" ref="I4:I37" si="0">(B4-B$38)/B$39</f>
        <v>0.29134574551250947</v>
      </c>
      <c r="J4" s="6">
        <f t="shared" ref="J4:J37" si="1">(C4-C$38)/C$39</f>
        <v>0.70308565468101103</v>
      </c>
      <c r="K4" s="6">
        <f t="shared" ref="K4:K37" si="2">(D4-D$38)/D$39</f>
        <v>0.63660177378976135</v>
      </c>
      <c r="L4" s="6">
        <f t="shared" ref="L4:L37" si="3">(E4-E$38)/E$39</f>
        <v>0.93420336926533953</v>
      </c>
      <c r="M4" s="6">
        <f t="shared" ref="M4:M37" si="4">(F4-F$38)/F$39</f>
        <v>0.9804771731467351</v>
      </c>
    </row>
    <row r="5" spans="1:13">
      <c r="A5" s="6" t="s">
        <v>4</v>
      </c>
      <c r="B5" s="6">
        <v>25.368218666666699</v>
      </c>
      <c r="C5" s="6">
        <v>31.896351200000002</v>
      </c>
      <c r="D5" s="6">
        <v>43.210693300000003</v>
      </c>
      <c r="E5" s="6">
        <v>67.110063999999994</v>
      </c>
      <c r="F5" s="6">
        <v>89.775959999999998</v>
      </c>
      <c r="H5" s="6" t="s">
        <v>4</v>
      </c>
      <c r="I5" s="6">
        <f t="shared" si="0"/>
        <v>-0.85449908874903224</v>
      </c>
      <c r="J5" s="6">
        <f t="shared" si="1"/>
        <v>-0.79054023734981649</v>
      </c>
      <c r="K5" s="6">
        <f t="shared" si="2"/>
        <v>-0.83288661333808334</v>
      </c>
      <c r="L5" s="6">
        <f t="shared" si="3"/>
        <v>-0.13411829513853996</v>
      </c>
      <c r="M5" s="6">
        <f t="shared" si="4"/>
        <v>0.74381748973643658</v>
      </c>
    </row>
    <row r="6" spans="1:13">
      <c r="A6" s="6" t="s">
        <v>29</v>
      </c>
      <c r="B6" s="6">
        <v>50.464649999999999</v>
      </c>
      <c r="C6" s="6">
        <v>53.273099999999999</v>
      </c>
      <c r="D6" s="6">
        <v>78.585220000000007</v>
      </c>
      <c r="E6" s="6">
        <v>73.470480499999994</v>
      </c>
      <c r="F6" s="6">
        <v>69.814730499999996</v>
      </c>
      <c r="H6" s="6" t="s">
        <v>29</v>
      </c>
      <c r="I6" s="6">
        <f t="shared" si="0"/>
        <v>6.3331224726460314E-2</v>
      </c>
      <c r="J6" s="6">
        <f t="shared" si="1"/>
        <v>3.0600488753838969E-2</v>
      </c>
      <c r="K6" s="6">
        <f t="shared" si="2"/>
        <v>0.72883485638538492</v>
      </c>
      <c r="L6" s="6">
        <f t="shared" si="3"/>
        <v>0.18075260137415397</v>
      </c>
      <c r="M6" s="6">
        <f t="shared" si="4"/>
        <v>-0.29896303876339986</v>
      </c>
    </row>
    <row r="7" spans="1:13">
      <c r="A7" s="6" t="s">
        <v>6</v>
      </c>
      <c r="B7" s="6">
        <v>39.664360000000002</v>
      </c>
      <c r="C7" s="6">
        <v>45.005899999999997</v>
      </c>
      <c r="D7" s="6">
        <v>52.423499999999997</v>
      </c>
      <c r="E7" s="6">
        <v>56.631787799999998</v>
      </c>
      <c r="F7" s="6">
        <v>63.007634000000003</v>
      </c>
      <c r="H7" s="6" t="s">
        <v>6</v>
      </c>
      <c r="I7" s="6">
        <f t="shared" si="0"/>
        <v>-0.33165854193251132</v>
      </c>
      <c r="J7" s="6">
        <f t="shared" si="1"/>
        <v>-0.28696579199153532</v>
      </c>
      <c r="K7" s="6">
        <f t="shared" si="2"/>
        <v>-0.42615783525941564</v>
      </c>
      <c r="L7" s="6">
        <f t="shared" si="3"/>
        <v>-0.65284285051972024</v>
      </c>
      <c r="M7" s="6">
        <f t="shared" si="4"/>
        <v>-0.65456777171932212</v>
      </c>
    </row>
    <row r="8" spans="1:13">
      <c r="A8" s="6" t="s">
        <v>7</v>
      </c>
      <c r="B8" s="6">
        <v>76.0167</v>
      </c>
      <c r="C8" s="6">
        <v>77.690676999999994</v>
      </c>
      <c r="D8" s="6">
        <v>77.0972905</v>
      </c>
      <c r="E8" s="6">
        <v>85.080449999999999</v>
      </c>
      <c r="F8" s="6">
        <v>91.5954306</v>
      </c>
      <c r="H8" s="6" t="s">
        <v>7</v>
      </c>
      <c r="I8" s="6">
        <f t="shared" si="0"/>
        <v>0.99782448992196704</v>
      </c>
      <c r="J8" s="6">
        <f t="shared" si="1"/>
        <v>0.96854793319739785</v>
      </c>
      <c r="K8" s="6">
        <f t="shared" si="2"/>
        <v>0.66314545606374287</v>
      </c>
      <c r="L8" s="6">
        <f t="shared" si="3"/>
        <v>0.75550136270920731</v>
      </c>
      <c r="M8" s="6">
        <f t="shared" si="4"/>
        <v>0.8388671716138939</v>
      </c>
    </row>
    <row r="9" spans="1:13">
      <c r="A9" s="6" t="s">
        <v>9</v>
      </c>
      <c r="B9" s="6">
        <v>55.44</v>
      </c>
      <c r="C9" s="6">
        <v>49.728000000000002</v>
      </c>
      <c r="D9" s="6">
        <v>52.015000000000001</v>
      </c>
      <c r="E9" s="6">
        <v>63.776000000000003</v>
      </c>
      <c r="F9" s="6">
        <v>71.860258999999999</v>
      </c>
      <c r="H9" s="6" t="s">
        <v>9</v>
      </c>
      <c r="I9" s="6">
        <f t="shared" si="0"/>
        <v>0.24529044392767757</v>
      </c>
      <c r="J9" s="6">
        <f t="shared" si="1"/>
        <v>-0.1055767202008767</v>
      </c>
      <c r="K9" s="6">
        <f t="shared" si="2"/>
        <v>-0.44419237253513361</v>
      </c>
      <c r="L9" s="6">
        <f t="shared" si="3"/>
        <v>-0.29917033547437261</v>
      </c>
      <c r="M9" s="6">
        <f t="shared" si="4"/>
        <v>-0.19210402537990656</v>
      </c>
    </row>
    <row r="10" spans="1:13">
      <c r="A10" s="6" t="s">
        <v>25</v>
      </c>
      <c r="B10" s="6">
        <v>59.91</v>
      </c>
      <c r="C10" s="6">
        <v>63.372</v>
      </c>
      <c r="D10" s="6">
        <v>65.61</v>
      </c>
      <c r="E10" s="6" t="s">
        <v>67</v>
      </c>
      <c r="F10" s="6">
        <v>83.722499999999997</v>
      </c>
      <c r="H10" s="6" t="s">
        <v>25</v>
      </c>
      <c r="I10" s="6">
        <f t="shared" si="0"/>
        <v>0.40876792989940641</v>
      </c>
      <c r="J10" s="6">
        <f t="shared" si="1"/>
        <v>0.41852749095766367</v>
      </c>
      <c r="K10" s="6">
        <f t="shared" si="2"/>
        <v>0.15600232578405399</v>
      </c>
      <c r="L10" s="6" t="e">
        <f t="shared" si="3"/>
        <v>#VALUE!</v>
      </c>
      <c r="M10" s="6">
        <f t="shared" si="4"/>
        <v>0.4275829502731926</v>
      </c>
    </row>
    <row r="11" spans="1:13">
      <c r="A11" s="6" t="s">
        <v>11</v>
      </c>
      <c r="B11" s="6">
        <v>60.83</v>
      </c>
      <c r="C11" s="6">
        <v>62.770291499999999</v>
      </c>
      <c r="D11" s="6">
        <v>68.593956875000003</v>
      </c>
      <c r="E11" s="6" t="s">
        <v>67</v>
      </c>
      <c r="F11" s="6">
        <v>79.563550000000006</v>
      </c>
      <c r="H11" s="6" t="s">
        <v>11</v>
      </c>
      <c r="I11" s="6">
        <f t="shared" si="0"/>
        <v>0.44241430285108224</v>
      </c>
      <c r="J11" s="6">
        <f t="shared" si="1"/>
        <v>0.39541418410191104</v>
      </c>
      <c r="K11" s="6">
        <f t="shared" si="2"/>
        <v>0.28773863298435509</v>
      </c>
      <c r="L11" s="6" t="e">
        <f t="shared" si="3"/>
        <v>#VALUE!</v>
      </c>
      <c r="M11" s="6">
        <f t="shared" si="4"/>
        <v>0.21031817312084414</v>
      </c>
    </row>
    <row r="12" spans="1:13">
      <c r="A12" s="6" t="s">
        <v>8</v>
      </c>
      <c r="B12" s="6">
        <v>81.508499999999998</v>
      </c>
      <c r="C12" s="6">
        <v>85.886399999999995</v>
      </c>
      <c r="D12" s="6">
        <v>88.591350000000006</v>
      </c>
      <c r="E12" s="6">
        <v>93.12</v>
      </c>
      <c r="F12" s="6">
        <v>95.301599999999993</v>
      </c>
      <c r="H12" s="6" t="s">
        <v>8</v>
      </c>
      <c r="I12" s="6">
        <f t="shared" si="0"/>
        <v>1.1986713931567636</v>
      </c>
      <c r="J12" s="6">
        <f t="shared" si="1"/>
        <v>1.283368582405028</v>
      </c>
      <c r="K12" s="6">
        <f t="shared" si="2"/>
        <v>1.1705874254690607</v>
      </c>
      <c r="L12" s="6">
        <f t="shared" si="3"/>
        <v>1.1534973612509114</v>
      </c>
      <c r="M12" s="6">
        <f t="shared" si="4"/>
        <v>1.0324785564056931</v>
      </c>
    </row>
    <row r="13" spans="1:13">
      <c r="A13" s="6" t="s">
        <v>30</v>
      </c>
      <c r="B13" s="6">
        <v>37.935000000000002</v>
      </c>
      <c r="C13" s="6">
        <v>37.935000000000002</v>
      </c>
      <c r="D13" s="6" t="s">
        <v>67</v>
      </c>
      <c r="E13" s="6">
        <v>74.244546</v>
      </c>
      <c r="F13" s="6">
        <v>77.623566499999995</v>
      </c>
      <c r="H13" s="6" t="s">
        <v>30</v>
      </c>
      <c r="I13" s="6">
        <f t="shared" si="0"/>
        <v>-0.39490494576697865</v>
      </c>
      <c r="J13" s="6">
        <f t="shared" si="1"/>
        <v>-0.55857884290629056</v>
      </c>
      <c r="K13" s="6" t="e">
        <f t="shared" si="2"/>
        <v>#VALUE!</v>
      </c>
      <c r="L13" s="6">
        <f t="shared" si="3"/>
        <v>0.21907252868466087</v>
      </c>
      <c r="M13" s="6">
        <f t="shared" si="4"/>
        <v>0.10897286173053254</v>
      </c>
    </row>
    <row r="14" spans="1:13">
      <c r="A14" s="6" t="s">
        <v>17</v>
      </c>
      <c r="B14" s="6">
        <v>9.4837600000000002</v>
      </c>
      <c r="C14" s="6">
        <v>17.378423999999999</v>
      </c>
      <c r="D14" s="6">
        <v>32.671861999999997</v>
      </c>
      <c r="E14" s="6">
        <v>42.294452</v>
      </c>
      <c r="F14" s="6">
        <v>51.099178774415897</v>
      </c>
      <c r="H14" s="6" t="s">
        <v>17</v>
      </c>
      <c r="I14" s="6">
        <f t="shared" si="0"/>
        <v>-1.4354278066122341</v>
      </c>
      <c r="J14" s="6">
        <f t="shared" si="1"/>
        <v>-1.3482144372041935</v>
      </c>
      <c r="K14" s="6">
        <f t="shared" si="2"/>
        <v>-1.2981569827930532</v>
      </c>
      <c r="L14" s="6">
        <f t="shared" si="3"/>
        <v>-1.3626092277608242</v>
      </c>
      <c r="M14" s="6">
        <f t="shared" si="4"/>
        <v>-1.2766689921752681</v>
      </c>
    </row>
    <row r="15" spans="1:13">
      <c r="A15" s="6" t="s">
        <v>44</v>
      </c>
      <c r="B15" s="6">
        <v>12.516</v>
      </c>
      <c r="C15" s="6">
        <v>23.651</v>
      </c>
      <c r="D15" s="6">
        <v>55.221308000000001</v>
      </c>
      <c r="E15" s="6">
        <v>76.890428</v>
      </c>
      <c r="F15" s="6">
        <v>84.497583333333296</v>
      </c>
      <c r="H15" s="6" t="s">
        <v>44</v>
      </c>
      <c r="I15" s="6">
        <f t="shared" si="0"/>
        <v>-1.324532287135072</v>
      </c>
      <c r="J15" s="6">
        <f t="shared" si="1"/>
        <v>-1.1072672445618603</v>
      </c>
      <c r="K15" s="6">
        <f t="shared" si="2"/>
        <v>-0.30263966471767145</v>
      </c>
      <c r="L15" s="6">
        <f t="shared" si="3"/>
        <v>0.35005628382189125</v>
      </c>
      <c r="M15" s="6">
        <f t="shared" si="4"/>
        <v>0.46807353267768387</v>
      </c>
    </row>
    <row r="16" spans="1:13">
      <c r="A16" s="6" t="s">
        <v>31</v>
      </c>
      <c r="B16" s="6">
        <v>3.24</v>
      </c>
      <c r="C16" s="6">
        <v>17.064</v>
      </c>
      <c r="D16" s="6">
        <v>46.333500000000001</v>
      </c>
      <c r="E16" s="6">
        <v>70.803749999999994</v>
      </c>
      <c r="F16" s="6">
        <v>60.06</v>
      </c>
      <c r="H16" s="6" t="s">
        <v>31</v>
      </c>
      <c r="I16" s="6">
        <f t="shared" si="0"/>
        <v>-1.6637754996347938</v>
      </c>
      <c r="J16" s="6">
        <f t="shared" si="1"/>
        <v>-1.3602923426930027</v>
      </c>
      <c r="K16" s="6">
        <f t="shared" si="2"/>
        <v>-0.69502033711773492</v>
      </c>
      <c r="L16" s="6">
        <f t="shared" si="3"/>
        <v>4.8736746234361708E-2</v>
      </c>
      <c r="M16" s="6">
        <f t="shared" si="4"/>
        <v>-0.80855304303460296</v>
      </c>
    </row>
    <row r="17" spans="1:13">
      <c r="A17" s="6" t="s">
        <v>32</v>
      </c>
      <c r="B17" s="6">
        <v>49.283333333333303</v>
      </c>
      <c r="C17" s="6">
        <v>65.12</v>
      </c>
      <c r="D17" s="6">
        <v>72.45</v>
      </c>
      <c r="E17" s="6">
        <v>59.543599</v>
      </c>
      <c r="F17" s="6">
        <v>51.107443500000002</v>
      </c>
      <c r="H17" s="6" t="s">
        <v>32</v>
      </c>
      <c r="I17" s="6">
        <f t="shared" si="0"/>
        <v>2.0127940877875464E-2</v>
      </c>
      <c r="J17" s="6">
        <f t="shared" si="1"/>
        <v>0.48567306125267473</v>
      </c>
      <c r="K17" s="6">
        <f t="shared" si="2"/>
        <v>0.45797597319142769</v>
      </c>
      <c r="L17" s="6">
        <f t="shared" si="3"/>
        <v>-0.50869433398472541</v>
      </c>
      <c r="M17" s="6">
        <f t="shared" si="4"/>
        <v>-1.2762372404681652</v>
      </c>
    </row>
    <row r="18" spans="1:13">
      <c r="A18" s="6" t="s">
        <v>45</v>
      </c>
      <c r="B18" s="6">
        <v>72.504000000000005</v>
      </c>
      <c r="C18" s="6">
        <v>82.631900000000002</v>
      </c>
      <c r="D18" s="6">
        <v>86.970740000000006</v>
      </c>
      <c r="E18" s="6">
        <v>91.671319999999994</v>
      </c>
      <c r="F18" s="6">
        <v>94.270759999999996</v>
      </c>
      <c r="H18" s="6" t="s">
        <v>45</v>
      </c>
      <c r="I18" s="6">
        <f t="shared" si="0"/>
        <v>0.86935751789223747</v>
      </c>
      <c r="J18" s="6">
        <f t="shared" si="1"/>
        <v>1.1583541324478699</v>
      </c>
      <c r="K18" s="6">
        <f t="shared" si="2"/>
        <v>1.099040420684724</v>
      </c>
      <c r="L18" s="6">
        <f t="shared" si="3"/>
        <v>1.0817808045820183</v>
      </c>
      <c r="M18" s="6">
        <f t="shared" si="4"/>
        <v>0.97862717014720801</v>
      </c>
    </row>
    <row r="19" spans="1:13">
      <c r="A19" s="6" t="s">
        <v>12</v>
      </c>
      <c r="B19" s="6" t="s">
        <v>67</v>
      </c>
      <c r="C19" s="6" t="s">
        <v>67</v>
      </c>
      <c r="D19" s="6">
        <v>76.844999999999999</v>
      </c>
      <c r="E19" s="6">
        <v>79.782499999999999</v>
      </c>
      <c r="F19" s="6">
        <v>81.168999999999997</v>
      </c>
      <c r="H19" s="6" t="s">
        <v>12</v>
      </c>
      <c r="I19" s="6" t="e">
        <f t="shared" si="0"/>
        <v>#VALUE!</v>
      </c>
      <c r="J19" s="6" t="e">
        <f t="shared" si="1"/>
        <v>#VALUE!</v>
      </c>
      <c r="K19" s="6">
        <f t="shared" si="2"/>
        <v>0.65200728610888459</v>
      </c>
      <c r="L19" s="6">
        <f t="shared" si="3"/>
        <v>0.493227615985321</v>
      </c>
      <c r="M19" s="6">
        <f t="shared" si="4"/>
        <v>0.29418735560181569</v>
      </c>
    </row>
    <row r="20" spans="1:13">
      <c r="A20" s="6" t="s">
        <v>33</v>
      </c>
      <c r="B20" s="6">
        <v>29.16</v>
      </c>
      <c r="C20" s="6">
        <v>39.700000000000003</v>
      </c>
      <c r="D20" s="6">
        <v>44.480944999999998</v>
      </c>
      <c r="E20" s="6">
        <v>51.391635200000003</v>
      </c>
      <c r="F20" s="6">
        <v>56.533433333333299</v>
      </c>
      <c r="H20" s="6" t="s">
        <v>33</v>
      </c>
      <c r="I20" s="6">
        <f t="shared" si="0"/>
        <v>-0.71582551386584248</v>
      </c>
      <c r="J20" s="6">
        <f t="shared" si="1"/>
        <v>-0.49078025505120232</v>
      </c>
      <c r="K20" s="6">
        <f t="shared" si="2"/>
        <v>-0.77680729477457233</v>
      </c>
      <c r="L20" s="6">
        <f t="shared" si="3"/>
        <v>-0.91225535078999698</v>
      </c>
      <c r="M20" s="6">
        <f t="shared" si="4"/>
        <v>-0.99278192795657694</v>
      </c>
    </row>
    <row r="21" spans="1:13">
      <c r="A21" s="6" t="s">
        <v>14</v>
      </c>
      <c r="B21" s="6" t="s">
        <v>67</v>
      </c>
      <c r="C21" s="6" t="s">
        <v>67</v>
      </c>
      <c r="D21" s="6">
        <v>45.210875000000001</v>
      </c>
      <c r="E21" s="6">
        <v>71.634</v>
      </c>
      <c r="F21" s="6">
        <v>94.23</v>
      </c>
      <c r="H21" s="6" t="s">
        <v>14</v>
      </c>
      <c r="I21" s="6" t="e">
        <f t="shared" si="0"/>
        <v>#VALUE!</v>
      </c>
      <c r="J21" s="6" t="e">
        <f t="shared" si="1"/>
        <v>#VALUE!</v>
      </c>
      <c r="K21" s="6">
        <f t="shared" si="2"/>
        <v>-0.74458220348041071</v>
      </c>
      <c r="L21" s="6">
        <f t="shared" si="3"/>
        <v>8.9838073770013849E-2</v>
      </c>
      <c r="M21" s="6">
        <f t="shared" si="4"/>
        <v>0.97649785570083858</v>
      </c>
    </row>
    <row r="22" spans="1:13">
      <c r="A22" s="6" t="s">
        <v>16</v>
      </c>
      <c r="B22" s="6">
        <v>76.387699999999995</v>
      </c>
      <c r="C22" s="6">
        <v>86.49</v>
      </c>
      <c r="D22" s="6">
        <v>94.8</v>
      </c>
      <c r="E22" s="6" t="s">
        <v>67</v>
      </c>
      <c r="F22" s="6">
        <v>96.844075000000004</v>
      </c>
      <c r="H22" s="6" t="s">
        <v>16</v>
      </c>
      <c r="I22" s="6">
        <f t="shared" si="0"/>
        <v>1.0113927555361752</v>
      </c>
      <c r="J22" s="6">
        <f t="shared" si="1"/>
        <v>1.3065545470675388</v>
      </c>
      <c r="K22" s="6">
        <f t="shared" si="2"/>
        <v>1.4446881105532401</v>
      </c>
      <c r="L22" s="6" t="e">
        <f t="shared" si="3"/>
        <v>#VALUE!</v>
      </c>
      <c r="M22" s="6">
        <f t="shared" si="4"/>
        <v>1.1130579062747881</v>
      </c>
    </row>
    <row r="23" spans="1:13">
      <c r="A23" s="6" t="s">
        <v>35</v>
      </c>
      <c r="B23" s="6" t="s">
        <v>67</v>
      </c>
      <c r="C23" s="6">
        <v>7.6959999999999997</v>
      </c>
      <c r="D23" s="6">
        <v>23.66</v>
      </c>
      <c r="E23" s="6">
        <v>23.66</v>
      </c>
      <c r="F23" s="6">
        <v>39.722996333333299</v>
      </c>
      <c r="H23" s="6" t="s">
        <v>35</v>
      </c>
      <c r="I23" s="6" t="e">
        <f t="shared" si="0"/>
        <v>#VALUE!</v>
      </c>
      <c r="J23" s="6">
        <f t="shared" si="1"/>
        <v>-1.7201434310932671</v>
      </c>
      <c r="K23" s="6">
        <f t="shared" si="2"/>
        <v>-1.6960144152597065</v>
      </c>
      <c r="L23" s="6">
        <f t="shared" si="3"/>
        <v>-2.2851033139991648</v>
      </c>
      <c r="M23" s="6">
        <f t="shared" si="4"/>
        <v>-1.8709641250588749</v>
      </c>
    </row>
    <row r="24" spans="1:13">
      <c r="A24" s="6" t="s">
        <v>19</v>
      </c>
      <c r="B24" s="6">
        <v>93.95496</v>
      </c>
      <c r="C24" s="6">
        <v>95.942819999999998</v>
      </c>
      <c r="D24" s="6">
        <v>97.727417799999998</v>
      </c>
      <c r="E24" s="6">
        <v>99.199489999999997</v>
      </c>
      <c r="F24" s="6">
        <v>99.274765250000002</v>
      </c>
      <c r="H24" s="6" t="s">
        <v>19</v>
      </c>
      <c r="I24" s="6">
        <f t="shared" si="0"/>
        <v>1.6538651269481921</v>
      </c>
      <c r="J24" s="6">
        <f t="shared" si="1"/>
        <v>1.6696638089646125</v>
      </c>
      <c r="K24" s="6">
        <f t="shared" si="2"/>
        <v>1.5739283196981626</v>
      </c>
      <c r="L24" s="6">
        <f t="shared" si="3"/>
        <v>1.4544610586188362</v>
      </c>
      <c r="M24" s="6">
        <f t="shared" si="4"/>
        <v>1.240037883310491</v>
      </c>
    </row>
    <row r="25" spans="1:13">
      <c r="A25" s="6" t="s">
        <v>36</v>
      </c>
      <c r="B25" s="6">
        <v>64</v>
      </c>
      <c r="C25" s="6">
        <v>64</v>
      </c>
      <c r="D25" s="6" t="s">
        <v>67</v>
      </c>
      <c r="E25" s="6" t="s">
        <v>67</v>
      </c>
      <c r="F25" s="6">
        <v>70.191999999999993</v>
      </c>
      <c r="H25" s="6" t="s">
        <v>36</v>
      </c>
      <c r="I25" s="6">
        <f t="shared" si="0"/>
        <v>0.55834800095631287</v>
      </c>
      <c r="J25" s="6">
        <f t="shared" si="1"/>
        <v>0.44265072788287352</v>
      </c>
      <c r="K25" s="6" t="e">
        <f t="shared" si="2"/>
        <v>#VALUE!</v>
      </c>
      <c r="L25" s="6" t="e">
        <f t="shared" si="3"/>
        <v>#VALUE!</v>
      </c>
      <c r="M25" s="6">
        <f t="shared" si="4"/>
        <v>-0.2792543685836964</v>
      </c>
    </row>
    <row r="26" spans="1:13">
      <c r="A26" s="6" t="s">
        <v>37</v>
      </c>
      <c r="B26" s="6">
        <v>53.76</v>
      </c>
      <c r="C26" s="6">
        <v>58.322932000000002</v>
      </c>
      <c r="D26" s="6">
        <v>66.091521999999998</v>
      </c>
      <c r="E26" s="6">
        <v>83.451899999999995</v>
      </c>
      <c r="F26" s="6">
        <v>83.833479999999994</v>
      </c>
      <c r="H26" s="6" t="s">
        <v>37</v>
      </c>
      <c r="I26" s="6">
        <f t="shared" si="0"/>
        <v>0.18384924114635665</v>
      </c>
      <c r="J26" s="6">
        <f t="shared" si="1"/>
        <v>0.2245786635444543</v>
      </c>
      <c r="K26" s="6">
        <f t="shared" si="2"/>
        <v>0.17726065248681608</v>
      </c>
      <c r="L26" s="6">
        <f t="shared" si="3"/>
        <v>0.6748803847409014</v>
      </c>
      <c r="M26" s="6">
        <f t="shared" si="4"/>
        <v>0.43338057827265575</v>
      </c>
    </row>
    <row r="27" spans="1:13">
      <c r="A27" s="6" t="s">
        <v>21</v>
      </c>
      <c r="B27" s="6">
        <v>23.704833333333301</v>
      </c>
      <c r="C27" s="6">
        <v>28.718219999999999</v>
      </c>
      <c r="D27" s="6">
        <v>37.931240000000003</v>
      </c>
      <c r="E27" s="6">
        <v>54.045140000000004</v>
      </c>
      <c r="F27" s="6">
        <v>57.176020000000001</v>
      </c>
      <c r="H27" s="6" t="s">
        <v>21</v>
      </c>
      <c r="I27" s="6">
        <f t="shared" si="0"/>
        <v>-0.91533265753999205</v>
      </c>
      <c r="J27" s="6">
        <f t="shared" si="1"/>
        <v>-0.91262114804567895</v>
      </c>
      <c r="K27" s="6">
        <f t="shared" si="2"/>
        <v>-1.0659649421857287</v>
      </c>
      <c r="L27" s="6">
        <f t="shared" si="3"/>
        <v>-0.78089423076322884</v>
      </c>
      <c r="M27" s="6">
        <f t="shared" si="4"/>
        <v>-0.95921301057733166</v>
      </c>
    </row>
    <row r="28" spans="1:13">
      <c r="A28" s="6" t="s">
        <v>38</v>
      </c>
      <c r="B28" s="6">
        <v>11.4885</v>
      </c>
      <c r="C28" s="6">
        <v>29.48</v>
      </c>
      <c r="D28" s="6">
        <v>46.43</v>
      </c>
      <c r="E28" s="6">
        <v>54.6205304</v>
      </c>
      <c r="F28" s="6">
        <v>54.120925999999997</v>
      </c>
      <c r="H28" s="6" t="s">
        <v>38</v>
      </c>
      <c r="I28" s="6">
        <f t="shared" si="0"/>
        <v>-1.3621101656218619</v>
      </c>
      <c r="J28" s="6">
        <f t="shared" si="1"/>
        <v>-0.88335904705063684</v>
      </c>
      <c r="K28" s="6">
        <f t="shared" si="2"/>
        <v>-0.69076003639042327</v>
      </c>
      <c r="L28" s="6">
        <f t="shared" si="3"/>
        <v>-0.75240966672677045</v>
      </c>
      <c r="M28" s="6">
        <f t="shared" si="4"/>
        <v>-1.1188120240517614</v>
      </c>
    </row>
    <row r="29" spans="1:13">
      <c r="A29" s="6" t="s">
        <v>24</v>
      </c>
      <c r="B29" s="6">
        <v>25.310193999999999</v>
      </c>
      <c r="C29" s="6">
        <v>27.12988</v>
      </c>
      <c r="D29" s="6">
        <v>29.804161199999999</v>
      </c>
      <c r="E29" s="6">
        <v>50.9920902</v>
      </c>
      <c r="F29" s="6">
        <v>54.693412000000002</v>
      </c>
      <c r="H29" s="6" t="s">
        <v>24</v>
      </c>
      <c r="I29" s="6">
        <f t="shared" si="0"/>
        <v>-0.85662117524366754</v>
      </c>
      <c r="J29" s="6">
        <f t="shared" si="1"/>
        <v>-0.97363373106763396</v>
      </c>
      <c r="K29" s="6">
        <f t="shared" si="2"/>
        <v>-1.4247607942329719</v>
      </c>
      <c r="L29" s="6">
        <f t="shared" si="3"/>
        <v>-0.93203473038678364</v>
      </c>
      <c r="M29" s="6">
        <f t="shared" si="4"/>
        <v>-1.0889051862170096</v>
      </c>
    </row>
    <row r="30" spans="1:13">
      <c r="A30" s="6" t="s">
        <v>23</v>
      </c>
      <c r="B30" s="6" t="s">
        <v>67</v>
      </c>
      <c r="C30" s="6">
        <v>15.439685750000001</v>
      </c>
      <c r="D30" s="6">
        <v>33.923520000000003</v>
      </c>
      <c r="E30" s="6">
        <v>59.857280000000003</v>
      </c>
      <c r="F30" s="6">
        <v>59.778179999999999</v>
      </c>
      <c r="H30" s="6" t="s">
        <v>23</v>
      </c>
      <c r="I30" s="6" t="e">
        <f t="shared" si="0"/>
        <v>#VALUE!</v>
      </c>
      <c r="J30" s="6">
        <f t="shared" si="1"/>
        <v>-1.4226867973008761</v>
      </c>
      <c r="K30" s="6">
        <f t="shared" si="2"/>
        <v>-1.2428985425055357</v>
      </c>
      <c r="L30" s="6">
        <f t="shared" si="3"/>
        <v>-0.49316563115700979</v>
      </c>
      <c r="M30" s="6">
        <f t="shared" si="4"/>
        <v>-0.8232754031247882</v>
      </c>
    </row>
    <row r="31" spans="1:13">
      <c r="A31" s="6" t="s">
        <v>160</v>
      </c>
      <c r="B31" s="6">
        <v>28.3953666666667</v>
      </c>
      <c r="C31" s="6">
        <v>46.117339999999999</v>
      </c>
      <c r="D31" s="6">
        <v>61.823059999999998</v>
      </c>
      <c r="E31" s="6">
        <v>75.350939999999994</v>
      </c>
      <c r="F31" s="6">
        <v>82.424464200000003</v>
      </c>
      <c r="H31" s="6" t="s">
        <v>160</v>
      </c>
      <c r="I31" s="6">
        <f t="shared" si="0"/>
        <v>-0.74378979463172856</v>
      </c>
      <c r="J31" s="6">
        <f t="shared" si="1"/>
        <v>-0.24427227216963199</v>
      </c>
      <c r="K31" s="6">
        <f t="shared" si="2"/>
        <v>-1.1184236249992752E-2</v>
      </c>
      <c r="L31" s="6">
        <f t="shared" si="3"/>
        <v>0.2738442988472381</v>
      </c>
      <c r="M31" s="6">
        <f t="shared" si="4"/>
        <v>0.35977317645461587</v>
      </c>
    </row>
    <row r="32" spans="1:13">
      <c r="A32" s="6" t="s">
        <v>10</v>
      </c>
      <c r="B32" s="6" t="s">
        <v>67</v>
      </c>
      <c r="C32" s="6">
        <v>75.33</v>
      </c>
      <c r="D32" s="6">
        <v>90.5</v>
      </c>
      <c r="E32" s="6">
        <v>90.558750000000003</v>
      </c>
      <c r="F32" s="6">
        <v>94.521916666666698</v>
      </c>
      <c r="H32" s="6" t="s">
        <v>10</v>
      </c>
      <c r="I32" s="6" t="e">
        <f t="shared" si="0"/>
        <v>#VALUE!</v>
      </c>
      <c r="J32" s="6">
        <f t="shared" si="1"/>
        <v>0.87786772527559287</v>
      </c>
      <c r="K32" s="6">
        <f t="shared" si="2"/>
        <v>1.2548508760719967</v>
      </c>
      <c r="L32" s="6">
        <f t="shared" si="3"/>
        <v>1.0267032930176223</v>
      </c>
      <c r="M32" s="6">
        <f t="shared" si="4"/>
        <v>0.99174766864170005</v>
      </c>
    </row>
    <row r="33" spans="1:13">
      <c r="A33" s="6" t="s">
        <v>26</v>
      </c>
      <c r="B33" s="6">
        <v>86.49</v>
      </c>
      <c r="C33" s="6">
        <v>80.224999999999994</v>
      </c>
      <c r="D33" s="6">
        <v>75.037499999999994</v>
      </c>
      <c r="E33" s="6">
        <v>90.396000000000001</v>
      </c>
      <c r="F33" s="6">
        <v>93.2</v>
      </c>
      <c r="H33" s="6" t="s">
        <v>26</v>
      </c>
      <c r="I33" s="6">
        <f t="shared" si="0"/>
        <v>1.3808555310467339</v>
      </c>
      <c r="J33" s="6">
        <f t="shared" si="1"/>
        <v>1.0658983697802142</v>
      </c>
      <c r="K33" s="6">
        <f t="shared" si="2"/>
        <v>0.57220942533566399</v>
      </c>
      <c r="L33" s="6">
        <f t="shared" si="3"/>
        <v>1.0186463932206606</v>
      </c>
      <c r="M33" s="6">
        <f t="shared" si="4"/>
        <v>0.92269035129061017</v>
      </c>
    </row>
    <row r="34" spans="1:13">
      <c r="A34" s="6" t="s">
        <v>40</v>
      </c>
      <c r="B34" s="6">
        <v>89.305000000000007</v>
      </c>
      <c r="C34" s="6">
        <v>91.509780000000006</v>
      </c>
      <c r="D34" s="6">
        <v>92.893716124999997</v>
      </c>
      <c r="E34" s="6">
        <v>93.745964499999999</v>
      </c>
      <c r="F34" s="6">
        <v>95.164391666666702</v>
      </c>
      <c r="H34" s="6" t="s">
        <v>40</v>
      </c>
      <c r="I34" s="6">
        <f t="shared" si="0"/>
        <v>1.4838061178499595</v>
      </c>
      <c r="J34" s="6">
        <f t="shared" si="1"/>
        <v>1.4993783404631282</v>
      </c>
      <c r="K34" s="6">
        <f t="shared" si="2"/>
        <v>1.360529120095987</v>
      </c>
      <c r="L34" s="6">
        <f t="shared" si="3"/>
        <v>1.1844855840033237</v>
      </c>
      <c r="M34" s="6">
        <f t="shared" si="4"/>
        <v>1.0253107525212746</v>
      </c>
    </row>
    <row r="35" spans="1:13">
      <c r="A35" s="6" t="s">
        <v>41</v>
      </c>
      <c r="B35" s="6">
        <v>5.9873750000000001</v>
      </c>
      <c r="C35" s="6">
        <v>13.151087</v>
      </c>
      <c r="D35" s="6">
        <v>21.6575785</v>
      </c>
      <c r="E35" s="6">
        <v>22.205138300000002</v>
      </c>
      <c r="F35" s="6">
        <v>31.554967999999999</v>
      </c>
      <c r="H35" s="6" t="s">
        <v>41</v>
      </c>
      <c r="I35" s="6">
        <f t="shared" si="0"/>
        <v>-1.5632981041042393</v>
      </c>
      <c r="J35" s="6">
        <f t="shared" si="1"/>
        <v>-1.5105982779903491</v>
      </c>
      <c r="K35" s="6">
        <f t="shared" si="2"/>
        <v>-1.7844177082424466</v>
      </c>
      <c r="L35" s="6">
        <f t="shared" si="3"/>
        <v>-2.3571258942470119</v>
      </c>
      <c r="M35" s="6">
        <f t="shared" si="4"/>
        <v>-2.2976643392032456</v>
      </c>
    </row>
    <row r="36" spans="1:13">
      <c r="A36" s="6" t="s">
        <v>42</v>
      </c>
      <c r="B36" s="6">
        <v>82.896000000000001</v>
      </c>
      <c r="C36" s="6">
        <v>78.959999999999994</v>
      </c>
      <c r="D36" s="6">
        <v>95.257499999999993</v>
      </c>
      <c r="E36" s="6">
        <v>94.184438249999999</v>
      </c>
      <c r="F36" s="6">
        <v>96.338194000000001</v>
      </c>
      <c r="H36" s="6" t="s">
        <v>42</v>
      </c>
      <c r="I36" s="6">
        <f t="shared" si="0"/>
        <v>1.2494152436681225</v>
      </c>
      <c r="J36" s="6">
        <f t="shared" si="1"/>
        <v>1.01730618075093</v>
      </c>
      <c r="K36" s="6">
        <f t="shared" si="2"/>
        <v>1.464885909338163</v>
      </c>
      <c r="L36" s="6">
        <f t="shared" si="3"/>
        <v>1.2061921220515446</v>
      </c>
      <c r="M36" s="6">
        <f t="shared" si="4"/>
        <v>1.0866305333247386</v>
      </c>
    </row>
    <row r="37" spans="1:13">
      <c r="A37" s="6" t="s">
        <v>105</v>
      </c>
      <c r="B37" s="6">
        <v>51.552399999999999</v>
      </c>
      <c r="C37" s="6">
        <v>56.851599999999998</v>
      </c>
      <c r="D37" s="6">
        <v>56.100099999999998</v>
      </c>
      <c r="E37" s="6">
        <v>56.174999999999997</v>
      </c>
      <c r="F37" s="6">
        <v>50.436500000000002</v>
      </c>
      <c r="H37" s="6" t="s">
        <v>105</v>
      </c>
      <c r="I37" s="6">
        <f t="shared" si="0"/>
        <v>0.10311257492013998</v>
      </c>
      <c r="J37" s="6">
        <f t="shared" si="1"/>
        <v>0.16806068515011835</v>
      </c>
      <c r="K37" s="6">
        <f t="shared" si="2"/>
        <v>-0.26384258495854579</v>
      </c>
      <c r="L37" s="6">
        <f t="shared" si="3"/>
        <v>-0.6754560212298556</v>
      </c>
      <c r="M37" s="6">
        <f t="shared" si="4"/>
        <v>-1.3112875272014313</v>
      </c>
    </row>
    <row r="38" spans="1:13">
      <c r="A38" s="6" t="s">
        <v>1609</v>
      </c>
      <c r="B38" s="6">
        <f>AVERAGE(B3:B37)</f>
        <v>48.732970724137914</v>
      </c>
      <c r="C38" s="6">
        <f>AVERAGE(C3:C37)</f>
        <v>52.476477764062494</v>
      </c>
      <c r="D38" s="6">
        <f>AVERAGE(D3:D37)</f>
        <v>62.076393946875001</v>
      </c>
      <c r="E38" s="6">
        <f>AVERAGE(E3:E37)</f>
        <v>69.819263950833331</v>
      </c>
      <c r="F38" s="6">
        <f>AVERAGE(F3:F37)</f>
        <v>75.537574056888062</v>
      </c>
      <c r="M38" s="6">
        <f>(M7+M14+M27)/3</f>
        <v>-0.96348325815730729</v>
      </c>
    </row>
    <row r="39" spans="1:13">
      <c r="B39" s="6">
        <f>STDEV(B3:B37)</f>
        <v>27.343214715040475</v>
      </c>
      <c r="C39" s="6">
        <f>STDEV(C3:C37)</f>
        <v>26.032990595209544</v>
      </c>
      <c r="D39" s="6">
        <f>STDEV(D3:D37)</f>
        <v>22.650983152753685</v>
      </c>
      <c r="E39" s="6">
        <f>STDEV(E3:E37)</f>
        <v>20.200077461727496</v>
      </c>
      <c r="F39" s="6">
        <f>STDEV(F3:F37)</f>
        <v>19.142311305636479</v>
      </c>
    </row>
  </sheetData>
  <mergeCells count="2">
    <mergeCell ref="B1:F1"/>
    <mergeCell ref="I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"/>
  <sheetViews>
    <sheetView workbookViewId="0">
      <selection activeCell="D3" sqref="D3"/>
    </sheetView>
  </sheetViews>
  <sheetFormatPr defaultRowHeight="13.8"/>
  <cols>
    <col min="1" max="1" width="9" style="12"/>
    <col min="2" max="9" width="9.125" style="12" bestFit="1" customWidth="1"/>
    <col min="10" max="10" width="22.125" style="12" bestFit="1" customWidth="1"/>
    <col min="11" max="13" width="9.125" style="12" bestFit="1" customWidth="1"/>
    <col min="14" max="15" width="9" style="12"/>
    <col min="16" max="16" width="14.5" style="12" bestFit="1" customWidth="1"/>
    <col min="17" max="18" width="11.375" style="12" customWidth="1"/>
    <col min="19" max="27" width="14.5" style="12" bestFit="1" customWidth="1"/>
    <col min="28" max="16384" width="9" style="12"/>
  </cols>
  <sheetData>
    <row r="1" spans="1:27">
      <c r="A1" s="12" t="s">
        <v>1549</v>
      </c>
    </row>
    <row r="2" spans="1:27">
      <c r="A2" s="12" t="s">
        <v>80</v>
      </c>
      <c r="N2" s="12" t="s">
        <v>123</v>
      </c>
    </row>
    <row r="3" spans="1:27">
      <c r="A3" s="12" t="s">
        <v>1550</v>
      </c>
    </row>
    <row r="4" spans="1:27">
      <c r="B4" s="316" t="s">
        <v>162</v>
      </c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P4" s="316" t="s">
        <v>162</v>
      </c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</row>
    <row r="5" spans="1:27">
      <c r="A5" s="318" t="s">
        <v>71</v>
      </c>
      <c r="B5" s="318" t="s">
        <v>57</v>
      </c>
      <c r="C5" s="318" t="s">
        <v>58</v>
      </c>
      <c r="D5" s="318" t="s">
        <v>59</v>
      </c>
      <c r="E5" s="318" t="s">
        <v>60</v>
      </c>
      <c r="F5" s="318" t="s">
        <v>61</v>
      </c>
      <c r="G5" s="318" t="s">
        <v>62</v>
      </c>
      <c r="H5" s="318" t="s">
        <v>63</v>
      </c>
      <c r="I5" s="318" t="s">
        <v>64</v>
      </c>
      <c r="J5" s="318" t="s">
        <v>65</v>
      </c>
      <c r="K5" s="318" t="s">
        <v>66</v>
      </c>
      <c r="L5" s="318" t="s">
        <v>73</v>
      </c>
      <c r="M5" s="318" t="s">
        <v>76</v>
      </c>
      <c r="O5" s="318" t="s">
        <v>71</v>
      </c>
      <c r="P5" s="318" t="s">
        <v>57</v>
      </c>
      <c r="Q5" s="318" t="s">
        <v>58</v>
      </c>
      <c r="R5" s="318" t="s">
        <v>59</v>
      </c>
      <c r="S5" s="318" t="s">
        <v>60</v>
      </c>
      <c r="T5" s="318" t="s">
        <v>61</v>
      </c>
      <c r="U5" s="318" t="s">
        <v>62</v>
      </c>
      <c r="V5" s="318" t="s">
        <v>63</v>
      </c>
      <c r="W5" s="318" t="s">
        <v>64</v>
      </c>
      <c r="X5" s="318" t="s">
        <v>65</v>
      </c>
      <c r="Y5" s="318" t="s">
        <v>66</v>
      </c>
      <c r="Z5" s="318" t="s">
        <v>73</v>
      </c>
      <c r="AA5" s="318" t="s">
        <v>76</v>
      </c>
    </row>
    <row r="6" spans="1:27">
      <c r="A6" s="318" t="s">
        <v>4</v>
      </c>
      <c r="B6" s="319">
        <v>81.900000000000006</v>
      </c>
      <c r="C6" s="319">
        <v>83.5</v>
      </c>
      <c r="D6" s="319">
        <v>84</v>
      </c>
      <c r="E6" s="319">
        <v>85.3</v>
      </c>
      <c r="F6" s="320">
        <v>87.4</v>
      </c>
      <c r="G6" s="320">
        <v>88.2</v>
      </c>
      <c r="H6" s="320">
        <v>88.5</v>
      </c>
      <c r="I6" s="319" t="s">
        <v>69</v>
      </c>
      <c r="J6" s="319" t="s">
        <v>69</v>
      </c>
      <c r="K6" s="319" t="s">
        <v>69</v>
      </c>
      <c r="L6" s="319" t="s">
        <v>69</v>
      </c>
      <c r="M6" s="318" t="s">
        <v>69</v>
      </c>
      <c r="N6" s="12" t="s">
        <v>28</v>
      </c>
      <c r="O6" s="318" t="s">
        <v>4</v>
      </c>
      <c r="P6" s="321">
        <f t="shared" ref="P6:P33" si="0">(B6-B$34)/B$35</f>
        <v>0.53891250105615374</v>
      </c>
      <c r="Q6" s="321">
        <f t="shared" ref="Q6:Q33" si="1">(C6-C$34)/C$35</f>
        <v>0.6561210842174221</v>
      </c>
      <c r="R6" s="321">
        <f t="shared" ref="R6:R33" si="2">(D6-D$34)/D$35</f>
        <v>0.68479682577526702</v>
      </c>
      <c r="S6" s="321">
        <f t="shared" ref="S6:S33" si="3">(E6-E$34)/E$35</f>
        <v>0.52703033355347162</v>
      </c>
      <c r="T6" s="321">
        <f t="shared" ref="T6:AA6" si="4">(F6-F$34)/F$35</f>
        <v>0.90282761481845908</v>
      </c>
      <c r="U6" s="321">
        <f t="shared" si="4"/>
        <v>0.59731649278823806</v>
      </c>
      <c r="V6" s="321">
        <f t="shared" si="4"/>
        <v>0.67698525868136639</v>
      </c>
      <c r="W6" s="321" t="e">
        <f t="shared" si="4"/>
        <v>#VALUE!</v>
      </c>
      <c r="X6" s="321" t="e">
        <f t="shared" si="4"/>
        <v>#VALUE!</v>
      </c>
      <c r="Y6" s="321" t="e">
        <f t="shared" si="4"/>
        <v>#VALUE!</v>
      </c>
      <c r="Z6" s="321" t="e">
        <f t="shared" si="4"/>
        <v>#VALUE!</v>
      </c>
      <c r="AA6" s="321" t="e">
        <f t="shared" si="4"/>
        <v>#VALUE!</v>
      </c>
    </row>
    <row r="7" spans="1:27">
      <c r="A7" s="318" t="s">
        <v>5</v>
      </c>
      <c r="B7" s="320">
        <v>68.599999999999994</v>
      </c>
      <c r="C7" s="320">
        <v>68.7</v>
      </c>
      <c r="D7" s="320">
        <v>69</v>
      </c>
      <c r="E7" s="319">
        <v>69.400000000000006</v>
      </c>
      <c r="F7" s="320">
        <v>69.7</v>
      </c>
      <c r="G7" s="319">
        <v>70</v>
      </c>
      <c r="H7" s="320">
        <v>70.400000000000006</v>
      </c>
      <c r="I7" s="320">
        <v>70.599999999999994</v>
      </c>
      <c r="J7" s="320">
        <v>74.099999999999994</v>
      </c>
      <c r="K7" s="320">
        <v>74.3</v>
      </c>
      <c r="L7" s="320">
        <v>74.7</v>
      </c>
      <c r="M7" s="318" t="s">
        <v>69</v>
      </c>
      <c r="N7" s="12" t="s">
        <v>28</v>
      </c>
      <c r="O7" s="318" t="s">
        <v>5</v>
      </c>
      <c r="P7" s="321">
        <f t="shared" si="0"/>
        <v>-0.13178646314037001</v>
      </c>
      <c r="Q7" s="321">
        <f t="shared" si="1"/>
        <v>-7.1082513866790445E-2</v>
      </c>
      <c r="R7" s="321">
        <f t="shared" si="2"/>
        <v>-0.14549955651576146</v>
      </c>
      <c r="S7" s="321">
        <f t="shared" si="3"/>
        <v>-0.58238479930180653</v>
      </c>
      <c r="T7" s="321">
        <f t="shared" ref="T7:T33" si="5">(F7-F$34)/F$35</f>
        <v>-0.44229433655247652</v>
      </c>
      <c r="U7" s="321">
        <f t="shared" ref="U7:U33" si="6">(G7-G$34)/G$35</f>
        <v>-0.37793270440796639</v>
      </c>
      <c r="V7" s="321">
        <f t="shared" ref="V7:V33" si="7">(H7-H$34)/H$35</f>
        <v>-0.38086508797757324</v>
      </c>
      <c r="W7" s="321">
        <f t="shared" ref="W7:W33" si="8">(I7-I$34)/I$35</f>
        <v>-0.33342410510224613</v>
      </c>
      <c r="X7" s="321">
        <f t="shared" ref="X7:X33" si="9">(J7-J$34)/J$35</f>
        <v>-0.10111357218817892</v>
      </c>
      <c r="Y7" s="321">
        <f t="shared" ref="Y7:Y33" si="10">(K7-K$34)/K$35</f>
        <v>-0.43773346224757204</v>
      </c>
      <c r="Z7" s="321">
        <f t="shared" ref="Z7:Z33" si="11">(L7-L$34)/L$35</f>
        <v>-0.25727442141272</v>
      </c>
      <c r="AA7" s="321" t="e">
        <f t="shared" ref="AA7:AA33" si="12">(M7-M$34)/M$35</f>
        <v>#VALUE!</v>
      </c>
    </row>
    <row r="8" spans="1:27">
      <c r="A8" s="318" t="s">
        <v>6</v>
      </c>
      <c r="B8" s="320">
        <v>75.3</v>
      </c>
      <c r="C8" s="320">
        <v>75.5</v>
      </c>
      <c r="D8" s="320">
        <v>76.7</v>
      </c>
      <c r="E8" s="320">
        <v>77.400000000000006</v>
      </c>
      <c r="F8" s="320">
        <v>78.599999999999994</v>
      </c>
      <c r="G8" s="319">
        <v>81.099999999999994</v>
      </c>
      <c r="H8" s="320">
        <v>81.099999999999994</v>
      </c>
      <c r="I8" s="320">
        <v>82.3</v>
      </c>
      <c r="J8" s="320">
        <v>83.3</v>
      </c>
      <c r="K8" s="320">
        <v>83</v>
      </c>
      <c r="L8" s="319">
        <v>84.7</v>
      </c>
      <c r="M8" s="318" t="s">
        <v>69</v>
      </c>
      <c r="N8" s="12" t="s">
        <v>28</v>
      </c>
      <c r="O8" s="318" t="s">
        <v>6</v>
      </c>
      <c r="P8" s="321">
        <f t="shared" si="0"/>
        <v>0.20608444363532227</v>
      </c>
      <c r="Q8" s="321">
        <f t="shared" si="1"/>
        <v>0.26303805822595577</v>
      </c>
      <c r="R8" s="321">
        <f t="shared" si="2"/>
        <v>0.28071925306029999</v>
      </c>
      <c r="S8" s="321">
        <f t="shared" si="3"/>
        <v>-2.4188506041288912E-2</v>
      </c>
      <c r="T8" s="321">
        <f t="shared" si="5"/>
        <v>0.23406641865663722</v>
      </c>
      <c r="U8" s="321">
        <f t="shared" si="6"/>
        <v>0.21686213564026779</v>
      </c>
      <c r="V8" s="321">
        <f t="shared" si="7"/>
        <v>0.24449395673240715</v>
      </c>
      <c r="W8" s="321">
        <f t="shared" si="8"/>
        <v>0.23235718999511062</v>
      </c>
      <c r="X8" s="321">
        <f t="shared" si="9"/>
        <v>0.49904440467069078</v>
      </c>
      <c r="Y8" s="321">
        <f t="shared" si="10"/>
        <v>0.13666791355240995</v>
      </c>
      <c r="Z8" s="321">
        <f t="shared" si="11"/>
        <v>0.43257812811665719</v>
      </c>
      <c r="AA8" s="321" t="e">
        <f t="shared" si="12"/>
        <v>#VALUE!</v>
      </c>
    </row>
    <row r="9" spans="1:27">
      <c r="A9" s="318" t="s">
        <v>7</v>
      </c>
      <c r="B9" s="318" t="s">
        <v>69</v>
      </c>
      <c r="C9" s="318" t="s">
        <v>69</v>
      </c>
      <c r="D9" s="318" t="s">
        <v>69</v>
      </c>
      <c r="E9" s="318" t="s">
        <v>69</v>
      </c>
      <c r="F9" s="318" t="s">
        <v>69</v>
      </c>
      <c r="G9" s="318" t="s">
        <v>69</v>
      </c>
      <c r="H9" s="319">
        <v>89.7</v>
      </c>
      <c r="I9" s="320">
        <v>90.3</v>
      </c>
      <c r="J9" s="320">
        <v>90.7</v>
      </c>
      <c r="K9" s="319">
        <v>90.7</v>
      </c>
      <c r="L9" s="319">
        <v>90.8</v>
      </c>
      <c r="M9" s="318">
        <v>91</v>
      </c>
      <c r="N9" s="12" t="s">
        <v>1551</v>
      </c>
      <c r="O9" s="318" t="s">
        <v>7</v>
      </c>
      <c r="P9" s="321" t="e">
        <f t="shared" si="0"/>
        <v>#VALUE!</v>
      </c>
      <c r="Q9" s="321" t="e">
        <f t="shared" si="1"/>
        <v>#VALUE!</v>
      </c>
      <c r="R9" s="321" t="e">
        <f t="shared" si="2"/>
        <v>#VALUE!</v>
      </c>
      <c r="S9" s="321" t="e">
        <f t="shared" si="3"/>
        <v>#VALUE!</v>
      </c>
      <c r="T9" s="321" t="e">
        <f t="shared" si="5"/>
        <v>#VALUE!</v>
      </c>
      <c r="U9" s="321" t="e">
        <f t="shared" si="6"/>
        <v>#VALUE!</v>
      </c>
      <c r="V9" s="321">
        <f t="shared" si="7"/>
        <v>0.74711898332173821</v>
      </c>
      <c r="W9" s="321">
        <f t="shared" si="8"/>
        <v>0.61921619518988436</v>
      </c>
      <c r="X9" s="321">
        <f t="shared" si="9"/>
        <v>0.98178016866586881</v>
      </c>
      <c r="Y9" s="321">
        <f t="shared" si="10"/>
        <v>0.64504614270871585</v>
      </c>
      <c r="Z9" s="321">
        <f t="shared" si="11"/>
        <v>0.85338818332957689</v>
      </c>
      <c r="AA9" s="321">
        <f t="shared" si="12"/>
        <v>0.90239142157099161</v>
      </c>
    </row>
    <row r="10" spans="1:27">
      <c r="A10" s="318" t="s">
        <v>72</v>
      </c>
      <c r="B10" s="320" t="s">
        <v>69</v>
      </c>
      <c r="C10" s="320">
        <v>95.3</v>
      </c>
      <c r="D10" s="320" t="s">
        <v>69</v>
      </c>
      <c r="E10" s="318" t="s">
        <v>69</v>
      </c>
      <c r="F10" s="320">
        <v>97.1</v>
      </c>
      <c r="G10" s="318" t="s">
        <v>69</v>
      </c>
      <c r="H10" s="318" t="s">
        <v>69</v>
      </c>
      <c r="I10" s="320">
        <v>97.3</v>
      </c>
      <c r="J10" s="318" t="s">
        <v>69</v>
      </c>
      <c r="K10" s="318" t="s">
        <v>69</v>
      </c>
      <c r="L10" s="318">
        <v>97</v>
      </c>
      <c r="M10" s="318" t="s">
        <v>69</v>
      </c>
      <c r="N10" s="12" t="s">
        <v>28</v>
      </c>
      <c r="O10" s="318" t="s">
        <v>72</v>
      </c>
      <c r="P10" s="321" t="e">
        <f t="shared" si="0"/>
        <v>#VALUE!</v>
      </c>
      <c r="Q10" s="321">
        <f t="shared" si="1"/>
        <v>1.2359185475548347</v>
      </c>
      <c r="R10" s="321" t="e">
        <f t="shared" si="2"/>
        <v>#VALUE!</v>
      </c>
      <c r="S10" s="321" t="e">
        <f t="shared" si="3"/>
        <v>#VALUE!</v>
      </c>
      <c r="T10" s="321">
        <f t="shared" si="5"/>
        <v>1.6399848424059198</v>
      </c>
      <c r="U10" s="321" t="e">
        <f t="shared" si="6"/>
        <v>#VALUE!</v>
      </c>
      <c r="V10" s="321" t="e">
        <f t="shared" si="7"/>
        <v>#VALUE!</v>
      </c>
      <c r="W10" s="321">
        <f t="shared" si="8"/>
        <v>0.95771782473531131</v>
      </c>
      <c r="X10" s="321" t="e">
        <f t="shared" si="9"/>
        <v>#VALUE!</v>
      </c>
      <c r="Y10" s="321" t="e">
        <f t="shared" si="10"/>
        <v>#VALUE!</v>
      </c>
      <c r="Z10" s="321">
        <f t="shared" si="11"/>
        <v>1.281096764037791</v>
      </c>
      <c r="AA10" s="321" t="e">
        <f t="shared" si="12"/>
        <v>#VALUE!</v>
      </c>
    </row>
    <row r="11" spans="1:27">
      <c r="A11" s="318" t="s">
        <v>9</v>
      </c>
      <c r="B11" s="319">
        <v>71</v>
      </c>
      <c r="C11" s="319">
        <v>73</v>
      </c>
      <c r="D11" s="319">
        <v>75</v>
      </c>
      <c r="E11" s="319">
        <v>75</v>
      </c>
      <c r="F11" s="319">
        <v>75</v>
      </c>
      <c r="G11" s="319">
        <v>81</v>
      </c>
      <c r="H11" s="319">
        <v>81</v>
      </c>
      <c r="I11" s="320">
        <v>81.599999999999994</v>
      </c>
      <c r="J11" s="320">
        <v>82.2</v>
      </c>
      <c r="K11" s="320">
        <v>82.7</v>
      </c>
      <c r="L11" s="320">
        <v>82.4</v>
      </c>
      <c r="M11" s="318">
        <v>82</v>
      </c>
      <c r="N11" s="12" t="s">
        <v>1551</v>
      </c>
      <c r="O11" s="318" t="s">
        <v>9</v>
      </c>
      <c r="P11" s="321">
        <f t="shared" si="0"/>
        <v>-1.0758078623703879E-2</v>
      </c>
      <c r="Q11" s="321">
        <f t="shared" si="1"/>
        <v>0.14019961260362254</v>
      </c>
      <c r="R11" s="321">
        <f t="shared" si="2"/>
        <v>0.18661899640064994</v>
      </c>
      <c r="S11" s="321">
        <f t="shared" si="3"/>
        <v>-0.19164739401944461</v>
      </c>
      <c r="T11" s="321">
        <f t="shared" si="5"/>
        <v>-3.9517707045925485E-2</v>
      </c>
      <c r="U11" s="321">
        <f t="shared" si="6"/>
        <v>0.21150362356776148</v>
      </c>
      <c r="V11" s="321">
        <f t="shared" si="7"/>
        <v>0.23864947967904318</v>
      </c>
      <c r="W11" s="321">
        <f t="shared" si="8"/>
        <v>0.19850702704056777</v>
      </c>
      <c r="X11" s="321">
        <f t="shared" si="9"/>
        <v>0.42728638569843502</v>
      </c>
      <c r="Y11" s="321">
        <f t="shared" si="10"/>
        <v>0.11686096955930732</v>
      </c>
      <c r="Z11" s="321">
        <f t="shared" si="11"/>
        <v>0.27391204172490063</v>
      </c>
      <c r="AA11" s="321">
        <f t="shared" si="12"/>
        <v>0.3911444830910229</v>
      </c>
    </row>
    <row r="12" spans="1:27">
      <c r="A12" s="318" t="s">
        <v>32</v>
      </c>
      <c r="B12" s="318" t="s">
        <v>69</v>
      </c>
      <c r="C12" s="318" t="s">
        <v>69</v>
      </c>
      <c r="D12" s="318" t="s">
        <v>69</v>
      </c>
      <c r="E12" s="318" t="s">
        <v>69</v>
      </c>
      <c r="F12" s="318">
        <v>65</v>
      </c>
      <c r="G12" s="318" t="s">
        <v>69</v>
      </c>
      <c r="H12" s="318">
        <v>77</v>
      </c>
      <c r="I12" s="318" t="s">
        <v>69</v>
      </c>
      <c r="J12" s="318">
        <v>69</v>
      </c>
      <c r="K12" s="318" t="s">
        <v>69</v>
      </c>
      <c r="L12" s="318">
        <v>69</v>
      </c>
      <c r="M12" s="318">
        <v>69</v>
      </c>
      <c r="N12" s="12" t="s">
        <v>1551</v>
      </c>
      <c r="O12" s="318" t="s">
        <v>32</v>
      </c>
      <c r="P12" s="321" t="e">
        <f t="shared" si="0"/>
        <v>#VALUE!</v>
      </c>
      <c r="Q12" s="321" t="e">
        <f t="shared" si="1"/>
        <v>#VALUE!</v>
      </c>
      <c r="R12" s="321" t="e">
        <f t="shared" si="2"/>
        <v>#VALUE!</v>
      </c>
      <c r="S12" s="321" t="e">
        <f t="shared" si="3"/>
        <v>#VALUE!</v>
      </c>
      <c r="T12" s="321">
        <f t="shared" si="5"/>
        <v>-0.79947361177526743</v>
      </c>
      <c r="U12" s="321" t="e">
        <f t="shared" si="6"/>
        <v>#VALUE!</v>
      </c>
      <c r="V12" s="321">
        <f t="shared" si="7"/>
        <v>4.8703975444708116E-3</v>
      </c>
      <c r="W12" s="321" t="e">
        <f t="shared" si="8"/>
        <v>#VALUE!</v>
      </c>
      <c r="X12" s="321">
        <f t="shared" si="9"/>
        <v>-0.43380984196863881</v>
      </c>
      <c r="Y12" s="321" t="e">
        <f t="shared" si="10"/>
        <v>#VALUE!</v>
      </c>
      <c r="Z12" s="321">
        <f t="shared" si="11"/>
        <v>-0.65049037464446524</v>
      </c>
      <c r="AA12" s="321">
        <f t="shared" si="12"/>
        <v>-0.34732331693559854</v>
      </c>
    </row>
    <row r="13" spans="1:27">
      <c r="A13" s="318" t="s">
        <v>30</v>
      </c>
      <c r="B13" s="318" t="s">
        <v>69</v>
      </c>
      <c r="C13" s="318" t="s">
        <v>69</v>
      </c>
      <c r="D13" s="318" t="s">
        <v>69</v>
      </c>
      <c r="E13" s="318" t="s">
        <v>69</v>
      </c>
      <c r="F13" s="319">
        <v>85</v>
      </c>
      <c r="G13" s="318" t="s">
        <v>69</v>
      </c>
      <c r="H13" s="320">
        <v>87.3</v>
      </c>
      <c r="I13" s="320">
        <v>87.3</v>
      </c>
      <c r="J13" s="320">
        <v>88.1</v>
      </c>
      <c r="K13" s="319">
        <v>92</v>
      </c>
      <c r="L13" s="318" t="s">
        <v>69</v>
      </c>
      <c r="M13" s="318" t="s">
        <v>69</v>
      </c>
      <c r="N13" s="12" t="s">
        <v>28</v>
      </c>
      <c r="O13" s="318" t="s">
        <v>30</v>
      </c>
      <c r="P13" s="321" t="e">
        <f t="shared" si="0"/>
        <v>#VALUE!</v>
      </c>
      <c r="Q13" s="321" t="e">
        <f t="shared" si="1"/>
        <v>#VALUE!</v>
      </c>
      <c r="R13" s="321" t="e">
        <f t="shared" si="2"/>
        <v>#VALUE!</v>
      </c>
      <c r="S13" s="321" t="e">
        <f t="shared" si="3"/>
        <v>#VALUE!</v>
      </c>
      <c r="T13" s="321">
        <f t="shared" si="5"/>
        <v>0.72043819768341655</v>
      </c>
      <c r="U13" s="321" t="e">
        <f t="shared" si="6"/>
        <v>#VALUE!</v>
      </c>
      <c r="V13" s="321">
        <f t="shared" si="7"/>
        <v>0.60685153404099446</v>
      </c>
      <c r="W13" s="321">
        <f t="shared" si="8"/>
        <v>0.47414406824184419</v>
      </c>
      <c r="X13" s="321">
        <f t="shared" si="9"/>
        <v>0.81217030564053561</v>
      </c>
      <c r="Y13" s="321">
        <f t="shared" si="10"/>
        <v>0.73087623334549456</v>
      </c>
      <c r="Z13" s="321" t="e">
        <f t="shared" si="11"/>
        <v>#VALUE!</v>
      </c>
      <c r="AA13" s="321" t="e">
        <f t="shared" si="12"/>
        <v>#VALUE!</v>
      </c>
    </row>
    <row r="14" spans="1:27">
      <c r="A14" s="318" t="s">
        <v>10</v>
      </c>
      <c r="B14" s="318" t="s">
        <v>69</v>
      </c>
      <c r="C14" s="318" t="s">
        <v>69</v>
      </c>
      <c r="D14" s="318" t="s">
        <v>69</v>
      </c>
      <c r="E14" s="319">
        <v>94</v>
      </c>
      <c r="F14" s="318" t="s">
        <v>69</v>
      </c>
      <c r="G14" s="319">
        <v>92</v>
      </c>
      <c r="H14" s="318" t="s">
        <v>69</v>
      </c>
      <c r="I14" s="319">
        <v>98</v>
      </c>
      <c r="J14" s="318" t="s">
        <v>69</v>
      </c>
      <c r="K14" s="320">
        <v>99.1</v>
      </c>
      <c r="L14" s="318" t="s">
        <v>69</v>
      </c>
      <c r="M14" s="318" t="s">
        <v>69</v>
      </c>
      <c r="N14" s="12" t="s">
        <v>28</v>
      </c>
      <c r="O14" s="318" t="s">
        <v>10</v>
      </c>
      <c r="P14" s="321" t="e">
        <f t="shared" si="0"/>
        <v>#VALUE!</v>
      </c>
      <c r="Q14" s="321" t="e">
        <f t="shared" si="1"/>
        <v>#VALUE!</v>
      </c>
      <c r="R14" s="321" t="e">
        <f t="shared" si="2"/>
        <v>#VALUE!</v>
      </c>
      <c r="S14" s="321">
        <f t="shared" si="3"/>
        <v>1.1340688024742849</v>
      </c>
      <c r="T14" s="321" t="e">
        <f t="shared" si="5"/>
        <v>#VALUE!</v>
      </c>
      <c r="U14" s="321">
        <f t="shared" si="6"/>
        <v>0.80093995154348929</v>
      </c>
      <c r="V14" s="321" t="e">
        <f t="shared" si="7"/>
        <v>#VALUE!</v>
      </c>
      <c r="W14" s="321">
        <f t="shared" si="8"/>
        <v>0.99156798768985421</v>
      </c>
      <c r="X14" s="321" t="e">
        <f t="shared" si="9"/>
        <v>#VALUE!</v>
      </c>
      <c r="Y14" s="321">
        <f t="shared" si="10"/>
        <v>1.1996405745155942</v>
      </c>
      <c r="Z14" s="321" t="e">
        <f t="shared" si="11"/>
        <v>#VALUE!</v>
      </c>
      <c r="AA14" s="321" t="e">
        <f t="shared" si="12"/>
        <v>#VALUE!</v>
      </c>
    </row>
    <row r="15" spans="1:27">
      <c r="A15" s="318" t="s">
        <v>11</v>
      </c>
      <c r="B15" s="318" t="s">
        <v>69</v>
      </c>
      <c r="C15" s="318">
        <v>82.4</v>
      </c>
      <c r="D15" s="318" t="s">
        <v>69</v>
      </c>
      <c r="E15" s="318" t="s">
        <v>69</v>
      </c>
      <c r="F15" s="318" t="s">
        <v>69</v>
      </c>
      <c r="G15" s="318" t="s">
        <v>69</v>
      </c>
      <c r="H15" s="318" t="s">
        <v>69</v>
      </c>
      <c r="I15" s="318" t="s">
        <v>69</v>
      </c>
      <c r="J15" s="319">
        <v>81.5</v>
      </c>
      <c r="K15" s="319">
        <v>81.5</v>
      </c>
      <c r="L15" s="319">
        <v>81.5</v>
      </c>
      <c r="M15" s="318" t="s">
        <v>69</v>
      </c>
      <c r="N15" s="12" t="s">
        <v>28</v>
      </c>
      <c r="O15" s="318" t="s">
        <v>11</v>
      </c>
      <c r="P15" s="321" t="e">
        <f t="shared" si="0"/>
        <v>#VALUE!</v>
      </c>
      <c r="Q15" s="321">
        <f t="shared" si="1"/>
        <v>0.60207216814359577</v>
      </c>
      <c r="R15" s="321" t="e">
        <f t="shared" si="2"/>
        <v>#VALUE!</v>
      </c>
      <c r="S15" s="321" t="e">
        <f t="shared" si="3"/>
        <v>#VALUE!</v>
      </c>
      <c r="T15" s="321" t="e">
        <f t="shared" si="5"/>
        <v>#VALUE!</v>
      </c>
      <c r="U15" s="321" t="e">
        <f t="shared" si="6"/>
        <v>#VALUE!</v>
      </c>
      <c r="V15" s="321" t="e">
        <f t="shared" si="7"/>
        <v>#VALUE!</v>
      </c>
      <c r="W15" s="321" t="e">
        <f t="shared" si="8"/>
        <v>#VALUE!</v>
      </c>
      <c r="X15" s="321">
        <f t="shared" si="9"/>
        <v>0.38162219180699908</v>
      </c>
      <c r="Y15" s="321">
        <f t="shared" si="10"/>
        <v>3.7633193586895847E-2</v>
      </c>
      <c r="Z15" s="321">
        <f t="shared" si="11"/>
        <v>0.21182531226725629</v>
      </c>
      <c r="AA15" s="321" t="e">
        <f t="shared" si="12"/>
        <v>#VALUE!</v>
      </c>
    </row>
    <row r="16" spans="1:27">
      <c r="A16" s="318" t="s">
        <v>46</v>
      </c>
      <c r="B16" s="320" t="s">
        <v>69</v>
      </c>
      <c r="C16" s="320" t="s">
        <v>69</v>
      </c>
      <c r="D16" s="320" t="s">
        <v>69</v>
      </c>
      <c r="E16" s="320" t="s">
        <v>69</v>
      </c>
      <c r="F16" s="319" t="s">
        <v>69</v>
      </c>
      <c r="G16" s="318" t="s">
        <v>69</v>
      </c>
      <c r="H16" s="318" t="s">
        <v>69</v>
      </c>
      <c r="I16" s="318" t="s">
        <v>69</v>
      </c>
      <c r="J16" s="320">
        <v>53</v>
      </c>
      <c r="K16" s="318" t="s">
        <v>69</v>
      </c>
      <c r="L16" s="318" t="s">
        <v>69</v>
      </c>
      <c r="M16" s="318" t="s">
        <v>69</v>
      </c>
      <c r="N16" s="12" t="s">
        <v>28</v>
      </c>
      <c r="O16" s="318" t="s">
        <v>46</v>
      </c>
      <c r="P16" s="321" t="e">
        <f t="shared" si="0"/>
        <v>#VALUE!</v>
      </c>
      <c r="Q16" s="321" t="e">
        <f t="shared" si="1"/>
        <v>#VALUE!</v>
      </c>
      <c r="R16" s="321" t="e">
        <f t="shared" si="2"/>
        <v>#VALUE!</v>
      </c>
      <c r="S16" s="321" t="e">
        <f t="shared" si="3"/>
        <v>#VALUE!</v>
      </c>
      <c r="T16" s="321" t="e">
        <f t="shared" si="5"/>
        <v>#VALUE!</v>
      </c>
      <c r="U16" s="321" t="e">
        <f t="shared" si="6"/>
        <v>#VALUE!</v>
      </c>
      <c r="V16" s="321" t="e">
        <f t="shared" si="7"/>
        <v>#VALUE!</v>
      </c>
      <c r="W16" s="321" t="e">
        <f t="shared" si="8"/>
        <v>#VALUE!</v>
      </c>
      <c r="X16" s="321">
        <f t="shared" si="9"/>
        <v>-1.4775628452014553</v>
      </c>
      <c r="Y16" s="321" t="e">
        <f t="shared" si="10"/>
        <v>#VALUE!</v>
      </c>
      <c r="Z16" s="321" t="e">
        <f t="shared" si="11"/>
        <v>#VALUE!</v>
      </c>
      <c r="AA16" s="321" t="e">
        <f t="shared" si="12"/>
        <v>#VALUE!</v>
      </c>
    </row>
    <row r="17" spans="1:27">
      <c r="A17" s="318" t="s">
        <v>12</v>
      </c>
      <c r="B17" s="318" t="s">
        <v>69</v>
      </c>
      <c r="C17" s="318" t="s">
        <v>69</v>
      </c>
      <c r="D17" s="318" t="s">
        <v>69</v>
      </c>
      <c r="E17" s="318" t="s">
        <v>69</v>
      </c>
      <c r="F17" s="318" t="s">
        <v>69</v>
      </c>
      <c r="G17" s="318" t="s">
        <v>69</v>
      </c>
      <c r="H17" s="318">
        <v>94</v>
      </c>
      <c r="I17" s="318" t="s">
        <v>69</v>
      </c>
      <c r="J17" s="318" t="s">
        <v>69</v>
      </c>
      <c r="K17" s="318" t="s">
        <v>69</v>
      </c>
      <c r="L17" s="318" t="s">
        <v>69</v>
      </c>
      <c r="M17" s="318" t="s">
        <v>69</v>
      </c>
      <c r="N17" s="12" t="s">
        <v>28</v>
      </c>
      <c r="O17" s="318" t="s">
        <v>12</v>
      </c>
      <c r="P17" s="321" t="e">
        <f t="shared" si="0"/>
        <v>#VALUE!</v>
      </c>
      <c r="Q17" s="321" t="e">
        <f t="shared" si="1"/>
        <v>#VALUE!</v>
      </c>
      <c r="R17" s="321" t="e">
        <f t="shared" si="2"/>
        <v>#VALUE!</v>
      </c>
      <c r="S17" s="321" t="e">
        <f t="shared" si="3"/>
        <v>#VALUE!</v>
      </c>
      <c r="T17" s="321" t="e">
        <f t="shared" si="5"/>
        <v>#VALUE!</v>
      </c>
      <c r="U17" s="321" t="e">
        <f t="shared" si="6"/>
        <v>#VALUE!</v>
      </c>
      <c r="V17" s="321">
        <f t="shared" si="7"/>
        <v>0.9984314966164034</v>
      </c>
      <c r="W17" s="321" t="e">
        <f t="shared" si="8"/>
        <v>#VALUE!</v>
      </c>
      <c r="X17" s="321" t="e">
        <f t="shared" si="9"/>
        <v>#VALUE!</v>
      </c>
      <c r="Y17" s="321" t="e">
        <f t="shared" si="10"/>
        <v>#VALUE!</v>
      </c>
      <c r="Z17" s="321" t="e">
        <f t="shared" si="11"/>
        <v>#VALUE!</v>
      </c>
      <c r="AA17" s="321" t="e">
        <f t="shared" si="12"/>
        <v>#VALUE!</v>
      </c>
    </row>
    <row r="18" spans="1:27">
      <c r="A18" s="318" t="s">
        <v>13</v>
      </c>
      <c r="B18" s="319">
        <v>23</v>
      </c>
      <c r="C18" s="319">
        <v>28.4</v>
      </c>
      <c r="D18" s="319">
        <v>29.8</v>
      </c>
      <c r="E18" s="318" t="s">
        <v>69</v>
      </c>
      <c r="F18" s="318" t="s">
        <v>69</v>
      </c>
      <c r="G18" s="318" t="s">
        <v>69</v>
      </c>
      <c r="H18" s="318" t="s">
        <v>69</v>
      </c>
      <c r="I18" s="318" t="s">
        <v>69</v>
      </c>
      <c r="J18" s="318" t="s">
        <v>69</v>
      </c>
      <c r="K18" s="318" t="s">
        <v>69</v>
      </c>
      <c r="L18" s="318" t="s">
        <v>69</v>
      </c>
      <c r="M18" s="318" t="s">
        <v>69</v>
      </c>
      <c r="N18" s="12" t="s">
        <v>28</v>
      </c>
      <c r="O18" s="318" t="s">
        <v>13</v>
      </c>
      <c r="P18" s="321">
        <f t="shared" si="0"/>
        <v>-2.4313257689570209</v>
      </c>
      <c r="Q18" s="321">
        <f t="shared" si="1"/>
        <v>-2.0512382572988019</v>
      </c>
      <c r="R18" s="321">
        <f t="shared" si="2"/>
        <v>-2.3153407689029826</v>
      </c>
      <c r="S18" s="321" t="e">
        <f t="shared" si="3"/>
        <v>#VALUE!</v>
      </c>
      <c r="T18" s="321" t="e">
        <f t="shared" si="5"/>
        <v>#VALUE!</v>
      </c>
      <c r="U18" s="321" t="e">
        <f t="shared" si="6"/>
        <v>#VALUE!</v>
      </c>
      <c r="V18" s="321" t="e">
        <f t="shared" si="7"/>
        <v>#VALUE!</v>
      </c>
      <c r="W18" s="321" t="e">
        <f t="shared" si="8"/>
        <v>#VALUE!</v>
      </c>
      <c r="X18" s="321" t="e">
        <f t="shared" si="9"/>
        <v>#VALUE!</v>
      </c>
      <c r="Y18" s="321" t="e">
        <f t="shared" si="10"/>
        <v>#VALUE!</v>
      </c>
      <c r="Z18" s="321" t="e">
        <f t="shared" si="11"/>
        <v>#VALUE!</v>
      </c>
      <c r="AA18" s="321" t="e">
        <f t="shared" si="12"/>
        <v>#VALUE!</v>
      </c>
    </row>
    <row r="19" spans="1:27">
      <c r="A19" s="318" t="s">
        <v>14</v>
      </c>
      <c r="B19" s="320">
        <v>70.2</v>
      </c>
      <c r="C19" s="320">
        <v>66.099999999999994</v>
      </c>
      <c r="D19" s="320">
        <v>65.5</v>
      </c>
      <c r="E19" s="320">
        <v>64.7</v>
      </c>
      <c r="F19" s="319">
        <v>64.099999999999994</v>
      </c>
      <c r="G19" s="319">
        <v>61.3</v>
      </c>
      <c r="H19" s="319">
        <v>66.5</v>
      </c>
      <c r="I19" s="319">
        <v>64.3</v>
      </c>
      <c r="J19" s="319">
        <v>67.8</v>
      </c>
      <c r="K19" s="319">
        <v>70.8</v>
      </c>
      <c r="L19" s="319">
        <v>71.099999999999994</v>
      </c>
      <c r="M19" s="318" t="s">
        <v>69</v>
      </c>
      <c r="N19" s="12" t="s">
        <v>28</v>
      </c>
      <c r="O19" s="318" t="s">
        <v>14</v>
      </c>
      <c r="P19" s="321">
        <f t="shared" si="0"/>
        <v>-5.1100873462592351E-2</v>
      </c>
      <c r="Q19" s="321">
        <f t="shared" si="1"/>
        <v>-0.19883449731401742</v>
      </c>
      <c r="R19" s="321">
        <f t="shared" si="2"/>
        <v>-0.33923537905033474</v>
      </c>
      <c r="S19" s="321">
        <f t="shared" si="3"/>
        <v>-0.9103251215923609</v>
      </c>
      <c r="T19" s="321">
        <f t="shared" si="5"/>
        <v>-0.86786964320090865</v>
      </c>
      <c r="U19" s="321">
        <f t="shared" si="6"/>
        <v>-0.84412325471604222</v>
      </c>
      <c r="V19" s="321">
        <f t="shared" si="7"/>
        <v>-0.60879969305878168</v>
      </c>
      <c r="W19" s="321">
        <f t="shared" si="8"/>
        <v>-0.63807557169313023</v>
      </c>
      <c r="X19" s="321">
        <f t="shared" si="9"/>
        <v>-0.51209131721110024</v>
      </c>
      <c r="Y19" s="321">
        <f t="shared" si="10"/>
        <v>-0.66881447550043827</v>
      </c>
      <c r="Z19" s="321">
        <f t="shared" si="11"/>
        <v>-0.50562133924329644</v>
      </c>
      <c r="AA19" s="321" t="e">
        <f t="shared" si="12"/>
        <v>#VALUE!</v>
      </c>
    </row>
    <row r="20" spans="1:27">
      <c r="A20" s="318" t="s">
        <v>15</v>
      </c>
      <c r="B20" s="318">
        <v>69.8</v>
      </c>
      <c r="C20" s="318" t="s">
        <v>69</v>
      </c>
      <c r="D20" s="318" t="s">
        <v>69</v>
      </c>
      <c r="E20" s="318" t="s">
        <v>69</v>
      </c>
      <c r="F20" s="318" t="s">
        <v>69</v>
      </c>
      <c r="G20" s="318" t="s">
        <v>69</v>
      </c>
      <c r="H20" s="318" t="s">
        <v>69</v>
      </c>
      <c r="I20" s="318" t="s">
        <v>69</v>
      </c>
      <c r="J20" s="318" t="s">
        <v>69</v>
      </c>
      <c r="K20" s="320">
        <v>74.099999999999994</v>
      </c>
      <c r="L20" s="318" t="s">
        <v>69</v>
      </c>
      <c r="M20" s="318" t="s">
        <v>69</v>
      </c>
      <c r="N20" s="12" t="s">
        <v>28</v>
      </c>
      <c r="O20" s="318" t="s">
        <v>15</v>
      </c>
      <c r="P20" s="321">
        <f t="shared" si="0"/>
        <v>-7.1272270882036942E-2</v>
      </c>
      <c r="Q20" s="321" t="e">
        <f t="shared" si="1"/>
        <v>#VALUE!</v>
      </c>
      <c r="R20" s="321" t="e">
        <f t="shared" si="2"/>
        <v>#VALUE!</v>
      </c>
      <c r="S20" s="321" t="e">
        <f t="shared" si="3"/>
        <v>#VALUE!</v>
      </c>
      <c r="T20" s="321" t="e">
        <f t="shared" si="5"/>
        <v>#VALUE!</v>
      </c>
      <c r="U20" s="321" t="e">
        <f t="shared" si="6"/>
        <v>#VALUE!</v>
      </c>
      <c r="V20" s="321" t="e">
        <f t="shared" si="7"/>
        <v>#VALUE!</v>
      </c>
      <c r="W20" s="321" t="e">
        <f t="shared" si="8"/>
        <v>#VALUE!</v>
      </c>
      <c r="X20" s="321" t="e">
        <f t="shared" si="9"/>
        <v>#VALUE!</v>
      </c>
      <c r="Y20" s="321">
        <f t="shared" si="10"/>
        <v>-0.45093809157630743</v>
      </c>
      <c r="Z20" s="321" t="e">
        <f t="shared" si="11"/>
        <v>#VALUE!</v>
      </c>
      <c r="AA20" s="321" t="e">
        <f t="shared" si="12"/>
        <v>#VALUE!</v>
      </c>
    </row>
    <row r="21" spans="1:27">
      <c r="A21" s="318" t="s">
        <v>16</v>
      </c>
      <c r="B21" s="318">
        <v>100</v>
      </c>
      <c r="C21" s="318" t="s">
        <v>69</v>
      </c>
      <c r="D21" s="318" t="s">
        <v>69</v>
      </c>
      <c r="E21" s="318" t="s">
        <v>69</v>
      </c>
      <c r="F21" s="318" t="s">
        <v>69</v>
      </c>
      <c r="G21" s="318" t="s">
        <v>69</v>
      </c>
      <c r="H21" s="318" t="s">
        <v>69</v>
      </c>
      <c r="I21" s="320">
        <v>97.1</v>
      </c>
      <c r="J21" s="319">
        <v>99</v>
      </c>
      <c r="K21" s="319">
        <v>99</v>
      </c>
      <c r="L21" s="319">
        <v>99</v>
      </c>
      <c r="M21" s="318">
        <v>100</v>
      </c>
      <c r="N21" s="12" t="s">
        <v>1551</v>
      </c>
      <c r="O21" s="318" t="s">
        <v>16</v>
      </c>
      <c r="P21" s="321">
        <f t="shared" si="0"/>
        <v>1.4516682342860083</v>
      </c>
      <c r="Q21" s="321" t="e">
        <f t="shared" si="1"/>
        <v>#VALUE!</v>
      </c>
      <c r="R21" s="321" t="e">
        <f t="shared" si="2"/>
        <v>#VALUE!</v>
      </c>
      <c r="S21" s="321" t="e">
        <f t="shared" si="3"/>
        <v>#VALUE!</v>
      </c>
      <c r="T21" s="321" t="e">
        <f t="shared" si="5"/>
        <v>#VALUE!</v>
      </c>
      <c r="U21" s="321" t="e">
        <f t="shared" si="6"/>
        <v>#VALUE!</v>
      </c>
      <c r="V21" s="321" t="e">
        <f t="shared" si="7"/>
        <v>#VALUE!</v>
      </c>
      <c r="W21" s="321">
        <f t="shared" si="8"/>
        <v>0.94804634960544187</v>
      </c>
      <c r="X21" s="321">
        <f t="shared" si="9"/>
        <v>1.5232270390928921</v>
      </c>
      <c r="Y21" s="321">
        <f t="shared" si="10"/>
        <v>1.193038259851227</v>
      </c>
      <c r="Z21" s="321">
        <f t="shared" si="11"/>
        <v>1.4190672739436665</v>
      </c>
      <c r="AA21" s="321">
        <f t="shared" si="12"/>
        <v>1.4136383600509603</v>
      </c>
    </row>
    <row r="22" spans="1:27">
      <c r="A22" s="318" t="s">
        <v>17</v>
      </c>
      <c r="B22" s="320">
        <v>59.1</v>
      </c>
      <c r="C22" s="320">
        <v>62.2</v>
      </c>
      <c r="D22" s="320">
        <v>64.900000000000006</v>
      </c>
      <c r="E22" s="320">
        <v>67.400000000000006</v>
      </c>
      <c r="F22" s="320">
        <v>69.8</v>
      </c>
      <c r="G22" s="320">
        <v>71</v>
      </c>
      <c r="H22" s="320">
        <v>72</v>
      </c>
      <c r="I22" s="320">
        <v>72.3</v>
      </c>
      <c r="J22" s="320">
        <v>72.8</v>
      </c>
      <c r="K22" s="320">
        <v>74</v>
      </c>
      <c r="L22" s="320">
        <v>75</v>
      </c>
      <c r="M22" s="318" t="s">
        <v>69</v>
      </c>
      <c r="N22" s="12" t="s">
        <v>28</v>
      </c>
      <c r="O22" s="318" t="s">
        <v>17</v>
      </c>
      <c r="P22" s="321">
        <f t="shared" si="0"/>
        <v>-0.61085715185217193</v>
      </c>
      <c r="Q22" s="321">
        <f t="shared" si="1"/>
        <v>-0.39046247248485683</v>
      </c>
      <c r="R22" s="321">
        <f t="shared" si="2"/>
        <v>-0.37244723434197557</v>
      </c>
      <c r="S22" s="321">
        <f t="shared" si="3"/>
        <v>-0.72193387261693598</v>
      </c>
      <c r="T22" s="321">
        <f t="shared" si="5"/>
        <v>-0.43469477750518354</v>
      </c>
      <c r="U22" s="321">
        <f t="shared" si="6"/>
        <v>-0.32434758368290023</v>
      </c>
      <c r="V22" s="321">
        <f t="shared" si="7"/>
        <v>-0.28735345512374466</v>
      </c>
      <c r="W22" s="321">
        <f t="shared" si="8"/>
        <v>-0.25121656649835655</v>
      </c>
      <c r="X22" s="321">
        <f t="shared" si="9"/>
        <v>-0.18591850370084506</v>
      </c>
      <c r="Y22" s="321">
        <f t="shared" si="10"/>
        <v>-0.45754040624067466</v>
      </c>
      <c r="Z22" s="321">
        <f t="shared" si="11"/>
        <v>-0.23657884492683889</v>
      </c>
      <c r="AA22" s="321" t="e">
        <f t="shared" si="12"/>
        <v>#VALUE!</v>
      </c>
    </row>
    <row r="23" spans="1:27">
      <c r="A23" s="318" t="s">
        <v>18</v>
      </c>
      <c r="B23" s="319">
        <v>100</v>
      </c>
      <c r="C23" s="319">
        <v>100</v>
      </c>
      <c r="D23" s="319">
        <v>100</v>
      </c>
      <c r="E23" s="319">
        <v>100</v>
      </c>
      <c r="F23" s="320">
        <v>100</v>
      </c>
      <c r="G23" s="320">
        <v>100</v>
      </c>
      <c r="H23" s="320">
        <v>100</v>
      </c>
      <c r="I23" s="320">
        <v>20.7</v>
      </c>
      <c r="J23" s="319">
        <v>100</v>
      </c>
      <c r="K23" s="319">
        <v>100</v>
      </c>
      <c r="L23" s="319">
        <v>100</v>
      </c>
      <c r="M23" s="318" t="s">
        <v>69</v>
      </c>
      <c r="N23" s="12" t="s">
        <v>28</v>
      </c>
      <c r="O23" s="318" t="s">
        <v>18</v>
      </c>
      <c r="P23" s="321">
        <f t="shared" si="0"/>
        <v>1.4516682342860083</v>
      </c>
      <c r="Q23" s="321">
        <f t="shared" si="1"/>
        <v>1.4668548253248213</v>
      </c>
      <c r="R23" s="321">
        <f t="shared" si="2"/>
        <v>1.5704463002190308</v>
      </c>
      <c r="S23" s="321">
        <f t="shared" si="3"/>
        <v>1.552716022419673</v>
      </c>
      <c r="T23" s="321">
        <f t="shared" si="5"/>
        <v>1.8603720547774296</v>
      </c>
      <c r="U23" s="321">
        <f t="shared" si="6"/>
        <v>1.2296209173440187</v>
      </c>
      <c r="V23" s="321">
        <f t="shared" si="7"/>
        <v>1.3491001198182619</v>
      </c>
      <c r="W23" s="321">
        <f t="shared" si="8"/>
        <v>-2.7464571500046469</v>
      </c>
      <c r="X23" s="321">
        <f t="shared" si="9"/>
        <v>1.5884616017949433</v>
      </c>
      <c r="Y23" s="321">
        <f t="shared" si="10"/>
        <v>1.2590614064949031</v>
      </c>
      <c r="Z23" s="321">
        <f t="shared" si="11"/>
        <v>1.4880525288966042</v>
      </c>
      <c r="AA23" s="321" t="e">
        <f t="shared" si="12"/>
        <v>#VALUE!</v>
      </c>
    </row>
    <row r="24" spans="1:27">
      <c r="A24" s="318" t="s">
        <v>19</v>
      </c>
      <c r="B24" s="319">
        <v>98.6</v>
      </c>
      <c r="C24" s="319">
        <v>98.8</v>
      </c>
      <c r="D24" s="319">
        <v>99</v>
      </c>
      <c r="E24" s="319">
        <v>99.1</v>
      </c>
      <c r="F24" s="318" t="s">
        <v>69</v>
      </c>
      <c r="G24" s="319">
        <v>99.3</v>
      </c>
      <c r="H24" s="318" t="s">
        <v>69</v>
      </c>
      <c r="I24" s="319">
        <v>99.4</v>
      </c>
      <c r="J24" s="318" t="s">
        <v>69</v>
      </c>
      <c r="K24" s="319">
        <v>99.4</v>
      </c>
      <c r="L24" s="318" t="s">
        <v>69</v>
      </c>
      <c r="M24" s="318" t="s">
        <v>69</v>
      </c>
      <c r="N24" s="12" t="s">
        <v>28</v>
      </c>
      <c r="O24" s="318" t="s">
        <v>19</v>
      </c>
      <c r="P24" s="321">
        <f t="shared" si="0"/>
        <v>1.3810683433179531</v>
      </c>
      <c r="Q24" s="321">
        <f t="shared" si="1"/>
        <v>1.4078923714261011</v>
      </c>
      <c r="R24" s="321">
        <f t="shared" si="2"/>
        <v>1.5150932080662955</v>
      </c>
      <c r="S24" s="321">
        <f t="shared" si="3"/>
        <v>1.4899189394278645</v>
      </c>
      <c r="T24" s="321" t="e">
        <f t="shared" si="5"/>
        <v>#VALUE!</v>
      </c>
      <c r="U24" s="321">
        <f t="shared" si="6"/>
        <v>1.1921113328364723</v>
      </c>
      <c r="V24" s="321" t="e">
        <f t="shared" si="7"/>
        <v>#VALUE!</v>
      </c>
      <c r="W24" s="321">
        <f t="shared" si="8"/>
        <v>1.0592683135989398</v>
      </c>
      <c r="X24" s="321" t="e">
        <f t="shared" si="9"/>
        <v>#VALUE!</v>
      </c>
      <c r="Y24" s="321">
        <f t="shared" si="10"/>
        <v>1.2194475185086979</v>
      </c>
      <c r="Z24" s="321" t="e">
        <f t="shared" si="11"/>
        <v>#VALUE!</v>
      </c>
      <c r="AA24" s="321" t="e">
        <f t="shared" si="12"/>
        <v>#VALUE!</v>
      </c>
    </row>
    <row r="25" spans="1:27">
      <c r="A25" s="318" t="s">
        <v>20</v>
      </c>
      <c r="B25" s="318" t="s">
        <v>69</v>
      </c>
      <c r="C25" s="318" t="s">
        <v>69</v>
      </c>
      <c r="D25" s="318" t="s">
        <v>69</v>
      </c>
      <c r="E25" s="320">
        <v>91.8</v>
      </c>
      <c r="F25" s="318" t="s">
        <v>69</v>
      </c>
      <c r="G25" s="319">
        <v>92.7</v>
      </c>
      <c r="H25" s="318" t="s">
        <v>69</v>
      </c>
      <c r="I25" s="319">
        <v>93.9</v>
      </c>
      <c r="J25" s="318" t="s">
        <v>69</v>
      </c>
      <c r="K25" s="319">
        <v>94.5</v>
      </c>
      <c r="L25" s="318" t="s">
        <v>69</v>
      </c>
      <c r="M25" s="318" t="s">
        <v>69</v>
      </c>
      <c r="N25" s="12" t="s">
        <v>28</v>
      </c>
      <c r="O25" s="318" t="s">
        <v>20</v>
      </c>
      <c r="P25" s="321" t="e">
        <f t="shared" si="0"/>
        <v>#VALUE!</v>
      </c>
      <c r="Q25" s="321" t="e">
        <f t="shared" si="1"/>
        <v>#VALUE!</v>
      </c>
      <c r="R25" s="321" t="e">
        <f t="shared" si="2"/>
        <v>#VALUE!</v>
      </c>
      <c r="S25" s="321">
        <f t="shared" si="3"/>
        <v>0.98056482182764226</v>
      </c>
      <c r="T25" s="321" t="e">
        <f t="shared" si="5"/>
        <v>#VALUE!</v>
      </c>
      <c r="U25" s="321">
        <f t="shared" si="6"/>
        <v>0.83844953605103578</v>
      </c>
      <c r="V25" s="321" t="e">
        <f t="shared" si="7"/>
        <v>#VALUE!</v>
      </c>
      <c r="W25" s="321">
        <f t="shared" si="8"/>
        <v>0.79330274752753294</v>
      </c>
      <c r="X25" s="321" t="e">
        <f t="shared" si="9"/>
        <v>#VALUE!</v>
      </c>
      <c r="Y25" s="321">
        <f t="shared" si="10"/>
        <v>0.89593409995468476</v>
      </c>
      <c r="Z25" s="321" t="e">
        <f t="shared" si="11"/>
        <v>#VALUE!</v>
      </c>
      <c r="AA25" s="321" t="e">
        <f t="shared" si="12"/>
        <v>#VALUE!</v>
      </c>
    </row>
    <row r="26" spans="1:27">
      <c r="A26" s="318" t="s">
        <v>21</v>
      </c>
      <c r="B26" s="320">
        <v>58.2</v>
      </c>
      <c r="C26" s="320">
        <v>59</v>
      </c>
      <c r="D26" s="320">
        <v>59.2</v>
      </c>
      <c r="E26" s="320">
        <v>59.8</v>
      </c>
      <c r="F26" s="320">
        <v>60.3</v>
      </c>
      <c r="G26" s="320">
        <v>61</v>
      </c>
      <c r="H26" s="320">
        <v>61.5</v>
      </c>
      <c r="I26" s="320">
        <v>62</v>
      </c>
      <c r="J26" s="322">
        <v>63.5</v>
      </c>
      <c r="K26" s="320">
        <v>64.3</v>
      </c>
      <c r="L26" s="320">
        <v>65.099999999999994</v>
      </c>
      <c r="M26" s="318">
        <v>72</v>
      </c>
      <c r="N26" s="12" t="s">
        <v>1551</v>
      </c>
      <c r="O26" s="318" t="s">
        <v>21</v>
      </c>
      <c r="P26" s="321">
        <f t="shared" si="0"/>
        <v>-0.65624279604592162</v>
      </c>
      <c r="Q26" s="321">
        <f t="shared" si="1"/>
        <v>-0.54769568288144344</v>
      </c>
      <c r="R26" s="321">
        <f t="shared" si="2"/>
        <v>-0.68795985961256656</v>
      </c>
      <c r="S26" s="321">
        <f t="shared" si="3"/>
        <v>-1.2522203512144283</v>
      </c>
      <c r="T26" s="321">
        <f t="shared" si="5"/>
        <v>-1.1566528869980583</v>
      </c>
      <c r="U26" s="321">
        <f t="shared" si="6"/>
        <v>-0.86019879093356189</v>
      </c>
      <c r="V26" s="321">
        <f t="shared" si="7"/>
        <v>-0.90102354572699717</v>
      </c>
      <c r="W26" s="321">
        <f t="shared" si="8"/>
        <v>-0.7492975356866276</v>
      </c>
      <c r="X26" s="321">
        <f t="shared" si="9"/>
        <v>-0.79259993682991947</v>
      </c>
      <c r="Y26" s="321">
        <f t="shared" si="10"/>
        <v>-1.0979649286843327</v>
      </c>
      <c r="Z26" s="321">
        <f t="shared" si="11"/>
        <v>-0.91953286896092268</v>
      </c>
      <c r="AA26" s="321">
        <f t="shared" si="12"/>
        <v>-0.17690767077560901</v>
      </c>
    </row>
    <row r="27" spans="1:27">
      <c r="A27" s="318" t="s">
        <v>38</v>
      </c>
      <c r="B27" s="319">
        <v>74</v>
      </c>
      <c r="C27" s="319" t="s">
        <v>69</v>
      </c>
      <c r="D27" s="319">
        <v>74</v>
      </c>
      <c r="E27" s="318">
        <v>76.7</v>
      </c>
      <c r="F27" s="318">
        <v>74</v>
      </c>
      <c r="G27" s="318">
        <v>78.2</v>
      </c>
      <c r="H27" s="318">
        <v>81.3</v>
      </c>
      <c r="I27" s="318" t="s">
        <v>69</v>
      </c>
      <c r="J27" s="318" t="s">
        <v>69</v>
      </c>
      <c r="K27" s="318" t="s">
        <v>69</v>
      </c>
      <c r="L27" s="318" t="s">
        <v>69</v>
      </c>
      <c r="M27" s="318" t="s">
        <v>69</v>
      </c>
      <c r="N27" s="12" t="s">
        <v>28</v>
      </c>
      <c r="O27" s="318" t="s">
        <v>38</v>
      </c>
      <c r="P27" s="321">
        <f t="shared" si="0"/>
        <v>0.14052740202212843</v>
      </c>
      <c r="Q27" s="321" t="e">
        <f t="shared" si="1"/>
        <v>#VALUE!</v>
      </c>
      <c r="R27" s="321">
        <f t="shared" si="2"/>
        <v>0.13126590424791471</v>
      </c>
      <c r="S27" s="321">
        <f t="shared" si="3"/>
        <v>-7.3030681701584402E-2</v>
      </c>
      <c r="T27" s="321">
        <f t="shared" si="5"/>
        <v>-0.11551329751885968</v>
      </c>
      <c r="U27" s="321">
        <f t="shared" si="6"/>
        <v>6.1465285537576346E-2</v>
      </c>
      <c r="V27" s="321">
        <f t="shared" si="7"/>
        <v>0.25618291083913591</v>
      </c>
      <c r="W27" s="321" t="e">
        <f t="shared" si="8"/>
        <v>#VALUE!</v>
      </c>
      <c r="X27" s="321" t="e">
        <f t="shared" si="9"/>
        <v>#VALUE!</v>
      </c>
      <c r="Y27" s="321" t="e">
        <f t="shared" si="10"/>
        <v>#VALUE!</v>
      </c>
      <c r="Z27" s="321" t="e">
        <f t="shared" si="11"/>
        <v>#VALUE!</v>
      </c>
      <c r="AA27" s="321" t="e">
        <f t="shared" si="12"/>
        <v>#VALUE!</v>
      </c>
    </row>
    <row r="28" spans="1:27">
      <c r="A28" s="318" t="s">
        <v>22</v>
      </c>
      <c r="B28" s="320" t="s">
        <v>69</v>
      </c>
      <c r="C28" s="320">
        <v>40.200000000000003</v>
      </c>
      <c r="D28" s="320" t="s">
        <v>69</v>
      </c>
      <c r="E28" s="320" t="s">
        <v>69</v>
      </c>
      <c r="F28" s="320" t="s">
        <v>69</v>
      </c>
      <c r="G28" s="319">
        <v>28.9</v>
      </c>
      <c r="H28" s="320">
        <v>29.1</v>
      </c>
      <c r="I28" s="320">
        <v>43.5</v>
      </c>
      <c r="J28" s="320">
        <v>43.5</v>
      </c>
      <c r="K28" s="320">
        <v>44.2</v>
      </c>
      <c r="L28" s="320">
        <v>46.8</v>
      </c>
      <c r="M28" s="320">
        <v>47.1</v>
      </c>
      <c r="N28" s="12" t="s">
        <v>28</v>
      </c>
      <c r="O28" s="318" t="s">
        <v>22</v>
      </c>
      <c r="P28" s="321" t="e">
        <f t="shared" si="0"/>
        <v>#VALUE!</v>
      </c>
      <c r="Q28" s="321">
        <f t="shared" si="1"/>
        <v>-1.4714407939613892</v>
      </c>
      <c r="R28" s="321" t="e">
        <f t="shared" si="2"/>
        <v>#VALUE!</v>
      </c>
      <c r="S28" s="321" t="e">
        <f t="shared" si="3"/>
        <v>#VALUE!</v>
      </c>
      <c r="T28" s="321" t="e">
        <f t="shared" si="5"/>
        <v>#VALUE!</v>
      </c>
      <c r="U28" s="321">
        <f t="shared" si="6"/>
        <v>-2.5802811662081861</v>
      </c>
      <c r="V28" s="321">
        <f t="shared" si="7"/>
        <v>-2.7946341110170332</v>
      </c>
      <c r="W28" s="321">
        <f t="shared" si="8"/>
        <v>-1.6439089851995419</v>
      </c>
      <c r="X28" s="321">
        <f t="shared" si="9"/>
        <v>-2.0972911908709402</v>
      </c>
      <c r="Y28" s="321">
        <f t="shared" si="10"/>
        <v>-2.4250301762222213</v>
      </c>
      <c r="Z28" s="321">
        <f t="shared" si="11"/>
        <v>-2.1819630345996828</v>
      </c>
      <c r="AA28" s="321">
        <f t="shared" si="12"/>
        <v>-1.5913575339035224</v>
      </c>
    </row>
    <row r="29" spans="1:27">
      <c r="A29" s="318" t="s">
        <v>23</v>
      </c>
      <c r="B29" s="320">
        <v>62.6</v>
      </c>
      <c r="C29" s="320">
        <v>62.6</v>
      </c>
      <c r="D29" s="320">
        <v>62.6</v>
      </c>
      <c r="E29" s="320">
        <v>62.6</v>
      </c>
      <c r="F29" s="320">
        <v>62.6</v>
      </c>
      <c r="G29" s="320">
        <v>62.6</v>
      </c>
      <c r="H29" s="320">
        <v>62.6</v>
      </c>
      <c r="I29" s="320">
        <v>62.6</v>
      </c>
      <c r="J29" s="320">
        <v>62.6</v>
      </c>
      <c r="K29" s="320">
        <v>62.6</v>
      </c>
      <c r="L29" s="320">
        <v>62.6</v>
      </c>
      <c r="M29" s="318" t="s">
        <v>69</v>
      </c>
      <c r="N29" s="12" t="s">
        <v>28</v>
      </c>
      <c r="O29" s="318" t="s">
        <v>23</v>
      </c>
      <c r="P29" s="321">
        <f t="shared" si="0"/>
        <v>-0.43435742443203423</v>
      </c>
      <c r="Q29" s="321">
        <f t="shared" si="1"/>
        <v>-0.37080832118528356</v>
      </c>
      <c r="R29" s="321">
        <f t="shared" si="2"/>
        <v>-0.49975934629326685</v>
      </c>
      <c r="S29" s="321">
        <f t="shared" si="3"/>
        <v>-1.0568516485732469</v>
      </c>
      <c r="T29" s="321">
        <f t="shared" si="5"/>
        <v>-0.98186302891030941</v>
      </c>
      <c r="U29" s="321">
        <f t="shared" si="6"/>
        <v>-0.77446259777345594</v>
      </c>
      <c r="V29" s="321">
        <f t="shared" si="7"/>
        <v>-0.83673429813998967</v>
      </c>
      <c r="W29" s="321">
        <f t="shared" si="8"/>
        <v>-0.72028311029701952</v>
      </c>
      <c r="X29" s="321">
        <f t="shared" si="9"/>
        <v>-0.85131104326176532</v>
      </c>
      <c r="Y29" s="321">
        <f t="shared" si="10"/>
        <v>-1.2102042779785818</v>
      </c>
      <c r="Z29" s="321">
        <f t="shared" si="11"/>
        <v>-1.0919960063432665</v>
      </c>
      <c r="AA29" s="321" t="e">
        <f t="shared" si="12"/>
        <v>#VALUE!</v>
      </c>
    </row>
    <row r="30" spans="1:27">
      <c r="A30" s="318" t="s">
        <v>24</v>
      </c>
      <c r="B30" s="320">
        <v>55.9</v>
      </c>
      <c r="C30" s="320">
        <v>56.5</v>
      </c>
      <c r="D30" s="320">
        <v>57.1</v>
      </c>
      <c r="E30" s="319">
        <v>57</v>
      </c>
      <c r="F30" s="321">
        <v>58.2</v>
      </c>
      <c r="G30" s="320">
        <v>59.3</v>
      </c>
      <c r="H30" s="320">
        <v>59.5</v>
      </c>
      <c r="I30" s="320">
        <v>60.4</v>
      </c>
      <c r="J30" s="320">
        <v>61.6</v>
      </c>
      <c r="K30" s="320">
        <v>62.4</v>
      </c>
      <c r="L30" s="320">
        <v>63.6</v>
      </c>
      <c r="M30" s="320">
        <v>64.7</v>
      </c>
      <c r="N30" s="12" t="s">
        <v>28</v>
      </c>
      <c r="O30" s="318" t="s">
        <v>24</v>
      </c>
      <c r="P30" s="321">
        <f t="shared" si="0"/>
        <v>-0.7722283312077266</v>
      </c>
      <c r="Q30" s="321">
        <f t="shared" si="1"/>
        <v>-0.67053412850377669</v>
      </c>
      <c r="R30" s="321">
        <f t="shared" si="2"/>
        <v>-0.80420135313331065</v>
      </c>
      <c r="S30" s="321">
        <f t="shared" si="3"/>
        <v>-1.4475890538556093</v>
      </c>
      <c r="T30" s="321">
        <f t="shared" si="5"/>
        <v>-1.3162436269912199</v>
      </c>
      <c r="U30" s="321">
        <f t="shared" si="6"/>
        <v>-0.95129349616617453</v>
      </c>
      <c r="V30" s="321">
        <f t="shared" si="7"/>
        <v>-1.0179130867942834</v>
      </c>
      <c r="W30" s="321">
        <f t="shared" si="8"/>
        <v>-0.8266693367255824</v>
      </c>
      <c r="X30" s="321">
        <f t="shared" si="9"/>
        <v>-0.9165456059638164</v>
      </c>
      <c r="Y30" s="321">
        <f t="shared" si="10"/>
        <v>-1.2234089073073171</v>
      </c>
      <c r="Z30" s="321">
        <f t="shared" si="11"/>
        <v>-1.0230107513903288</v>
      </c>
      <c r="AA30" s="321">
        <f t="shared" si="12"/>
        <v>-0.59158574309825007</v>
      </c>
    </row>
    <row r="31" spans="1:27">
      <c r="A31" s="318" t="s">
        <v>25</v>
      </c>
      <c r="B31" s="318" t="s">
        <v>69</v>
      </c>
      <c r="C31" s="318" t="s">
        <v>69</v>
      </c>
      <c r="D31" s="318" t="s">
        <v>69</v>
      </c>
      <c r="E31" s="318" t="s">
        <v>69</v>
      </c>
      <c r="F31" s="318" t="s">
        <v>69</v>
      </c>
      <c r="G31" s="318" t="s">
        <v>69</v>
      </c>
      <c r="H31" s="318" t="s">
        <v>69</v>
      </c>
      <c r="I31" s="319">
        <v>83</v>
      </c>
      <c r="J31" s="319">
        <v>83</v>
      </c>
      <c r="K31" s="319">
        <v>83</v>
      </c>
      <c r="L31" s="319">
        <v>83</v>
      </c>
      <c r="M31" s="318" t="s">
        <v>69</v>
      </c>
      <c r="N31" s="12" t="s">
        <v>28</v>
      </c>
      <c r="O31" s="318" t="s">
        <v>25</v>
      </c>
      <c r="P31" s="321" t="e">
        <f t="shared" si="0"/>
        <v>#VALUE!</v>
      </c>
      <c r="Q31" s="321" t="e">
        <f t="shared" si="1"/>
        <v>#VALUE!</v>
      </c>
      <c r="R31" s="321" t="e">
        <f t="shared" si="2"/>
        <v>#VALUE!</v>
      </c>
      <c r="S31" s="321" t="e">
        <f t="shared" si="3"/>
        <v>#VALUE!</v>
      </c>
      <c r="T31" s="321" t="e">
        <f t="shared" si="5"/>
        <v>#VALUE!</v>
      </c>
      <c r="U31" s="321" t="e">
        <f t="shared" si="6"/>
        <v>#VALUE!</v>
      </c>
      <c r="V31" s="321" t="e">
        <f t="shared" si="7"/>
        <v>#VALUE!</v>
      </c>
      <c r="W31" s="321">
        <f t="shared" si="8"/>
        <v>0.26620735294965348</v>
      </c>
      <c r="X31" s="321">
        <f t="shared" si="9"/>
        <v>0.47947403586007564</v>
      </c>
      <c r="Y31" s="321">
        <f t="shared" si="10"/>
        <v>0.13666791355240995</v>
      </c>
      <c r="Z31" s="321">
        <f t="shared" si="11"/>
        <v>0.3153031946966629</v>
      </c>
      <c r="AA31" s="321" t="e">
        <f t="shared" si="12"/>
        <v>#VALUE!</v>
      </c>
    </row>
    <row r="32" spans="1:27">
      <c r="A32" s="318" t="s">
        <v>26</v>
      </c>
      <c r="B32" s="319" t="s">
        <v>69</v>
      </c>
      <c r="C32" s="319" t="s">
        <v>69</v>
      </c>
      <c r="D32" s="319">
        <v>86</v>
      </c>
      <c r="E32" s="319">
        <v>86</v>
      </c>
      <c r="F32" s="319">
        <v>86</v>
      </c>
      <c r="G32" s="319">
        <v>86</v>
      </c>
      <c r="H32" s="319">
        <v>86</v>
      </c>
      <c r="I32" s="319">
        <v>86</v>
      </c>
      <c r="J32" s="319">
        <v>86</v>
      </c>
      <c r="K32" s="319">
        <v>87</v>
      </c>
      <c r="L32" s="319">
        <v>87</v>
      </c>
      <c r="M32" s="318" t="s">
        <v>69</v>
      </c>
      <c r="N32" s="12" t="s">
        <v>28</v>
      </c>
      <c r="O32" s="318" t="s">
        <v>26</v>
      </c>
      <c r="P32" s="321" t="e">
        <f t="shared" si="0"/>
        <v>#VALUE!</v>
      </c>
      <c r="Q32" s="321" t="e">
        <f t="shared" si="1"/>
        <v>#VALUE!</v>
      </c>
      <c r="R32" s="321">
        <f t="shared" si="2"/>
        <v>0.79550301008073754</v>
      </c>
      <c r="S32" s="321">
        <f t="shared" si="3"/>
        <v>0.5758725092137672</v>
      </c>
      <c r="T32" s="321">
        <f t="shared" si="5"/>
        <v>0.79643378815635069</v>
      </c>
      <c r="U32" s="321">
        <f t="shared" si="6"/>
        <v>0.47942922719309233</v>
      </c>
      <c r="V32" s="321">
        <f t="shared" si="7"/>
        <v>0.53087333234725864</v>
      </c>
      <c r="W32" s="321">
        <f t="shared" si="8"/>
        <v>0.41127947989769359</v>
      </c>
      <c r="X32" s="321">
        <f t="shared" si="9"/>
        <v>0.67517772396622877</v>
      </c>
      <c r="Y32" s="321">
        <f t="shared" si="10"/>
        <v>0.40076050012711423</v>
      </c>
      <c r="Z32" s="321">
        <f t="shared" si="11"/>
        <v>0.5912442145084138</v>
      </c>
      <c r="AA32" s="321" t="e">
        <f t="shared" si="12"/>
        <v>#VALUE!</v>
      </c>
    </row>
    <row r="33" spans="1:27">
      <c r="A33" s="318" t="s">
        <v>42</v>
      </c>
      <c r="B33" s="318" t="s">
        <v>69</v>
      </c>
      <c r="C33" s="318" t="s">
        <v>69</v>
      </c>
      <c r="D33" s="318" t="s">
        <v>69</v>
      </c>
      <c r="E33" s="318" t="s">
        <v>69</v>
      </c>
      <c r="F33" s="318" t="s">
        <v>69</v>
      </c>
      <c r="G33" s="319">
        <v>97.3</v>
      </c>
      <c r="H33" s="319">
        <v>97</v>
      </c>
      <c r="I33" s="320">
        <v>97.3</v>
      </c>
      <c r="J33" s="318" t="s">
        <v>69</v>
      </c>
      <c r="K33" s="318" t="s">
        <v>69</v>
      </c>
      <c r="L33" s="318" t="s">
        <v>69</v>
      </c>
      <c r="M33" s="318" t="s">
        <v>69</v>
      </c>
      <c r="N33" s="12" t="s">
        <v>28</v>
      </c>
      <c r="O33" s="318" t="s">
        <v>42</v>
      </c>
      <c r="P33" s="321" t="e">
        <f t="shared" si="0"/>
        <v>#VALUE!</v>
      </c>
      <c r="Q33" s="321" t="e">
        <f t="shared" si="1"/>
        <v>#VALUE!</v>
      </c>
      <c r="R33" s="321" t="e">
        <f t="shared" si="2"/>
        <v>#VALUE!</v>
      </c>
      <c r="S33" s="321" t="e">
        <f t="shared" si="3"/>
        <v>#VALUE!</v>
      </c>
      <c r="T33" s="321" t="e">
        <f t="shared" si="5"/>
        <v>#VALUE!</v>
      </c>
      <c r="U33" s="321">
        <f t="shared" si="6"/>
        <v>1.08494109138634</v>
      </c>
      <c r="V33" s="321">
        <f t="shared" si="7"/>
        <v>1.1737658082173326</v>
      </c>
      <c r="W33" s="321">
        <f t="shared" si="8"/>
        <v>0.95771782473531131</v>
      </c>
      <c r="X33" s="321" t="e">
        <f t="shared" si="9"/>
        <v>#VALUE!</v>
      </c>
      <c r="Y33" s="321" t="e">
        <f t="shared" si="10"/>
        <v>#VALUE!</v>
      </c>
      <c r="Z33" s="321" t="e">
        <f t="shared" si="11"/>
        <v>#VALUE!</v>
      </c>
      <c r="AA33" s="321" t="e">
        <f t="shared" si="12"/>
        <v>#VALUE!</v>
      </c>
    </row>
    <row r="34" spans="1:27">
      <c r="B34" s="317">
        <f>AVERAGE(B6:B33)</f>
        <v>71.213333333333338</v>
      </c>
      <c r="C34" s="317">
        <f>AVERAGE(C6:C33)</f>
        <v>70.146666666666675</v>
      </c>
      <c r="D34" s="317">
        <f>AVERAGE(D6:D33)</f>
        <v>71.628571428571433</v>
      </c>
      <c r="E34" s="317">
        <f t="shared" ref="E34:M34" si="13">AVERAGE(E6:E33)</f>
        <v>77.74666666666667</v>
      </c>
      <c r="F34" s="317">
        <f t="shared" si="13"/>
        <v>75.52</v>
      </c>
      <c r="G34" s="317">
        <f t="shared" si="13"/>
        <v>77.052941176470583</v>
      </c>
      <c r="H34" s="317">
        <f t="shared" si="13"/>
        <v>76.916666666666657</v>
      </c>
      <c r="I34" s="317">
        <f t="shared" si="13"/>
        <v>77.495000000000005</v>
      </c>
      <c r="J34" s="317">
        <f t="shared" si="13"/>
        <v>75.649999999999991</v>
      </c>
      <c r="K34" s="317">
        <f t="shared" si="13"/>
        <v>80.929999999999993</v>
      </c>
      <c r="L34" s="317">
        <f t="shared" si="13"/>
        <v>78.429411764705875</v>
      </c>
      <c r="M34" s="317">
        <f t="shared" si="13"/>
        <v>75.114285714285728</v>
      </c>
    </row>
    <row r="35" spans="1:27">
      <c r="B35" s="12">
        <f>STDEV(B6:B33)</f>
        <v>19.830058953397955</v>
      </c>
      <c r="C35" s="12">
        <f>STDEV(C6:C33)</f>
        <v>20.35193450498592</v>
      </c>
      <c r="D35" s="12">
        <f>STDEV(D6:D33)</f>
        <v>18.06583807894074</v>
      </c>
      <c r="E35" s="12">
        <f t="shared" ref="E35:M35" si="14">STDEV(E6:E33)</f>
        <v>14.331875894894726</v>
      </c>
      <c r="F35" s="12">
        <f t="shared" si="14"/>
        <v>13.158658203414442</v>
      </c>
      <c r="G35" s="12">
        <f t="shared" si="14"/>
        <v>18.661896930880996</v>
      </c>
      <c r="H35" s="12">
        <f t="shared" si="14"/>
        <v>17.110170693960736</v>
      </c>
      <c r="I35" s="12">
        <f t="shared" si="14"/>
        <v>20.679368691371685</v>
      </c>
      <c r="J35" s="12">
        <f t="shared" si="14"/>
        <v>15.329297209630242</v>
      </c>
      <c r="K35" s="12">
        <f t="shared" si="14"/>
        <v>15.146203276207883</v>
      </c>
      <c r="L35" s="12">
        <f t="shared" si="14"/>
        <v>14.495851333479999</v>
      </c>
      <c r="M35" s="12">
        <f t="shared" si="14"/>
        <v>17.604017398634518</v>
      </c>
    </row>
  </sheetData>
  <mergeCells count="2">
    <mergeCell ref="B4:M4"/>
    <mergeCell ref="P4:AA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1"/>
  <sheetViews>
    <sheetView workbookViewId="0">
      <selection activeCell="G5" sqref="A1:XFD1048576"/>
    </sheetView>
  </sheetViews>
  <sheetFormatPr defaultRowHeight="13.8"/>
  <cols>
    <col min="1" max="1" width="9" style="12"/>
    <col min="2" max="11" width="9.125" style="12" bestFit="1" customWidth="1"/>
    <col min="12" max="13" width="9" style="12"/>
    <col min="14" max="22" width="11.375" style="12" bestFit="1" customWidth="1"/>
    <col min="23" max="23" width="11.5" style="12" bestFit="1" customWidth="1"/>
    <col min="24" max="26" width="9" style="12"/>
    <col min="27" max="27" width="21.875" style="12" customWidth="1"/>
    <col min="28" max="28" width="17.75" style="12" customWidth="1"/>
    <col min="29" max="29" width="18.375" style="12" customWidth="1"/>
    <col min="30" max="30" width="18.125" style="12" customWidth="1"/>
    <col min="31" max="31" width="17.625" style="12" customWidth="1"/>
    <col min="32" max="32" width="20.25" style="12" customWidth="1"/>
    <col min="33" max="33" width="17.25" style="12" customWidth="1"/>
    <col min="34" max="34" width="17.375" style="12" customWidth="1"/>
    <col min="35" max="35" width="15.375" style="12" customWidth="1"/>
    <col min="36" max="36" width="12.625" style="12" bestFit="1" customWidth="1"/>
    <col min="37" max="38" width="9" style="12"/>
    <col min="39" max="44" width="12.625" style="12" bestFit="1" customWidth="1"/>
    <col min="45" max="46" width="12.75" style="12" bestFit="1" customWidth="1"/>
    <col min="47" max="47" width="18.625" style="12" bestFit="1" customWidth="1"/>
    <col min="48" max="48" width="10.5" style="12" bestFit="1" customWidth="1"/>
    <col min="49" max="16384" width="9" style="12"/>
  </cols>
  <sheetData>
    <row r="1" spans="1:48">
      <c r="B1" s="316" t="s">
        <v>1489</v>
      </c>
      <c r="C1" s="316"/>
      <c r="D1" s="316"/>
      <c r="E1" s="316"/>
      <c r="F1" s="316"/>
      <c r="G1" s="316"/>
      <c r="H1" s="316"/>
      <c r="I1" s="316"/>
      <c r="J1" s="316"/>
      <c r="K1" s="316"/>
      <c r="N1" s="316" t="s">
        <v>150</v>
      </c>
      <c r="O1" s="316"/>
      <c r="P1" s="316"/>
      <c r="Q1" s="316"/>
      <c r="R1" s="316"/>
      <c r="S1" s="316"/>
      <c r="T1" s="316"/>
      <c r="U1" s="316"/>
      <c r="V1" s="316"/>
      <c r="W1" s="316"/>
      <c r="AA1" s="323" t="s">
        <v>1490</v>
      </c>
      <c r="AB1" s="323"/>
      <c r="AC1" s="323"/>
      <c r="AD1" s="323"/>
      <c r="AE1" s="323"/>
      <c r="AF1" s="323"/>
      <c r="AG1" s="323"/>
      <c r="AH1" s="323"/>
      <c r="AI1" s="323"/>
    </row>
    <row r="2" spans="1:48">
      <c r="A2" s="306" t="s">
        <v>71</v>
      </c>
      <c r="B2" s="306" t="s">
        <v>59</v>
      </c>
      <c r="C2" s="306" t="s">
        <v>60</v>
      </c>
      <c r="D2" s="306" t="s">
        <v>61</v>
      </c>
      <c r="E2" s="306" t="s">
        <v>62</v>
      </c>
      <c r="F2" s="306" t="s">
        <v>63</v>
      </c>
      <c r="G2" s="306" t="s">
        <v>64</v>
      </c>
      <c r="H2" s="306" t="s">
        <v>65</v>
      </c>
      <c r="I2" s="306" t="s">
        <v>66</v>
      </c>
      <c r="J2" s="306" t="s">
        <v>73</v>
      </c>
      <c r="K2" s="306" t="s">
        <v>76</v>
      </c>
      <c r="N2" s="306" t="s">
        <v>60</v>
      </c>
      <c r="O2" s="306" t="s">
        <v>61</v>
      </c>
      <c r="P2" s="306" t="s">
        <v>62</v>
      </c>
      <c r="Q2" s="306" t="s">
        <v>63</v>
      </c>
      <c r="R2" s="306" t="s">
        <v>64</v>
      </c>
      <c r="S2" s="306" t="s">
        <v>65</v>
      </c>
      <c r="T2" s="306" t="s">
        <v>66</v>
      </c>
      <c r="U2" s="306" t="s">
        <v>73</v>
      </c>
      <c r="V2" s="306" t="s">
        <v>76</v>
      </c>
      <c r="W2" s="306" t="s">
        <v>165</v>
      </c>
      <c r="Y2" s="306" t="s">
        <v>71</v>
      </c>
      <c r="Z2" s="306" t="s">
        <v>59</v>
      </c>
      <c r="AA2" s="306" t="s">
        <v>60</v>
      </c>
      <c r="AB2" s="306" t="s">
        <v>61</v>
      </c>
      <c r="AC2" s="306" t="s">
        <v>62</v>
      </c>
      <c r="AD2" s="306" t="s">
        <v>63</v>
      </c>
      <c r="AE2" s="306" t="s">
        <v>64</v>
      </c>
      <c r="AF2" s="306" t="s">
        <v>65</v>
      </c>
      <c r="AG2" s="306" t="s">
        <v>66</v>
      </c>
      <c r="AH2" s="306" t="s">
        <v>73</v>
      </c>
      <c r="AI2" s="306" t="s">
        <v>76</v>
      </c>
      <c r="AJ2" s="324" t="s">
        <v>1552</v>
      </c>
      <c r="AK2" s="306" t="s">
        <v>71</v>
      </c>
      <c r="AL2" s="306" t="s">
        <v>59</v>
      </c>
      <c r="AM2" s="306" t="s">
        <v>60</v>
      </c>
      <c r="AN2" s="306" t="s">
        <v>61</v>
      </c>
      <c r="AO2" s="306" t="s">
        <v>62</v>
      </c>
      <c r="AP2" s="306" t="s">
        <v>63</v>
      </c>
      <c r="AQ2" s="306" t="s">
        <v>64</v>
      </c>
      <c r="AR2" s="306" t="s">
        <v>65</v>
      </c>
      <c r="AS2" s="306" t="s">
        <v>66</v>
      </c>
      <c r="AT2" s="306" t="s">
        <v>73</v>
      </c>
      <c r="AU2" s="306" t="s">
        <v>76</v>
      </c>
      <c r="AV2" s="324" t="s">
        <v>1552</v>
      </c>
    </row>
    <row r="3" spans="1:48">
      <c r="A3" s="306" t="s">
        <v>4</v>
      </c>
      <c r="B3" s="307">
        <v>907</v>
      </c>
      <c r="C3" s="307">
        <v>934</v>
      </c>
      <c r="D3" s="307">
        <v>944</v>
      </c>
      <c r="E3" s="307">
        <v>940</v>
      </c>
      <c r="F3" s="307">
        <v>874</v>
      </c>
      <c r="G3" s="306" t="s">
        <v>69</v>
      </c>
      <c r="H3" s="306" t="s">
        <v>69</v>
      </c>
      <c r="I3" s="306" t="s">
        <v>69</v>
      </c>
      <c r="J3" s="306" t="s">
        <v>69</v>
      </c>
      <c r="K3" s="306" t="s">
        <v>69</v>
      </c>
      <c r="M3" s="306" t="s">
        <v>4</v>
      </c>
      <c r="N3" s="307">
        <v>10511382</v>
      </c>
      <c r="O3" s="307">
        <v>10584534</v>
      </c>
      <c r="P3" s="307">
        <v>10666866</v>
      </c>
      <c r="Q3" s="307">
        <v>10753080</v>
      </c>
      <c r="R3" s="307">
        <v>10839905</v>
      </c>
      <c r="S3" s="307">
        <v>11000638</v>
      </c>
      <c r="T3" s="307">
        <v>11094850</v>
      </c>
      <c r="U3" s="307">
        <v>11161642</v>
      </c>
      <c r="V3" s="307">
        <v>11203992</v>
      </c>
      <c r="W3" s="307">
        <v>11258434</v>
      </c>
      <c r="Y3" s="306" t="s">
        <v>4</v>
      </c>
      <c r="Z3" s="307"/>
      <c r="AA3" s="325">
        <f>1000*C3/(O3)</f>
        <v>8.8241957558074832E-2</v>
      </c>
      <c r="AB3" s="325">
        <f>1000*D3/(P3)</f>
        <v>8.849834618715563E-2</v>
      </c>
      <c r="AC3" s="325">
        <f>1000*E3/(Q3)</f>
        <v>8.7416814531278475E-2</v>
      </c>
      <c r="AD3" s="325">
        <f>1000*F3/(R3)</f>
        <v>8.0628012883876748E-2</v>
      </c>
      <c r="AE3" s="325" t="s">
        <v>89</v>
      </c>
      <c r="AF3" s="325" t="s">
        <v>89</v>
      </c>
      <c r="AG3" s="325" t="s">
        <v>89</v>
      </c>
      <c r="AH3" s="325" t="s">
        <v>89</v>
      </c>
      <c r="AI3" s="325"/>
      <c r="AK3" s="306" t="s">
        <v>4</v>
      </c>
      <c r="AL3" s="307"/>
      <c r="AM3" s="325">
        <f>(AA3-AA$30)/AA$31</f>
        <v>-0.40650140473025126</v>
      </c>
      <c r="AN3" s="325">
        <f t="shared" ref="AN3:AU3" si="0">(AB3-AB$30)/AB$31</f>
        <v>-0.39363519002768438</v>
      </c>
      <c r="AO3" s="325">
        <f t="shared" si="0"/>
        <v>-0.53504133541269983</v>
      </c>
      <c r="AP3" s="325">
        <f t="shared" si="0"/>
        <v>-0.52108775997530044</v>
      </c>
      <c r="AQ3" s="325" t="e">
        <f t="shared" si="0"/>
        <v>#VALUE!</v>
      </c>
      <c r="AR3" s="325" t="e">
        <f t="shared" si="0"/>
        <v>#VALUE!</v>
      </c>
      <c r="AS3" s="325" t="e">
        <f t="shared" si="0"/>
        <v>#VALUE!</v>
      </c>
      <c r="AT3" s="325" t="e">
        <f t="shared" si="0"/>
        <v>#VALUE!</v>
      </c>
      <c r="AU3" s="325" t="e">
        <f t="shared" si="0"/>
        <v>#DIV/0!</v>
      </c>
      <c r="AV3" s="325"/>
    </row>
    <row r="4" spans="1:48">
      <c r="A4" s="306" t="s">
        <v>5</v>
      </c>
      <c r="B4" s="308">
        <v>441.6</v>
      </c>
      <c r="C4" s="308">
        <v>501.7</v>
      </c>
      <c r="D4" s="308">
        <v>503.3</v>
      </c>
      <c r="E4" s="308">
        <v>490.4</v>
      </c>
      <c r="F4" s="308">
        <v>462.8</v>
      </c>
      <c r="G4" s="308">
        <v>461.7</v>
      </c>
      <c r="H4" s="308">
        <v>450.7</v>
      </c>
      <c r="I4" s="308">
        <v>446.7</v>
      </c>
      <c r="J4" s="308">
        <v>447.7</v>
      </c>
      <c r="K4" s="306" t="s">
        <v>69</v>
      </c>
      <c r="M4" s="306" t="s">
        <v>5</v>
      </c>
      <c r="N4" s="307">
        <v>7629371</v>
      </c>
      <c r="O4" s="307">
        <v>7572673</v>
      </c>
      <c r="P4" s="307">
        <v>7518002</v>
      </c>
      <c r="Q4" s="307">
        <v>7467119</v>
      </c>
      <c r="R4" s="307">
        <v>7421766</v>
      </c>
      <c r="S4" s="307">
        <v>7369431</v>
      </c>
      <c r="T4" s="307">
        <v>7327224</v>
      </c>
      <c r="U4" s="307">
        <v>7284552</v>
      </c>
      <c r="V4" s="307">
        <v>7245677</v>
      </c>
      <c r="W4" s="307">
        <v>7202198</v>
      </c>
      <c r="Y4" s="306" t="s">
        <v>5</v>
      </c>
      <c r="Z4" s="308"/>
      <c r="AA4" s="325">
        <f t="shared" ref="AA4:AA26" si="1">1000*C4/(O4)</f>
        <v>6.6251375174921717E-2</v>
      </c>
      <c r="AB4" s="325">
        <f t="shared" ref="AB4:AB26" si="2">1000*D4/(P4)</f>
        <v>6.694597846608713E-2</v>
      </c>
      <c r="AC4" s="325">
        <f t="shared" ref="AC4:AC26" si="3">1000*E4/(Q4)</f>
        <v>6.5674592838282073E-2</v>
      </c>
      <c r="AD4" s="325">
        <f t="shared" ref="AD4:AD26" si="4">1000*F4/(R4)</f>
        <v>6.2357126322764689E-2</v>
      </c>
      <c r="AE4" s="325">
        <f t="shared" ref="AE4:AE26" si="5">1000*G4/(S4)</f>
        <v>6.2650698541040689E-2</v>
      </c>
      <c r="AF4" s="325">
        <f t="shared" ref="AF4:AF26" si="6">1000*H4/(T4)</f>
        <v>6.1510334609669363E-2</v>
      </c>
      <c r="AG4" s="325">
        <f t="shared" ref="AG4:AG26" si="7">1000*I4/(U4)</f>
        <v>6.1321547296251028E-2</v>
      </c>
      <c r="AH4" s="325">
        <f>1000*J4/(V4)</f>
        <v>6.178856716908579E-2</v>
      </c>
      <c r="AI4" s="325"/>
      <c r="AJ4" s="231">
        <f>AVERAGE(AD4:AH4)</f>
        <v>6.192565478776231E-2</v>
      </c>
      <c r="AK4" s="306" t="s">
        <v>5</v>
      </c>
      <c r="AL4" s="308"/>
      <c r="AM4" s="325">
        <f t="shared" ref="AM4:AM29" si="8">(AA4-AA$30)/AA$31</f>
        <v>-0.7748102746022536</v>
      </c>
      <c r="AN4" s="325">
        <f t="shared" ref="AN4:AN29" si="9">(AB4-AB$30)/AB$31</f>
        <v>-0.71226070802037866</v>
      </c>
      <c r="AO4" s="325">
        <f t="shared" ref="AO4:AO29" si="10">(AC4-AC$30)/AC$31</f>
        <v>-0.7773010849250751</v>
      </c>
      <c r="AP4" s="325">
        <f t="shared" ref="AP4:AP29" si="11">(AD4-AD$30)/AD$31</f>
        <v>-0.75947322832834785</v>
      </c>
      <c r="AQ4" s="325">
        <f t="shared" ref="AQ4:AQ29" si="12">(AE4-AE$30)/AE$31</f>
        <v>-0.88267429002226916</v>
      </c>
      <c r="AR4" s="325">
        <f t="shared" ref="AR4:AR29" si="13">(AF4-AF$30)/AF$31</f>
        <v>-0.77813479058698953</v>
      </c>
      <c r="AS4" s="325">
        <f t="shared" ref="AS4:AS29" si="14">(AG4-AG$30)/AG$31</f>
        <v>-0.84512635392356128</v>
      </c>
      <c r="AT4" s="325">
        <f t="shared" ref="AT4:AT29" si="15">(AH4-AH$30)/AH$31</f>
        <v>-0.78965610031821964</v>
      </c>
      <c r="AU4" s="325" t="e">
        <f t="shared" ref="AU4:AV29" si="16">(AI4-AI$30)/AI$31</f>
        <v>#DIV/0!</v>
      </c>
      <c r="AV4" s="325">
        <f t="shared" si="16"/>
        <v>-0.8077713478307581</v>
      </c>
    </row>
    <row r="5" spans="1:48">
      <c r="A5" s="306" t="s">
        <v>6</v>
      </c>
      <c r="B5" s="308">
        <v>1311.3</v>
      </c>
      <c r="C5" s="308">
        <v>1332.5</v>
      </c>
      <c r="D5" s="308">
        <v>1294.5</v>
      </c>
      <c r="E5" s="308">
        <v>1257.8</v>
      </c>
      <c r="F5" s="308">
        <v>1248.3</v>
      </c>
      <c r="G5" s="308">
        <v>1374.6</v>
      </c>
      <c r="H5" s="308">
        <v>1230.8</v>
      </c>
      <c r="I5" s="308">
        <v>1195.5999999999999</v>
      </c>
      <c r="J5" s="307">
        <v>1299</v>
      </c>
      <c r="K5" s="306" t="s">
        <v>69</v>
      </c>
      <c r="M5" s="306" t="s">
        <v>6</v>
      </c>
      <c r="N5" s="307">
        <v>10223577</v>
      </c>
      <c r="O5" s="307">
        <v>10254233</v>
      </c>
      <c r="P5" s="307">
        <v>10343422</v>
      </c>
      <c r="Q5" s="307">
        <v>10425783</v>
      </c>
      <c r="R5" s="307">
        <v>10462088</v>
      </c>
      <c r="S5" s="307">
        <v>10486731</v>
      </c>
      <c r="T5" s="307">
        <v>10505445</v>
      </c>
      <c r="U5" s="307">
        <v>10516125</v>
      </c>
      <c r="V5" s="307">
        <v>10512419</v>
      </c>
      <c r="W5" s="307">
        <v>10538275</v>
      </c>
      <c r="Y5" s="306" t="s">
        <v>6</v>
      </c>
      <c r="Z5" s="308"/>
      <c r="AA5" s="325">
        <f t="shared" si="1"/>
        <v>0.12994633533293032</v>
      </c>
      <c r="AB5" s="325">
        <f t="shared" si="2"/>
        <v>0.12515200482006825</v>
      </c>
      <c r="AC5" s="325">
        <f t="shared" si="3"/>
        <v>0.12064321691713706</v>
      </c>
      <c r="AD5" s="325">
        <f t="shared" si="4"/>
        <v>0.1193165264906967</v>
      </c>
      <c r="AE5" s="325">
        <f t="shared" si="5"/>
        <v>0.1310799332985656</v>
      </c>
      <c r="AF5" s="325">
        <f t="shared" si="6"/>
        <v>0.11715829267584571</v>
      </c>
      <c r="AG5" s="325">
        <f t="shared" si="7"/>
        <v>0.11369206813346171</v>
      </c>
      <c r="AH5" s="325">
        <f>1000*J5/(V5)</f>
        <v>0.12356813403270932</v>
      </c>
      <c r="AI5" s="325"/>
      <c r="AJ5" s="231">
        <f t="shared" ref="AJ5:AJ26" si="17">AVERAGE(AD5:AH5)</f>
        <v>0.1209629909262558</v>
      </c>
      <c r="AK5" s="306" t="s">
        <v>6</v>
      </c>
      <c r="AL5" s="308"/>
      <c r="AM5" s="325">
        <f t="shared" si="8"/>
        <v>0.29198360941559393</v>
      </c>
      <c r="AN5" s="325">
        <f t="shared" si="9"/>
        <v>0.14824452914686287</v>
      </c>
      <c r="AO5" s="325">
        <f t="shared" si="10"/>
        <v>-0.16482066372355211</v>
      </c>
      <c r="AP5" s="325">
        <f t="shared" si="11"/>
        <v>-1.6307687853629186E-2</v>
      </c>
      <c r="AQ5" s="325">
        <f t="shared" si="12"/>
        <v>-0.10385521254575648</v>
      </c>
      <c r="AR5" s="325">
        <f t="shared" si="13"/>
        <v>-0.12581106198964132</v>
      </c>
      <c r="AS5" s="325">
        <f t="shared" si="14"/>
        <v>-0.22729453812452496</v>
      </c>
      <c r="AT5" s="325">
        <f t="shared" si="15"/>
        <v>0.40892504302687488</v>
      </c>
      <c r="AU5" s="325" t="e">
        <f t="shared" si="16"/>
        <v>#DIV/0!</v>
      </c>
      <c r="AV5" s="325">
        <f t="shared" si="16"/>
        <v>-7.934534678471572E-2</v>
      </c>
    </row>
    <row r="6" spans="1:48">
      <c r="A6" s="306" t="s">
        <v>7</v>
      </c>
      <c r="B6" s="306" t="s">
        <v>69</v>
      </c>
      <c r="C6" s="306" t="s">
        <v>69</v>
      </c>
      <c r="D6" s="306" t="s">
        <v>69</v>
      </c>
      <c r="E6" s="306" t="s">
        <v>69</v>
      </c>
      <c r="F6" s="306" t="s">
        <v>69</v>
      </c>
      <c r="G6" s="306" t="s">
        <v>69</v>
      </c>
      <c r="H6" s="306" t="s">
        <v>69</v>
      </c>
      <c r="I6" s="306" t="s">
        <v>69</v>
      </c>
      <c r="J6" s="306" t="s">
        <v>69</v>
      </c>
      <c r="K6" s="306" t="s">
        <v>69</v>
      </c>
      <c r="M6" s="306" t="s">
        <v>7</v>
      </c>
      <c r="N6" s="307">
        <v>5427459</v>
      </c>
      <c r="O6" s="307">
        <v>5447084</v>
      </c>
      <c r="P6" s="307">
        <v>5475791</v>
      </c>
      <c r="Q6" s="307">
        <v>5511451</v>
      </c>
      <c r="R6" s="307">
        <v>5534738</v>
      </c>
      <c r="S6" s="307">
        <v>5560628</v>
      </c>
      <c r="T6" s="307">
        <v>5580516</v>
      </c>
      <c r="U6" s="307">
        <v>5602628</v>
      </c>
      <c r="V6" s="307">
        <v>5627235</v>
      </c>
      <c r="W6" s="307">
        <v>5659715</v>
      </c>
      <c r="Y6" s="306" t="s">
        <v>7</v>
      </c>
      <c r="Z6" s="306"/>
      <c r="AA6" s="325" t="s">
        <v>89</v>
      </c>
      <c r="AB6" s="325" t="s">
        <v>89</v>
      </c>
      <c r="AC6" s="325" t="s">
        <v>89</v>
      </c>
      <c r="AD6" s="325" t="s">
        <v>89</v>
      </c>
      <c r="AE6" s="325" t="s">
        <v>89</v>
      </c>
      <c r="AF6" s="325" t="s">
        <v>89</v>
      </c>
      <c r="AG6" s="325" t="s">
        <v>89</v>
      </c>
      <c r="AH6" s="325" t="s">
        <v>89</v>
      </c>
      <c r="AI6" s="325"/>
      <c r="AJ6" s="231"/>
      <c r="AK6" s="306" t="s">
        <v>7</v>
      </c>
      <c r="AL6" s="306"/>
      <c r="AM6" s="325" t="e">
        <f>(AA6-AA$30)/AA$31</f>
        <v>#VALUE!</v>
      </c>
      <c r="AN6" s="325" t="e">
        <f t="shared" si="9"/>
        <v>#VALUE!</v>
      </c>
      <c r="AO6" s="325" t="e">
        <f t="shared" si="10"/>
        <v>#VALUE!</v>
      </c>
      <c r="AP6" s="325" t="e">
        <f t="shared" si="11"/>
        <v>#VALUE!</v>
      </c>
      <c r="AQ6" s="325" t="e">
        <f t="shared" si="12"/>
        <v>#VALUE!</v>
      </c>
      <c r="AR6" s="325" t="e">
        <f t="shared" si="13"/>
        <v>#VALUE!</v>
      </c>
      <c r="AS6" s="325" t="e">
        <f t="shared" si="14"/>
        <v>#VALUE!</v>
      </c>
      <c r="AT6" s="325" t="e">
        <f t="shared" si="15"/>
        <v>#VALUE!</v>
      </c>
      <c r="AU6" s="325" t="e">
        <f t="shared" si="16"/>
        <v>#DIV/0!</v>
      </c>
      <c r="AV6" s="325"/>
    </row>
    <row r="7" spans="1:48">
      <c r="A7" s="306" t="s">
        <v>72</v>
      </c>
      <c r="B7" s="306" t="s">
        <v>69</v>
      </c>
      <c r="C7" s="306" t="s">
        <v>69</v>
      </c>
      <c r="D7" s="306" t="s">
        <v>69</v>
      </c>
      <c r="E7" s="306" t="s">
        <v>69</v>
      </c>
      <c r="F7" s="306" t="s">
        <v>69</v>
      </c>
      <c r="G7" s="306" t="s">
        <v>69</v>
      </c>
      <c r="H7" s="306" t="s">
        <v>69</v>
      </c>
      <c r="I7" s="306" t="s">
        <v>69</v>
      </c>
      <c r="J7" s="306" t="s">
        <v>69</v>
      </c>
      <c r="K7" s="306" t="s">
        <v>69</v>
      </c>
      <c r="M7" s="306" t="s">
        <v>166</v>
      </c>
      <c r="N7" s="307">
        <v>82437995</v>
      </c>
      <c r="O7" s="307">
        <v>82314906</v>
      </c>
      <c r="P7" s="307">
        <v>82217837</v>
      </c>
      <c r="Q7" s="307">
        <v>82002356</v>
      </c>
      <c r="R7" s="307">
        <v>81802257</v>
      </c>
      <c r="S7" s="307">
        <v>81751602</v>
      </c>
      <c r="T7" s="307">
        <v>81843743</v>
      </c>
      <c r="U7" s="307">
        <v>82020578</v>
      </c>
      <c r="V7" s="307">
        <v>80767463</v>
      </c>
      <c r="W7" s="307">
        <v>81197537</v>
      </c>
      <c r="Y7" s="306" t="s">
        <v>72</v>
      </c>
      <c r="Z7" s="306"/>
      <c r="AA7" s="325"/>
      <c r="AB7" s="325" t="s">
        <v>89</v>
      </c>
      <c r="AC7" s="325" t="s">
        <v>89</v>
      </c>
      <c r="AD7" s="325" t="s">
        <v>89</v>
      </c>
      <c r="AE7" s="325" t="s">
        <v>89</v>
      </c>
      <c r="AF7" s="325" t="s">
        <v>89</v>
      </c>
      <c r="AG7" s="325" t="s">
        <v>89</v>
      </c>
      <c r="AH7" s="325" t="s">
        <v>89</v>
      </c>
      <c r="AI7" s="325"/>
      <c r="AJ7" s="231"/>
      <c r="AK7" s="306" t="s">
        <v>72</v>
      </c>
      <c r="AL7" s="306"/>
      <c r="AM7" s="325">
        <f t="shared" si="8"/>
        <v>-1.8844202291269196</v>
      </c>
      <c r="AN7" s="325" t="e">
        <f t="shared" si="9"/>
        <v>#VALUE!</v>
      </c>
      <c r="AO7" s="325" t="e">
        <f t="shared" si="10"/>
        <v>#VALUE!</v>
      </c>
      <c r="AP7" s="325" t="e">
        <f t="shared" si="11"/>
        <v>#VALUE!</v>
      </c>
      <c r="AQ7" s="325" t="e">
        <f t="shared" si="12"/>
        <v>#VALUE!</v>
      </c>
      <c r="AR7" s="325" t="e">
        <f t="shared" si="13"/>
        <v>#VALUE!</v>
      </c>
      <c r="AS7" s="325" t="e">
        <f t="shared" si="14"/>
        <v>#VALUE!</v>
      </c>
      <c r="AT7" s="325" t="e">
        <f t="shared" si="15"/>
        <v>#VALUE!</v>
      </c>
      <c r="AU7" s="325" t="e">
        <f t="shared" si="16"/>
        <v>#DIV/0!</v>
      </c>
      <c r="AV7" s="325"/>
    </row>
    <row r="8" spans="1:48">
      <c r="A8" s="306" t="s">
        <v>9</v>
      </c>
      <c r="B8" s="308">
        <v>326.10000000000002</v>
      </c>
      <c r="C8" s="308">
        <v>263.89999999999998</v>
      </c>
      <c r="D8" s="308">
        <v>301.3</v>
      </c>
      <c r="E8" s="308">
        <v>385.5</v>
      </c>
      <c r="F8" s="308">
        <v>379.1</v>
      </c>
      <c r="G8" s="308">
        <v>358.3</v>
      </c>
      <c r="H8" s="308">
        <v>368.7</v>
      </c>
      <c r="I8" s="308">
        <v>359.8</v>
      </c>
      <c r="J8" s="308">
        <v>289.10000000000002</v>
      </c>
      <c r="K8" s="306" t="s">
        <v>69</v>
      </c>
      <c r="M8" s="306" t="s">
        <v>9</v>
      </c>
      <c r="N8" s="307">
        <v>1350700</v>
      </c>
      <c r="O8" s="307">
        <v>1342920</v>
      </c>
      <c r="P8" s="307">
        <v>1338440</v>
      </c>
      <c r="Q8" s="307">
        <v>1335740</v>
      </c>
      <c r="R8" s="307">
        <v>1333290</v>
      </c>
      <c r="S8" s="307">
        <v>1329660</v>
      </c>
      <c r="T8" s="307">
        <v>1325217</v>
      </c>
      <c r="U8" s="307">
        <v>1320174</v>
      </c>
      <c r="V8" s="307">
        <v>1315819</v>
      </c>
      <c r="W8" s="307">
        <v>1313271</v>
      </c>
      <c r="Y8" s="306" t="s">
        <v>9</v>
      </c>
      <c r="Z8" s="308"/>
      <c r="AA8" s="325">
        <f t="shared" si="1"/>
        <v>0.19651207815804367</v>
      </c>
      <c r="AB8" s="325">
        <f t="shared" si="2"/>
        <v>0.22511281790741461</v>
      </c>
      <c r="AC8" s="325">
        <f t="shared" si="3"/>
        <v>0.28860406965427404</v>
      </c>
      <c r="AD8" s="325">
        <f t="shared" si="4"/>
        <v>0.28433424086282805</v>
      </c>
      <c r="AE8" s="325">
        <f t="shared" si="5"/>
        <v>0.26946738263917092</v>
      </c>
      <c r="AF8" s="325">
        <f t="shared" si="6"/>
        <v>0.27821858608816519</v>
      </c>
      <c r="AG8" s="325">
        <f t="shared" si="7"/>
        <v>0.27253983187064734</v>
      </c>
      <c r="AH8" s="325">
        <f>1000*J8/(V8)</f>
        <v>0.2197110696835963</v>
      </c>
      <c r="AI8" s="325"/>
      <c r="AJ8" s="231">
        <f t="shared" si="17"/>
        <v>0.26485422222888155</v>
      </c>
      <c r="AK8" s="306" t="s">
        <v>9</v>
      </c>
      <c r="AL8" s="308"/>
      <c r="AM8" s="325">
        <f t="shared" si="8"/>
        <v>1.4068587448231045</v>
      </c>
      <c r="AN8" s="325">
        <f t="shared" si="9"/>
        <v>1.626043454124912</v>
      </c>
      <c r="AO8" s="325">
        <f t="shared" si="10"/>
        <v>1.706660304805568</v>
      </c>
      <c r="AP8" s="325">
        <f t="shared" si="11"/>
        <v>2.1367254994289713</v>
      </c>
      <c r="AQ8" s="325">
        <f t="shared" si="12"/>
        <v>1.4711848417773095</v>
      </c>
      <c r="AR8" s="325">
        <f t="shared" si="13"/>
        <v>1.7621908482110189</v>
      </c>
      <c r="AS8" s="325">
        <f t="shared" si="14"/>
        <v>1.6466834314745424</v>
      </c>
      <c r="AT8" s="325">
        <f t="shared" si="15"/>
        <v>2.2741875495020643</v>
      </c>
      <c r="AU8" s="325" t="e">
        <f t="shared" si="16"/>
        <v>#DIV/0!</v>
      </c>
      <c r="AV8" s="325">
        <f t="shared" si="16"/>
        <v>1.6960415703601104</v>
      </c>
    </row>
    <row r="9" spans="1:48">
      <c r="A9" s="306" t="s">
        <v>32</v>
      </c>
      <c r="B9" s="306" t="s">
        <v>69</v>
      </c>
      <c r="C9" s="306" t="s">
        <v>69</v>
      </c>
      <c r="D9" s="306" t="s">
        <v>69</v>
      </c>
      <c r="E9" s="306" t="s">
        <v>69</v>
      </c>
      <c r="F9" s="306" t="s">
        <v>69</v>
      </c>
      <c r="G9" s="306" t="s">
        <v>69</v>
      </c>
      <c r="H9" s="306" t="s">
        <v>69</v>
      </c>
      <c r="I9" s="306" t="s">
        <v>69</v>
      </c>
      <c r="J9" s="306" t="s">
        <v>69</v>
      </c>
      <c r="K9" s="306" t="s">
        <v>69</v>
      </c>
      <c r="M9" s="306" t="s">
        <v>32</v>
      </c>
      <c r="N9" s="307">
        <v>4208156</v>
      </c>
      <c r="O9" s="307">
        <v>4340118</v>
      </c>
      <c r="P9" s="307">
        <v>4457765</v>
      </c>
      <c r="Q9" s="307">
        <v>4521322</v>
      </c>
      <c r="R9" s="307">
        <v>4549428</v>
      </c>
      <c r="S9" s="307">
        <v>4570881</v>
      </c>
      <c r="T9" s="307">
        <v>4582707</v>
      </c>
      <c r="U9" s="307">
        <v>4591087</v>
      </c>
      <c r="V9" s="307">
        <v>4605501</v>
      </c>
      <c r="W9" s="307">
        <v>4628949</v>
      </c>
      <c r="Y9" s="306" t="s">
        <v>32</v>
      </c>
      <c r="Z9" s="306"/>
      <c r="AA9" s="325" t="s">
        <v>89</v>
      </c>
      <c r="AB9" s="325" t="s">
        <v>89</v>
      </c>
      <c r="AC9" s="325" t="s">
        <v>89</v>
      </c>
      <c r="AD9" s="325" t="s">
        <v>89</v>
      </c>
      <c r="AE9" s="325" t="s">
        <v>89</v>
      </c>
      <c r="AF9" s="325" t="s">
        <v>89</v>
      </c>
      <c r="AG9" s="325" t="s">
        <v>89</v>
      </c>
      <c r="AH9" s="325" t="s">
        <v>89</v>
      </c>
      <c r="AI9" s="325"/>
      <c r="AJ9" s="231"/>
      <c r="AK9" s="306" t="s">
        <v>32</v>
      </c>
      <c r="AL9" s="306"/>
      <c r="AM9" s="325" t="e">
        <f t="shared" si="8"/>
        <v>#VALUE!</v>
      </c>
      <c r="AN9" s="325" t="e">
        <f t="shared" si="9"/>
        <v>#VALUE!</v>
      </c>
      <c r="AO9" s="325" t="e">
        <f t="shared" si="10"/>
        <v>#VALUE!</v>
      </c>
      <c r="AP9" s="325" t="e">
        <f t="shared" si="11"/>
        <v>#VALUE!</v>
      </c>
      <c r="AQ9" s="325" t="e">
        <f t="shared" si="12"/>
        <v>#VALUE!</v>
      </c>
      <c r="AR9" s="325" t="e">
        <f t="shared" si="13"/>
        <v>#VALUE!</v>
      </c>
      <c r="AS9" s="325" t="e">
        <f t="shared" si="14"/>
        <v>#VALUE!</v>
      </c>
      <c r="AT9" s="325" t="e">
        <f t="shared" si="15"/>
        <v>#VALUE!</v>
      </c>
      <c r="AU9" s="325" t="e">
        <f t="shared" si="16"/>
        <v>#DIV/0!</v>
      </c>
      <c r="AV9" s="325"/>
    </row>
    <row r="10" spans="1:48">
      <c r="A10" s="306" t="s">
        <v>30</v>
      </c>
      <c r="B10" s="306" t="s">
        <v>69</v>
      </c>
      <c r="C10" s="306" t="s">
        <v>69</v>
      </c>
      <c r="D10" s="306" t="s">
        <v>69</v>
      </c>
      <c r="E10" s="306" t="s">
        <v>69</v>
      </c>
      <c r="F10" s="306" t="s">
        <v>69</v>
      </c>
      <c r="G10" s="306" t="s">
        <v>69</v>
      </c>
      <c r="H10" s="306" t="s">
        <v>69</v>
      </c>
      <c r="I10" s="306" t="s">
        <v>69</v>
      </c>
      <c r="J10" s="306" t="s">
        <v>69</v>
      </c>
      <c r="K10" s="306" t="s">
        <v>69</v>
      </c>
      <c r="M10" s="306" t="s">
        <v>30</v>
      </c>
      <c r="N10" s="307">
        <v>11004716</v>
      </c>
      <c r="O10" s="307">
        <v>11036008</v>
      </c>
      <c r="P10" s="307">
        <v>11060937</v>
      </c>
      <c r="Q10" s="307">
        <v>11094745</v>
      </c>
      <c r="R10" s="307">
        <v>11119289</v>
      </c>
      <c r="S10" s="307">
        <v>11123392</v>
      </c>
      <c r="T10" s="307">
        <v>11086406</v>
      </c>
      <c r="U10" s="307">
        <v>11003615</v>
      </c>
      <c r="V10" s="307">
        <v>10926807</v>
      </c>
      <c r="W10" s="307">
        <v>10858018</v>
      </c>
      <c r="Y10" s="306" t="s">
        <v>30</v>
      </c>
      <c r="Z10" s="306"/>
      <c r="AA10" s="325" t="s">
        <v>89</v>
      </c>
      <c r="AB10" s="325" t="s">
        <v>89</v>
      </c>
      <c r="AC10" s="325" t="s">
        <v>89</v>
      </c>
      <c r="AD10" s="325" t="s">
        <v>89</v>
      </c>
      <c r="AE10" s="325" t="s">
        <v>89</v>
      </c>
      <c r="AF10" s="325" t="s">
        <v>89</v>
      </c>
      <c r="AG10" s="325" t="s">
        <v>89</v>
      </c>
      <c r="AH10" s="325" t="s">
        <v>89</v>
      </c>
      <c r="AI10" s="325"/>
      <c r="AJ10" s="231"/>
      <c r="AK10" s="306" t="s">
        <v>30</v>
      </c>
      <c r="AL10" s="306"/>
      <c r="AM10" s="325" t="e">
        <f t="shared" si="8"/>
        <v>#VALUE!</v>
      </c>
      <c r="AN10" s="325" t="e">
        <f t="shared" si="9"/>
        <v>#VALUE!</v>
      </c>
      <c r="AO10" s="325" t="e">
        <f t="shared" si="10"/>
        <v>#VALUE!</v>
      </c>
      <c r="AP10" s="325" t="e">
        <f t="shared" si="11"/>
        <v>#VALUE!</v>
      </c>
      <c r="AQ10" s="325" t="e">
        <f t="shared" si="12"/>
        <v>#VALUE!</v>
      </c>
      <c r="AR10" s="325" t="e">
        <f t="shared" si="13"/>
        <v>#VALUE!</v>
      </c>
      <c r="AS10" s="325" t="e">
        <f t="shared" si="14"/>
        <v>#VALUE!</v>
      </c>
      <c r="AT10" s="325" t="e">
        <f t="shared" si="15"/>
        <v>#VALUE!</v>
      </c>
      <c r="AU10" s="325" t="e">
        <f t="shared" si="16"/>
        <v>#DIV/0!</v>
      </c>
      <c r="AV10" s="325"/>
    </row>
    <row r="11" spans="1:48">
      <c r="A11" s="306" t="s">
        <v>10</v>
      </c>
      <c r="B11" s="307">
        <v>9407</v>
      </c>
      <c r="C11" s="308">
        <v>9327.4</v>
      </c>
      <c r="D11" s="308">
        <v>9508.4</v>
      </c>
      <c r="E11" s="308">
        <v>9585.4</v>
      </c>
      <c r="F11" s="308">
        <v>9189.1</v>
      </c>
      <c r="G11" s="308">
        <v>9528.7999999999993</v>
      </c>
      <c r="H11" s="308">
        <v>8923.5</v>
      </c>
      <c r="I11" s="308">
        <v>8717.4</v>
      </c>
      <c r="J11" s="306" t="s">
        <v>69</v>
      </c>
      <c r="K11" s="306" t="s">
        <v>69</v>
      </c>
      <c r="M11" s="306" t="s">
        <v>10</v>
      </c>
      <c r="N11" s="307">
        <v>44009971</v>
      </c>
      <c r="O11" s="307">
        <v>44784666</v>
      </c>
      <c r="P11" s="307">
        <v>45668939</v>
      </c>
      <c r="Q11" s="307">
        <v>46239273</v>
      </c>
      <c r="R11" s="307">
        <v>46486619</v>
      </c>
      <c r="S11" s="307">
        <v>46667174</v>
      </c>
      <c r="T11" s="307">
        <v>46818219</v>
      </c>
      <c r="U11" s="307">
        <v>46727890</v>
      </c>
      <c r="V11" s="307">
        <v>46512199</v>
      </c>
      <c r="W11" s="307">
        <v>46449565</v>
      </c>
      <c r="Y11" s="306" t="s">
        <v>10</v>
      </c>
      <c r="Z11" s="307"/>
      <c r="AA11" s="325">
        <f t="shared" si="1"/>
        <v>0.20827217958932639</v>
      </c>
      <c r="AB11" s="325">
        <f t="shared" si="2"/>
        <v>0.20820277869823076</v>
      </c>
      <c r="AC11" s="325">
        <f t="shared" si="3"/>
        <v>0.20729997203892025</v>
      </c>
      <c r="AD11" s="325">
        <f t="shared" si="4"/>
        <v>0.19767193652005538</v>
      </c>
      <c r="AE11" s="325">
        <f t="shared" si="5"/>
        <v>0.20418635163123441</v>
      </c>
      <c r="AF11" s="325">
        <f t="shared" si="6"/>
        <v>0.19059887775739612</v>
      </c>
      <c r="AG11" s="325">
        <f t="shared" si="7"/>
        <v>0.18655667953335792</v>
      </c>
      <c r="AH11" s="325" t="s">
        <v>89</v>
      </c>
      <c r="AI11" s="325"/>
      <c r="AJ11" s="231">
        <f t="shared" si="17"/>
        <v>0.19475346136051097</v>
      </c>
      <c r="AK11" s="306" t="s">
        <v>10</v>
      </c>
      <c r="AL11" s="307"/>
      <c r="AM11" s="325">
        <f t="shared" si="8"/>
        <v>1.6038225901760172</v>
      </c>
      <c r="AN11" s="325">
        <f t="shared" si="9"/>
        <v>1.3760491114135089</v>
      </c>
      <c r="AO11" s="325">
        <f t="shared" si="10"/>
        <v>0.80074044984566695</v>
      </c>
      <c r="AP11" s="325">
        <f t="shared" si="11"/>
        <v>1.0060176960497367</v>
      </c>
      <c r="AQ11" s="325">
        <f t="shared" si="12"/>
        <v>0.72819666535720406</v>
      </c>
      <c r="AR11" s="325">
        <f t="shared" si="13"/>
        <v>0.73508371215098189</v>
      </c>
      <c r="AS11" s="325">
        <f t="shared" si="14"/>
        <v>0.63231263111910174</v>
      </c>
      <c r="AT11" s="325" t="e">
        <f t="shared" si="15"/>
        <v>#VALUE!</v>
      </c>
      <c r="AU11" s="325" t="e">
        <f t="shared" si="16"/>
        <v>#DIV/0!</v>
      </c>
      <c r="AV11" s="325">
        <f t="shared" si="16"/>
        <v>0.83111065969292219</v>
      </c>
    </row>
    <row r="12" spans="1:48">
      <c r="A12" s="306" t="s">
        <v>11</v>
      </c>
      <c r="B12" s="306" t="s">
        <v>69</v>
      </c>
      <c r="C12" s="306" t="s">
        <v>69</v>
      </c>
      <c r="D12" s="306" t="s">
        <v>69</v>
      </c>
      <c r="E12" s="306" t="s">
        <v>69</v>
      </c>
      <c r="F12" s="306" t="s">
        <v>69</v>
      </c>
      <c r="G12" s="306" t="s">
        <v>69</v>
      </c>
      <c r="H12" s="306" t="s">
        <v>69</v>
      </c>
      <c r="I12" s="306" t="s">
        <v>69</v>
      </c>
      <c r="J12" s="306" t="s">
        <v>69</v>
      </c>
      <c r="K12" s="306" t="s">
        <v>69</v>
      </c>
      <c r="M12" s="306" t="s">
        <v>11</v>
      </c>
      <c r="N12" s="307">
        <v>63229635</v>
      </c>
      <c r="O12" s="307">
        <v>63645065</v>
      </c>
      <c r="P12" s="307">
        <v>64007193</v>
      </c>
      <c r="Q12" s="307">
        <v>64350226</v>
      </c>
      <c r="R12" s="307">
        <v>64658856</v>
      </c>
      <c r="S12" s="307">
        <v>64978721</v>
      </c>
      <c r="T12" s="307">
        <v>65276983</v>
      </c>
      <c r="U12" s="307">
        <v>65600350</v>
      </c>
      <c r="V12" s="307">
        <v>65889148</v>
      </c>
      <c r="W12" s="307">
        <v>66415161</v>
      </c>
      <c r="Y12" s="306" t="s">
        <v>11</v>
      </c>
      <c r="Z12" s="306"/>
      <c r="AA12" s="325" t="s">
        <v>89</v>
      </c>
      <c r="AB12" s="325" t="s">
        <v>89</v>
      </c>
      <c r="AC12" s="325" t="s">
        <v>89</v>
      </c>
      <c r="AD12" s="325" t="s">
        <v>89</v>
      </c>
      <c r="AE12" s="325" t="s">
        <v>89</v>
      </c>
      <c r="AF12" s="325" t="s">
        <v>89</v>
      </c>
      <c r="AG12" s="325" t="s">
        <v>89</v>
      </c>
      <c r="AH12" s="325" t="s">
        <v>89</v>
      </c>
      <c r="AI12" s="325"/>
      <c r="AJ12" s="231"/>
      <c r="AK12" s="306" t="s">
        <v>11</v>
      </c>
      <c r="AL12" s="306"/>
      <c r="AM12" s="325" t="e">
        <f t="shared" si="8"/>
        <v>#VALUE!</v>
      </c>
      <c r="AN12" s="325" t="e">
        <f t="shared" si="9"/>
        <v>#VALUE!</v>
      </c>
      <c r="AO12" s="325" t="e">
        <f t="shared" si="10"/>
        <v>#VALUE!</v>
      </c>
      <c r="AP12" s="325" t="e">
        <f t="shared" si="11"/>
        <v>#VALUE!</v>
      </c>
      <c r="AQ12" s="325" t="e">
        <f t="shared" si="12"/>
        <v>#VALUE!</v>
      </c>
      <c r="AR12" s="325" t="e">
        <f t="shared" si="13"/>
        <v>#VALUE!</v>
      </c>
      <c r="AS12" s="325" t="e">
        <f t="shared" si="14"/>
        <v>#VALUE!</v>
      </c>
      <c r="AT12" s="325" t="e">
        <f t="shared" si="15"/>
        <v>#VALUE!</v>
      </c>
      <c r="AU12" s="325" t="e">
        <f t="shared" si="16"/>
        <v>#DIV/0!</v>
      </c>
      <c r="AV12" s="325"/>
    </row>
    <row r="13" spans="1:48">
      <c r="A13" s="306" t="s">
        <v>46</v>
      </c>
      <c r="B13" s="306" t="s">
        <v>69</v>
      </c>
      <c r="C13" s="306" t="s">
        <v>69</v>
      </c>
      <c r="D13" s="307">
        <v>320</v>
      </c>
      <c r="E13" s="308">
        <v>419.9</v>
      </c>
      <c r="F13" s="308">
        <v>428.7</v>
      </c>
      <c r="G13" s="308">
        <v>404.7</v>
      </c>
      <c r="H13" s="308">
        <v>427.5</v>
      </c>
      <c r="I13" s="308">
        <v>398.7</v>
      </c>
      <c r="J13" s="308">
        <v>454.7</v>
      </c>
      <c r="K13" s="306" t="s">
        <v>69</v>
      </c>
      <c r="M13" s="306" t="s">
        <v>46</v>
      </c>
      <c r="N13" s="307">
        <v>4312487</v>
      </c>
      <c r="O13" s="307">
        <v>4313530</v>
      </c>
      <c r="P13" s="307">
        <v>4311967</v>
      </c>
      <c r="Q13" s="307">
        <v>4309796</v>
      </c>
      <c r="R13" s="307">
        <v>4302847</v>
      </c>
      <c r="S13" s="307">
        <v>4289857</v>
      </c>
      <c r="T13" s="307">
        <v>4275984</v>
      </c>
      <c r="U13" s="307">
        <v>4262140</v>
      </c>
      <c r="V13" s="307">
        <v>4246809</v>
      </c>
      <c r="W13" s="307">
        <v>4225316</v>
      </c>
      <c r="Y13" s="306" t="s">
        <v>46</v>
      </c>
      <c r="Z13" s="306"/>
      <c r="AA13" s="325" t="s">
        <v>89</v>
      </c>
      <c r="AB13" s="325">
        <f t="shared" si="2"/>
        <v>7.421207073245227E-2</v>
      </c>
      <c r="AC13" s="325">
        <f t="shared" si="3"/>
        <v>9.7429205465873553E-2</v>
      </c>
      <c r="AD13" s="325">
        <f t="shared" si="4"/>
        <v>9.9631708959207713E-2</v>
      </c>
      <c r="AE13" s="325">
        <f t="shared" si="5"/>
        <v>9.433880896262975E-2</v>
      </c>
      <c r="AF13" s="325">
        <f t="shared" si="6"/>
        <v>9.9976987752994392E-2</v>
      </c>
      <c r="AG13" s="325">
        <f t="shared" si="7"/>
        <v>9.3544557428897224E-2</v>
      </c>
      <c r="AH13" s="325">
        <f>1000*J13/(V13)</f>
        <v>0.10706862493698209</v>
      </c>
      <c r="AI13" s="325"/>
      <c r="AJ13" s="231">
        <f t="shared" si="17"/>
        <v>9.8912137608142242E-2</v>
      </c>
      <c r="AK13" s="306" t="s">
        <v>46</v>
      </c>
      <c r="AL13" s="306"/>
      <c r="AM13" s="325" t="e">
        <f t="shared" si="8"/>
        <v>#VALUE!</v>
      </c>
      <c r="AN13" s="325">
        <f t="shared" si="9"/>
        <v>-0.60484037990997264</v>
      </c>
      <c r="AO13" s="325">
        <f t="shared" si="10"/>
        <v>-0.42347963053797155</v>
      </c>
      <c r="AP13" s="325">
        <f t="shared" si="11"/>
        <v>-0.27314111687157311</v>
      </c>
      <c r="AQ13" s="325">
        <f t="shared" si="12"/>
        <v>-0.52201988532279286</v>
      </c>
      <c r="AR13" s="325">
        <f t="shared" si="13"/>
        <v>-0.32721598822456455</v>
      </c>
      <c r="AS13" s="325">
        <f t="shared" si="14"/>
        <v>-0.46498117792565363</v>
      </c>
      <c r="AT13" s="325">
        <f t="shared" si="15"/>
        <v>8.8819197671169622E-2</v>
      </c>
      <c r="AU13" s="325" t="e">
        <f t="shared" si="16"/>
        <v>#DIV/0!</v>
      </c>
      <c r="AV13" s="325">
        <f t="shared" si="16"/>
        <v>-0.35141749557689855</v>
      </c>
    </row>
    <row r="14" spans="1:48">
      <c r="A14" s="306" t="s">
        <v>13</v>
      </c>
      <c r="B14" s="307">
        <v>24</v>
      </c>
      <c r="C14" s="306" t="s">
        <v>69</v>
      </c>
      <c r="D14" s="306" t="s">
        <v>69</v>
      </c>
      <c r="E14" s="306" t="s">
        <v>69</v>
      </c>
      <c r="F14" s="306" t="s">
        <v>69</v>
      </c>
      <c r="G14" s="306" t="s">
        <v>69</v>
      </c>
      <c r="H14" s="306" t="s">
        <v>69</v>
      </c>
      <c r="I14" s="306" t="s">
        <v>69</v>
      </c>
      <c r="J14" s="306" t="s">
        <v>69</v>
      </c>
      <c r="K14" s="306" t="s">
        <v>69</v>
      </c>
      <c r="M14" s="306" t="s">
        <v>13</v>
      </c>
      <c r="N14" s="307">
        <v>744013</v>
      </c>
      <c r="O14" s="307">
        <v>757916</v>
      </c>
      <c r="P14" s="307">
        <v>776333</v>
      </c>
      <c r="Q14" s="307">
        <v>796930</v>
      </c>
      <c r="R14" s="307">
        <v>819140</v>
      </c>
      <c r="S14" s="307">
        <v>839751</v>
      </c>
      <c r="T14" s="307">
        <v>862011</v>
      </c>
      <c r="U14" s="307">
        <v>865878</v>
      </c>
      <c r="V14" s="307">
        <v>858000</v>
      </c>
      <c r="W14" s="307">
        <v>847008</v>
      </c>
      <c r="Y14" s="306" t="s">
        <v>13</v>
      </c>
      <c r="Z14" s="307"/>
      <c r="AA14" s="325"/>
      <c r="AB14" s="325"/>
      <c r="AC14" s="325"/>
      <c r="AD14" s="325"/>
      <c r="AE14" s="325"/>
      <c r="AF14" s="325"/>
      <c r="AG14" s="325"/>
      <c r="AH14" s="325"/>
      <c r="AI14" s="325"/>
      <c r="AJ14" s="231"/>
      <c r="AK14" s="306" t="s">
        <v>13</v>
      </c>
      <c r="AL14" s="307"/>
      <c r="AM14" s="325">
        <f t="shared" si="8"/>
        <v>-1.8844202291269196</v>
      </c>
      <c r="AN14" s="325">
        <f t="shared" si="9"/>
        <v>-1.7019754967780412</v>
      </c>
      <c r="AO14" s="325">
        <f t="shared" si="10"/>
        <v>-1.5090713076274989</v>
      </c>
      <c r="AP14" s="325">
        <f t="shared" si="11"/>
        <v>-1.5730644415342405</v>
      </c>
      <c r="AQ14" s="325">
        <f t="shared" si="12"/>
        <v>-1.5957256548941636</v>
      </c>
      <c r="AR14" s="325">
        <f t="shared" si="13"/>
        <v>-1.4991792316450776</v>
      </c>
      <c r="AS14" s="325">
        <f t="shared" si="14"/>
        <v>-1.5685562971050686</v>
      </c>
      <c r="AT14" s="325">
        <f t="shared" si="15"/>
        <v>-1.9884118579728516</v>
      </c>
      <c r="AU14" s="325" t="e">
        <f t="shared" si="16"/>
        <v>#DIV/0!</v>
      </c>
      <c r="AV14" s="325"/>
    </row>
    <row r="15" spans="1:48">
      <c r="A15" s="306" t="s">
        <v>14</v>
      </c>
      <c r="B15" s="308">
        <v>210.2</v>
      </c>
      <c r="C15" s="308">
        <v>182.4</v>
      </c>
      <c r="D15" s="308">
        <v>209.7</v>
      </c>
      <c r="E15" s="308">
        <v>190.9</v>
      </c>
      <c r="F15" s="308">
        <v>226.1</v>
      </c>
      <c r="G15" s="307">
        <v>222</v>
      </c>
      <c r="H15" s="308">
        <v>240.3</v>
      </c>
      <c r="I15" s="308">
        <v>234.3</v>
      </c>
      <c r="J15" s="308">
        <v>237.9</v>
      </c>
      <c r="K15" s="306" t="s">
        <v>69</v>
      </c>
      <c r="M15" s="306" t="s">
        <v>14</v>
      </c>
      <c r="N15" s="307">
        <v>2227874</v>
      </c>
      <c r="O15" s="307">
        <v>2208840</v>
      </c>
      <c r="P15" s="307">
        <v>2191810</v>
      </c>
      <c r="Q15" s="307">
        <v>2162834</v>
      </c>
      <c r="R15" s="307">
        <v>2120504</v>
      </c>
      <c r="S15" s="307">
        <v>2074605</v>
      </c>
      <c r="T15" s="307">
        <v>2044813</v>
      </c>
      <c r="U15" s="307">
        <v>2023825</v>
      </c>
      <c r="V15" s="307">
        <v>2001468</v>
      </c>
      <c r="W15" s="307">
        <v>1986096</v>
      </c>
      <c r="Y15" s="306" t="s">
        <v>14</v>
      </c>
      <c r="Z15" s="308"/>
      <c r="AA15" s="325">
        <f t="shared" si="1"/>
        <v>8.2577280382463189E-2</v>
      </c>
      <c r="AB15" s="325">
        <f t="shared" si="2"/>
        <v>9.5674351335197846E-2</v>
      </c>
      <c r="AC15" s="325">
        <f t="shared" si="3"/>
        <v>8.826382422321824E-2</v>
      </c>
      <c r="AD15" s="325">
        <f t="shared" si="4"/>
        <v>0.10662559466994639</v>
      </c>
      <c r="AE15" s="325">
        <f t="shared" si="5"/>
        <v>0.10700832206612824</v>
      </c>
      <c r="AF15" s="325">
        <f t="shared" si="6"/>
        <v>0.11751685850980016</v>
      </c>
      <c r="AG15" s="325">
        <f t="shared" si="7"/>
        <v>0.11577087939915753</v>
      </c>
      <c r="AH15" s="325">
        <f>1000*J15/(V15)</f>
        <v>0.1188627547380223</v>
      </c>
      <c r="AI15" s="325"/>
      <c r="AJ15" s="231">
        <f t="shared" si="17"/>
        <v>0.11315688187661092</v>
      </c>
      <c r="AK15" s="306" t="s">
        <v>14</v>
      </c>
      <c r="AL15" s="308"/>
      <c r="AM15" s="325">
        <f t="shared" si="8"/>
        <v>-0.50137614758097238</v>
      </c>
      <c r="AN15" s="325">
        <f t="shared" si="9"/>
        <v>-0.28754669028581764</v>
      </c>
      <c r="AO15" s="325">
        <f t="shared" si="10"/>
        <v>-0.52560364506526036</v>
      </c>
      <c r="AP15" s="325">
        <f t="shared" si="11"/>
        <v>-0.18188989514319248</v>
      </c>
      <c r="AQ15" s="325">
        <f t="shared" si="12"/>
        <v>-0.37782335086924601</v>
      </c>
      <c r="AR15" s="325">
        <f t="shared" si="13"/>
        <v>-0.12160783495524355</v>
      </c>
      <c r="AS15" s="325">
        <f t="shared" si="14"/>
        <v>-0.20277013549387984</v>
      </c>
      <c r="AT15" s="325">
        <f t="shared" si="15"/>
        <v>0.31763630176153163</v>
      </c>
      <c r="AU15" s="325" t="e">
        <f t="shared" si="16"/>
        <v>#DIV/0!</v>
      </c>
      <c r="AV15" s="325">
        <f t="shared" si="16"/>
        <v>-0.17566020735740753</v>
      </c>
    </row>
    <row r="16" spans="1:48">
      <c r="A16" s="306" t="s">
        <v>15</v>
      </c>
      <c r="B16" s="306" t="s">
        <v>69</v>
      </c>
      <c r="C16" s="306" t="s">
        <v>69</v>
      </c>
      <c r="D16" s="306" t="s">
        <v>69</v>
      </c>
      <c r="E16" s="306" t="s">
        <v>69</v>
      </c>
      <c r="F16" s="306" t="s">
        <v>69</v>
      </c>
      <c r="G16" s="306" t="s">
        <v>69</v>
      </c>
      <c r="H16" s="306" t="s">
        <v>69</v>
      </c>
      <c r="I16" s="308">
        <v>256.39999999999998</v>
      </c>
      <c r="J16" s="306" t="s">
        <v>69</v>
      </c>
      <c r="K16" s="306" t="s">
        <v>69</v>
      </c>
      <c r="M16" s="306" t="s">
        <v>15</v>
      </c>
      <c r="N16" s="307">
        <v>3289835</v>
      </c>
      <c r="O16" s="307">
        <v>3249983</v>
      </c>
      <c r="P16" s="307">
        <v>3212605</v>
      </c>
      <c r="Q16" s="307">
        <v>3183856</v>
      </c>
      <c r="R16" s="307">
        <v>3141976</v>
      </c>
      <c r="S16" s="307">
        <v>3052588</v>
      </c>
      <c r="T16" s="307">
        <v>3003641</v>
      </c>
      <c r="U16" s="307">
        <v>2971905</v>
      </c>
      <c r="V16" s="307">
        <v>2943472</v>
      </c>
      <c r="W16" s="307">
        <v>2921262</v>
      </c>
      <c r="Y16" s="306" t="s">
        <v>15</v>
      </c>
      <c r="Z16" s="306"/>
      <c r="AA16" s="325" t="s">
        <v>89</v>
      </c>
      <c r="AB16" s="325" t="s">
        <v>89</v>
      </c>
      <c r="AC16" s="325" t="s">
        <v>89</v>
      </c>
      <c r="AD16" s="325" t="s">
        <v>89</v>
      </c>
      <c r="AE16" s="325" t="s">
        <v>89</v>
      </c>
      <c r="AF16" s="325" t="s">
        <v>89</v>
      </c>
      <c r="AG16" s="325">
        <f t="shared" si="7"/>
        <v>8.6274628563160663E-2</v>
      </c>
      <c r="AH16" s="325" t="s">
        <v>89</v>
      </c>
      <c r="AI16" s="325"/>
      <c r="AJ16" s="231">
        <f t="shared" si="17"/>
        <v>8.6274628563160663E-2</v>
      </c>
      <c r="AK16" s="306" t="s">
        <v>15</v>
      </c>
      <c r="AL16" s="306"/>
      <c r="AM16" s="325" t="e">
        <f t="shared" si="8"/>
        <v>#VALUE!</v>
      </c>
      <c r="AN16" s="325" t="e">
        <f t="shared" si="9"/>
        <v>#VALUE!</v>
      </c>
      <c r="AO16" s="325" t="e">
        <f t="shared" si="10"/>
        <v>#VALUE!</v>
      </c>
      <c r="AP16" s="325" t="e">
        <f t="shared" si="11"/>
        <v>#VALUE!</v>
      </c>
      <c r="AQ16" s="325" t="e">
        <f t="shared" si="12"/>
        <v>#VALUE!</v>
      </c>
      <c r="AR16" s="325" t="e">
        <f t="shared" si="13"/>
        <v>#VALUE!</v>
      </c>
      <c r="AS16" s="325">
        <f t="shared" si="14"/>
        <v>-0.55074685831309111</v>
      </c>
      <c r="AT16" s="325" t="e">
        <f t="shared" si="15"/>
        <v>#VALUE!</v>
      </c>
      <c r="AU16" s="325" t="e">
        <f t="shared" si="16"/>
        <v>#DIV/0!</v>
      </c>
      <c r="AV16" s="325">
        <f t="shared" si="16"/>
        <v>-0.50734407998823283</v>
      </c>
    </row>
    <row r="17" spans="1:48">
      <c r="A17" s="306" t="s">
        <v>16</v>
      </c>
      <c r="B17" s="306" t="s">
        <v>69</v>
      </c>
      <c r="C17" s="306" t="s">
        <v>69</v>
      </c>
      <c r="D17" s="306" t="s">
        <v>69</v>
      </c>
      <c r="E17" s="306" t="s">
        <v>69</v>
      </c>
      <c r="F17" s="306" t="s">
        <v>69</v>
      </c>
      <c r="G17" s="306" t="s">
        <v>69</v>
      </c>
      <c r="H17" s="306" t="s">
        <v>69</v>
      </c>
      <c r="I17" s="306" t="s">
        <v>69</v>
      </c>
      <c r="J17" s="306" t="s">
        <v>69</v>
      </c>
      <c r="K17" s="306" t="s">
        <v>69</v>
      </c>
      <c r="M17" s="306" t="s">
        <v>16</v>
      </c>
      <c r="N17" s="307">
        <v>469086</v>
      </c>
      <c r="O17" s="307">
        <v>476187</v>
      </c>
      <c r="P17" s="307">
        <v>483799</v>
      </c>
      <c r="Q17" s="307">
        <v>493500</v>
      </c>
      <c r="R17" s="307">
        <v>502066</v>
      </c>
      <c r="S17" s="307">
        <v>511840</v>
      </c>
      <c r="T17" s="307">
        <v>524853</v>
      </c>
      <c r="U17" s="307">
        <v>537039</v>
      </c>
      <c r="V17" s="307">
        <v>549680</v>
      </c>
      <c r="W17" s="307">
        <v>562958</v>
      </c>
      <c r="Y17" s="306" t="s">
        <v>16</v>
      </c>
      <c r="Z17" s="306"/>
      <c r="AA17" s="325" t="s">
        <v>89</v>
      </c>
      <c r="AB17" s="325" t="s">
        <v>89</v>
      </c>
      <c r="AC17" s="325" t="s">
        <v>89</v>
      </c>
      <c r="AD17" s="325" t="s">
        <v>89</v>
      </c>
      <c r="AE17" s="325" t="s">
        <v>89</v>
      </c>
      <c r="AF17" s="325" t="s">
        <v>89</v>
      </c>
      <c r="AG17" s="325" t="s">
        <v>89</v>
      </c>
      <c r="AH17" s="325" t="s">
        <v>89</v>
      </c>
      <c r="AI17" s="325"/>
      <c r="AJ17" s="231"/>
      <c r="AK17" s="306" t="s">
        <v>16</v>
      </c>
      <c r="AL17" s="306"/>
      <c r="AM17" s="325" t="e">
        <f t="shared" si="8"/>
        <v>#VALUE!</v>
      </c>
      <c r="AN17" s="325" t="e">
        <f t="shared" si="9"/>
        <v>#VALUE!</v>
      </c>
      <c r="AO17" s="325" t="e">
        <f t="shared" si="10"/>
        <v>#VALUE!</v>
      </c>
      <c r="AP17" s="325" t="e">
        <f t="shared" si="11"/>
        <v>#VALUE!</v>
      </c>
      <c r="AQ17" s="325" t="e">
        <f t="shared" si="12"/>
        <v>#VALUE!</v>
      </c>
      <c r="AR17" s="325" t="e">
        <f t="shared" si="13"/>
        <v>#VALUE!</v>
      </c>
      <c r="AS17" s="325" t="e">
        <f t="shared" si="14"/>
        <v>#VALUE!</v>
      </c>
      <c r="AT17" s="325" t="e">
        <f t="shared" si="15"/>
        <v>#VALUE!</v>
      </c>
      <c r="AU17" s="325" t="e">
        <f t="shared" si="16"/>
        <v>#DIV/0!</v>
      </c>
      <c r="AV17" s="325"/>
    </row>
    <row r="18" spans="1:48">
      <c r="A18" s="306" t="s">
        <v>17</v>
      </c>
      <c r="B18" s="306" t="s">
        <v>69</v>
      </c>
      <c r="C18" s="306" t="s">
        <v>69</v>
      </c>
      <c r="D18" s="306" t="s">
        <v>69</v>
      </c>
      <c r="E18" s="306" t="s">
        <v>69</v>
      </c>
      <c r="F18" s="306" t="s">
        <v>69</v>
      </c>
      <c r="G18" s="306" t="s">
        <v>69</v>
      </c>
      <c r="H18" s="306" t="s">
        <v>69</v>
      </c>
      <c r="I18" s="306" t="s">
        <v>69</v>
      </c>
      <c r="J18" s="306" t="s">
        <v>69</v>
      </c>
      <c r="K18" s="306" t="s">
        <v>69</v>
      </c>
      <c r="M18" s="306" t="s">
        <v>17</v>
      </c>
      <c r="N18" s="307">
        <v>10076581</v>
      </c>
      <c r="O18" s="307">
        <v>10066158</v>
      </c>
      <c r="P18" s="307">
        <v>10045401</v>
      </c>
      <c r="Q18" s="307">
        <v>10030975</v>
      </c>
      <c r="R18" s="307">
        <v>10014324</v>
      </c>
      <c r="S18" s="307">
        <v>9985722</v>
      </c>
      <c r="T18" s="307">
        <v>9931925</v>
      </c>
      <c r="U18" s="307">
        <v>9908798</v>
      </c>
      <c r="V18" s="307">
        <v>9877365</v>
      </c>
      <c r="W18" s="307">
        <v>9855571</v>
      </c>
      <c r="Y18" s="306" t="s">
        <v>17</v>
      </c>
      <c r="Z18" s="306"/>
      <c r="AA18" s="325" t="s">
        <v>89</v>
      </c>
      <c r="AB18" s="325" t="s">
        <v>89</v>
      </c>
      <c r="AC18" s="325" t="s">
        <v>89</v>
      </c>
      <c r="AD18" s="325" t="s">
        <v>89</v>
      </c>
      <c r="AE18" s="325" t="s">
        <v>89</v>
      </c>
      <c r="AF18" s="325" t="s">
        <v>89</v>
      </c>
      <c r="AG18" s="325" t="s">
        <v>89</v>
      </c>
      <c r="AH18" s="325" t="s">
        <v>89</v>
      </c>
      <c r="AI18" s="325"/>
      <c r="AJ18" s="231"/>
      <c r="AK18" s="306" t="s">
        <v>17</v>
      </c>
      <c r="AL18" s="306"/>
      <c r="AM18" s="325" t="e">
        <f t="shared" si="8"/>
        <v>#VALUE!</v>
      </c>
      <c r="AN18" s="325" t="e">
        <f t="shared" si="9"/>
        <v>#VALUE!</v>
      </c>
      <c r="AO18" s="325" t="e">
        <f t="shared" si="10"/>
        <v>#VALUE!</v>
      </c>
      <c r="AP18" s="325" t="e">
        <f t="shared" si="11"/>
        <v>#VALUE!</v>
      </c>
      <c r="AQ18" s="325" t="e">
        <f t="shared" si="12"/>
        <v>#VALUE!</v>
      </c>
      <c r="AR18" s="325" t="e">
        <f t="shared" si="13"/>
        <v>#VALUE!</v>
      </c>
      <c r="AS18" s="325" t="e">
        <f t="shared" si="14"/>
        <v>#VALUE!</v>
      </c>
      <c r="AT18" s="325" t="e">
        <f t="shared" si="15"/>
        <v>#VALUE!</v>
      </c>
      <c r="AU18" s="325" t="e">
        <f t="shared" si="16"/>
        <v>#DIV/0!</v>
      </c>
      <c r="AV18" s="325"/>
    </row>
    <row r="19" spans="1:48">
      <c r="A19" s="306" t="s">
        <v>18</v>
      </c>
      <c r="B19" s="308">
        <v>19.2</v>
      </c>
      <c r="C19" s="308">
        <v>19.899999999999999</v>
      </c>
      <c r="D19" s="308">
        <v>20.2</v>
      </c>
      <c r="E19" s="308">
        <v>20.399999999999999</v>
      </c>
      <c r="F19" s="307">
        <v>20</v>
      </c>
      <c r="G19" s="308">
        <v>19.8</v>
      </c>
      <c r="H19" s="308">
        <v>20.3</v>
      </c>
      <c r="I19" s="308">
        <v>21.2</v>
      </c>
      <c r="J19" s="308">
        <v>21.2</v>
      </c>
      <c r="K19" s="306" t="s">
        <v>69</v>
      </c>
      <c r="M19" s="306" t="s">
        <v>18</v>
      </c>
      <c r="N19" s="307">
        <v>404999</v>
      </c>
      <c r="O19" s="307">
        <v>405616</v>
      </c>
      <c r="P19" s="307">
        <v>407832</v>
      </c>
      <c r="Q19" s="307">
        <v>410926</v>
      </c>
      <c r="R19" s="307">
        <v>414027</v>
      </c>
      <c r="S19" s="307">
        <v>414989</v>
      </c>
      <c r="T19" s="307">
        <v>417546</v>
      </c>
      <c r="U19" s="307">
        <v>421364</v>
      </c>
      <c r="V19" s="307">
        <v>425384</v>
      </c>
      <c r="W19" s="307">
        <v>429344</v>
      </c>
      <c r="Y19" s="306" t="s">
        <v>18</v>
      </c>
      <c r="Z19" s="308"/>
      <c r="AA19" s="325">
        <f t="shared" si="1"/>
        <v>4.9061181018500259E-2</v>
      </c>
      <c r="AB19" s="325">
        <f t="shared" si="2"/>
        <v>4.9530198709272444E-2</v>
      </c>
      <c r="AC19" s="325">
        <f t="shared" si="3"/>
        <v>4.9643974827584529E-2</v>
      </c>
      <c r="AD19" s="325">
        <f t="shared" si="4"/>
        <v>4.8306028350808036E-2</v>
      </c>
      <c r="AE19" s="325">
        <f t="shared" si="5"/>
        <v>4.7712108031779159E-2</v>
      </c>
      <c r="AF19" s="325">
        <f t="shared" si="6"/>
        <v>4.8617397843590884E-2</v>
      </c>
      <c r="AG19" s="325">
        <f t="shared" si="7"/>
        <v>5.0312793689066937E-2</v>
      </c>
      <c r="AH19" s="325">
        <f>1000*J19/(V19)</f>
        <v>4.9837323453632482E-2</v>
      </c>
      <c r="AI19" s="325"/>
      <c r="AJ19" s="231">
        <f t="shared" si="17"/>
        <v>4.8957130273775504E-2</v>
      </c>
      <c r="AK19" s="306" t="s">
        <v>18</v>
      </c>
      <c r="AL19" s="308"/>
      <c r="AM19" s="325">
        <f t="shared" si="8"/>
        <v>-1.0627199293953105</v>
      </c>
      <c r="AN19" s="325">
        <f t="shared" si="9"/>
        <v>-0.96973180901858735</v>
      </c>
      <c r="AO19" s="325">
        <f t="shared" si="10"/>
        <v>-0.9559200668597102</v>
      </c>
      <c r="AP19" s="325">
        <f t="shared" si="11"/>
        <v>-0.94280191135179325</v>
      </c>
      <c r="AQ19" s="325">
        <f t="shared" si="12"/>
        <v>-1.0526960551413516</v>
      </c>
      <c r="AR19" s="325">
        <f t="shared" si="13"/>
        <v>-0.92927005010211094</v>
      </c>
      <c r="AS19" s="325">
        <f t="shared" si="14"/>
        <v>-0.97500014784577194</v>
      </c>
      <c r="AT19" s="325">
        <f t="shared" si="15"/>
        <v>-1.021521360696054</v>
      </c>
      <c r="AU19" s="325" t="e">
        <f t="shared" si="16"/>
        <v>#DIV/0!</v>
      </c>
      <c r="AV19" s="325">
        <f t="shared" si="16"/>
        <v>-0.96778213200690266</v>
      </c>
    </row>
    <row r="20" spans="1:48">
      <c r="A20" s="306" t="s">
        <v>19</v>
      </c>
      <c r="B20" s="306" t="s">
        <v>69</v>
      </c>
      <c r="C20" s="306" t="s">
        <v>69</v>
      </c>
      <c r="D20" s="306" t="s">
        <v>69</v>
      </c>
      <c r="E20" s="306" t="s">
        <v>69</v>
      </c>
      <c r="F20" s="306" t="s">
        <v>69</v>
      </c>
      <c r="G20" s="306" t="s">
        <v>69</v>
      </c>
      <c r="H20" s="306" t="s">
        <v>69</v>
      </c>
      <c r="I20" s="306" t="s">
        <v>69</v>
      </c>
      <c r="J20" s="306" t="s">
        <v>69</v>
      </c>
      <c r="K20" s="306" t="s">
        <v>69</v>
      </c>
      <c r="M20" s="306" t="s">
        <v>19</v>
      </c>
      <c r="N20" s="307">
        <v>16334210</v>
      </c>
      <c r="O20" s="307">
        <v>16357992</v>
      </c>
      <c r="P20" s="307">
        <v>16405399</v>
      </c>
      <c r="Q20" s="307">
        <v>16485787</v>
      </c>
      <c r="R20" s="307">
        <v>16574989</v>
      </c>
      <c r="S20" s="307">
        <v>16655799</v>
      </c>
      <c r="T20" s="307">
        <v>16730348</v>
      </c>
      <c r="U20" s="307">
        <v>16779575</v>
      </c>
      <c r="V20" s="307">
        <v>16829289</v>
      </c>
      <c r="W20" s="307">
        <v>16900726</v>
      </c>
      <c r="Y20" s="306" t="s">
        <v>19</v>
      </c>
      <c r="Z20" s="306"/>
      <c r="AA20" s="325" t="s">
        <v>89</v>
      </c>
      <c r="AB20" s="325" t="s">
        <v>89</v>
      </c>
      <c r="AC20" s="325" t="s">
        <v>89</v>
      </c>
      <c r="AD20" s="325" t="s">
        <v>89</v>
      </c>
      <c r="AE20" s="325" t="s">
        <v>89</v>
      </c>
      <c r="AF20" s="325" t="s">
        <v>89</v>
      </c>
      <c r="AG20" s="325" t="s">
        <v>89</v>
      </c>
      <c r="AH20" s="325" t="s">
        <v>89</v>
      </c>
      <c r="AI20" s="325"/>
      <c r="AJ20" s="231"/>
      <c r="AK20" s="306" t="s">
        <v>19</v>
      </c>
      <c r="AL20" s="306"/>
      <c r="AM20" s="325" t="e">
        <f t="shared" si="8"/>
        <v>#VALUE!</v>
      </c>
      <c r="AN20" s="325" t="e">
        <f t="shared" si="9"/>
        <v>#VALUE!</v>
      </c>
      <c r="AO20" s="325" t="e">
        <f t="shared" si="10"/>
        <v>#VALUE!</v>
      </c>
      <c r="AP20" s="325" t="e">
        <f t="shared" si="11"/>
        <v>#VALUE!</v>
      </c>
      <c r="AQ20" s="325" t="e">
        <f t="shared" si="12"/>
        <v>#VALUE!</v>
      </c>
      <c r="AR20" s="325" t="e">
        <f t="shared" si="13"/>
        <v>#VALUE!</v>
      </c>
      <c r="AS20" s="325" t="e">
        <f t="shared" si="14"/>
        <v>#VALUE!</v>
      </c>
      <c r="AT20" s="325" t="e">
        <f t="shared" si="15"/>
        <v>#VALUE!</v>
      </c>
      <c r="AU20" s="325" t="e">
        <f t="shared" si="16"/>
        <v>#DIV/0!</v>
      </c>
      <c r="AV20" s="325"/>
    </row>
    <row r="21" spans="1:48">
      <c r="A21" s="306" t="s">
        <v>20</v>
      </c>
      <c r="B21" s="306" t="s">
        <v>69</v>
      </c>
      <c r="C21" s="306" t="s">
        <v>69</v>
      </c>
      <c r="D21" s="306" t="s">
        <v>69</v>
      </c>
      <c r="E21" s="308">
        <v>2351.8000000000002</v>
      </c>
      <c r="F21" s="306" t="s">
        <v>69</v>
      </c>
      <c r="G21" s="308">
        <v>2401.9</v>
      </c>
      <c r="H21" s="306" t="s">
        <v>69</v>
      </c>
      <c r="I21" s="308">
        <v>2358.9</v>
      </c>
      <c r="J21" s="306" t="s">
        <v>69</v>
      </c>
      <c r="K21" s="306" t="s">
        <v>69</v>
      </c>
      <c r="M21" s="306" t="s">
        <v>20</v>
      </c>
      <c r="N21" s="307">
        <v>8254298</v>
      </c>
      <c r="O21" s="307">
        <v>8282984</v>
      </c>
      <c r="P21" s="307">
        <v>8307989</v>
      </c>
      <c r="Q21" s="307">
        <v>8335003</v>
      </c>
      <c r="R21" s="307">
        <v>8351643</v>
      </c>
      <c r="S21" s="307">
        <v>8375164</v>
      </c>
      <c r="T21" s="307">
        <v>8408121</v>
      </c>
      <c r="U21" s="307">
        <v>8451860</v>
      </c>
      <c r="V21" s="307">
        <v>8506889</v>
      </c>
      <c r="W21" s="307">
        <v>8576261</v>
      </c>
      <c r="Y21" s="306" t="s">
        <v>20</v>
      </c>
      <c r="Z21" s="306"/>
      <c r="AA21" s="325" t="s">
        <v>89</v>
      </c>
      <c r="AB21" s="325" t="s">
        <v>89</v>
      </c>
      <c r="AC21" s="325">
        <f t="shared" si="3"/>
        <v>0.2821594665292862</v>
      </c>
      <c r="AD21" s="325" t="s">
        <v>89</v>
      </c>
      <c r="AE21" s="325">
        <f t="shared" si="5"/>
        <v>0.28678841393434207</v>
      </c>
      <c r="AF21" s="325" t="s">
        <v>89</v>
      </c>
      <c r="AG21" s="325">
        <f t="shared" si="7"/>
        <v>0.27909832865191803</v>
      </c>
      <c r="AH21" s="325" t="s">
        <v>89</v>
      </c>
      <c r="AI21" s="325"/>
      <c r="AJ21" s="231">
        <f t="shared" si="17"/>
        <v>0.28294337129313007</v>
      </c>
      <c r="AK21" s="306" t="s">
        <v>20</v>
      </c>
      <c r="AL21" s="306"/>
      <c r="AM21" s="325" t="e">
        <f t="shared" si="8"/>
        <v>#VALUE!</v>
      </c>
      <c r="AN21" s="325" t="e">
        <f t="shared" si="9"/>
        <v>#VALUE!</v>
      </c>
      <c r="AO21" s="325">
        <f t="shared" si="10"/>
        <v>1.6348521905837752</v>
      </c>
      <c r="AP21" s="325" t="e">
        <f t="shared" si="11"/>
        <v>#VALUE!</v>
      </c>
      <c r="AQ21" s="325">
        <f t="shared" si="12"/>
        <v>1.6683220691925784</v>
      </c>
      <c r="AR21" s="325" t="e">
        <f t="shared" si="13"/>
        <v>#VALUE!</v>
      </c>
      <c r="AS21" s="325">
        <f t="shared" si="14"/>
        <v>1.7240561195919673</v>
      </c>
      <c r="AT21" s="325" t="e">
        <f t="shared" si="15"/>
        <v>#VALUE!</v>
      </c>
      <c r="AU21" s="325" t="e">
        <f t="shared" si="16"/>
        <v>#DIV/0!</v>
      </c>
      <c r="AV21" s="325">
        <f t="shared" si="16"/>
        <v>1.9192326453145394</v>
      </c>
    </row>
    <row r="22" spans="1:48">
      <c r="A22" s="306" t="s">
        <v>21</v>
      </c>
      <c r="B22" s="308">
        <v>2115.1</v>
      </c>
      <c r="C22" s="308">
        <v>2127.6999999999998</v>
      </c>
      <c r="D22" s="308">
        <v>2150.9</v>
      </c>
      <c r="E22" s="308">
        <v>2236.6</v>
      </c>
      <c r="F22" s="307">
        <v>2198</v>
      </c>
      <c r="G22" s="308">
        <v>2309.4</v>
      </c>
      <c r="H22" s="308">
        <v>2271.9</v>
      </c>
      <c r="I22" s="308">
        <v>2199.3000000000002</v>
      </c>
      <c r="J22" s="308">
        <v>2167.5</v>
      </c>
      <c r="K22" s="306" t="s">
        <v>69</v>
      </c>
      <c r="M22" s="306" t="s">
        <v>21</v>
      </c>
      <c r="N22" s="307">
        <v>38157055</v>
      </c>
      <c r="O22" s="307">
        <v>38125479</v>
      </c>
      <c r="P22" s="307">
        <v>38115641</v>
      </c>
      <c r="Q22" s="307">
        <v>38135876</v>
      </c>
      <c r="R22" s="307">
        <v>38022869</v>
      </c>
      <c r="S22" s="307">
        <v>38062718</v>
      </c>
      <c r="T22" s="307">
        <v>38063792</v>
      </c>
      <c r="U22" s="307">
        <v>38062535</v>
      </c>
      <c r="V22" s="307">
        <v>38017856</v>
      </c>
      <c r="W22" s="307">
        <v>38005614</v>
      </c>
      <c r="Y22" s="306" t="s">
        <v>21</v>
      </c>
      <c r="Z22" s="308"/>
      <c r="AA22" s="325">
        <f t="shared" si="1"/>
        <v>5.580782342432996E-2</v>
      </c>
      <c r="AB22" s="325">
        <f t="shared" si="2"/>
        <v>5.6430901949149959E-2</v>
      </c>
      <c r="AC22" s="325">
        <f t="shared" si="3"/>
        <v>5.8648187339396633E-2</v>
      </c>
      <c r="AD22" s="325">
        <f t="shared" si="4"/>
        <v>5.7807315907697547E-2</v>
      </c>
      <c r="AE22" s="325">
        <f t="shared" si="5"/>
        <v>6.0673544122624136E-2</v>
      </c>
      <c r="AF22" s="325">
        <f t="shared" si="6"/>
        <v>5.9686643937104322E-2</v>
      </c>
      <c r="AG22" s="325">
        <f t="shared" si="7"/>
        <v>5.7781227656013977E-2</v>
      </c>
      <c r="AH22" s="325">
        <f>1000*J22/(V22)</f>
        <v>5.7012683724195282E-2</v>
      </c>
      <c r="AI22" s="325"/>
      <c r="AJ22" s="231">
        <f t="shared" si="17"/>
        <v>5.8592283069527053E-2</v>
      </c>
      <c r="AK22" s="306" t="s">
        <v>21</v>
      </c>
      <c r="AL22" s="308"/>
      <c r="AM22" s="325">
        <f t="shared" si="8"/>
        <v>-0.94972391152607483</v>
      </c>
      <c r="AN22" s="325">
        <f t="shared" si="9"/>
        <v>-0.86771331282475805</v>
      </c>
      <c r="AO22" s="325">
        <f t="shared" si="10"/>
        <v>-0.85559185300608853</v>
      </c>
      <c r="AP22" s="325">
        <f t="shared" si="11"/>
        <v>-0.81883590255247918</v>
      </c>
      <c r="AQ22" s="325">
        <f t="shared" si="12"/>
        <v>-0.9051770344360589</v>
      </c>
      <c r="AR22" s="325">
        <f t="shared" si="13"/>
        <v>-0.79951269447918849</v>
      </c>
      <c r="AS22" s="325">
        <f t="shared" si="14"/>
        <v>-0.88689263917086192</v>
      </c>
      <c r="AT22" s="325">
        <f t="shared" si="15"/>
        <v>-0.88231268777044236</v>
      </c>
      <c r="AU22" s="325" t="e">
        <f t="shared" si="16"/>
        <v>#DIV/0!</v>
      </c>
      <c r="AV22" s="325">
        <f t="shared" si="16"/>
        <v>-0.84889980635432816</v>
      </c>
    </row>
    <row r="23" spans="1:48">
      <c r="A23" s="306" t="s">
        <v>38</v>
      </c>
      <c r="B23" s="308">
        <v>343.7</v>
      </c>
      <c r="C23" s="308">
        <v>385.5</v>
      </c>
      <c r="D23" s="308">
        <v>407.3</v>
      </c>
      <c r="E23" s="308">
        <v>501.6</v>
      </c>
      <c r="F23" s="308">
        <v>527.4</v>
      </c>
      <c r="G23" s="306" t="s">
        <v>69</v>
      </c>
      <c r="H23" s="306" t="s">
        <v>69</v>
      </c>
      <c r="I23" s="306" t="s">
        <v>69</v>
      </c>
      <c r="J23" s="306" t="s">
        <v>69</v>
      </c>
      <c r="K23" s="306" t="s">
        <v>69</v>
      </c>
      <c r="M23" s="306" t="s">
        <v>38</v>
      </c>
      <c r="N23" s="307">
        <v>10511988</v>
      </c>
      <c r="O23" s="307">
        <v>10532588</v>
      </c>
      <c r="P23" s="307">
        <v>10553339</v>
      </c>
      <c r="Q23" s="307">
        <v>10563014</v>
      </c>
      <c r="R23" s="307">
        <v>10573479</v>
      </c>
      <c r="S23" s="307">
        <v>10572721</v>
      </c>
      <c r="T23" s="307">
        <v>10542398</v>
      </c>
      <c r="U23" s="307">
        <v>10487289</v>
      </c>
      <c r="V23" s="307">
        <v>10427301</v>
      </c>
      <c r="W23" s="307">
        <v>10374822</v>
      </c>
      <c r="Y23" s="306" t="s">
        <v>38</v>
      </c>
      <c r="Z23" s="308"/>
      <c r="AA23" s="325">
        <f t="shared" si="1"/>
        <v>3.6600691112193891E-2</v>
      </c>
      <c r="AB23" s="325">
        <f t="shared" si="2"/>
        <v>3.8594420211461034E-2</v>
      </c>
      <c r="AC23" s="325">
        <f t="shared" si="3"/>
        <v>4.7486446576706233E-2</v>
      </c>
      <c r="AD23" s="325">
        <f t="shared" si="4"/>
        <v>4.9879514585502084E-2</v>
      </c>
      <c r="AE23" s="325" t="s">
        <v>89</v>
      </c>
      <c r="AF23" s="325" t="s">
        <v>89</v>
      </c>
      <c r="AG23" s="325" t="s">
        <v>89</v>
      </c>
      <c r="AH23" s="325" t="s">
        <v>89</v>
      </c>
      <c r="AI23" s="325"/>
      <c r="AJ23" s="231">
        <f t="shared" si="17"/>
        <v>4.9879514585502084E-2</v>
      </c>
      <c r="AK23" s="306" t="s">
        <v>38</v>
      </c>
      <c r="AL23" s="308"/>
      <c r="AM23" s="325">
        <f t="shared" si="8"/>
        <v>-1.2714142184087307</v>
      </c>
      <c r="AN23" s="325">
        <f t="shared" si="9"/>
        <v>-1.1314039804298213</v>
      </c>
      <c r="AO23" s="325">
        <f t="shared" si="10"/>
        <v>-0.97996003209435867</v>
      </c>
      <c r="AP23" s="325">
        <f t="shared" si="11"/>
        <v>-0.92227218764353192</v>
      </c>
      <c r="AQ23" s="325" t="e">
        <f t="shared" si="12"/>
        <v>#VALUE!</v>
      </c>
      <c r="AR23" s="325" t="e">
        <f t="shared" si="13"/>
        <v>#VALUE!</v>
      </c>
      <c r="AS23" s="325" t="e">
        <f t="shared" si="14"/>
        <v>#VALUE!</v>
      </c>
      <c r="AT23" s="325" t="e">
        <f t="shared" si="15"/>
        <v>#VALUE!</v>
      </c>
      <c r="AU23" s="325" t="e">
        <f t="shared" si="16"/>
        <v>#DIV/0!</v>
      </c>
      <c r="AV23" s="325">
        <f t="shared" si="16"/>
        <v>-0.95640138958921572</v>
      </c>
    </row>
    <row r="24" spans="1:48">
      <c r="A24" s="306" t="s">
        <v>22</v>
      </c>
      <c r="B24" s="307">
        <v>4528</v>
      </c>
      <c r="C24" s="308">
        <v>3984.4</v>
      </c>
      <c r="D24" s="308">
        <v>4924.6000000000004</v>
      </c>
      <c r="E24" s="308">
        <v>5748.1</v>
      </c>
      <c r="F24" s="308">
        <v>5124.8999999999996</v>
      </c>
      <c r="G24" s="308">
        <v>4877.5</v>
      </c>
      <c r="H24" s="308">
        <v>5626.6</v>
      </c>
      <c r="I24" s="308">
        <v>4982.8999999999996</v>
      </c>
      <c r="J24" s="308">
        <v>2007.2</v>
      </c>
      <c r="K24" s="306" t="s">
        <v>69</v>
      </c>
      <c r="M24" s="306" t="s">
        <v>22</v>
      </c>
      <c r="N24" s="307">
        <v>21257016</v>
      </c>
      <c r="O24" s="307">
        <v>21130503</v>
      </c>
      <c r="P24" s="307">
        <v>20635460</v>
      </c>
      <c r="Q24" s="307">
        <v>20440290</v>
      </c>
      <c r="R24" s="307">
        <v>20294683</v>
      </c>
      <c r="S24" s="307">
        <v>20199059</v>
      </c>
      <c r="T24" s="307">
        <v>20095996</v>
      </c>
      <c r="U24" s="307">
        <v>20020074</v>
      </c>
      <c r="V24" s="307">
        <v>19947311</v>
      </c>
      <c r="W24" s="307">
        <v>19870647</v>
      </c>
      <c r="Y24" s="306" t="s">
        <v>22</v>
      </c>
      <c r="Z24" s="307"/>
      <c r="AA24" s="325">
        <f t="shared" si="1"/>
        <v>0.18856153116657942</v>
      </c>
      <c r="AB24" s="325">
        <f t="shared" si="2"/>
        <v>0.23864745443038343</v>
      </c>
      <c r="AC24" s="325">
        <f t="shared" si="3"/>
        <v>0.28121420977882405</v>
      </c>
      <c r="AD24" s="325">
        <f t="shared" si="4"/>
        <v>0.25252426953404494</v>
      </c>
      <c r="AE24" s="325">
        <f t="shared" si="5"/>
        <v>0.24147164479295793</v>
      </c>
      <c r="AF24" s="325">
        <f t="shared" si="6"/>
        <v>0.27998612260870276</v>
      </c>
      <c r="AG24" s="325">
        <f t="shared" si="7"/>
        <v>0.24889518390391563</v>
      </c>
      <c r="AH24" s="325">
        <f>1000*J24/(V24)</f>
        <v>0.10062509177302144</v>
      </c>
      <c r="AI24" s="325"/>
      <c r="AJ24" s="231">
        <f t="shared" si="17"/>
        <v>0.22470046252252848</v>
      </c>
      <c r="AK24" s="306" t="s">
        <v>22</v>
      </c>
      <c r="AL24" s="307"/>
      <c r="AM24" s="325">
        <f t="shared" si="8"/>
        <v>1.2736991528546004</v>
      </c>
      <c r="AN24" s="325">
        <f t="shared" si="9"/>
        <v>1.8261365774785061</v>
      </c>
      <c r="AO24" s="325">
        <f t="shared" si="10"/>
        <v>1.6243197957427453</v>
      </c>
      <c r="AP24" s="325">
        <f t="shared" si="11"/>
        <v>1.7216917303699055</v>
      </c>
      <c r="AQ24" s="325">
        <f t="shared" si="12"/>
        <v>1.1525547299556334</v>
      </c>
      <c r="AR24" s="325">
        <f t="shared" si="13"/>
        <v>1.7829104946019592</v>
      </c>
      <c r="AS24" s="325">
        <f t="shared" si="14"/>
        <v>1.367739942777459</v>
      </c>
      <c r="AT24" s="325">
        <f t="shared" si="15"/>
        <v>-3.6191347706891863E-2</v>
      </c>
      <c r="AU24" s="325" t="e">
        <f t="shared" si="16"/>
        <v>#DIV/0!</v>
      </c>
      <c r="AV24" s="325">
        <f t="shared" si="16"/>
        <v>1.2006086033094252</v>
      </c>
    </row>
    <row r="25" spans="1:48">
      <c r="A25" s="306" t="s">
        <v>23</v>
      </c>
      <c r="B25" s="308">
        <v>246.3</v>
      </c>
      <c r="C25" s="307">
        <v>250</v>
      </c>
      <c r="D25" s="308">
        <v>244.9</v>
      </c>
      <c r="E25" s="308">
        <v>234.3</v>
      </c>
      <c r="F25" s="308">
        <v>213.5</v>
      </c>
      <c r="G25" s="308">
        <v>104.1</v>
      </c>
      <c r="H25" s="308">
        <v>100.8</v>
      </c>
      <c r="I25" s="307">
        <v>107</v>
      </c>
      <c r="J25" s="308">
        <v>115.5</v>
      </c>
      <c r="K25" s="306" t="s">
        <v>69</v>
      </c>
      <c r="M25" s="306" t="s">
        <v>23</v>
      </c>
      <c r="N25" s="307">
        <v>2003358</v>
      </c>
      <c r="O25" s="307">
        <v>2010377</v>
      </c>
      <c r="P25" s="307">
        <v>2010269</v>
      </c>
      <c r="Q25" s="307">
        <v>2032362</v>
      </c>
      <c r="R25" s="307">
        <v>2046976</v>
      </c>
      <c r="S25" s="307">
        <v>2050189</v>
      </c>
      <c r="T25" s="307">
        <v>2055496</v>
      </c>
      <c r="U25" s="307">
        <v>2058821</v>
      </c>
      <c r="V25" s="307">
        <v>2061085</v>
      </c>
      <c r="W25" s="307">
        <v>2062874</v>
      </c>
      <c r="Y25" s="306" t="s">
        <v>23</v>
      </c>
      <c r="Z25" s="308"/>
      <c r="AA25" s="325">
        <f t="shared" si="1"/>
        <v>0.12435478519700534</v>
      </c>
      <c r="AB25" s="325">
        <f t="shared" si="2"/>
        <v>0.12182449214508108</v>
      </c>
      <c r="AC25" s="325">
        <f t="shared" si="3"/>
        <v>0.11528458020765986</v>
      </c>
      <c r="AD25" s="325">
        <f t="shared" si="4"/>
        <v>0.10430019697348675</v>
      </c>
      <c r="AE25" s="325">
        <f t="shared" si="5"/>
        <v>5.0775806523203473E-2</v>
      </c>
      <c r="AF25" s="325">
        <f t="shared" si="6"/>
        <v>4.9039258650953349E-2</v>
      </c>
      <c r="AG25" s="325">
        <f t="shared" si="7"/>
        <v>5.1971492422119264E-2</v>
      </c>
      <c r="AH25" s="325">
        <f>1000*J25/(V25)</f>
        <v>5.603844577006771E-2</v>
      </c>
      <c r="AI25" s="325"/>
      <c r="AJ25" s="231">
        <f t="shared" si="17"/>
        <v>6.2425040067966106E-2</v>
      </c>
      <c r="AK25" s="306" t="s">
        <v>23</v>
      </c>
      <c r="AL25" s="308"/>
      <c r="AM25" s="325">
        <f t="shared" si="8"/>
        <v>0.19833363346166552</v>
      </c>
      <c r="AN25" s="325">
        <f t="shared" si="9"/>
        <v>9.9051305301734477E-2</v>
      </c>
      <c r="AO25" s="325">
        <f t="shared" si="10"/>
        <v>-0.22452854478999965</v>
      </c>
      <c r="AP25" s="325">
        <f t="shared" si="11"/>
        <v>-0.21223002216020848</v>
      </c>
      <c r="AQ25" s="325">
        <f t="shared" si="12"/>
        <v>-1.0178269404827973</v>
      </c>
      <c r="AR25" s="325">
        <f t="shared" si="13"/>
        <v>-0.92432485850171986</v>
      </c>
      <c r="AS25" s="325">
        <f t="shared" si="14"/>
        <v>-0.95543194738256143</v>
      </c>
      <c r="AT25" s="325">
        <f t="shared" si="15"/>
        <v>-0.90121381155989977</v>
      </c>
      <c r="AU25" s="325" t="e">
        <f t="shared" si="16"/>
        <v>#DIV/0!</v>
      </c>
      <c r="AV25" s="325">
        <f t="shared" si="16"/>
        <v>-0.80160973474938935</v>
      </c>
    </row>
    <row r="26" spans="1:48">
      <c r="A26" s="306" t="s">
        <v>24</v>
      </c>
      <c r="B26" s="308">
        <v>811.2</v>
      </c>
      <c r="C26" s="308">
        <v>666.1</v>
      </c>
      <c r="D26" s="308">
        <v>579.5</v>
      </c>
      <c r="E26" s="308">
        <v>572.29999999999995</v>
      </c>
      <c r="F26" s="308">
        <v>560.5</v>
      </c>
      <c r="G26" s="308">
        <v>681.1</v>
      </c>
      <c r="H26" s="308">
        <v>564.70000000000005</v>
      </c>
      <c r="I26" s="307">
        <v>599</v>
      </c>
      <c r="J26" s="308">
        <v>706.2</v>
      </c>
      <c r="K26" s="308">
        <v>560.5</v>
      </c>
      <c r="M26" s="306" t="s">
        <v>24</v>
      </c>
      <c r="N26" s="307">
        <v>5372928</v>
      </c>
      <c r="O26" s="307">
        <v>5373180</v>
      </c>
      <c r="P26" s="307">
        <v>5376064</v>
      </c>
      <c r="Q26" s="307">
        <v>5382401</v>
      </c>
      <c r="R26" s="307">
        <v>5390410</v>
      </c>
      <c r="S26" s="307">
        <v>5392446</v>
      </c>
      <c r="T26" s="307">
        <v>5404322</v>
      </c>
      <c r="U26" s="307">
        <v>5410836</v>
      </c>
      <c r="V26" s="307">
        <v>5415949</v>
      </c>
      <c r="W26" s="307">
        <v>5421349</v>
      </c>
      <c r="Y26" s="306" t="s">
        <v>24</v>
      </c>
      <c r="Z26" s="308"/>
      <c r="AA26" s="325">
        <f t="shared" si="1"/>
        <v>0.12396755738687332</v>
      </c>
      <c r="AB26" s="325">
        <f t="shared" si="2"/>
        <v>0.10779261556410043</v>
      </c>
      <c r="AC26" s="325">
        <f t="shared" si="3"/>
        <v>0.10632801234987881</v>
      </c>
      <c r="AD26" s="325">
        <f t="shared" si="4"/>
        <v>0.10398095877679063</v>
      </c>
      <c r="AE26" s="325">
        <f t="shared" si="5"/>
        <v>0.12630631813466467</v>
      </c>
      <c r="AF26" s="325">
        <f t="shared" si="6"/>
        <v>0.10449044301949439</v>
      </c>
      <c r="AG26" s="325">
        <f t="shared" si="7"/>
        <v>0.11070378034004358</v>
      </c>
      <c r="AH26" s="325">
        <f>1000*J26/(V26)</f>
        <v>0.13039266063989893</v>
      </c>
      <c r="AI26" s="325">
        <f>1000*K26/(W26)</f>
        <v>0.10338755169608155</v>
      </c>
      <c r="AJ26" s="231">
        <f t="shared" si="17"/>
        <v>0.11517483218217843</v>
      </c>
      <c r="AK26" s="306" t="s">
        <v>24</v>
      </c>
      <c r="AL26" s="308"/>
      <c r="AM26" s="325">
        <f t="shared" si="8"/>
        <v>0.19184815551261425</v>
      </c>
      <c r="AN26" s="325">
        <f t="shared" si="9"/>
        <v>-0.10839290694850374</v>
      </c>
      <c r="AO26" s="325">
        <f t="shared" si="10"/>
        <v>-0.32432588456303535</v>
      </c>
      <c r="AP26" s="325">
        <f t="shared" si="11"/>
        <v>-0.21639521396855574</v>
      </c>
      <c r="AQ26" s="325">
        <f t="shared" si="12"/>
        <v>-0.15818553746245276</v>
      </c>
      <c r="AR26" s="325">
        <f t="shared" si="13"/>
        <v>-0.27430777612450241</v>
      </c>
      <c r="AS26" s="325">
        <f t="shared" si="14"/>
        <v>-0.26254832678315904</v>
      </c>
      <c r="AT26" s="325">
        <f t="shared" si="15"/>
        <v>0.54132721608986978</v>
      </c>
      <c r="AU26" s="325" t="e">
        <f t="shared" si="16"/>
        <v>#DIV/0!</v>
      </c>
      <c r="AV26" s="325">
        <f>(AJ26-AJ$30)/AJ$31</f>
        <v>-0.15076193843914318</v>
      </c>
    </row>
    <row r="27" spans="1:48">
      <c r="A27" s="306" t="s">
        <v>25</v>
      </c>
      <c r="B27" s="306" t="s">
        <v>69</v>
      </c>
      <c r="C27" s="306" t="s">
        <v>69</v>
      </c>
      <c r="D27" s="306" t="s">
        <v>69</v>
      </c>
      <c r="E27" s="306" t="s">
        <v>69</v>
      </c>
      <c r="F27" s="306" t="s">
        <v>69</v>
      </c>
      <c r="G27" s="306" t="s">
        <v>69</v>
      </c>
      <c r="H27" s="306" t="s">
        <v>69</v>
      </c>
      <c r="I27" s="306" t="s">
        <v>69</v>
      </c>
      <c r="J27" s="306" t="s">
        <v>69</v>
      </c>
      <c r="K27" s="306" t="s">
        <v>69</v>
      </c>
      <c r="M27" s="306" t="s">
        <v>25</v>
      </c>
      <c r="N27" s="307">
        <v>5255580</v>
      </c>
      <c r="O27" s="307">
        <v>5276955</v>
      </c>
      <c r="P27" s="307">
        <v>5300484</v>
      </c>
      <c r="Q27" s="307">
        <v>5326314</v>
      </c>
      <c r="R27" s="307">
        <v>5351427</v>
      </c>
      <c r="S27" s="307">
        <v>5375276</v>
      </c>
      <c r="T27" s="307">
        <v>5401267</v>
      </c>
      <c r="U27" s="307">
        <v>5426674</v>
      </c>
      <c r="V27" s="307">
        <v>5451270</v>
      </c>
      <c r="W27" s="307">
        <v>5471753</v>
      </c>
      <c r="Y27" s="306" t="s">
        <v>25</v>
      </c>
      <c r="Z27" s="306"/>
      <c r="AA27" s="325" t="s">
        <v>89</v>
      </c>
      <c r="AB27" s="325" t="s">
        <v>89</v>
      </c>
      <c r="AC27" s="325" t="s">
        <v>89</v>
      </c>
      <c r="AD27" s="325" t="s">
        <v>89</v>
      </c>
      <c r="AE27" s="325" t="s">
        <v>89</v>
      </c>
      <c r="AF27" s="325" t="s">
        <v>89</v>
      </c>
      <c r="AG27" s="325" t="s">
        <v>89</v>
      </c>
      <c r="AH27" s="325" t="s">
        <v>89</v>
      </c>
      <c r="AI27" s="325"/>
      <c r="AK27" s="306" t="s">
        <v>25</v>
      </c>
      <c r="AL27" s="306"/>
      <c r="AM27" s="325" t="e">
        <f t="shared" si="8"/>
        <v>#VALUE!</v>
      </c>
      <c r="AN27" s="325" t="e">
        <f t="shared" si="9"/>
        <v>#VALUE!</v>
      </c>
      <c r="AO27" s="325" t="e">
        <f t="shared" si="10"/>
        <v>#VALUE!</v>
      </c>
      <c r="AP27" s="325" t="e">
        <f t="shared" si="11"/>
        <v>#VALUE!</v>
      </c>
      <c r="AQ27" s="325" t="e">
        <f t="shared" si="12"/>
        <v>#VALUE!</v>
      </c>
      <c r="AR27" s="325" t="e">
        <f t="shared" si="13"/>
        <v>#VALUE!</v>
      </c>
      <c r="AS27" s="325" t="e">
        <f t="shared" si="14"/>
        <v>#VALUE!</v>
      </c>
      <c r="AT27" s="325" t="e">
        <f t="shared" si="15"/>
        <v>#VALUE!</v>
      </c>
      <c r="AU27" s="325" t="e">
        <f t="shared" si="16"/>
        <v>#DIV/0!</v>
      </c>
      <c r="AV27" s="325"/>
    </row>
    <row r="28" spans="1:48">
      <c r="A28" s="306" t="s">
        <v>26</v>
      </c>
      <c r="B28" s="306" t="s">
        <v>69</v>
      </c>
      <c r="C28" s="306" t="s">
        <v>69</v>
      </c>
      <c r="D28" s="306" t="s">
        <v>69</v>
      </c>
      <c r="E28" s="306" t="s">
        <v>69</v>
      </c>
      <c r="F28" s="306" t="s">
        <v>69</v>
      </c>
      <c r="G28" s="306" t="s">
        <v>69</v>
      </c>
      <c r="H28" s="306" t="s">
        <v>69</v>
      </c>
      <c r="I28" s="306" t="s">
        <v>69</v>
      </c>
      <c r="J28" s="306" t="s">
        <v>69</v>
      </c>
      <c r="K28" s="306" t="s">
        <v>69</v>
      </c>
      <c r="M28" s="306" t="s">
        <v>26</v>
      </c>
      <c r="N28" s="307">
        <v>9047752</v>
      </c>
      <c r="O28" s="307">
        <v>9113257</v>
      </c>
      <c r="P28" s="307">
        <v>9182927</v>
      </c>
      <c r="Q28" s="307">
        <v>9256347</v>
      </c>
      <c r="R28" s="307">
        <v>9340682</v>
      </c>
      <c r="S28" s="307">
        <v>9415570</v>
      </c>
      <c r="T28" s="307">
        <v>9482855</v>
      </c>
      <c r="U28" s="307">
        <v>9555893</v>
      </c>
      <c r="V28" s="307">
        <v>9644864</v>
      </c>
      <c r="W28" s="307">
        <v>9747355</v>
      </c>
      <c r="Y28" s="306" t="s">
        <v>26</v>
      </c>
      <c r="Z28" s="306"/>
      <c r="AA28" s="325" t="s">
        <v>89</v>
      </c>
      <c r="AB28" s="325" t="s">
        <v>89</v>
      </c>
      <c r="AC28" s="325" t="s">
        <v>89</v>
      </c>
      <c r="AD28" s="325" t="s">
        <v>89</v>
      </c>
      <c r="AE28" s="325" t="s">
        <v>89</v>
      </c>
      <c r="AF28" s="325" t="s">
        <v>89</v>
      </c>
      <c r="AG28" s="325" t="s">
        <v>89</v>
      </c>
      <c r="AH28" s="325" t="s">
        <v>89</v>
      </c>
      <c r="AI28" s="325"/>
      <c r="AK28" s="306" t="s">
        <v>26</v>
      </c>
      <c r="AL28" s="306"/>
      <c r="AM28" s="325" t="e">
        <f t="shared" si="8"/>
        <v>#VALUE!</v>
      </c>
      <c r="AN28" s="325" t="e">
        <f t="shared" si="9"/>
        <v>#VALUE!</v>
      </c>
      <c r="AO28" s="325" t="e">
        <f t="shared" si="10"/>
        <v>#VALUE!</v>
      </c>
      <c r="AP28" s="325" t="e">
        <f t="shared" si="11"/>
        <v>#VALUE!</v>
      </c>
      <c r="AQ28" s="325" t="e">
        <f t="shared" si="12"/>
        <v>#VALUE!</v>
      </c>
      <c r="AR28" s="325" t="e">
        <f t="shared" si="13"/>
        <v>#VALUE!</v>
      </c>
      <c r="AS28" s="325" t="e">
        <f t="shared" si="14"/>
        <v>#VALUE!</v>
      </c>
      <c r="AT28" s="325" t="e">
        <f t="shared" si="15"/>
        <v>#VALUE!</v>
      </c>
      <c r="AU28" s="325" t="e">
        <f t="shared" si="16"/>
        <v>#DIV/0!</v>
      </c>
      <c r="AV28" s="325"/>
    </row>
    <row r="29" spans="1:48">
      <c r="A29" s="306" t="s">
        <v>42</v>
      </c>
      <c r="B29" s="306" t="s">
        <v>69</v>
      </c>
      <c r="C29" s="306" t="s">
        <v>69</v>
      </c>
      <c r="D29" s="306" t="s">
        <v>69</v>
      </c>
      <c r="E29" s="306" t="s">
        <v>69</v>
      </c>
      <c r="F29" s="306" t="s">
        <v>69</v>
      </c>
      <c r="G29" s="306" t="s">
        <v>69</v>
      </c>
      <c r="H29" s="306" t="s">
        <v>69</v>
      </c>
      <c r="I29" s="306" t="s">
        <v>69</v>
      </c>
      <c r="J29" s="306" t="s">
        <v>69</v>
      </c>
      <c r="K29" s="306" t="s">
        <v>69</v>
      </c>
      <c r="M29" s="306" t="s">
        <v>42</v>
      </c>
      <c r="N29" s="307">
        <v>60620361</v>
      </c>
      <c r="O29" s="307">
        <v>61073279</v>
      </c>
      <c r="P29" s="307">
        <v>61571647</v>
      </c>
      <c r="Q29" s="307">
        <v>62042343</v>
      </c>
      <c r="R29" s="307">
        <v>62510197</v>
      </c>
      <c r="S29" s="307">
        <v>63022532</v>
      </c>
      <c r="T29" s="307">
        <v>63495303</v>
      </c>
      <c r="U29" s="307">
        <v>63905297</v>
      </c>
      <c r="V29" s="307">
        <v>64351155</v>
      </c>
      <c r="W29" s="307">
        <v>64875165</v>
      </c>
      <c r="Y29" s="306" t="s">
        <v>42</v>
      </c>
      <c r="Z29" s="306"/>
      <c r="AA29" s="325" t="s">
        <v>89</v>
      </c>
      <c r="AB29" s="325" t="s">
        <v>89</v>
      </c>
      <c r="AC29" s="325" t="s">
        <v>89</v>
      </c>
      <c r="AD29" s="325" t="s">
        <v>89</v>
      </c>
      <c r="AE29" s="325" t="s">
        <v>89</v>
      </c>
      <c r="AF29" s="325" t="s">
        <v>89</v>
      </c>
      <c r="AG29" s="325" t="s">
        <v>89</v>
      </c>
      <c r="AH29" s="325" t="s">
        <v>89</v>
      </c>
      <c r="AI29" s="325"/>
      <c r="AK29" s="306" t="s">
        <v>42</v>
      </c>
      <c r="AL29" s="306"/>
      <c r="AM29" s="325" t="e">
        <f t="shared" si="8"/>
        <v>#VALUE!</v>
      </c>
      <c r="AN29" s="325" t="e">
        <f t="shared" si="9"/>
        <v>#VALUE!</v>
      </c>
      <c r="AO29" s="325" t="e">
        <f t="shared" si="10"/>
        <v>#VALUE!</v>
      </c>
      <c r="AP29" s="325" t="e">
        <f t="shared" si="11"/>
        <v>#VALUE!</v>
      </c>
      <c r="AQ29" s="325" t="e">
        <f t="shared" si="12"/>
        <v>#VALUE!</v>
      </c>
      <c r="AR29" s="325" t="e">
        <f t="shared" si="13"/>
        <v>#VALUE!</v>
      </c>
      <c r="AS29" s="325" t="e">
        <f t="shared" si="14"/>
        <v>#VALUE!</v>
      </c>
      <c r="AT29" s="325" t="e">
        <f t="shared" si="15"/>
        <v>#VALUE!</v>
      </c>
      <c r="AU29" s="325" t="e">
        <f t="shared" si="16"/>
        <v>#DIV/0!</v>
      </c>
      <c r="AV29" s="325"/>
    </row>
    <row r="30" spans="1:48">
      <c r="B30" s="317"/>
      <c r="AA30" s="326">
        <f>AVERAGE(AA3:AA29)</f>
        <v>0.11251289795843684</v>
      </c>
      <c r="AB30" s="326">
        <f t="shared" ref="AB30:AI30" si="18">AVERAGE(AB3:AB29)</f>
        <v>0.11512449470431191</v>
      </c>
      <c r="AC30" s="326">
        <f t="shared" si="18"/>
        <v>0.13543546951987998</v>
      </c>
      <c r="AD30" s="326">
        <f t="shared" si="18"/>
        <v>0.12056641775674658</v>
      </c>
      <c r="AE30" s="326">
        <f t="shared" si="18"/>
        <v>0.14020494438986175</v>
      </c>
      <c r="AF30" s="326">
        <f t="shared" si="18"/>
        <v>0.12789089122306516</v>
      </c>
      <c r="AG30" s="326">
        <f t="shared" si="18"/>
        <v>0.13295869222215465</v>
      </c>
      <c r="AH30" s="326">
        <f t="shared" si="18"/>
        <v>0.10249053559212115</v>
      </c>
      <c r="AI30" s="326">
        <f t="shared" si="18"/>
        <v>0.10338755169608155</v>
      </c>
      <c r="AJ30" s="326">
        <f>AVERAGE(AJ3:AJ29)</f>
        <v>0.12739375795328084</v>
      </c>
    </row>
    <row r="31" spans="1:48">
      <c r="AA31" s="327">
        <f>STDEV(AA3:AA29)</f>
        <v>5.970690412857952E-2</v>
      </c>
      <c r="AB31" s="327">
        <f t="shared" ref="AB31:AI31" si="19">STDEV(AB3:AB29)</f>
        <v>6.7641687510925183E-2</v>
      </c>
      <c r="AC31" s="327">
        <f t="shared" si="19"/>
        <v>8.9747561189011116E-2</v>
      </c>
      <c r="AD31" s="327">
        <f t="shared" si="19"/>
        <v>7.6644296681931096E-2</v>
      </c>
      <c r="AE31" s="327">
        <f t="shared" si="19"/>
        <v>8.7862812733408638E-2</v>
      </c>
      <c r="AF31" s="327">
        <f t="shared" si="19"/>
        <v>8.5307272488512317E-2</v>
      </c>
      <c r="AG31" s="327">
        <f t="shared" si="19"/>
        <v>8.4765011283014544E-2</v>
      </c>
      <c r="AH31" s="327">
        <f t="shared" si="19"/>
        <v>5.1543916910960448E-2</v>
      </c>
      <c r="AI31" s="327" t="e">
        <f t="shared" si="19"/>
        <v>#DIV/0!</v>
      </c>
      <c r="AJ31" s="327">
        <f>STDEV(AJ3:AJ29)</f>
        <v>8.1047815500427001E-2</v>
      </c>
    </row>
  </sheetData>
  <mergeCells count="3">
    <mergeCell ref="B1:K1"/>
    <mergeCell ref="N1:W1"/>
    <mergeCell ref="AA1:AI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1"/>
  <sheetViews>
    <sheetView workbookViewId="0">
      <selection activeCell="H26" sqref="H26"/>
    </sheetView>
  </sheetViews>
  <sheetFormatPr defaultColWidth="9.125" defaultRowHeight="13.8"/>
  <cols>
    <col min="1" max="2" width="9.125" style="12"/>
    <col min="3" max="12" width="9.25" style="12" bestFit="1" customWidth="1"/>
    <col min="13" max="13" width="9.125" style="12"/>
    <col min="14" max="23" width="11.375" style="12" bestFit="1" customWidth="1"/>
    <col min="24" max="26" width="9.125" style="12"/>
    <col min="27" max="27" width="21.875" style="12" customWidth="1"/>
    <col min="28" max="28" width="17.75" style="12" customWidth="1"/>
    <col min="29" max="29" width="18.375" style="12" customWidth="1"/>
    <col min="30" max="30" width="18.125" style="12" customWidth="1"/>
    <col min="31" max="31" width="17.625" style="12" customWidth="1"/>
    <col min="32" max="32" width="20.25" style="12" customWidth="1"/>
    <col min="33" max="33" width="17.25" style="12" customWidth="1"/>
    <col min="34" max="34" width="17.375" style="12" customWidth="1"/>
    <col min="35" max="35" width="15.375" style="12" customWidth="1"/>
    <col min="36" max="38" width="9.125" style="12"/>
    <col min="39" max="45" width="12.625" style="12" bestFit="1" customWidth="1"/>
    <col min="46" max="46" width="12.75" style="12" bestFit="1" customWidth="1"/>
    <col min="47" max="47" width="18.625" style="12" bestFit="1" customWidth="1"/>
    <col min="48" max="16384" width="9.125" style="12"/>
  </cols>
  <sheetData>
    <row r="1" spans="1:47">
      <c r="B1" s="316" t="s">
        <v>1489</v>
      </c>
      <c r="C1" s="316"/>
      <c r="D1" s="316"/>
      <c r="E1" s="316"/>
      <c r="F1" s="316"/>
      <c r="G1" s="316"/>
      <c r="H1" s="316"/>
      <c r="I1" s="316"/>
      <c r="J1" s="316"/>
      <c r="K1" s="316"/>
      <c r="N1" s="316" t="s">
        <v>150</v>
      </c>
      <c r="O1" s="316"/>
      <c r="P1" s="316"/>
      <c r="Q1" s="316"/>
      <c r="R1" s="316"/>
      <c r="S1" s="316"/>
      <c r="T1" s="316"/>
      <c r="U1" s="316"/>
      <c r="V1" s="316"/>
      <c r="W1" s="316"/>
      <c r="AA1" s="323" t="s">
        <v>1490</v>
      </c>
      <c r="AB1" s="323"/>
      <c r="AC1" s="323"/>
      <c r="AD1" s="323"/>
      <c r="AE1" s="323"/>
      <c r="AF1" s="323"/>
      <c r="AG1" s="323"/>
      <c r="AH1" s="323"/>
      <c r="AI1" s="323"/>
    </row>
    <row r="2" spans="1:47">
      <c r="A2" s="306" t="s">
        <v>71</v>
      </c>
      <c r="B2" s="306" t="s">
        <v>59</v>
      </c>
      <c r="C2" s="306" t="s">
        <v>60</v>
      </c>
      <c r="D2" s="306" t="s">
        <v>61</v>
      </c>
      <c r="E2" s="306" t="s">
        <v>62</v>
      </c>
      <c r="F2" s="306" t="s">
        <v>63</v>
      </c>
      <c r="G2" s="306" t="s">
        <v>64</v>
      </c>
      <c r="H2" s="306" t="s">
        <v>65</v>
      </c>
      <c r="I2" s="306" t="s">
        <v>66</v>
      </c>
      <c r="J2" s="306" t="s">
        <v>73</v>
      </c>
      <c r="K2" s="306" t="s">
        <v>76</v>
      </c>
      <c r="N2" s="306" t="s">
        <v>60</v>
      </c>
      <c r="O2" s="306" t="s">
        <v>61</v>
      </c>
      <c r="P2" s="306" t="s">
        <v>62</v>
      </c>
      <c r="Q2" s="306" t="s">
        <v>63</v>
      </c>
      <c r="R2" s="306" t="s">
        <v>64</v>
      </c>
      <c r="S2" s="306" t="s">
        <v>65</v>
      </c>
      <c r="T2" s="306" t="s">
        <v>66</v>
      </c>
      <c r="U2" s="306" t="s">
        <v>73</v>
      </c>
      <c r="V2" s="306" t="s">
        <v>76</v>
      </c>
      <c r="W2" s="306" t="s">
        <v>165</v>
      </c>
      <c r="Y2" s="306" t="s">
        <v>71</v>
      </c>
      <c r="Z2" s="306" t="s">
        <v>59</v>
      </c>
      <c r="AA2" s="306" t="s">
        <v>60</v>
      </c>
      <c r="AB2" s="306" t="s">
        <v>61</v>
      </c>
      <c r="AC2" s="306" t="s">
        <v>62</v>
      </c>
      <c r="AD2" s="306" t="s">
        <v>63</v>
      </c>
      <c r="AE2" s="306" t="s">
        <v>64</v>
      </c>
      <c r="AF2" s="306" t="s">
        <v>65</v>
      </c>
      <c r="AG2" s="306" t="s">
        <v>66</v>
      </c>
      <c r="AH2" s="306" t="s">
        <v>73</v>
      </c>
      <c r="AI2" s="306" t="s">
        <v>76</v>
      </c>
      <c r="AK2" s="306" t="s">
        <v>71</v>
      </c>
      <c r="AL2" s="306" t="s">
        <v>59</v>
      </c>
      <c r="AM2" s="306" t="s">
        <v>60</v>
      </c>
      <c r="AN2" s="306" t="s">
        <v>61</v>
      </c>
      <c r="AO2" s="306" t="s">
        <v>62</v>
      </c>
      <c r="AP2" s="306" t="s">
        <v>63</v>
      </c>
      <c r="AQ2" s="306" t="s">
        <v>64</v>
      </c>
      <c r="AR2" s="306" t="s">
        <v>65</v>
      </c>
      <c r="AS2" s="306" t="s">
        <v>66</v>
      </c>
      <c r="AT2" s="306" t="s">
        <v>73</v>
      </c>
      <c r="AU2" s="306" t="s">
        <v>76</v>
      </c>
    </row>
    <row r="3" spans="1:47">
      <c r="A3" s="306" t="s">
        <v>4</v>
      </c>
      <c r="B3" s="328" t="s">
        <v>4</v>
      </c>
      <c r="C3" s="329">
        <v>71</v>
      </c>
      <c r="D3" s="329">
        <v>63</v>
      </c>
      <c r="E3" s="329">
        <v>112</v>
      </c>
      <c r="F3" s="329">
        <v>124</v>
      </c>
      <c r="G3" s="329">
        <v>123</v>
      </c>
      <c r="H3" s="328" t="s">
        <v>69</v>
      </c>
      <c r="I3" s="328" t="s">
        <v>69</v>
      </c>
      <c r="J3" s="328" t="s">
        <v>69</v>
      </c>
      <c r="K3" s="328" t="s">
        <v>69</v>
      </c>
      <c r="L3" s="328" t="s">
        <v>69</v>
      </c>
      <c r="M3" s="306" t="s">
        <v>4</v>
      </c>
      <c r="N3" s="307">
        <v>10511382</v>
      </c>
      <c r="O3" s="307">
        <v>10584534</v>
      </c>
      <c r="P3" s="307">
        <v>10666866</v>
      </c>
      <c r="Q3" s="307">
        <v>10753080</v>
      </c>
      <c r="R3" s="307">
        <v>10839905</v>
      </c>
      <c r="S3" s="307">
        <v>11000638</v>
      </c>
      <c r="T3" s="307">
        <v>11094850</v>
      </c>
      <c r="U3" s="307">
        <v>11161642</v>
      </c>
      <c r="V3" s="307">
        <v>11203992</v>
      </c>
      <c r="W3" s="307">
        <v>11258434</v>
      </c>
      <c r="Y3" s="306" t="s">
        <v>4</v>
      </c>
      <c r="Z3" s="307"/>
      <c r="AA3" s="325">
        <f t="shared" ref="AA3:AE4" si="0">1000*C3/(O3)</f>
        <v>6.7079004139435896E-3</v>
      </c>
      <c r="AB3" s="325">
        <f t="shared" si="0"/>
        <v>5.9061396290156828E-3</v>
      </c>
      <c r="AC3" s="325">
        <f t="shared" si="0"/>
        <v>1.0415620454790627E-2</v>
      </c>
      <c r="AD3" s="325">
        <f t="shared" si="0"/>
        <v>1.143921464256375E-2</v>
      </c>
      <c r="AE3" s="325">
        <f t="shared" si="0"/>
        <v>1.1181169673977091E-2</v>
      </c>
      <c r="AF3" s="325" t="s">
        <v>89</v>
      </c>
      <c r="AG3" s="325" t="s">
        <v>89</v>
      </c>
      <c r="AH3" s="325" t="s">
        <v>89</v>
      </c>
      <c r="AI3" s="325"/>
      <c r="AK3" s="306" t="s">
        <v>4</v>
      </c>
      <c r="AL3" s="307"/>
      <c r="AM3" s="325" t="e">
        <f t="shared" ref="AM3:AM29" si="1">(AA3-AA$30)/AA$31</f>
        <v>#VALUE!</v>
      </c>
      <c r="AN3" s="325">
        <f t="shared" ref="AN3:AU18" si="2">(AB3-AB$30)/AB$31</f>
        <v>-1.1467434958240827</v>
      </c>
      <c r="AO3" s="325">
        <f t="shared" si="2"/>
        <v>-1.1023108882388744</v>
      </c>
      <c r="AP3" s="325">
        <f t="shared" si="2"/>
        <v>-1.0677735831367641</v>
      </c>
      <c r="AQ3" s="325">
        <f t="shared" si="2"/>
        <v>-1.1675853918544612</v>
      </c>
      <c r="AR3" s="325" t="e">
        <f t="shared" si="2"/>
        <v>#VALUE!</v>
      </c>
      <c r="AS3" s="325" t="e">
        <f t="shared" si="2"/>
        <v>#VALUE!</v>
      </c>
      <c r="AT3" s="325" t="e">
        <f t="shared" si="2"/>
        <v>#VALUE!</v>
      </c>
      <c r="AU3" s="325" t="e">
        <f t="shared" si="2"/>
        <v>#DIV/0!</v>
      </c>
    </row>
    <row r="4" spans="1:47">
      <c r="A4" s="306" t="s">
        <v>5</v>
      </c>
      <c r="B4" s="328" t="s">
        <v>5</v>
      </c>
      <c r="C4" s="330">
        <v>709.3</v>
      </c>
      <c r="D4" s="330">
        <v>755.9</v>
      </c>
      <c r="E4" s="329">
        <v>782</v>
      </c>
      <c r="F4" s="330">
        <v>775.2</v>
      </c>
      <c r="G4" s="330">
        <v>740.6</v>
      </c>
      <c r="H4" s="330">
        <v>794.7</v>
      </c>
      <c r="I4" s="330">
        <v>771.8</v>
      </c>
      <c r="J4" s="330">
        <v>766.8</v>
      </c>
      <c r="K4" s="330">
        <v>780.7</v>
      </c>
      <c r="L4" s="328" t="s">
        <v>69</v>
      </c>
      <c r="M4" s="306" t="s">
        <v>5</v>
      </c>
      <c r="N4" s="307">
        <v>7629371</v>
      </c>
      <c r="O4" s="307">
        <v>7572673</v>
      </c>
      <c r="P4" s="307">
        <v>7518002</v>
      </c>
      <c r="Q4" s="307">
        <v>7467119</v>
      </c>
      <c r="R4" s="307">
        <v>7421766</v>
      </c>
      <c r="S4" s="307">
        <v>7369431</v>
      </c>
      <c r="T4" s="307">
        <v>7327224</v>
      </c>
      <c r="U4" s="307">
        <v>7284552</v>
      </c>
      <c r="V4" s="307">
        <v>7245677</v>
      </c>
      <c r="W4" s="307">
        <v>7202198</v>
      </c>
      <c r="Y4" s="306" t="s">
        <v>5</v>
      </c>
      <c r="Z4" s="308"/>
      <c r="AA4" s="325">
        <f t="shared" si="0"/>
        <v>9.3665737316268635E-2</v>
      </c>
      <c r="AB4" s="325">
        <f t="shared" si="0"/>
        <v>0.1005453310600343</v>
      </c>
      <c r="AC4" s="325">
        <f t="shared" si="0"/>
        <v>0.10472579853086579</v>
      </c>
      <c r="AD4" s="325">
        <f t="shared" si="0"/>
        <v>0.10444953397884008</v>
      </c>
      <c r="AE4" s="325">
        <f t="shared" si="0"/>
        <v>0.1004962255566271</v>
      </c>
      <c r="AF4" s="325">
        <f>1000*H4/(T4)</f>
        <v>0.10845853763990292</v>
      </c>
      <c r="AG4" s="325">
        <f>1000*I4/(U4)</f>
        <v>0.10595023551208091</v>
      </c>
      <c r="AH4" s="325">
        <f>1000*J4/(V4)</f>
        <v>0.10582862029317619</v>
      </c>
      <c r="AI4" s="325"/>
      <c r="AK4" s="306" t="s">
        <v>5</v>
      </c>
      <c r="AL4" s="308"/>
      <c r="AM4" s="325" t="e">
        <f t="shared" si="1"/>
        <v>#VALUE!</v>
      </c>
      <c r="AN4" s="325">
        <f t="shared" si="2"/>
        <v>2.615084254401667E-3</v>
      </c>
      <c r="AO4" s="325">
        <f t="shared" si="2"/>
        <v>0.16723740869704115</v>
      </c>
      <c r="AP4" s="325">
        <f t="shared" si="2"/>
        <v>-0.15072523474687144</v>
      </c>
      <c r="AQ4" s="325">
        <f t="shared" si="2"/>
        <v>-4.5389415671274441E-2</v>
      </c>
      <c r="AR4" s="325">
        <f t="shared" si="2"/>
        <v>-4.8085317952483012E-2</v>
      </c>
      <c r="AS4" s="325">
        <f t="shared" si="2"/>
        <v>-0.1119103662940767</v>
      </c>
      <c r="AT4" s="325">
        <f t="shared" si="2"/>
        <v>-0.22851698122920536</v>
      </c>
      <c r="AU4" s="325" t="e">
        <f t="shared" si="2"/>
        <v>#DIV/0!</v>
      </c>
    </row>
    <row r="5" spans="1:47">
      <c r="A5" s="306" t="s">
        <v>6</v>
      </c>
      <c r="B5" s="328" t="s">
        <v>6</v>
      </c>
      <c r="C5" s="330">
        <v>1309.8</v>
      </c>
      <c r="D5" s="330">
        <v>1331.1</v>
      </c>
      <c r="E5" s="329">
        <v>1293</v>
      </c>
      <c r="F5" s="330">
        <v>1250.5</v>
      </c>
      <c r="G5" s="330">
        <v>1241.0999999999999</v>
      </c>
      <c r="H5" s="330">
        <v>1367.4</v>
      </c>
      <c r="I5" s="330">
        <v>1223.9000000000001</v>
      </c>
      <c r="J5" s="330">
        <v>1189.0999999999999</v>
      </c>
      <c r="K5" s="330">
        <v>1292.5</v>
      </c>
      <c r="L5" s="328" t="s">
        <v>69</v>
      </c>
      <c r="M5" s="306" t="s">
        <v>6</v>
      </c>
      <c r="N5" s="307">
        <v>10223577</v>
      </c>
      <c r="O5" s="307">
        <v>10254233</v>
      </c>
      <c r="P5" s="307">
        <v>10343422</v>
      </c>
      <c r="Q5" s="307">
        <v>10425783</v>
      </c>
      <c r="R5" s="307">
        <v>10462088</v>
      </c>
      <c r="S5" s="307">
        <v>10486731</v>
      </c>
      <c r="T5" s="307">
        <v>10505445</v>
      </c>
      <c r="U5" s="307">
        <v>10516125</v>
      </c>
      <c r="V5" s="307">
        <v>10512419</v>
      </c>
      <c r="W5" s="307">
        <v>10538275</v>
      </c>
      <c r="Y5" s="306" t="s">
        <v>6</v>
      </c>
      <c r="Z5" s="308"/>
      <c r="AA5" s="325">
        <f>1000*C5/(O5)</f>
        <v>0.12773261539892841</v>
      </c>
      <c r="AB5" s="325">
        <f t="shared" ref="AB5:AB24" si="3">1000*D5/(P5)</f>
        <v>0.12869048560524746</v>
      </c>
      <c r="AC5" s="325">
        <f>1000*E5/(Q5)</f>
        <v>0.12401946213536191</v>
      </c>
      <c r="AD5" s="325">
        <f>1000*F5/(R5)</f>
        <v>0.11952680956229769</v>
      </c>
      <c r="AE5" s="325">
        <f>1000*G5/(S5)</f>
        <v>0.11834956002971755</v>
      </c>
      <c r="AF5" s="325">
        <f>1000*H5/(T5)</f>
        <v>0.13016107361468268</v>
      </c>
      <c r="AG5" s="325">
        <f>1000*I5/(U5)</f>
        <v>0.11638317345980577</v>
      </c>
      <c r="AH5" s="325">
        <f t="shared" ref="AH5:AH26" si="4">1000*J5/(V5)</f>
        <v>0.11311383231585423</v>
      </c>
      <c r="AI5" s="325"/>
      <c r="AK5" s="306" t="s">
        <v>6</v>
      </c>
      <c r="AL5" s="308"/>
      <c r="AM5" s="325" t="e">
        <f t="shared" si="1"/>
        <v>#VALUE!</v>
      </c>
      <c r="AN5" s="325">
        <f t="shared" si="2"/>
        <v>0.34442775588689767</v>
      </c>
      <c r="AO5" s="325">
        <f t="shared" si="2"/>
        <v>0.42695739089222129</v>
      </c>
      <c r="AP5" s="325">
        <f t="shared" si="2"/>
        <v>-2.0687117858073749E-3</v>
      </c>
      <c r="AQ5" s="325">
        <f t="shared" si="2"/>
        <v>0.17892819695473511</v>
      </c>
      <c r="AR5" s="325">
        <f t="shared" si="2"/>
        <v>0.23286467098597594</v>
      </c>
      <c r="AS5" s="325">
        <f t="shared" si="2"/>
        <v>1.9110393593248634E-2</v>
      </c>
      <c r="AT5" s="325">
        <f t="shared" si="2"/>
        <v>-0.13903099310123257</v>
      </c>
      <c r="AU5" s="325" t="e">
        <f t="shared" si="2"/>
        <v>#DIV/0!</v>
      </c>
    </row>
    <row r="6" spans="1:47">
      <c r="A6" s="306" t="s">
        <v>7</v>
      </c>
      <c r="B6" s="328" t="s">
        <v>7</v>
      </c>
      <c r="C6" s="328" t="s">
        <v>69</v>
      </c>
      <c r="D6" s="328" t="s">
        <v>69</v>
      </c>
      <c r="E6" s="328" t="s">
        <v>69</v>
      </c>
      <c r="F6" s="328" t="s">
        <v>69</v>
      </c>
      <c r="G6" s="328" t="s">
        <v>69</v>
      </c>
      <c r="H6" s="328" t="s">
        <v>69</v>
      </c>
      <c r="I6" s="328" t="s">
        <v>69</v>
      </c>
      <c r="J6" s="328" t="s">
        <v>69</v>
      </c>
      <c r="K6" s="328" t="s">
        <v>69</v>
      </c>
      <c r="L6" s="328" t="s">
        <v>69</v>
      </c>
      <c r="M6" s="306" t="s">
        <v>7</v>
      </c>
      <c r="N6" s="307">
        <v>5427459</v>
      </c>
      <c r="O6" s="307">
        <v>5447084</v>
      </c>
      <c r="P6" s="307">
        <v>5475791</v>
      </c>
      <c r="Q6" s="307">
        <v>5511451</v>
      </c>
      <c r="R6" s="307">
        <v>5534738</v>
      </c>
      <c r="S6" s="307">
        <v>5560628</v>
      </c>
      <c r="T6" s="307">
        <v>5580516</v>
      </c>
      <c r="U6" s="307">
        <v>5602628</v>
      </c>
      <c r="V6" s="307">
        <v>5627235</v>
      </c>
      <c r="W6" s="307">
        <v>5659715</v>
      </c>
      <c r="Y6" s="306" t="s">
        <v>7</v>
      </c>
      <c r="Z6" s="306"/>
      <c r="AA6" s="325" t="s">
        <v>89</v>
      </c>
      <c r="AB6" s="325" t="s">
        <v>89</v>
      </c>
      <c r="AC6" s="325" t="s">
        <v>89</v>
      </c>
      <c r="AD6" s="325" t="s">
        <v>89</v>
      </c>
      <c r="AE6" s="325" t="s">
        <v>89</v>
      </c>
      <c r="AF6" s="325" t="s">
        <v>89</v>
      </c>
      <c r="AG6" s="325" t="s">
        <v>89</v>
      </c>
      <c r="AH6" s="325" t="s">
        <v>89</v>
      </c>
      <c r="AI6" s="325"/>
      <c r="AK6" s="306" t="s">
        <v>7</v>
      </c>
      <c r="AL6" s="306"/>
      <c r="AM6" s="325" t="e">
        <f t="shared" si="1"/>
        <v>#VALUE!</v>
      </c>
      <c r="AN6" s="325" t="e">
        <f t="shared" si="2"/>
        <v>#VALUE!</v>
      </c>
      <c r="AO6" s="325" t="e">
        <f t="shared" si="2"/>
        <v>#VALUE!</v>
      </c>
      <c r="AP6" s="325" t="e">
        <f t="shared" si="2"/>
        <v>#VALUE!</v>
      </c>
      <c r="AQ6" s="325" t="e">
        <f t="shared" si="2"/>
        <v>#VALUE!</v>
      </c>
      <c r="AR6" s="325" t="e">
        <f t="shared" si="2"/>
        <v>#VALUE!</v>
      </c>
      <c r="AS6" s="325" t="e">
        <f t="shared" si="2"/>
        <v>#VALUE!</v>
      </c>
      <c r="AT6" s="325" t="e">
        <f t="shared" si="2"/>
        <v>#VALUE!</v>
      </c>
      <c r="AU6" s="325" t="e">
        <f t="shared" si="2"/>
        <v>#DIV/0!</v>
      </c>
    </row>
    <row r="7" spans="1:47">
      <c r="A7" s="306" t="s">
        <v>72</v>
      </c>
      <c r="B7" s="328" t="s">
        <v>72</v>
      </c>
      <c r="C7" s="328" t="s">
        <v>69</v>
      </c>
      <c r="D7" s="328" t="s">
        <v>69</v>
      </c>
      <c r="E7" s="328" t="s">
        <v>69</v>
      </c>
      <c r="F7" s="328" t="s">
        <v>69</v>
      </c>
      <c r="G7" s="328" t="s">
        <v>69</v>
      </c>
      <c r="H7" s="328" t="s">
        <v>69</v>
      </c>
      <c r="I7" s="328" t="s">
        <v>69</v>
      </c>
      <c r="J7" s="328" t="s">
        <v>69</v>
      </c>
      <c r="K7" s="328" t="s">
        <v>69</v>
      </c>
      <c r="L7" s="328" t="s">
        <v>69</v>
      </c>
      <c r="M7" s="306" t="s">
        <v>166</v>
      </c>
      <c r="N7" s="307">
        <v>82437995</v>
      </c>
      <c r="O7" s="307">
        <v>82314906</v>
      </c>
      <c r="P7" s="307">
        <v>82217837</v>
      </c>
      <c r="Q7" s="307">
        <v>82002356</v>
      </c>
      <c r="R7" s="307">
        <v>81802257</v>
      </c>
      <c r="S7" s="307">
        <v>81751602</v>
      </c>
      <c r="T7" s="307">
        <v>81843743</v>
      </c>
      <c r="U7" s="307">
        <v>82020578</v>
      </c>
      <c r="V7" s="307">
        <v>80767463</v>
      </c>
      <c r="W7" s="307">
        <v>81197537</v>
      </c>
      <c r="Y7" s="306" t="s">
        <v>72</v>
      </c>
      <c r="Z7" s="306"/>
      <c r="AA7" s="325" t="s">
        <v>89</v>
      </c>
      <c r="AB7" s="325" t="s">
        <v>89</v>
      </c>
      <c r="AC7" s="325" t="s">
        <v>89</v>
      </c>
      <c r="AD7" s="325" t="s">
        <v>89</v>
      </c>
      <c r="AE7" s="325" t="s">
        <v>89</v>
      </c>
      <c r="AF7" s="325" t="s">
        <v>89</v>
      </c>
      <c r="AG7" s="325" t="s">
        <v>89</v>
      </c>
      <c r="AH7" s="325" t="s">
        <v>89</v>
      </c>
      <c r="AI7" s="325"/>
      <c r="AK7" s="306" t="s">
        <v>72</v>
      </c>
      <c r="AL7" s="306"/>
      <c r="AM7" s="325" t="e">
        <f t="shared" si="1"/>
        <v>#VALUE!</v>
      </c>
      <c r="AN7" s="325" t="e">
        <f t="shared" si="2"/>
        <v>#VALUE!</v>
      </c>
      <c r="AO7" s="325" t="e">
        <f t="shared" si="2"/>
        <v>#VALUE!</v>
      </c>
      <c r="AP7" s="325" t="e">
        <f t="shared" si="2"/>
        <v>#VALUE!</v>
      </c>
      <c r="AQ7" s="325" t="e">
        <f t="shared" si="2"/>
        <v>#VALUE!</v>
      </c>
      <c r="AR7" s="325" t="e">
        <f t="shared" si="2"/>
        <v>#VALUE!</v>
      </c>
      <c r="AS7" s="325" t="e">
        <f t="shared" si="2"/>
        <v>#VALUE!</v>
      </c>
      <c r="AT7" s="325" t="e">
        <f t="shared" si="2"/>
        <v>#VALUE!</v>
      </c>
      <c r="AU7" s="325" t="e">
        <f t="shared" si="2"/>
        <v>#DIV/0!</v>
      </c>
    </row>
    <row r="8" spans="1:47">
      <c r="A8" s="306" t="s">
        <v>9</v>
      </c>
      <c r="B8" s="328" t="s">
        <v>9</v>
      </c>
      <c r="C8" s="330">
        <v>259.89999999999998</v>
      </c>
      <c r="D8" s="330">
        <v>206.2</v>
      </c>
      <c r="E8" s="330">
        <v>237.6</v>
      </c>
      <c r="F8" s="330">
        <v>312.60000000000002</v>
      </c>
      <c r="G8" s="330">
        <v>315.10000000000002</v>
      </c>
      <c r="H8" s="330">
        <v>293.8</v>
      </c>
      <c r="I8" s="330">
        <v>287.7</v>
      </c>
      <c r="J8" s="330">
        <v>281.3</v>
      </c>
      <c r="K8" s="330">
        <v>225.5</v>
      </c>
      <c r="L8" s="328" t="s">
        <v>69</v>
      </c>
      <c r="M8" s="306" t="s">
        <v>9</v>
      </c>
      <c r="N8" s="307">
        <v>1350700</v>
      </c>
      <c r="O8" s="307">
        <v>1342920</v>
      </c>
      <c r="P8" s="307">
        <v>1338440</v>
      </c>
      <c r="Q8" s="307">
        <v>1335740</v>
      </c>
      <c r="R8" s="307">
        <v>1333290</v>
      </c>
      <c r="S8" s="307">
        <v>1329660</v>
      </c>
      <c r="T8" s="307">
        <v>1325217</v>
      </c>
      <c r="U8" s="307">
        <v>1320174</v>
      </c>
      <c r="V8" s="307">
        <v>1315819</v>
      </c>
      <c r="W8" s="307">
        <v>1313271</v>
      </c>
      <c r="Y8" s="306" t="s">
        <v>9</v>
      </c>
      <c r="Z8" s="308"/>
      <c r="AA8" s="325">
        <f>1000*C8/(O8)</f>
        <v>0.1935334941768683</v>
      </c>
      <c r="AB8" s="325">
        <f t="shared" si="3"/>
        <v>0.15405995039000628</v>
      </c>
      <c r="AC8" s="325">
        <f>1000*E8/(Q8)</f>
        <v>0.17787892853399614</v>
      </c>
      <c r="AD8" s="325">
        <f>1000*F8/(R8)</f>
        <v>0.23445761987264585</v>
      </c>
      <c r="AE8" s="325">
        <f>1000*G8/(S8)</f>
        <v>0.23697787404298842</v>
      </c>
      <c r="AF8" s="325">
        <f>1000*H8/(T8)</f>
        <v>0.22169954052807955</v>
      </c>
      <c r="AG8" s="325">
        <f>1000*I8/(U8)</f>
        <v>0.21792581886933085</v>
      </c>
      <c r="AH8" s="325">
        <f t="shared" si="4"/>
        <v>0.21378320270493131</v>
      </c>
      <c r="AI8" s="325"/>
      <c r="AK8" s="306" t="s">
        <v>9</v>
      </c>
      <c r="AL8" s="308"/>
      <c r="AM8" s="325" t="e">
        <f t="shared" si="1"/>
        <v>#VALUE!</v>
      </c>
      <c r="AN8" s="325">
        <f t="shared" si="2"/>
        <v>0.65253068429806105</v>
      </c>
      <c r="AO8" s="325">
        <f t="shared" si="2"/>
        <v>1.1519819347448148</v>
      </c>
      <c r="AP8" s="325">
        <f t="shared" si="2"/>
        <v>1.1311078058988204</v>
      </c>
      <c r="AQ8" s="325">
        <f t="shared" si="2"/>
        <v>1.6694296060564484</v>
      </c>
      <c r="AR8" s="325">
        <f t="shared" si="2"/>
        <v>1.4178750908119622</v>
      </c>
      <c r="AS8" s="325">
        <f t="shared" si="2"/>
        <v>1.2943211376029442</v>
      </c>
      <c r="AT8" s="325">
        <f t="shared" si="2"/>
        <v>1.0975147732326795</v>
      </c>
      <c r="AU8" s="325" t="e">
        <f t="shared" si="2"/>
        <v>#DIV/0!</v>
      </c>
    </row>
    <row r="9" spans="1:47">
      <c r="A9" s="306" t="s">
        <v>32</v>
      </c>
      <c r="B9" s="328" t="s">
        <v>32</v>
      </c>
      <c r="C9" s="328" t="s">
        <v>69</v>
      </c>
      <c r="D9" s="328" t="s">
        <v>69</v>
      </c>
      <c r="E9" s="328" t="s">
        <v>69</v>
      </c>
      <c r="F9" s="328" t="s">
        <v>69</v>
      </c>
      <c r="G9" s="328" t="s">
        <v>69</v>
      </c>
      <c r="H9" s="328" t="s">
        <v>69</v>
      </c>
      <c r="I9" s="328" t="s">
        <v>69</v>
      </c>
      <c r="J9" s="328" t="s">
        <v>69</v>
      </c>
      <c r="K9" s="328" t="s">
        <v>69</v>
      </c>
      <c r="L9" s="328" t="s">
        <v>69</v>
      </c>
      <c r="M9" s="306" t="s">
        <v>32</v>
      </c>
      <c r="N9" s="307">
        <v>4208156</v>
      </c>
      <c r="O9" s="307">
        <v>4340118</v>
      </c>
      <c r="P9" s="307">
        <v>4457765</v>
      </c>
      <c r="Q9" s="307">
        <v>4521322</v>
      </c>
      <c r="R9" s="307">
        <v>4549428</v>
      </c>
      <c r="S9" s="307">
        <v>4570881</v>
      </c>
      <c r="T9" s="307">
        <v>4582707</v>
      </c>
      <c r="U9" s="307">
        <v>4591087</v>
      </c>
      <c r="V9" s="307">
        <v>4605501</v>
      </c>
      <c r="W9" s="307">
        <v>4628949</v>
      </c>
      <c r="Y9" s="306" t="s">
        <v>32</v>
      </c>
      <c r="Z9" s="306"/>
      <c r="AA9" s="325" t="s">
        <v>89</v>
      </c>
      <c r="AB9" s="325" t="s">
        <v>89</v>
      </c>
      <c r="AC9" s="325" t="s">
        <v>89</v>
      </c>
      <c r="AD9" s="325" t="s">
        <v>89</v>
      </c>
      <c r="AE9" s="325" t="s">
        <v>89</v>
      </c>
      <c r="AF9" s="325" t="s">
        <v>89</v>
      </c>
      <c r="AG9" s="325" t="s">
        <v>89</v>
      </c>
      <c r="AH9" s="325" t="s">
        <v>89</v>
      </c>
      <c r="AI9" s="325"/>
      <c r="AK9" s="306" t="s">
        <v>32</v>
      </c>
      <c r="AL9" s="306"/>
      <c r="AM9" s="325" t="e">
        <f t="shared" si="1"/>
        <v>#VALUE!</v>
      </c>
      <c r="AN9" s="325" t="e">
        <f t="shared" si="2"/>
        <v>#VALUE!</v>
      </c>
      <c r="AO9" s="325" t="e">
        <f t="shared" si="2"/>
        <v>#VALUE!</v>
      </c>
      <c r="AP9" s="325" t="e">
        <f t="shared" si="2"/>
        <v>#VALUE!</v>
      </c>
      <c r="AQ9" s="325" t="e">
        <f t="shared" si="2"/>
        <v>#VALUE!</v>
      </c>
      <c r="AR9" s="325" t="e">
        <f t="shared" si="2"/>
        <v>#VALUE!</v>
      </c>
      <c r="AS9" s="325" t="e">
        <f t="shared" si="2"/>
        <v>#VALUE!</v>
      </c>
      <c r="AT9" s="325" t="e">
        <f t="shared" si="2"/>
        <v>#VALUE!</v>
      </c>
      <c r="AU9" s="325" t="e">
        <f t="shared" si="2"/>
        <v>#DIV/0!</v>
      </c>
    </row>
    <row r="10" spans="1:47">
      <c r="A10" s="306" t="s">
        <v>30</v>
      </c>
      <c r="B10" s="328" t="s">
        <v>30</v>
      </c>
      <c r="C10" s="328" t="s">
        <v>69</v>
      </c>
      <c r="D10" s="328" t="s">
        <v>69</v>
      </c>
      <c r="E10" s="330">
        <v>0.3</v>
      </c>
      <c r="F10" s="328" t="s">
        <v>69</v>
      </c>
      <c r="G10" s="328" t="s">
        <v>69</v>
      </c>
      <c r="H10" s="328" t="s">
        <v>69</v>
      </c>
      <c r="I10" s="328" t="s">
        <v>69</v>
      </c>
      <c r="J10" s="328" t="s">
        <v>69</v>
      </c>
      <c r="K10" s="328" t="s">
        <v>69</v>
      </c>
      <c r="L10" s="328" t="s">
        <v>69</v>
      </c>
      <c r="M10" s="306" t="s">
        <v>30</v>
      </c>
      <c r="N10" s="307">
        <v>11004716</v>
      </c>
      <c r="O10" s="307">
        <v>11036008</v>
      </c>
      <c r="P10" s="307">
        <v>11060937</v>
      </c>
      <c r="Q10" s="307">
        <v>11094745</v>
      </c>
      <c r="R10" s="307">
        <v>11119289</v>
      </c>
      <c r="S10" s="307">
        <v>11123392</v>
      </c>
      <c r="T10" s="307">
        <v>11086406</v>
      </c>
      <c r="U10" s="307">
        <v>11003615</v>
      </c>
      <c r="V10" s="307">
        <v>10926807</v>
      </c>
      <c r="W10" s="307">
        <v>10858018</v>
      </c>
      <c r="Y10" s="306" t="s">
        <v>30</v>
      </c>
      <c r="Z10" s="306"/>
      <c r="AA10" s="325" t="s">
        <v>89</v>
      </c>
      <c r="AB10" s="325" t="s">
        <v>89</v>
      </c>
      <c r="AC10" s="325" t="s">
        <v>89</v>
      </c>
      <c r="AD10" s="325" t="s">
        <v>89</v>
      </c>
      <c r="AE10" s="325" t="s">
        <v>89</v>
      </c>
      <c r="AF10" s="325" t="s">
        <v>89</v>
      </c>
      <c r="AG10" s="325" t="s">
        <v>89</v>
      </c>
      <c r="AH10" s="325" t="s">
        <v>89</v>
      </c>
      <c r="AI10" s="325"/>
      <c r="AK10" s="306" t="s">
        <v>30</v>
      </c>
      <c r="AL10" s="306"/>
      <c r="AM10" s="325" t="e">
        <f t="shared" si="1"/>
        <v>#VALUE!</v>
      </c>
      <c r="AN10" s="325" t="e">
        <f t="shared" si="2"/>
        <v>#VALUE!</v>
      </c>
      <c r="AO10" s="325" t="e">
        <f t="shared" si="2"/>
        <v>#VALUE!</v>
      </c>
      <c r="AP10" s="325" t="e">
        <f t="shared" si="2"/>
        <v>#VALUE!</v>
      </c>
      <c r="AQ10" s="325" t="e">
        <f t="shared" si="2"/>
        <v>#VALUE!</v>
      </c>
      <c r="AR10" s="325" t="e">
        <f t="shared" si="2"/>
        <v>#VALUE!</v>
      </c>
      <c r="AS10" s="325" t="e">
        <f t="shared" si="2"/>
        <v>#VALUE!</v>
      </c>
      <c r="AT10" s="325" t="e">
        <f t="shared" si="2"/>
        <v>#VALUE!</v>
      </c>
      <c r="AU10" s="325" t="e">
        <f t="shared" si="2"/>
        <v>#DIV/0!</v>
      </c>
    </row>
    <row r="11" spans="1:47">
      <c r="A11" s="306" t="s">
        <v>10</v>
      </c>
      <c r="B11" s="328" t="s">
        <v>10</v>
      </c>
      <c r="C11" s="329">
        <v>5305</v>
      </c>
      <c r="D11" s="329">
        <v>5186</v>
      </c>
      <c r="E11" s="329">
        <v>4979</v>
      </c>
      <c r="F11" s="329">
        <v>5138</v>
      </c>
      <c r="G11" s="329">
        <v>5065</v>
      </c>
      <c r="H11" s="329">
        <v>5090</v>
      </c>
      <c r="I11" s="329">
        <v>5370</v>
      </c>
      <c r="J11" s="329">
        <v>5440</v>
      </c>
      <c r="K11" s="328" t="s">
        <v>69</v>
      </c>
      <c r="L11" s="328" t="s">
        <v>69</v>
      </c>
      <c r="M11" s="306" t="s">
        <v>10</v>
      </c>
      <c r="N11" s="307">
        <v>44009971</v>
      </c>
      <c r="O11" s="307">
        <v>44784666</v>
      </c>
      <c r="P11" s="307">
        <v>45668939</v>
      </c>
      <c r="Q11" s="307">
        <v>46239273</v>
      </c>
      <c r="R11" s="307">
        <v>46486619</v>
      </c>
      <c r="S11" s="307">
        <v>46667174</v>
      </c>
      <c r="T11" s="307">
        <v>46818219</v>
      </c>
      <c r="U11" s="307">
        <v>46727890</v>
      </c>
      <c r="V11" s="307">
        <v>46512199</v>
      </c>
      <c r="W11" s="307">
        <v>46449565</v>
      </c>
      <c r="Y11" s="306" t="s">
        <v>10</v>
      </c>
      <c r="Z11" s="307"/>
      <c r="AA11" s="325">
        <f>1000*C11/(O11)</f>
        <v>0.11845572321562027</v>
      </c>
      <c r="AB11" s="325">
        <f t="shared" si="3"/>
        <v>0.11355639332895384</v>
      </c>
      <c r="AC11" s="325">
        <f>1000*E11/(Q11)</f>
        <v>0.10767902860410457</v>
      </c>
      <c r="AD11" s="325">
        <f>1000*F11/(R11)</f>
        <v>0.11052642912146396</v>
      </c>
      <c r="AE11" s="325">
        <f>1000*G11/(S11)</f>
        <v>0.10853453436027645</v>
      </c>
      <c r="AF11" s="325">
        <f>1000*H11/(T11)</f>
        <v>0.10871836026056438</v>
      </c>
      <c r="AG11" s="325">
        <f>1000*I11/(U11)</f>
        <v>0.11492066087298185</v>
      </c>
      <c r="AH11" s="325">
        <f t="shared" si="4"/>
        <v>0.11695856392427285</v>
      </c>
      <c r="AI11" s="325"/>
      <c r="AK11" s="306" t="s">
        <v>10</v>
      </c>
      <c r="AL11" s="307"/>
      <c r="AM11" s="325" t="e">
        <f t="shared" si="1"/>
        <v>#VALUE!</v>
      </c>
      <c r="AN11" s="325">
        <f t="shared" si="2"/>
        <v>0.16062970619480757</v>
      </c>
      <c r="AO11" s="325">
        <f t="shared" si="2"/>
        <v>0.20699205964167067</v>
      </c>
      <c r="AP11" s="325">
        <f t="shared" si="2"/>
        <v>-9.0809230870640661E-2</v>
      </c>
      <c r="AQ11" s="325">
        <f t="shared" si="2"/>
        <v>5.5607641382859729E-2</v>
      </c>
      <c r="AR11" s="325">
        <f t="shared" si="2"/>
        <v>-4.4721786497650844E-2</v>
      </c>
      <c r="AS11" s="325">
        <f t="shared" si="2"/>
        <v>7.4361029303403445E-4</v>
      </c>
      <c r="AT11" s="325">
        <f t="shared" si="2"/>
        <v>-9.1805242361898798E-2</v>
      </c>
      <c r="AU11" s="325" t="e">
        <f t="shared" si="2"/>
        <v>#DIV/0!</v>
      </c>
    </row>
    <row r="12" spans="1:47">
      <c r="A12" s="306" t="s">
        <v>11</v>
      </c>
      <c r="B12" s="328" t="s">
        <v>11</v>
      </c>
      <c r="C12" s="328" t="s">
        <v>69</v>
      </c>
      <c r="D12" s="328" t="s">
        <v>69</v>
      </c>
      <c r="E12" s="328" t="s">
        <v>69</v>
      </c>
      <c r="F12" s="328" t="s">
        <v>69</v>
      </c>
      <c r="G12" s="328" t="s">
        <v>69</v>
      </c>
      <c r="H12" s="328" t="s">
        <v>69</v>
      </c>
      <c r="I12" s="328" t="s">
        <v>69</v>
      </c>
      <c r="J12" s="328" t="s">
        <v>69</v>
      </c>
      <c r="K12" s="328" t="s">
        <v>69</v>
      </c>
      <c r="L12" s="328" t="s">
        <v>69</v>
      </c>
      <c r="M12" s="306" t="s">
        <v>11</v>
      </c>
      <c r="N12" s="307">
        <v>63229635</v>
      </c>
      <c r="O12" s="307">
        <v>63645065</v>
      </c>
      <c r="P12" s="307">
        <v>64007193</v>
      </c>
      <c r="Q12" s="307">
        <v>64350226</v>
      </c>
      <c r="R12" s="307">
        <v>64658856</v>
      </c>
      <c r="S12" s="307">
        <v>64978721</v>
      </c>
      <c r="T12" s="307">
        <v>65276983</v>
      </c>
      <c r="U12" s="307">
        <v>65600350</v>
      </c>
      <c r="V12" s="307">
        <v>65889148</v>
      </c>
      <c r="W12" s="307">
        <v>66415161</v>
      </c>
      <c r="Y12" s="306" t="s">
        <v>11</v>
      </c>
      <c r="Z12" s="306"/>
      <c r="AA12" s="325" t="s">
        <v>89</v>
      </c>
      <c r="AB12" s="325" t="s">
        <v>89</v>
      </c>
      <c r="AC12" s="325" t="s">
        <v>89</v>
      </c>
      <c r="AD12" s="325" t="s">
        <v>89</v>
      </c>
      <c r="AE12" s="325" t="s">
        <v>89</v>
      </c>
      <c r="AF12" s="325" t="s">
        <v>89</v>
      </c>
      <c r="AG12" s="325" t="s">
        <v>89</v>
      </c>
      <c r="AH12" s="325" t="s">
        <v>89</v>
      </c>
      <c r="AI12" s="325"/>
      <c r="AK12" s="306" t="s">
        <v>11</v>
      </c>
      <c r="AL12" s="306"/>
      <c r="AM12" s="325" t="e">
        <f t="shared" si="1"/>
        <v>#VALUE!</v>
      </c>
      <c r="AN12" s="325" t="e">
        <f t="shared" si="2"/>
        <v>#VALUE!</v>
      </c>
      <c r="AO12" s="325" t="e">
        <f t="shared" si="2"/>
        <v>#VALUE!</v>
      </c>
      <c r="AP12" s="325" t="e">
        <f t="shared" si="2"/>
        <v>#VALUE!</v>
      </c>
      <c r="AQ12" s="325" t="e">
        <f t="shared" si="2"/>
        <v>#VALUE!</v>
      </c>
      <c r="AR12" s="325" t="e">
        <f t="shared" si="2"/>
        <v>#VALUE!</v>
      </c>
      <c r="AS12" s="325" t="e">
        <f t="shared" si="2"/>
        <v>#VALUE!</v>
      </c>
      <c r="AT12" s="325" t="e">
        <f t="shared" si="2"/>
        <v>#VALUE!</v>
      </c>
      <c r="AU12" s="325" t="e">
        <f t="shared" si="2"/>
        <v>#DIV/0!</v>
      </c>
    </row>
    <row r="13" spans="1:47">
      <c r="A13" s="306" t="s">
        <v>46</v>
      </c>
      <c r="B13" s="328" t="s">
        <v>46</v>
      </c>
      <c r="C13" s="328" t="s">
        <v>69</v>
      </c>
      <c r="D13" s="329">
        <v>202</v>
      </c>
      <c r="E13" s="330">
        <v>178.4</v>
      </c>
      <c r="F13" s="329">
        <v>283</v>
      </c>
      <c r="G13" s="330">
        <v>297.3</v>
      </c>
      <c r="H13" s="330">
        <v>277.39999999999998</v>
      </c>
      <c r="I13" s="330">
        <v>306.8</v>
      </c>
      <c r="J13" s="330">
        <v>299.8</v>
      </c>
      <c r="K13" s="330">
        <v>360.2</v>
      </c>
      <c r="L13" s="328" t="s">
        <v>69</v>
      </c>
      <c r="M13" s="306" t="s">
        <v>46</v>
      </c>
      <c r="N13" s="307">
        <v>4312487</v>
      </c>
      <c r="O13" s="307">
        <v>4313530</v>
      </c>
      <c r="P13" s="307">
        <v>4311967</v>
      </c>
      <c r="Q13" s="307">
        <v>4309796</v>
      </c>
      <c r="R13" s="307">
        <v>4302847</v>
      </c>
      <c r="S13" s="307">
        <v>4289857</v>
      </c>
      <c r="T13" s="307">
        <v>4275984</v>
      </c>
      <c r="U13" s="307">
        <v>4262140</v>
      </c>
      <c r="V13" s="307">
        <v>4246809</v>
      </c>
      <c r="W13" s="307">
        <v>4225316</v>
      </c>
      <c r="Y13" s="306" t="s">
        <v>46</v>
      </c>
      <c r="Z13" s="306"/>
      <c r="AA13" s="325" t="e">
        <f>1000*C13/(O13)</f>
        <v>#VALUE!</v>
      </c>
      <c r="AB13" s="325">
        <f t="shared" si="3"/>
        <v>4.6846369649860491E-2</v>
      </c>
      <c r="AC13" s="325">
        <f>1000*E13/(Q13)</f>
        <v>4.1394070624224441E-2</v>
      </c>
      <c r="AD13" s="325">
        <f>1000*F13/(R13)</f>
        <v>6.5770407360522004E-2</v>
      </c>
      <c r="AE13" s="325">
        <f>1000*G13/(S13)</f>
        <v>6.9303009401012666E-2</v>
      </c>
      <c r="AF13" s="325">
        <f>1000*H13/(T13)</f>
        <v>6.4873956497498594E-2</v>
      </c>
      <c r="AG13" s="325">
        <f>1000*I13/(U13)</f>
        <v>7.1982619059908867E-2</v>
      </c>
      <c r="AH13" s="325">
        <f t="shared" si="4"/>
        <v>7.0594180242153581E-2</v>
      </c>
      <c r="AI13" s="325"/>
      <c r="AK13" s="306" t="s">
        <v>46</v>
      </c>
      <c r="AL13" s="306"/>
      <c r="AM13" s="325" t="e">
        <f t="shared" si="1"/>
        <v>#VALUE!</v>
      </c>
      <c r="AN13" s="325">
        <f t="shared" si="2"/>
        <v>-0.64953928334787447</v>
      </c>
      <c r="AO13" s="325">
        <f t="shared" si="2"/>
        <v>-0.68529716335125479</v>
      </c>
      <c r="AP13" s="325">
        <f t="shared" si="2"/>
        <v>-0.53208753342094661</v>
      </c>
      <c r="AQ13" s="325">
        <f t="shared" si="2"/>
        <v>-0.4373155171343403</v>
      </c>
      <c r="AR13" s="325">
        <f t="shared" si="2"/>
        <v>-0.61230913050949098</v>
      </c>
      <c r="AS13" s="325">
        <f t="shared" si="2"/>
        <v>-0.53848847319207849</v>
      </c>
      <c r="AT13" s="325">
        <f t="shared" si="2"/>
        <v>-0.66130996985969148</v>
      </c>
      <c r="AU13" s="325" t="e">
        <f t="shared" si="2"/>
        <v>#DIV/0!</v>
      </c>
    </row>
    <row r="14" spans="1:47">
      <c r="A14" s="306" t="s">
        <v>13</v>
      </c>
      <c r="B14" s="328" t="s">
        <v>13</v>
      </c>
      <c r="C14" s="330">
        <v>3.4</v>
      </c>
      <c r="D14" s="328" t="s">
        <v>69</v>
      </c>
      <c r="E14" s="328" t="s">
        <v>69</v>
      </c>
      <c r="F14" s="328" t="s">
        <v>69</v>
      </c>
      <c r="G14" s="328" t="s">
        <v>69</v>
      </c>
      <c r="H14" s="328" t="s">
        <v>69</v>
      </c>
      <c r="I14" s="328" t="s">
        <v>69</v>
      </c>
      <c r="J14" s="328" t="s">
        <v>69</v>
      </c>
      <c r="K14" s="328" t="s">
        <v>69</v>
      </c>
      <c r="L14" s="328" t="s">
        <v>69</v>
      </c>
      <c r="M14" s="306" t="s">
        <v>13</v>
      </c>
      <c r="N14" s="307">
        <v>744013</v>
      </c>
      <c r="O14" s="307">
        <v>757916</v>
      </c>
      <c r="P14" s="307">
        <v>776333</v>
      </c>
      <c r="Q14" s="307">
        <v>796930</v>
      </c>
      <c r="R14" s="307">
        <v>819140</v>
      </c>
      <c r="S14" s="307">
        <v>839751</v>
      </c>
      <c r="T14" s="307">
        <v>862011</v>
      </c>
      <c r="U14" s="307">
        <v>865878</v>
      </c>
      <c r="V14" s="307">
        <v>858000</v>
      </c>
      <c r="W14" s="307">
        <v>847008</v>
      </c>
      <c r="Y14" s="306" t="s">
        <v>13</v>
      </c>
      <c r="Z14" s="307"/>
      <c r="AA14" s="325">
        <f>1000*C14/(O14)</f>
        <v>4.4859852543025873E-3</v>
      </c>
      <c r="AB14" s="325" t="s">
        <v>89</v>
      </c>
      <c r="AC14" s="325" t="s">
        <v>89</v>
      </c>
      <c r="AD14" s="325" t="s">
        <v>89</v>
      </c>
      <c r="AE14" s="325" t="s">
        <v>89</v>
      </c>
      <c r="AF14" s="325" t="s">
        <v>89</v>
      </c>
      <c r="AG14" s="325" t="s">
        <v>89</v>
      </c>
      <c r="AH14" s="325" t="s">
        <v>89</v>
      </c>
      <c r="AI14" s="325"/>
      <c r="AK14" s="306" t="s">
        <v>13</v>
      </c>
      <c r="AL14" s="307"/>
      <c r="AM14" s="325" t="e">
        <f t="shared" si="1"/>
        <v>#VALUE!</v>
      </c>
      <c r="AN14" s="325" t="e">
        <f t="shared" si="2"/>
        <v>#VALUE!</v>
      </c>
      <c r="AO14" s="325" t="e">
        <f t="shared" si="2"/>
        <v>#VALUE!</v>
      </c>
      <c r="AP14" s="325" t="e">
        <f t="shared" si="2"/>
        <v>#VALUE!</v>
      </c>
      <c r="AQ14" s="325" t="e">
        <f t="shared" si="2"/>
        <v>#VALUE!</v>
      </c>
      <c r="AR14" s="325" t="e">
        <f t="shared" si="2"/>
        <v>#VALUE!</v>
      </c>
      <c r="AS14" s="325" t="e">
        <f t="shared" si="2"/>
        <v>#VALUE!</v>
      </c>
      <c r="AT14" s="325" t="e">
        <f t="shared" si="2"/>
        <v>#VALUE!</v>
      </c>
      <c r="AU14" s="325" t="e">
        <f t="shared" si="2"/>
        <v>#DIV/0!</v>
      </c>
    </row>
    <row r="15" spans="1:47">
      <c r="A15" s="306" t="s">
        <v>14</v>
      </c>
      <c r="B15" s="328" t="s">
        <v>14</v>
      </c>
      <c r="C15" s="330">
        <v>145.19999999999999</v>
      </c>
      <c r="D15" s="330">
        <v>116.8</v>
      </c>
      <c r="E15" s="330">
        <v>136.9</v>
      </c>
      <c r="F15" s="329">
        <v>107</v>
      </c>
      <c r="G15" s="330">
        <v>161.30000000000001</v>
      </c>
      <c r="H15" s="330">
        <v>152.1</v>
      </c>
      <c r="I15" s="330">
        <v>175.3</v>
      </c>
      <c r="J15" s="329">
        <v>169</v>
      </c>
      <c r="K15" s="330">
        <v>171.8</v>
      </c>
      <c r="L15" s="328" t="s">
        <v>69</v>
      </c>
      <c r="M15" s="306" t="s">
        <v>14</v>
      </c>
      <c r="N15" s="307">
        <v>2227874</v>
      </c>
      <c r="O15" s="307">
        <v>2208840</v>
      </c>
      <c r="P15" s="307">
        <v>2191810</v>
      </c>
      <c r="Q15" s="307">
        <v>2162834</v>
      </c>
      <c r="R15" s="307">
        <v>2120504</v>
      </c>
      <c r="S15" s="307">
        <v>2074605</v>
      </c>
      <c r="T15" s="307">
        <v>2044813</v>
      </c>
      <c r="U15" s="307">
        <v>2023825</v>
      </c>
      <c r="V15" s="307">
        <v>2001468</v>
      </c>
      <c r="W15" s="307">
        <v>1986096</v>
      </c>
      <c r="Y15" s="306" t="s">
        <v>14</v>
      </c>
      <c r="Z15" s="308"/>
      <c r="AA15" s="325">
        <f>1000*C15/(O15)</f>
        <v>6.5735861357092404E-2</v>
      </c>
      <c r="AB15" s="325">
        <f t="shared" si="3"/>
        <v>5.3289290586319073E-2</v>
      </c>
      <c r="AC15" s="325">
        <f>1000*E15/(Q15)</f>
        <v>6.3296582169505386E-2</v>
      </c>
      <c r="AD15" s="325">
        <f>1000*F15/(R15)</f>
        <v>5.0459702033101565E-2</v>
      </c>
      <c r="AE15" s="325">
        <f>1000*G15/(S15)</f>
        <v>7.7749740312011206E-2</v>
      </c>
      <c r="AF15" s="325">
        <f>1000*H15/(T15)</f>
        <v>7.4383329918188121E-2</v>
      </c>
      <c r="AG15" s="325">
        <f>1000*I15/(U15)</f>
        <v>8.6618161155238224E-2</v>
      </c>
      <c r="AH15" s="325">
        <f t="shared" si="4"/>
        <v>8.4438022491491252E-2</v>
      </c>
      <c r="AI15" s="325"/>
      <c r="AK15" s="306" t="s">
        <v>14</v>
      </c>
      <c r="AL15" s="308"/>
      <c r="AM15" s="325" t="e">
        <f t="shared" si="1"/>
        <v>#VALUE!</v>
      </c>
      <c r="AN15" s="325">
        <f t="shared" si="2"/>
        <v>-0.57129235047457794</v>
      </c>
      <c r="AO15" s="325">
        <f t="shared" si="2"/>
        <v>-0.39045840047138036</v>
      </c>
      <c r="AP15" s="325">
        <f t="shared" si="2"/>
        <v>-0.6830455898322102</v>
      </c>
      <c r="AQ15" s="325">
        <f t="shared" si="2"/>
        <v>-0.33118685442960105</v>
      </c>
      <c r="AR15" s="325">
        <f t="shared" si="2"/>
        <v>-0.48920562037320564</v>
      </c>
      <c r="AS15" s="325">
        <f t="shared" si="2"/>
        <v>-0.35468982929128184</v>
      </c>
      <c r="AT15" s="325">
        <f t="shared" si="2"/>
        <v>-0.49126277022934145</v>
      </c>
      <c r="AU15" s="325" t="e">
        <f t="shared" si="2"/>
        <v>#DIV/0!</v>
      </c>
    </row>
    <row r="16" spans="1:47">
      <c r="A16" s="306" t="s">
        <v>15</v>
      </c>
      <c r="B16" s="328" t="s">
        <v>15</v>
      </c>
      <c r="C16" s="328" t="s">
        <v>69</v>
      </c>
      <c r="D16" s="328" t="s">
        <v>69</v>
      </c>
      <c r="E16" s="328" t="s">
        <v>69</v>
      </c>
      <c r="F16" s="328" t="s">
        <v>69</v>
      </c>
      <c r="G16" s="328" t="s">
        <v>69</v>
      </c>
      <c r="H16" s="328" t="s">
        <v>69</v>
      </c>
      <c r="I16" s="328" t="s">
        <v>69</v>
      </c>
      <c r="J16" s="330">
        <v>253.4</v>
      </c>
      <c r="K16" s="328" t="s">
        <v>69</v>
      </c>
      <c r="L16" s="328" t="s">
        <v>69</v>
      </c>
      <c r="M16" s="306" t="s">
        <v>15</v>
      </c>
      <c r="N16" s="307">
        <v>3289835</v>
      </c>
      <c r="O16" s="307">
        <v>3249983</v>
      </c>
      <c r="P16" s="307">
        <v>3212605</v>
      </c>
      <c r="Q16" s="307">
        <v>3183856</v>
      </c>
      <c r="R16" s="307">
        <v>3141976</v>
      </c>
      <c r="S16" s="307">
        <v>3052588</v>
      </c>
      <c r="T16" s="307">
        <v>3003641</v>
      </c>
      <c r="U16" s="307">
        <v>2971905</v>
      </c>
      <c r="V16" s="307">
        <v>2943472</v>
      </c>
      <c r="W16" s="307">
        <v>2921262</v>
      </c>
      <c r="Y16" s="306" t="s">
        <v>15</v>
      </c>
      <c r="Z16" s="306"/>
      <c r="AA16" s="325" t="s">
        <v>89</v>
      </c>
      <c r="AB16" s="325" t="s">
        <v>89</v>
      </c>
      <c r="AC16" s="325" t="s">
        <v>89</v>
      </c>
      <c r="AD16" s="325" t="s">
        <v>89</v>
      </c>
      <c r="AE16" s="325" t="s">
        <v>89</v>
      </c>
      <c r="AF16" s="325" t="s">
        <v>89</v>
      </c>
      <c r="AG16" s="325" t="s">
        <v>89</v>
      </c>
      <c r="AH16" s="325">
        <f t="shared" si="4"/>
        <v>8.6088809406034777E-2</v>
      </c>
      <c r="AI16" s="325"/>
      <c r="AK16" s="306" t="s">
        <v>15</v>
      </c>
      <c r="AL16" s="306"/>
      <c r="AM16" s="325" t="e">
        <f t="shared" si="1"/>
        <v>#VALUE!</v>
      </c>
      <c r="AN16" s="325" t="e">
        <f t="shared" si="2"/>
        <v>#VALUE!</v>
      </c>
      <c r="AO16" s="325" t="e">
        <f t="shared" si="2"/>
        <v>#VALUE!</v>
      </c>
      <c r="AP16" s="325" t="e">
        <f t="shared" si="2"/>
        <v>#VALUE!</v>
      </c>
      <c r="AQ16" s="325" t="e">
        <f t="shared" si="2"/>
        <v>#VALUE!</v>
      </c>
      <c r="AR16" s="325" t="e">
        <f t="shared" si="2"/>
        <v>#VALUE!</v>
      </c>
      <c r="AS16" s="325" t="e">
        <f t="shared" si="2"/>
        <v>#VALUE!</v>
      </c>
      <c r="AT16" s="325">
        <f t="shared" si="2"/>
        <v>-0.47098576280981658</v>
      </c>
      <c r="AU16" s="325" t="e">
        <f t="shared" si="2"/>
        <v>#DIV/0!</v>
      </c>
    </row>
    <row r="17" spans="1:47">
      <c r="A17" s="306" t="s">
        <v>16</v>
      </c>
      <c r="B17" s="328" t="s">
        <v>16</v>
      </c>
      <c r="C17" s="328" t="s">
        <v>69</v>
      </c>
      <c r="D17" s="328" t="s">
        <v>69</v>
      </c>
      <c r="E17" s="328" t="s">
        <v>69</v>
      </c>
      <c r="F17" s="328" t="s">
        <v>69</v>
      </c>
      <c r="G17" s="328" t="s">
        <v>69</v>
      </c>
      <c r="H17" s="328" t="s">
        <v>69</v>
      </c>
      <c r="I17" s="328" t="s">
        <v>69</v>
      </c>
      <c r="J17" s="328" t="s">
        <v>69</v>
      </c>
      <c r="K17" s="328" t="s">
        <v>69</v>
      </c>
      <c r="L17" s="328" t="s">
        <v>69</v>
      </c>
      <c r="M17" s="306" t="s">
        <v>16</v>
      </c>
      <c r="N17" s="307">
        <v>469086</v>
      </c>
      <c r="O17" s="307">
        <v>476187</v>
      </c>
      <c r="P17" s="307">
        <v>483799</v>
      </c>
      <c r="Q17" s="307">
        <v>493500</v>
      </c>
      <c r="R17" s="307">
        <v>502066</v>
      </c>
      <c r="S17" s="307">
        <v>511840</v>
      </c>
      <c r="T17" s="307">
        <v>524853</v>
      </c>
      <c r="U17" s="307">
        <v>537039</v>
      </c>
      <c r="V17" s="307">
        <v>549680</v>
      </c>
      <c r="W17" s="307">
        <v>562958</v>
      </c>
      <c r="Y17" s="306" t="s">
        <v>16</v>
      </c>
      <c r="Z17" s="306"/>
      <c r="AA17" s="325" t="s">
        <v>89</v>
      </c>
      <c r="AB17" s="325" t="s">
        <v>89</v>
      </c>
      <c r="AC17" s="325" t="s">
        <v>89</v>
      </c>
      <c r="AD17" s="325" t="s">
        <v>89</v>
      </c>
      <c r="AE17" s="325" t="s">
        <v>89</v>
      </c>
      <c r="AF17" s="325" t="s">
        <v>89</v>
      </c>
      <c r="AG17" s="325" t="s">
        <v>89</v>
      </c>
      <c r="AH17" s="325" t="s">
        <v>89</v>
      </c>
      <c r="AI17" s="325"/>
      <c r="AK17" s="306" t="s">
        <v>16</v>
      </c>
      <c r="AL17" s="306"/>
      <c r="AM17" s="325" t="e">
        <f t="shared" si="1"/>
        <v>#VALUE!</v>
      </c>
      <c r="AN17" s="325" t="e">
        <f t="shared" si="2"/>
        <v>#VALUE!</v>
      </c>
      <c r="AO17" s="325" t="e">
        <f t="shared" si="2"/>
        <v>#VALUE!</v>
      </c>
      <c r="AP17" s="325" t="e">
        <f t="shared" si="2"/>
        <v>#VALUE!</v>
      </c>
      <c r="AQ17" s="325" t="e">
        <f t="shared" si="2"/>
        <v>#VALUE!</v>
      </c>
      <c r="AR17" s="325" t="e">
        <f t="shared" si="2"/>
        <v>#VALUE!</v>
      </c>
      <c r="AS17" s="325" t="e">
        <f t="shared" si="2"/>
        <v>#VALUE!</v>
      </c>
      <c r="AT17" s="325" t="e">
        <f t="shared" si="2"/>
        <v>#VALUE!</v>
      </c>
      <c r="AU17" s="325" t="e">
        <f t="shared" si="2"/>
        <v>#DIV/0!</v>
      </c>
    </row>
    <row r="18" spans="1:47">
      <c r="A18" s="306" t="s">
        <v>17</v>
      </c>
      <c r="B18" s="328" t="s">
        <v>17</v>
      </c>
      <c r="C18" s="328" t="s">
        <v>69</v>
      </c>
      <c r="D18" s="330">
        <v>664.6</v>
      </c>
      <c r="E18" s="328" t="s">
        <v>69</v>
      </c>
      <c r="F18" s="328" t="s">
        <v>69</v>
      </c>
      <c r="G18" s="328" t="s">
        <v>69</v>
      </c>
      <c r="H18" s="328" t="s">
        <v>69</v>
      </c>
      <c r="I18" s="328" t="s">
        <v>69</v>
      </c>
      <c r="J18" s="328" t="s">
        <v>69</v>
      </c>
      <c r="K18" s="328" t="s">
        <v>69</v>
      </c>
      <c r="L18" s="328" t="s">
        <v>69</v>
      </c>
      <c r="M18" s="306" t="s">
        <v>17</v>
      </c>
      <c r="N18" s="307">
        <v>10076581</v>
      </c>
      <c r="O18" s="307">
        <v>10066158</v>
      </c>
      <c r="P18" s="307">
        <v>10045401</v>
      </c>
      <c r="Q18" s="307">
        <v>10030975</v>
      </c>
      <c r="R18" s="307">
        <v>10014324</v>
      </c>
      <c r="S18" s="307">
        <v>9985722</v>
      </c>
      <c r="T18" s="307">
        <v>9931925</v>
      </c>
      <c r="U18" s="307">
        <v>9908798</v>
      </c>
      <c r="V18" s="307">
        <v>9877365</v>
      </c>
      <c r="W18" s="307">
        <v>9855571</v>
      </c>
      <c r="Y18" s="306" t="s">
        <v>17</v>
      </c>
      <c r="Z18" s="306"/>
      <c r="AA18" s="325" t="s">
        <v>89</v>
      </c>
      <c r="AB18" s="325">
        <f t="shared" si="3"/>
        <v>6.6159628669875903E-2</v>
      </c>
      <c r="AC18" s="325" t="s">
        <v>89</v>
      </c>
      <c r="AD18" s="325" t="s">
        <v>89</v>
      </c>
      <c r="AE18" s="325" t="s">
        <v>89</v>
      </c>
      <c r="AF18" s="325" t="s">
        <v>89</v>
      </c>
      <c r="AG18" s="325" t="s">
        <v>89</v>
      </c>
      <c r="AH18" s="325" t="s">
        <v>89</v>
      </c>
      <c r="AI18" s="325"/>
      <c r="AK18" s="306" t="s">
        <v>17</v>
      </c>
      <c r="AL18" s="306"/>
      <c r="AM18" s="325" t="e">
        <f t="shared" si="1"/>
        <v>#VALUE!</v>
      </c>
      <c r="AN18" s="325">
        <f t="shared" si="2"/>
        <v>-0.41498677261438355</v>
      </c>
      <c r="AO18" s="325" t="e">
        <f t="shared" si="2"/>
        <v>#VALUE!</v>
      </c>
      <c r="AP18" s="325" t="e">
        <f t="shared" si="2"/>
        <v>#VALUE!</v>
      </c>
      <c r="AQ18" s="325" t="e">
        <f t="shared" si="2"/>
        <v>#VALUE!</v>
      </c>
      <c r="AR18" s="325" t="e">
        <f t="shared" si="2"/>
        <v>#VALUE!</v>
      </c>
      <c r="AS18" s="325" t="e">
        <f t="shared" si="2"/>
        <v>#VALUE!</v>
      </c>
      <c r="AT18" s="325" t="e">
        <f t="shared" si="2"/>
        <v>#VALUE!</v>
      </c>
      <c r="AU18" s="325" t="e">
        <f t="shared" si="2"/>
        <v>#DIV/0!</v>
      </c>
    </row>
    <row r="19" spans="1:47">
      <c r="A19" s="306" t="s">
        <v>18</v>
      </c>
      <c r="B19" s="328" t="s">
        <v>18</v>
      </c>
      <c r="C19" s="329">
        <v>0</v>
      </c>
      <c r="D19" s="329">
        <v>0</v>
      </c>
      <c r="E19" s="329">
        <v>0</v>
      </c>
      <c r="F19" s="329">
        <v>0</v>
      </c>
      <c r="G19" s="329">
        <v>0</v>
      </c>
      <c r="H19" s="329">
        <v>0</v>
      </c>
      <c r="I19" s="329">
        <v>0</v>
      </c>
      <c r="J19" s="329">
        <v>0</v>
      </c>
      <c r="K19" s="329">
        <v>0</v>
      </c>
      <c r="L19" s="328" t="s">
        <v>69</v>
      </c>
      <c r="M19" s="306" t="s">
        <v>18</v>
      </c>
      <c r="N19" s="307">
        <v>404999</v>
      </c>
      <c r="O19" s="307">
        <v>405616</v>
      </c>
      <c r="P19" s="307">
        <v>407832</v>
      </c>
      <c r="Q19" s="307">
        <v>410926</v>
      </c>
      <c r="R19" s="307">
        <v>414027</v>
      </c>
      <c r="S19" s="307">
        <v>414989</v>
      </c>
      <c r="T19" s="307">
        <v>417546</v>
      </c>
      <c r="U19" s="307">
        <v>421364</v>
      </c>
      <c r="V19" s="307">
        <v>425384</v>
      </c>
      <c r="W19" s="307">
        <v>429344</v>
      </c>
      <c r="Y19" s="306" t="s">
        <v>18</v>
      </c>
      <c r="Z19" s="308"/>
      <c r="AA19" s="325">
        <f>1000*C19/(O19)</f>
        <v>0</v>
      </c>
      <c r="AB19" s="325">
        <f t="shared" si="3"/>
        <v>0</v>
      </c>
      <c r="AC19" s="325">
        <f>1000*E19/(Q19)</f>
        <v>0</v>
      </c>
      <c r="AD19" s="325">
        <f>1000*F19/(R19)</f>
        <v>0</v>
      </c>
      <c r="AE19" s="325">
        <f>1000*G19/(S19)</f>
        <v>0</v>
      </c>
      <c r="AF19" s="325">
        <f>1000*H19/(T19)</f>
        <v>0</v>
      </c>
      <c r="AG19" s="325">
        <f>1000*I19/(U19)</f>
        <v>0</v>
      </c>
      <c r="AH19" s="325">
        <f t="shared" si="4"/>
        <v>0</v>
      </c>
      <c r="AI19" s="325"/>
      <c r="AK19" s="306" t="s">
        <v>18</v>
      </c>
      <c r="AL19" s="308"/>
      <c r="AM19" s="325" t="e">
        <f t="shared" si="1"/>
        <v>#VALUE!</v>
      </c>
      <c r="AN19" s="325">
        <f t="shared" ref="AN19:AN29" si="5">(AB19-AB$30)/AB$31</f>
        <v>-1.218471414830012</v>
      </c>
      <c r="AO19" s="325">
        <f t="shared" ref="AO19:AO29" si="6">(AC19-AC$30)/AC$31</f>
        <v>-1.2425198612220862</v>
      </c>
      <c r="AP19" s="325">
        <f t="shared" ref="AP19:AP29" si="7">(AD19-AD$30)/AD$31</f>
        <v>-1.1805601316584728</v>
      </c>
      <c r="AQ19" s="325">
        <f t="shared" ref="AQ19:AQ29" si="8">(AE19-AE$30)/AE$31</f>
        <v>-1.3080708172193014</v>
      </c>
      <c r="AR19" s="325">
        <f t="shared" ref="AR19:AR29" si="9">(AF19-AF$30)/AF$31</f>
        <v>-1.4521343648298894</v>
      </c>
      <c r="AS19" s="325">
        <f t="shared" ref="AS19:AS29" si="10">(AG19-AG$30)/AG$31</f>
        <v>-1.4424732850605149</v>
      </c>
      <c r="AT19" s="325">
        <f t="shared" ref="AT19:AT29" si="11">(AH19-AH$30)/AH$31</f>
        <v>-1.5284350384765868</v>
      </c>
      <c r="AU19" s="325" t="e">
        <f t="shared" ref="AU19:AU29" si="12">(AI19-AI$30)/AI$31</f>
        <v>#DIV/0!</v>
      </c>
    </row>
    <row r="20" spans="1:47">
      <c r="A20" s="306" t="s">
        <v>19</v>
      </c>
      <c r="B20" s="328" t="s">
        <v>19</v>
      </c>
      <c r="C20" s="328" t="s">
        <v>69</v>
      </c>
      <c r="D20" s="328" t="s">
        <v>69</v>
      </c>
      <c r="E20" s="328" t="s">
        <v>69</v>
      </c>
      <c r="F20" s="328" t="s">
        <v>69</v>
      </c>
      <c r="G20" s="330">
        <v>1881.1</v>
      </c>
      <c r="H20" s="328" t="s">
        <v>69</v>
      </c>
      <c r="I20" s="328" t="s">
        <v>69</v>
      </c>
      <c r="J20" s="328" t="s">
        <v>69</v>
      </c>
      <c r="K20" s="328" t="s">
        <v>69</v>
      </c>
      <c r="L20" s="328" t="s">
        <v>69</v>
      </c>
      <c r="M20" s="306" t="s">
        <v>19</v>
      </c>
      <c r="N20" s="307">
        <v>16334210</v>
      </c>
      <c r="O20" s="307">
        <v>16357992</v>
      </c>
      <c r="P20" s="307">
        <v>16405399</v>
      </c>
      <c r="Q20" s="307">
        <v>16485787</v>
      </c>
      <c r="R20" s="307">
        <v>16574989</v>
      </c>
      <c r="S20" s="307">
        <v>16655799</v>
      </c>
      <c r="T20" s="307">
        <v>16730348</v>
      </c>
      <c r="U20" s="307">
        <v>16779575</v>
      </c>
      <c r="V20" s="307">
        <v>16829289</v>
      </c>
      <c r="W20" s="307">
        <v>16900726</v>
      </c>
      <c r="Y20" s="306" t="s">
        <v>19</v>
      </c>
      <c r="Z20" s="306"/>
      <c r="AA20" s="325" t="s">
        <v>89</v>
      </c>
      <c r="AB20" s="325" t="s">
        <v>89</v>
      </c>
      <c r="AC20" s="325" t="s">
        <v>89</v>
      </c>
      <c r="AD20" s="325" t="s">
        <v>89</v>
      </c>
      <c r="AE20" s="325">
        <f>1000*G20/(S20)</f>
        <v>0.11293964342389098</v>
      </c>
      <c r="AF20" s="325" t="s">
        <v>89</v>
      </c>
      <c r="AG20" s="325" t="s">
        <v>89</v>
      </c>
      <c r="AH20" s="325" t="s">
        <v>89</v>
      </c>
      <c r="AI20" s="325"/>
      <c r="AK20" s="306" t="s">
        <v>19</v>
      </c>
      <c r="AL20" s="306"/>
      <c r="AM20" s="325" t="e">
        <f t="shared" si="1"/>
        <v>#VALUE!</v>
      </c>
      <c r="AN20" s="325" t="e">
        <f t="shared" si="5"/>
        <v>#VALUE!</v>
      </c>
      <c r="AO20" s="325" t="e">
        <f t="shared" si="6"/>
        <v>#VALUE!</v>
      </c>
      <c r="AP20" s="325" t="e">
        <f t="shared" si="7"/>
        <v>#VALUE!</v>
      </c>
      <c r="AQ20" s="325">
        <f t="shared" si="8"/>
        <v>0.11095548410639096</v>
      </c>
      <c r="AR20" s="325" t="e">
        <f t="shared" si="9"/>
        <v>#VALUE!</v>
      </c>
      <c r="AS20" s="325" t="e">
        <f t="shared" si="10"/>
        <v>#VALUE!</v>
      </c>
      <c r="AT20" s="325" t="e">
        <f t="shared" si="11"/>
        <v>#VALUE!</v>
      </c>
      <c r="AU20" s="325" t="e">
        <f t="shared" si="12"/>
        <v>#DIV/0!</v>
      </c>
    </row>
    <row r="21" spans="1:47">
      <c r="A21" s="306" t="s">
        <v>20</v>
      </c>
      <c r="B21" s="328" t="s">
        <v>20</v>
      </c>
      <c r="C21" s="328" t="s">
        <v>69</v>
      </c>
      <c r="D21" s="329">
        <v>2395</v>
      </c>
      <c r="E21" s="328" t="s">
        <v>69</v>
      </c>
      <c r="F21" s="330">
        <v>2338.3000000000002</v>
      </c>
      <c r="G21" s="328" t="s">
        <v>69</v>
      </c>
      <c r="H21" s="328" t="s">
        <v>69</v>
      </c>
      <c r="I21" s="328" t="s">
        <v>69</v>
      </c>
      <c r="J21" s="330">
        <v>2345.4</v>
      </c>
      <c r="K21" s="328" t="s">
        <v>69</v>
      </c>
      <c r="L21" s="328" t="s">
        <v>69</v>
      </c>
      <c r="M21" s="306" t="s">
        <v>20</v>
      </c>
      <c r="N21" s="307">
        <v>8254298</v>
      </c>
      <c r="O21" s="307">
        <v>8282984</v>
      </c>
      <c r="P21" s="307">
        <v>8307989</v>
      </c>
      <c r="Q21" s="307">
        <v>8335003</v>
      </c>
      <c r="R21" s="307">
        <v>8351643</v>
      </c>
      <c r="S21" s="307">
        <v>8375164</v>
      </c>
      <c r="T21" s="307">
        <v>8408121</v>
      </c>
      <c r="U21" s="307">
        <v>8451860</v>
      </c>
      <c r="V21" s="307">
        <v>8506889</v>
      </c>
      <c r="W21" s="307">
        <v>8576261</v>
      </c>
      <c r="Y21" s="306" t="s">
        <v>20</v>
      </c>
      <c r="Z21" s="306"/>
      <c r="AA21" s="325" t="s">
        <v>89</v>
      </c>
      <c r="AB21" s="325">
        <f t="shared" si="3"/>
        <v>0.28827674182043334</v>
      </c>
      <c r="AC21" s="325" t="s">
        <v>89</v>
      </c>
      <c r="AD21" s="325">
        <f>1000*F21/(R21)</f>
        <v>0.2799808373035102</v>
      </c>
      <c r="AE21" s="325" t="s">
        <v>89</v>
      </c>
      <c r="AF21" s="325" t="s">
        <v>89</v>
      </c>
      <c r="AG21" s="325" t="s">
        <v>89</v>
      </c>
      <c r="AH21" s="325">
        <f t="shared" si="4"/>
        <v>0.27570596019296834</v>
      </c>
      <c r="AI21" s="325"/>
      <c r="AK21" s="306" t="s">
        <v>20</v>
      </c>
      <c r="AL21" s="306"/>
      <c r="AM21" s="325" t="e">
        <f t="shared" si="1"/>
        <v>#VALUE!</v>
      </c>
      <c r="AN21" s="325">
        <f t="shared" si="5"/>
        <v>2.2825448305368985</v>
      </c>
      <c r="AO21" s="325" t="e">
        <f t="shared" si="6"/>
        <v>#VALUE!</v>
      </c>
      <c r="AP21" s="325">
        <f t="shared" si="7"/>
        <v>1.5799503822524508</v>
      </c>
      <c r="AQ21" s="325" t="e">
        <f t="shared" si="8"/>
        <v>#VALUE!</v>
      </c>
      <c r="AR21" s="325" t="e">
        <f t="shared" si="9"/>
        <v>#VALUE!</v>
      </c>
      <c r="AS21" s="325" t="e">
        <f t="shared" si="10"/>
        <v>#VALUE!</v>
      </c>
      <c r="AT21" s="325">
        <f t="shared" si="11"/>
        <v>1.858126698345721</v>
      </c>
      <c r="AU21" s="325" t="e">
        <f t="shared" si="12"/>
        <v>#DIV/0!</v>
      </c>
    </row>
    <row r="22" spans="1:47">
      <c r="A22" s="306" t="s">
        <v>21</v>
      </c>
      <c r="B22" s="328" t="s">
        <v>21</v>
      </c>
      <c r="C22" s="330">
        <v>2115.1</v>
      </c>
      <c r="D22" s="330">
        <v>2127.6999999999998</v>
      </c>
      <c r="E22" s="330">
        <v>2150.9</v>
      </c>
      <c r="F22" s="330">
        <v>2236.6</v>
      </c>
      <c r="G22" s="329">
        <v>2198</v>
      </c>
      <c r="H22" s="330">
        <v>2309.4</v>
      </c>
      <c r="I22" s="330">
        <v>2271.9</v>
      </c>
      <c r="J22" s="330">
        <v>2199.3000000000002</v>
      </c>
      <c r="K22" s="330">
        <v>2167.5</v>
      </c>
      <c r="L22" s="328" t="s">
        <v>69</v>
      </c>
      <c r="M22" s="306" t="s">
        <v>21</v>
      </c>
      <c r="N22" s="307">
        <v>38157055</v>
      </c>
      <c r="O22" s="307">
        <v>38125479</v>
      </c>
      <c r="P22" s="307">
        <v>38115641</v>
      </c>
      <c r="Q22" s="307">
        <v>38135876</v>
      </c>
      <c r="R22" s="307">
        <v>38022869</v>
      </c>
      <c r="S22" s="307">
        <v>38062718</v>
      </c>
      <c r="T22" s="307">
        <v>38063792</v>
      </c>
      <c r="U22" s="307">
        <v>38062535</v>
      </c>
      <c r="V22" s="307">
        <v>38017856</v>
      </c>
      <c r="W22" s="307">
        <v>38005614</v>
      </c>
      <c r="Y22" s="306" t="s">
        <v>21</v>
      </c>
      <c r="Z22" s="308"/>
      <c r="AA22" s="325">
        <f>1000*C22/(O22)</f>
        <v>5.5477335773276445E-2</v>
      </c>
      <c r="AB22" s="325">
        <f t="shared" si="3"/>
        <v>5.5822227940492984E-2</v>
      </c>
      <c r="AC22" s="325">
        <f>1000*E22/(Q22)</f>
        <v>5.6400959558395879E-2</v>
      </c>
      <c r="AD22" s="325">
        <f>1000*F22/(R22)</f>
        <v>5.8822494430917353E-2</v>
      </c>
      <c r="AE22" s="325">
        <f>1000*G22/(S22)</f>
        <v>5.7746795696513316E-2</v>
      </c>
      <c r="AF22" s="325">
        <f>1000*H22/(T22)</f>
        <v>6.0671832170583528E-2</v>
      </c>
      <c r="AG22" s="325">
        <f>1000*I22/(U22)</f>
        <v>5.96886150646561E-2</v>
      </c>
      <c r="AH22" s="325">
        <f t="shared" si="4"/>
        <v>5.7849132786446454E-2</v>
      </c>
      <c r="AI22" s="325"/>
      <c r="AK22" s="306" t="s">
        <v>21</v>
      </c>
      <c r="AL22" s="308"/>
      <c r="AM22" s="325" t="e">
        <f t="shared" si="1"/>
        <v>#VALUE!</v>
      </c>
      <c r="AN22" s="325">
        <f t="shared" si="5"/>
        <v>-0.54053074699085568</v>
      </c>
      <c r="AO22" s="325">
        <f t="shared" si="6"/>
        <v>-0.48328322723806511</v>
      </c>
      <c r="AP22" s="325">
        <f t="shared" si="7"/>
        <v>-0.60059145989188445</v>
      </c>
      <c r="AQ22" s="325">
        <f t="shared" si="8"/>
        <v>-0.58251317044086803</v>
      </c>
      <c r="AR22" s="325">
        <f t="shared" si="9"/>
        <v>-0.66670769409380026</v>
      </c>
      <c r="AS22" s="325">
        <f t="shared" si="10"/>
        <v>-0.69288120068520964</v>
      </c>
      <c r="AT22" s="325">
        <f t="shared" si="11"/>
        <v>-0.81786041228492223</v>
      </c>
      <c r="AU22" s="325" t="e">
        <f t="shared" si="12"/>
        <v>#DIV/0!</v>
      </c>
    </row>
    <row r="23" spans="1:47">
      <c r="A23" s="306" t="s">
        <v>38</v>
      </c>
      <c r="B23" s="328" t="s">
        <v>38</v>
      </c>
      <c r="C23" s="328" t="s">
        <v>69</v>
      </c>
      <c r="D23" s="328" t="s">
        <v>69</v>
      </c>
      <c r="E23" s="328" t="s">
        <v>69</v>
      </c>
      <c r="F23" s="328" t="s">
        <v>69</v>
      </c>
      <c r="G23" s="328" t="s">
        <v>69</v>
      </c>
      <c r="H23" s="328" t="s">
        <v>69</v>
      </c>
      <c r="I23" s="328" t="s">
        <v>69</v>
      </c>
      <c r="J23" s="328" t="s">
        <v>69</v>
      </c>
      <c r="K23" s="328" t="s">
        <v>69</v>
      </c>
      <c r="L23" s="328" t="s">
        <v>69</v>
      </c>
      <c r="M23" s="306" t="s">
        <v>38</v>
      </c>
      <c r="N23" s="307">
        <v>10511988</v>
      </c>
      <c r="O23" s="307">
        <v>10532588</v>
      </c>
      <c r="P23" s="307">
        <v>10553339</v>
      </c>
      <c r="Q23" s="307">
        <v>10563014</v>
      </c>
      <c r="R23" s="307">
        <v>10573479</v>
      </c>
      <c r="S23" s="307">
        <v>10572721</v>
      </c>
      <c r="T23" s="307">
        <v>10542398</v>
      </c>
      <c r="U23" s="307">
        <v>10487289</v>
      </c>
      <c r="V23" s="307">
        <v>10427301</v>
      </c>
      <c r="W23" s="307">
        <v>10374822</v>
      </c>
      <c r="Y23" s="306" t="s">
        <v>38</v>
      </c>
      <c r="Z23" s="308"/>
      <c r="AA23" s="325" t="s">
        <v>89</v>
      </c>
      <c r="AB23" s="325" t="s">
        <v>89</v>
      </c>
      <c r="AC23" s="325" t="s">
        <v>89</v>
      </c>
      <c r="AD23" s="325" t="s">
        <v>89</v>
      </c>
      <c r="AE23" s="325" t="s">
        <v>89</v>
      </c>
      <c r="AF23" s="325" t="s">
        <v>89</v>
      </c>
      <c r="AG23" s="325" t="s">
        <v>89</v>
      </c>
      <c r="AH23" s="325" t="s">
        <v>89</v>
      </c>
      <c r="AI23" s="325"/>
      <c r="AK23" s="306" t="s">
        <v>38</v>
      </c>
      <c r="AL23" s="308"/>
      <c r="AM23" s="325" t="e">
        <f t="shared" si="1"/>
        <v>#VALUE!</v>
      </c>
      <c r="AN23" s="325" t="e">
        <f t="shared" si="5"/>
        <v>#VALUE!</v>
      </c>
      <c r="AO23" s="325" t="e">
        <f t="shared" si="6"/>
        <v>#VALUE!</v>
      </c>
      <c r="AP23" s="325" t="e">
        <f t="shared" si="7"/>
        <v>#VALUE!</v>
      </c>
      <c r="AQ23" s="325" t="e">
        <f t="shared" si="8"/>
        <v>#VALUE!</v>
      </c>
      <c r="AR23" s="325" t="e">
        <f t="shared" si="9"/>
        <v>#VALUE!</v>
      </c>
      <c r="AS23" s="325" t="e">
        <f t="shared" si="10"/>
        <v>#VALUE!</v>
      </c>
      <c r="AT23" s="325" t="e">
        <f t="shared" si="11"/>
        <v>#VALUE!</v>
      </c>
      <c r="AU23" s="325" t="e">
        <f t="shared" si="12"/>
        <v>#DIV/0!</v>
      </c>
    </row>
    <row r="24" spans="1:47">
      <c r="A24" s="306" t="s">
        <v>22</v>
      </c>
      <c r="B24" s="328" t="s">
        <v>22</v>
      </c>
      <c r="C24" s="329">
        <v>4480</v>
      </c>
      <c r="D24" s="330">
        <v>3937.4</v>
      </c>
      <c r="E24" s="330">
        <v>4848.7</v>
      </c>
      <c r="F24" s="330">
        <v>5716.4</v>
      </c>
      <c r="G24" s="330">
        <v>5088.5</v>
      </c>
      <c r="H24" s="330">
        <v>4834.8999999999996</v>
      </c>
      <c r="I24" s="330">
        <v>5210.8999999999996</v>
      </c>
      <c r="J24" s="330">
        <v>4973.5</v>
      </c>
      <c r="K24" s="330">
        <v>1975.8</v>
      </c>
      <c r="L24" s="328" t="s">
        <v>69</v>
      </c>
      <c r="M24" s="306" t="s">
        <v>22</v>
      </c>
      <c r="N24" s="307">
        <v>21257016</v>
      </c>
      <c r="O24" s="307">
        <v>21130503</v>
      </c>
      <c r="P24" s="307">
        <v>20635460</v>
      </c>
      <c r="Q24" s="307">
        <v>20440290</v>
      </c>
      <c r="R24" s="307">
        <v>20294683</v>
      </c>
      <c r="S24" s="307">
        <v>20199059</v>
      </c>
      <c r="T24" s="307">
        <v>20095996</v>
      </c>
      <c r="U24" s="307">
        <v>20020074</v>
      </c>
      <c r="V24" s="307">
        <v>19947311</v>
      </c>
      <c r="W24" s="307">
        <v>19870647</v>
      </c>
      <c r="Y24" s="306" t="s">
        <v>22</v>
      </c>
      <c r="Z24" s="307"/>
      <c r="AA24" s="325">
        <f>1000*C24/(O24)</f>
        <v>0.21201577643466415</v>
      </c>
      <c r="AB24" s="325">
        <f t="shared" si="3"/>
        <v>0.19080747412463789</v>
      </c>
      <c r="AC24" s="325">
        <f>1000*E24/(Q24)</f>
        <v>0.2372128771167141</v>
      </c>
      <c r="AD24" s="325">
        <f>1000*F24/(R24)</f>
        <v>0.28166983440933768</v>
      </c>
      <c r="AE24" s="325">
        <f>1000*G24/(S24)</f>
        <v>0.25191767596698439</v>
      </c>
      <c r="AF24" s="325">
        <f>1000*H24/(T24)</f>
        <v>0.24059021508563197</v>
      </c>
      <c r="AG24" s="325">
        <f>1000*I24/(U24)</f>
        <v>0.26028375319691627</v>
      </c>
      <c r="AH24" s="325">
        <f t="shared" si="4"/>
        <v>0.24933185229828722</v>
      </c>
      <c r="AI24" s="325"/>
      <c r="AK24" s="306" t="s">
        <v>22</v>
      </c>
      <c r="AL24" s="307"/>
      <c r="AM24" s="325" t="e">
        <f t="shared" si="1"/>
        <v>#VALUE!</v>
      </c>
      <c r="AN24" s="325">
        <f t="shared" si="5"/>
        <v>1.0988160029107201</v>
      </c>
      <c r="AO24" s="325">
        <f t="shared" si="6"/>
        <v>1.950700746545913</v>
      </c>
      <c r="AP24" s="325">
        <f t="shared" si="7"/>
        <v>1.5966032871923255</v>
      </c>
      <c r="AQ24" s="325">
        <f t="shared" si="8"/>
        <v>1.857140238249412</v>
      </c>
      <c r="AR24" s="325">
        <f t="shared" si="9"/>
        <v>1.662424152458581</v>
      </c>
      <c r="AS24" s="325">
        <f t="shared" si="10"/>
        <v>1.8262680130339362</v>
      </c>
      <c r="AT24" s="325">
        <f t="shared" si="11"/>
        <v>1.5341672722367015</v>
      </c>
      <c r="AU24" s="325" t="e">
        <f t="shared" si="12"/>
        <v>#DIV/0!</v>
      </c>
    </row>
    <row r="25" spans="1:47">
      <c r="A25" s="306" t="s">
        <v>23</v>
      </c>
      <c r="B25" s="328" t="s">
        <v>23</v>
      </c>
      <c r="C25" s="328" t="s">
        <v>69</v>
      </c>
      <c r="D25" s="328" t="s">
        <v>69</v>
      </c>
      <c r="E25" s="328" t="s">
        <v>69</v>
      </c>
      <c r="F25" s="328" t="s">
        <v>69</v>
      </c>
      <c r="G25" s="328" t="s">
        <v>69</v>
      </c>
      <c r="H25" s="328" t="s">
        <v>69</v>
      </c>
      <c r="I25" s="328" t="s">
        <v>69</v>
      </c>
      <c r="J25" s="328" t="s">
        <v>69</v>
      </c>
      <c r="K25" s="328" t="s">
        <v>69</v>
      </c>
      <c r="L25" s="328" t="s">
        <v>69</v>
      </c>
      <c r="M25" s="306" t="s">
        <v>23</v>
      </c>
      <c r="N25" s="307">
        <v>2003358</v>
      </c>
      <c r="O25" s="307">
        <v>2010377</v>
      </c>
      <c r="P25" s="307">
        <v>2010269</v>
      </c>
      <c r="Q25" s="307">
        <v>2032362</v>
      </c>
      <c r="R25" s="307">
        <v>2046976</v>
      </c>
      <c r="S25" s="307">
        <v>2050189</v>
      </c>
      <c r="T25" s="307">
        <v>2055496</v>
      </c>
      <c r="U25" s="307">
        <v>2058821</v>
      </c>
      <c r="V25" s="307">
        <v>2061085</v>
      </c>
      <c r="W25" s="307">
        <v>2062874</v>
      </c>
      <c r="Y25" s="306" t="s">
        <v>23</v>
      </c>
      <c r="Z25" s="308"/>
      <c r="AA25" s="325" t="s">
        <v>89</v>
      </c>
      <c r="AB25" s="325" t="s">
        <v>89</v>
      </c>
      <c r="AC25" s="325" t="s">
        <v>89</v>
      </c>
      <c r="AD25" s="325" t="s">
        <v>89</v>
      </c>
      <c r="AE25" s="325" t="s">
        <v>89</v>
      </c>
      <c r="AF25" s="325" t="s">
        <v>89</v>
      </c>
      <c r="AG25" s="325" t="s">
        <v>89</v>
      </c>
      <c r="AH25" s="325" t="s">
        <v>89</v>
      </c>
      <c r="AI25" s="325"/>
      <c r="AK25" s="306" t="s">
        <v>23</v>
      </c>
      <c r="AL25" s="308"/>
      <c r="AM25" s="325" t="e">
        <f t="shared" si="1"/>
        <v>#VALUE!</v>
      </c>
      <c r="AN25" s="325" t="e">
        <f t="shared" si="5"/>
        <v>#VALUE!</v>
      </c>
      <c r="AO25" s="325" t="e">
        <f t="shared" si="6"/>
        <v>#VALUE!</v>
      </c>
      <c r="AP25" s="325" t="e">
        <f t="shared" si="7"/>
        <v>#VALUE!</v>
      </c>
      <c r="AQ25" s="325" t="e">
        <f t="shared" si="8"/>
        <v>#VALUE!</v>
      </c>
      <c r="AR25" s="325" t="e">
        <f t="shared" si="9"/>
        <v>#VALUE!</v>
      </c>
      <c r="AS25" s="325" t="e">
        <f t="shared" si="10"/>
        <v>#VALUE!</v>
      </c>
      <c r="AT25" s="325" t="e">
        <f t="shared" si="11"/>
        <v>#VALUE!</v>
      </c>
      <c r="AU25" s="325" t="e">
        <f t="shared" si="12"/>
        <v>#DIV/0!</v>
      </c>
    </row>
    <row r="26" spans="1:47">
      <c r="A26" s="306" t="s">
        <v>24</v>
      </c>
      <c r="B26" s="328" t="s">
        <v>24</v>
      </c>
      <c r="C26" s="328" t="s">
        <v>69</v>
      </c>
      <c r="D26" s="328" t="s">
        <v>69</v>
      </c>
      <c r="E26" s="328" t="s">
        <v>69</v>
      </c>
      <c r="F26" s="328" t="s">
        <v>69</v>
      </c>
      <c r="G26" s="328" t="s">
        <v>69</v>
      </c>
      <c r="H26" s="328" t="s">
        <v>69</v>
      </c>
      <c r="I26" s="328" t="s">
        <v>69</v>
      </c>
      <c r="J26" s="330">
        <v>647.20000000000005</v>
      </c>
      <c r="K26" s="330">
        <v>708.7</v>
      </c>
      <c r="L26" s="330">
        <v>610.4</v>
      </c>
      <c r="M26" s="306" t="s">
        <v>24</v>
      </c>
      <c r="N26" s="307">
        <v>5372928</v>
      </c>
      <c r="O26" s="307">
        <v>5373180</v>
      </c>
      <c r="P26" s="307">
        <v>5376064</v>
      </c>
      <c r="Q26" s="307">
        <v>5382401</v>
      </c>
      <c r="R26" s="307">
        <v>5390410</v>
      </c>
      <c r="S26" s="307">
        <v>5392446</v>
      </c>
      <c r="T26" s="307">
        <v>5404322</v>
      </c>
      <c r="U26" s="307">
        <v>5410836</v>
      </c>
      <c r="V26" s="307">
        <v>5415949</v>
      </c>
      <c r="W26" s="307">
        <v>5421349</v>
      </c>
      <c r="Y26" s="306" t="s">
        <v>24</v>
      </c>
      <c r="Z26" s="308"/>
      <c r="AA26" s="325" t="s">
        <v>89</v>
      </c>
      <c r="AB26" s="325" t="s">
        <v>89</v>
      </c>
      <c r="AC26" s="325" t="s">
        <v>89</v>
      </c>
      <c r="AD26" s="325" t="s">
        <v>89</v>
      </c>
      <c r="AE26" s="325" t="s">
        <v>89</v>
      </c>
      <c r="AF26" s="325" t="s">
        <v>89</v>
      </c>
      <c r="AG26" s="325" t="s">
        <v>89</v>
      </c>
      <c r="AH26" s="325">
        <f t="shared" si="4"/>
        <v>0.11949890960937778</v>
      </c>
      <c r="AI26" s="325">
        <f>1000*K26/(W26)</f>
        <v>0.13072392129707938</v>
      </c>
      <c r="AK26" s="306" t="s">
        <v>24</v>
      </c>
      <c r="AL26" s="308"/>
      <c r="AM26" s="325" t="e">
        <f t="shared" si="1"/>
        <v>#VALUE!</v>
      </c>
      <c r="AN26" s="325" t="e">
        <f t="shared" si="5"/>
        <v>#VALUE!</v>
      </c>
      <c r="AO26" s="325" t="e">
        <f t="shared" si="6"/>
        <v>#VALUE!</v>
      </c>
      <c r="AP26" s="325" t="e">
        <f t="shared" si="7"/>
        <v>#VALUE!</v>
      </c>
      <c r="AQ26" s="325" t="e">
        <f t="shared" si="8"/>
        <v>#VALUE!</v>
      </c>
      <c r="AR26" s="325" t="e">
        <f t="shared" si="9"/>
        <v>#VALUE!</v>
      </c>
      <c r="AS26" s="325" t="e">
        <f t="shared" si="10"/>
        <v>#VALUE!</v>
      </c>
      <c r="AT26" s="325">
        <f t="shared" si="11"/>
        <v>-6.0601573462406425E-2</v>
      </c>
      <c r="AU26" s="325" t="e">
        <f t="shared" si="12"/>
        <v>#DIV/0!</v>
      </c>
    </row>
    <row r="27" spans="1:47">
      <c r="A27" s="306" t="s">
        <v>25</v>
      </c>
      <c r="B27" s="328" t="s">
        <v>25</v>
      </c>
      <c r="C27" s="328" t="s">
        <v>69</v>
      </c>
      <c r="D27" s="328" t="s">
        <v>69</v>
      </c>
      <c r="E27" s="328" t="s">
        <v>69</v>
      </c>
      <c r="F27" s="328" t="s">
        <v>69</v>
      </c>
      <c r="G27" s="328" t="s">
        <v>69</v>
      </c>
      <c r="H27" s="328" t="s">
        <v>69</v>
      </c>
      <c r="I27" s="328" t="s">
        <v>69</v>
      </c>
      <c r="J27" s="328" t="s">
        <v>69</v>
      </c>
      <c r="K27" s="328" t="s">
        <v>69</v>
      </c>
      <c r="L27" s="328" t="s">
        <v>69</v>
      </c>
      <c r="M27" s="306" t="s">
        <v>25</v>
      </c>
      <c r="N27" s="307">
        <v>5255580</v>
      </c>
      <c r="O27" s="307">
        <v>5276955</v>
      </c>
      <c r="P27" s="307">
        <v>5300484</v>
      </c>
      <c r="Q27" s="307">
        <v>5326314</v>
      </c>
      <c r="R27" s="307">
        <v>5351427</v>
      </c>
      <c r="S27" s="307">
        <v>5375276</v>
      </c>
      <c r="T27" s="307">
        <v>5401267</v>
      </c>
      <c r="U27" s="307">
        <v>5426674</v>
      </c>
      <c r="V27" s="307">
        <v>5451270</v>
      </c>
      <c r="W27" s="307">
        <v>5471753</v>
      </c>
      <c r="Y27" s="306" t="s">
        <v>25</v>
      </c>
      <c r="Z27" s="306"/>
      <c r="AA27" s="325" t="s">
        <v>89</v>
      </c>
      <c r="AB27" s="325" t="s">
        <v>89</v>
      </c>
      <c r="AC27" s="325" t="s">
        <v>89</v>
      </c>
      <c r="AD27" s="325" t="s">
        <v>89</v>
      </c>
      <c r="AE27" s="325" t="s">
        <v>89</v>
      </c>
      <c r="AF27" s="325" t="s">
        <v>89</v>
      </c>
      <c r="AG27" s="325" t="s">
        <v>89</v>
      </c>
      <c r="AH27" s="325" t="s">
        <v>89</v>
      </c>
      <c r="AI27" s="325"/>
      <c r="AK27" s="306" t="s">
        <v>25</v>
      </c>
      <c r="AL27" s="306"/>
      <c r="AM27" s="325" t="e">
        <f t="shared" si="1"/>
        <v>#VALUE!</v>
      </c>
      <c r="AN27" s="325" t="e">
        <f t="shared" si="5"/>
        <v>#VALUE!</v>
      </c>
      <c r="AO27" s="325" t="e">
        <f t="shared" si="6"/>
        <v>#VALUE!</v>
      </c>
      <c r="AP27" s="325" t="e">
        <f t="shared" si="7"/>
        <v>#VALUE!</v>
      </c>
      <c r="AQ27" s="325" t="e">
        <f t="shared" si="8"/>
        <v>#VALUE!</v>
      </c>
      <c r="AR27" s="325" t="e">
        <f t="shared" si="9"/>
        <v>#VALUE!</v>
      </c>
      <c r="AS27" s="325" t="e">
        <f t="shared" si="10"/>
        <v>#VALUE!</v>
      </c>
      <c r="AT27" s="325" t="e">
        <f t="shared" si="11"/>
        <v>#VALUE!</v>
      </c>
      <c r="AU27" s="325" t="e">
        <f t="shared" si="12"/>
        <v>#DIV/0!</v>
      </c>
    </row>
    <row r="28" spans="1:47">
      <c r="A28" s="306" t="s">
        <v>26</v>
      </c>
      <c r="B28" s="328" t="s">
        <v>26</v>
      </c>
      <c r="C28" s="328" t="s">
        <v>69</v>
      </c>
      <c r="D28" s="328" t="s">
        <v>69</v>
      </c>
      <c r="E28" s="328" t="s">
        <v>69</v>
      </c>
      <c r="F28" s="328" t="s">
        <v>69</v>
      </c>
      <c r="G28" s="328" t="s">
        <v>69</v>
      </c>
      <c r="H28" s="328" t="s">
        <v>69</v>
      </c>
      <c r="I28" s="328" t="s">
        <v>69</v>
      </c>
      <c r="J28" s="328" t="s">
        <v>69</v>
      </c>
      <c r="K28" s="328" t="s">
        <v>69</v>
      </c>
      <c r="L28" s="328" t="s">
        <v>69</v>
      </c>
      <c r="M28" s="306" t="s">
        <v>26</v>
      </c>
      <c r="N28" s="307">
        <v>9047752</v>
      </c>
      <c r="O28" s="307">
        <v>9113257</v>
      </c>
      <c r="P28" s="307">
        <v>9182927</v>
      </c>
      <c r="Q28" s="307">
        <v>9256347</v>
      </c>
      <c r="R28" s="307">
        <v>9340682</v>
      </c>
      <c r="S28" s="307">
        <v>9415570</v>
      </c>
      <c r="T28" s="307">
        <v>9482855</v>
      </c>
      <c r="U28" s="307">
        <v>9555893</v>
      </c>
      <c r="V28" s="307">
        <v>9644864</v>
      </c>
      <c r="W28" s="307">
        <v>9747355</v>
      </c>
      <c r="Y28" s="306" t="s">
        <v>26</v>
      </c>
      <c r="Z28" s="306"/>
      <c r="AA28" s="325" t="s">
        <v>89</v>
      </c>
      <c r="AB28" s="325" t="s">
        <v>89</v>
      </c>
      <c r="AC28" s="325" t="s">
        <v>89</v>
      </c>
      <c r="AD28" s="325" t="s">
        <v>89</v>
      </c>
      <c r="AE28" s="325" t="s">
        <v>89</v>
      </c>
      <c r="AF28" s="325" t="s">
        <v>89</v>
      </c>
      <c r="AG28" s="325" t="s">
        <v>89</v>
      </c>
      <c r="AH28" s="325" t="s">
        <v>89</v>
      </c>
      <c r="AI28" s="325"/>
      <c r="AK28" s="306" t="s">
        <v>26</v>
      </c>
      <c r="AL28" s="306"/>
      <c r="AM28" s="325" t="e">
        <f t="shared" si="1"/>
        <v>#VALUE!</v>
      </c>
      <c r="AN28" s="325" t="e">
        <f t="shared" si="5"/>
        <v>#VALUE!</v>
      </c>
      <c r="AO28" s="325" t="e">
        <f t="shared" si="6"/>
        <v>#VALUE!</v>
      </c>
      <c r="AP28" s="325" t="e">
        <f t="shared" si="7"/>
        <v>#VALUE!</v>
      </c>
      <c r="AQ28" s="325" t="e">
        <f t="shared" si="8"/>
        <v>#VALUE!</v>
      </c>
      <c r="AR28" s="325" t="e">
        <f t="shared" si="9"/>
        <v>#VALUE!</v>
      </c>
      <c r="AS28" s="325" t="e">
        <f t="shared" si="10"/>
        <v>#VALUE!</v>
      </c>
      <c r="AT28" s="325" t="e">
        <f t="shared" si="11"/>
        <v>#VALUE!</v>
      </c>
      <c r="AU28" s="325" t="e">
        <f t="shared" si="12"/>
        <v>#DIV/0!</v>
      </c>
    </row>
    <row r="29" spans="1:47">
      <c r="A29" s="306" t="s">
        <v>42</v>
      </c>
      <c r="B29" s="328" t="s">
        <v>42</v>
      </c>
      <c r="C29" s="328" t="s">
        <v>69</v>
      </c>
      <c r="D29" s="328" t="s">
        <v>69</v>
      </c>
      <c r="E29" s="328" t="s">
        <v>69</v>
      </c>
      <c r="F29" s="328" t="s">
        <v>69</v>
      </c>
      <c r="G29" s="328" t="s">
        <v>69</v>
      </c>
      <c r="H29" s="328" t="s">
        <v>69</v>
      </c>
      <c r="I29" s="328" t="s">
        <v>69</v>
      </c>
      <c r="J29" s="328" t="s">
        <v>69</v>
      </c>
      <c r="K29" s="328" t="s">
        <v>69</v>
      </c>
      <c r="L29" s="328" t="s">
        <v>69</v>
      </c>
      <c r="M29" s="306" t="s">
        <v>42</v>
      </c>
      <c r="N29" s="307">
        <v>60620361</v>
      </c>
      <c r="O29" s="307">
        <v>61073279</v>
      </c>
      <c r="P29" s="307">
        <v>61571647</v>
      </c>
      <c r="Q29" s="307">
        <v>62042343</v>
      </c>
      <c r="R29" s="307">
        <v>62510197</v>
      </c>
      <c r="S29" s="307">
        <v>63022532</v>
      </c>
      <c r="T29" s="307">
        <v>63495303</v>
      </c>
      <c r="U29" s="307">
        <v>63905297</v>
      </c>
      <c r="V29" s="307">
        <v>64351155</v>
      </c>
      <c r="W29" s="307">
        <v>64875165</v>
      </c>
      <c r="Y29" s="306" t="s">
        <v>42</v>
      </c>
      <c r="Z29" s="306"/>
      <c r="AA29" s="325" t="s">
        <v>89</v>
      </c>
      <c r="AB29" s="325" t="s">
        <v>89</v>
      </c>
      <c r="AC29" s="325" t="s">
        <v>89</v>
      </c>
      <c r="AD29" s="325" t="s">
        <v>89</v>
      </c>
      <c r="AE29" s="325" t="s">
        <v>89</v>
      </c>
      <c r="AF29" s="325" t="s">
        <v>89</v>
      </c>
      <c r="AG29" s="325" t="s">
        <v>89</v>
      </c>
      <c r="AH29" s="325" t="s">
        <v>89</v>
      </c>
      <c r="AI29" s="325"/>
      <c r="AK29" s="306" t="s">
        <v>42</v>
      </c>
      <c r="AL29" s="306"/>
      <c r="AM29" s="325" t="e">
        <f t="shared" si="1"/>
        <v>#VALUE!</v>
      </c>
      <c r="AN29" s="325" t="e">
        <f t="shared" si="5"/>
        <v>#VALUE!</v>
      </c>
      <c r="AO29" s="325" t="e">
        <f t="shared" si="6"/>
        <v>#VALUE!</v>
      </c>
      <c r="AP29" s="325" t="e">
        <f t="shared" si="7"/>
        <v>#VALUE!</v>
      </c>
      <c r="AQ29" s="325" t="e">
        <f t="shared" si="8"/>
        <v>#VALUE!</v>
      </c>
      <c r="AR29" s="325" t="e">
        <f t="shared" si="9"/>
        <v>#VALUE!</v>
      </c>
      <c r="AS29" s="325" t="e">
        <f t="shared" si="10"/>
        <v>#VALUE!</v>
      </c>
      <c r="AT29" s="325" t="e">
        <f t="shared" si="11"/>
        <v>#VALUE!</v>
      </c>
      <c r="AU29" s="325" t="e">
        <f t="shared" si="12"/>
        <v>#DIV/0!</v>
      </c>
    </row>
    <row r="30" spans="1:47">
      <c r="B30" s="317"/>
      <c r="AA30" s="326" t="e">
        <f>AVERAGE(AA3:AA29)</f>
        <v>#VALUE!</v>
      </c>
      <c r="AB30" s="326">
        <f t="shared" ref="AB30:AI30" si="13">AVERAGE(AB3:AB29)</f>
        <v>0.10033000273373976</v>
      </c>
      <c r="AC30" s="326">
        <f t="shared" si="13"/>
        <v>9.2302332772795884E-2</v>
      </c>
      <c r="AD30" s="326">
        <f t="shared" si="13"/>
        <v>0.11973662570138184</v>
      </c>
      <c r="AE30" s="326">
        <f t="shared" si="13"/>
        <v>0.10410874804218175</v>
      </c>
      <c r="AF30" s="326">
        <f t="shared" si="13"/>
        <v>0.11217298285723687</v>
      </c>
      <c r="AG30" s="326">
        <f t="shared" si="13"/>
        <v>0.11486144857676875</v>
      </c>
      <c r="AH30" s="326">
        <f t="shared" si="13"/>
        <v>0.12443259052208283</v>
      </c>
      <c r="AI30" s="326">
        <f t="shared" si="13"/>
        <v>0.13072392129707938</v>
      </c>
    </row>
    <row r="31" spans="1:47">
      <c r="AA31" s="327" t="e">
        <f>STDEV(AA3:AA29)</f>
        <v>#VALUE!</v>
      </c>
      <c r="AB31" s="327">
        <f t="shared" ref="AB31:AI31" si="14">STDEV(AB3:AB29)</f>
        <v>8.2340875224993879E-2</v>
      </c>
      <c r="AC31" s="327">
        <f t="shared" si="14"/>
        <v>7.4286404309071963E-2</v>
      </c>
      <c r="AD31" s="327">
        <f t="shared" si="14"/>
        <v>0.10142357215906792</v>
      </c>
      <c r="AE31" s="327">
        <f t="shared" si="14"/>
        <v>7.95895349637845E-2</v>
      </c>
      <c r="AF31" s="327">
        <f t="shared" si="14"/>
        <v>7.7246972163197439E-2</v>
      </c>
      <c r="AG31" s="327">
        <f t="shared" si="14"/>
        <v>7.9628128830094805E-2</v>
      </c>
      <c r="AH31" s="327">
        <f t="shared" si="14"/>
        <v>8.1411762613154026E-2</v>
      </c>
      <c r="AI31" s="327" t="e">
        <f t="shared" si="14"/>
        <v>#DIV/0!</v>
      </c>
    </row>
  </sheetData>
  <mergeCells count="3">
    <mergeCell ref="B1:K1"/>
    <mergeCell ref="N1:W1"/>
    <mergeCell ref="AA1:AI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79"/>
  <sheetViews>
    <sheetView workbookViewId="0"/>
  </sheetViews>
  <sheetFormatPr defaultRowHeight="13.8"/>
  <cols>
    <col min="1" max="1" width="9" style="12"/>
    <col min="2" max="2" width="14.125" style="12" customWidth="1"/>
    <col min="3" max="50" width="9.125" style="12" bestFit="1" customWidth="1"/>
    <col min="51" max="52" width="9" style="12"/>
    <col min="53" max="83" width="11.625" style="12" bestFit="1" customWidth="1"/>
    <col min="84" max="101" width="9.125" style="12" bestFit="1" customWidth="1"/>
    <col min="102" max="16384" width="9" style="12"/>
  </cols>
  <sheetData>
    <row r="1" spans="1:101">
      <c r="A1" s="12" t="s">
        <v>392</v>
      </c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BA1" s="232" t="s">
        <v>163</v>
      </c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</row>
    <row r="2" spans="1:101">
      <c r="B2" s="12" t="s">
        <v>343</v>
      </c>
      <c r="C2" s="12" t="s">
        <v>344</v>
      </c>
      <c r="D2" s="12" t="s">
        <v>345</v>
      </c>
      <c r="E2" s="12" t="s">
        <v>346</v>
      </c>
      <c r="F2" s="12" t="s">
        <v>347</v>
      </c>
      <c r="G2" s="12" t="s">
        <v>348</v>
      </c>
      <c r="H2" s="12" t="s">
        <v>349</v>
      </c>
      <c r="I2" s="12" t="s">
        <v>350</v>
      </c>
      <c r="J2" s="12" t="s">
        <v>351</v>
      </c>
      <c r="K2" s="12" t="s">
        <v>352</v>
      </c>
      <c r="L2" s="12" t="s">
        <v>353</v>
      </c>
      <c r="M2" s="12" t="s">
        <v>354</v>
      </c>
      <c r="N2" s="12" t="s">
        <v>355</v>
      </c>
      <c r="O2" s="12" t="s">
        <v>356</v>
      </c>
      <c r="P2" s="12" t="s">
        <v>357</v>
      </c>
      <c r="Q2" s="12" t="s">
        <v>358</v>
      </c>
      <c r="R2" s="12" t="s">
        <v>359</v>
      </c>
      <c r="S2" s="12" t="s">
        <v>360</v>
      </c>
      <c r="T2" s="12" t="s">
        <v>361</v>
      </c>
      <c r="U2" s="12" t="s">
        <v>362</v>
      </c>
      <c r="V2" s="12" t="s">
        <v>363</v>
      </c>
      <c r="W2" s="12" t="s">
        <v>364</v>
      </c>
      <c r="X2" s="12" t="s">
        <v>365</v>
      </c>
      <c r="Y2" s="12" t="s">
        <v>366</v>
      </c>
      <c r="Z2" s="12" t="s">
        <v>367</v>
      </c>
      <c r="AA2" s="12" t="s">
        <v>368</v>
      </c>
      <c r="AB2" s="12" t="s">
        <v>369</v>
      </c>
      <c r="AC2" s="12" t="s">
        <v>370</v>
      </c>
      <c r="AD2" s="12" t="s">
        <v>371</v>
      </c>
      <c r="AE2" s="12" t="s">
        <v>372</v>
      </c>
      <c r="AF2" s="12" t="s">
        <v>373</v>
      </c>
      <c r="AG2" s="12" t="s">
        <v>374</v>
      </c>
      <c r="AH2" s="12" t="s">
        <v>375</v>
      </c>
      <c r="AI2" s="12" t="s">
        <v>376</v>
      </c>
      <c r="AJ2" s="12" t="s">
        <v>377</v>
      </c>
      <c r="AK2" s="12" t="s">
        <v>378</v>
      </c>
      <c r="AL2" s="12" t="s">
        <v>379</v>
      </c>
      <c r="AM2" s="12" t="s">
        <v>380</v>
      </c>
      <c r="AN2" s="12" t="s">
        <v>381</v>
      </c>
      <c r="AO2" s="12" t="s">
        <v>382</v>
      </c>
      <c r="AP2" s="12" t="s">
        <v>383</v>
      </c>
      <c r="AQ2" s="12" t="s">
        <v>384</v>
      </c>
      <c r="AR2" s="12" t="s">
        <v>385</v>
      </c>
      <c r="AS2" s="12" t="s">
        <v>386</v>
      </c>
      <c r="AT2" s="12" t="s">
        <v>387</v>
      </c>
      <c r="AU2" s="12" t="s">
        <v>388</v>
      </c>
      <c r="AV2" s="12" t="s">
        <v>389</v>
      </c>
      <c r="AW2" s="12" t="s">
        <v>390</v>
      </c>
      <c r="AX2" s="12" t="s">
        <v>391</v>
      </c>
      <c r="AZ2" s="12" t="s">
        <v>236</v>
      </c>
      <c r="BA2" s="12" t="s">
        <v>343</v>
      </c>
      <c r="BB2" s="12" t="s">
        <v>344</v>
      </c>
      <c r="BC2" s="12" t="s">
        <v>345</v>
      </c>
      <c r="BD2" s="12" t="s">
        <v>346</v>
      </c>
      <c r="BE2" s="12" t="s">
        <v>347</v>
      </c>
      <c r="BF2" s="12" t="s">
        <v>348</v>
      </c>
      <c r="BG2" s="12" t="s">
        <v>349</v>
      </c>
      <c r="BH2" s="12" t="s">
        <v>350</v>
      </c>
      <c r="BI2" s="12" t="s">
        <v>351</v>
      </c>
      <c r="BJ2" s="12" t="s">
        <v>352</v>
      </c>
      <c r="BK2" s="12" t="s">
        <v>353</v>
      </c>
      <c r="BL2" s="12" t="s">
        <v>354</v>
      </c>
      <c r="BM2" s="12" t="s">
        <v>355</v>
      </c>
      <c r="BN2" s="12" t="s">
        <v>356</v>
      </c>
      <c r="BO2" s="12" t="s">
        <v>357</v>
      </c>
      <c r="BP2" s="12" t="s">
        <v>358</v>
      </c>
      <c r="BQ2" s="12" t="s">
        <v>359</v>
      </c>
      <c r="BR2" s="12" t="s">
        <v>360</v>
      </c>
      <c r="BS2" s="12" t="s">
        <v>361</v>
      </c>
      <c r="BT2" s="12" t="s">
        <v>362</v>
      </c>
      <c r="BU2" s="12" t="s">
        <v>363</v>
      </c>
      <c r="BV2" s="12" t="s">
        <v>364</v>
      </c>
      <c r="BW2" s="12" t="s">
        <v>365</v>
      </c>
      <c r="BX2" s="12" t="s">
        <v>366</v>
      </c>
      <c r="BY2" s="12" t="s">
        <v>367</v>
      </c>
      <c r="BZ2" s="12" t="s">
        <v>368</v>
      </c>
      <c r="CA2" s="12" t="s">
        <v>369</v>
      </c>
      <c r="CB2" s="12" t="s">
        <v>370</v>
      </c>
      <c r="CC2" s="12" t="s">
        <v>371</v>
      </c>
      <c r="CD2" s="12" t="s">
        <v>372</v>
      </c>
      <c r="CE2" s="12" t="s">
        <v>373</v>
      </c>
      <c r="CF2" s="12" t="s">
        <v>374</v>
      </c>
      <c r="CG2" s="12" t="s">
        <v>375</v>
      </c>
      <c r="CH2" s="12" t="s">
        <v>376</v>
      </c>
      <c r="CI2" s="12" t="s">
        <v>377</v>
      </c>
      <c r="CJ2" s="12" t="s">
        <v>378</v>
      </c>
      <c r="CK2" s="12" t="s">
        <v>379</v>
      </c>
      <c r="CL2" s="12" t="s">
        <v>380</v>
      </c>
      <c r="CM2" s="12" t="s">
        <v>381</v>
      </c>
      <c r="CN2" s="12" t="s">
        <v>382</v>
      </c>
      <c r="CO2" s="12" t="s">
        <v>383</v>
      </c>
      <c r="CP2" s="12" t="s">
        <v>384</v>
      </c>
      <c r="CQ2" s="12" t="s">
        <v>385</v>
      </c>
      <c r="CR2" s="12" t="s">
        <v>386</v>
      </c>
      <c r="CS2" s="12" t="s">
        <v>387</v>
      </c>
      <c r="CT2" s="12" t="s">
        <v>388</v>
      </c>
      <c r="CU2" s="12" t="s">
        <v>389</v>
      </c>
      <c r="CV2" s="12" t="s">
        <v>390</v>
      </c>
      <c r="CW2" s="12" t="s">
        <v>391</v>
      </c>
    </row>
    <row r="3" spans="1:101">
      <c r="A3" s="12" t="s">
        <v>27</v>
      </c>
      <c r="B3" s="12">
        <v>136.666666666667</v>
      </c>
      <c r="C3" s="12">
        <v>142</v>
      </c>
      <c r="D3" s="12">
        <v>129</v>
      </c>
      <c r="E3" s="12">
        <v>140.333333333333</v>
      </c>
      <c r="F3" s="12">
        <v>118.333333333333</v>
      </c>
      <c r="G3" s="12">
        <v>129.666666666667</v>
      </c>
      <c r="H3" s="12">
        <v>112.666666666667</v>
      </c>
      <c r="I3" s="12">
        <v>120</v>
      </c>
      <c r="J3" s="12">
        <v>110</v>
      </c>
      <c r="K3" s="12">
        <v>95.3333333333333</v>
      </c>
      <c r="L3" s="12">
        <v>94.6666666666667</v>
      </c>
      <c r="M3" s="12">
        <v>89.6666666666667</v>
      </c>
      <c r="N3" s="12">
        <v>101.666666666667</v>
      </c>
      <c r="O3" s="12">
        <v>98</v>
      </c>
      <c r="P3" s="12">
        <v>90.6666666666667</v>
      </c>
      <c r="Q3" s="12">
        <v>100</v>
      </c>
      <c r="R3" s="12">
        <v>108.333333333333</v>
      </c>
      <c r="S3" s="12">
        <v>111.666666666667</v>
      </c>
      <c r="T3" s="12">
        <v>106</v>
      </c>
      <c r="U3" s="12">
        <v>91.6666666666667</v>
      </c>
      <c r="V3" s="12">
        <v>108</v>
      </c>
      <c r="W3" s="12">
        <v>107.333333333333</v>
      </c>
      <c r="X3" s="12">
        <v>118</v>
      </c>
      <c r="Y3" s="12">
        <v>107.333333333333</v>
      </c>
      <c r="Z3" s="12">
        <v>97.3333333333333</v>
      </c>
      <c r="AA3" s="12">
        <v>91.6666666666667</v>
      </c>
      <c r="AB3" s="12">
        <v>85.3333333333333</v>
      </c>
      <c r="AC3" s="12">
        <v>71.448777059248997</v>
      </c>
      <c r="AD3" s="12">
        <v>56.075723902103597</v>
      </c>
      <c r="AE3" s="12">
        <v>43.400918862473901</v>
      </c>
      <c r="AF3" s="12">
        <v>43.841317641130402</v>
      </c>
      <c r="AG3" s="12">
        <v>44.087328748208101</v>
      </c>
      <c r="AH3" s="12">
        <v>45.144017520100903</v>
      </c>
      <c r="AI3" s="12">
        <v>44.6941068097222</v>
      </c>
      <c r="AJ3" s="12">
        <v>44.725532592851998</v>
      </c>
      <c r="AK3" s="12">
        <v>43.515850969109103</v>
      </c>
      <c r="AL3" s="12">
        <v>44.1635245581978</v>
      </c>
      <c r="AM3" s="12">
        <v>44.741058202463797</v>
      </c>
      <c r="AN3" s="12">
        <v>45.350544982509703</v>
      </c>
      <c r="AO3" s="12">
        <v>44.209099802548799</v>
      </c>
      <c r="AP3" s="12">
        <v>45.152301574223699</v>
      </c>
      <c r="AQ3" s="12">
        <v>46.172676352536101</v>
      </c>
      <c r="AR3" s="12">
        <v>50.162156423181202</v>
      </c>
      <c r="AS3" s="12">
        <v>51.249786265863399</v>
      </c>
      <c r="AT3" s="12">
        <v>51.135841826702901</v>
      </c>
      <c r="AU3" s="12">
        <v>50.616788042300897</v>
      </c>
      <c r="AV3" s="12">
        <v>49.508716086282298</v>
      </c>
      <c r="AW3" s="12">
        <v>48.891940560897503</v>
      </c>
      <c r="AX3" s="12">
        <v>47.214031106999698</v>
      </c>
      <c r="AZ3" s="12" t="s">
        <v>27</v>
      </c>
      <c r="BA3" s="12">
        <f>(B3-B$38)/B$39</f>
        <v>1.1371166104110637</v>
      </c>
      <c r="BB3" s="12">
        <f t="shared" ref="BB3:CW3" si="0">(C3-C$38)/C$39</f>
        <v>1.5736930482430624</v>
      </c>
      <c r="BC3" s="12">
        <f t="shared" si="0"/>
        <v>1.3471220388419389</v>
      </c>
      <c r="BD3" s="12">
        <f t="shared" si="0"/>
        <v>1.8551426568360017</v>
      </c>
      <c r="BE3" s="12">
        <f t="shared" si="0"/>
        <v>1.5958799937782389</v>
      </c>
      <c r="BF3" s="12">
        <f t="shared" si="0"/>
        <v>2.3412653514400628</v>
      </c>
      <c r="BG3" s="12">
        <f t="shared" si="0"/>
        <v>1.9761310734658941</v>
      </c>
      <c r="BH3" s="12">
        <f t="shared" si="0"/>
        <v>2.3687240724179257</v>
      </c>
      <c r="BI3" s="12">
        <f t="shared" si="0"/>
        <v>2.1406301787481863</v>
      </c>
      <c r="BJ3" s="12">
        <f t="shared" si="0"/>
        <v>1.7440496795641016</v>
      </c>
      <c r="BK3" s="12">
        <f t="shared" si="0"/>
        <v>1.8021432567731932</v>
      </c>
      <c r="BL3" s="12">
        <f t="shared" si="0"/>
        <v>1.5515695889180356</v>
      </c>
      <c r="BM3" s="12">
        <f t="shared" si="0"/>
        <v>2.0443624489820573</v>
      </c>
      <c r="BN3" s="12">
        <f t="shared" si="0"/>
        <v>1.9864864061863972</v>
      </c>
      <c r="BO3" s="12">
        <f t="shared" si="0"/>
        <v>2.1757416770369291</v>
      </c>
      <c r="BP3" s="12">
        <f t="shared" si="0"/>
        <v>2.3350796985154125</v>
      </c>
      <c r="BQ3" s="12">
        <f t="shared" si="0"/>
        <v>2.7369773047526977</v>
      </c>
      <c r="BR3" s="12">
        <f t="shared" si="0"/>
        <v>2.5456432554896158</v>
      </c>
      <c r="BS3" s="12">
        <f t="shared" si="0"/>
        <v>2.4745109104599967</v>
      </c>
      <c r="BT3" s="12">
        <f t="shared" si="0"/>
        <v>1.6628057678587569</v>
      </c>
      <c r="BU3" s="12">
        <f t="shared" si="0"/>
        <v>2.6958960422049447</v>
      </c>
      <c r="BV3" s="12">
        <f t="shared" si="0"/>
        <v>2.165881176953139</v>
      </c>
      <c r="BW3" s="12">
        <f t="shared" si="0"/>
        <v>2.4487554032241641</v>
      </c>
      <c r="BX3" s="12">
        <f t="shared" si="0"/>
        <v>1.6138005906209483</v>
      </c>
      <c r="BY3" s="12">
        <f t="shared" si="0"/>
        <v>1.3364381555024292</v>
      </c>
      <c r="BZ3" s="12">
        <f t="shared" si="0"/>
        <v>1.2775135647719422</v>
      </c>
      <c r="CA3" s="12">
        <f t="shared" si="0"/>
        <v>1.3552314766232978</v>
      </c>
      <c r="CB3" s="12">
        <f t="shared" si="0"/>
        <v>1.4379400947494689</v>
      </c>
      <c r="CC3" s="12">
        <f t="shared" si="0"/>
        <v>0.5477575532474146</v>
      </c>
      <c r="CD3" s="12">
        <f t="shared" si="0"/>
        <v>-0.41215912658981718</v>
      </c>
      <c r="CE3" s="12">
        <f t="shared" si="0"/>
        <v>-0.26763213227889798</v>
      </c>
      <c r="CF3" s="12">
        <f t="shared" si="0"/>
        <v>-0.23227059129503544</v>
      </c>
      <c r="CG3" s="12">
        <f t="shared" si="0"/>
        <v>-0.21684830995967588</v>
      </c>
      <c r="CH3" s="12">
        <f t="shared" si="0"/>
        <v>-0.32456123318317387</v>
      </c>
      <c r="CI3" s="12">
        <f t="shared" si="0"/>
        <v>-0.43187264566095129</v>
      </c>
      <c r="CJ3" s="12">
        <f t="shared" si="0"/>
        <v>-0.54001338286573286</v>
      </c>
      <c r="CK3" s="12">
        <f t="shared" si="0"/>
        <v>-0.46097766481731317</v>
      </c>
      <c r="CL3" s="12">
        <f t="shared" si="0"/>
        <v>-0.34010366104711465</v>
      </c>
      <c r="CM3" s="12">
        <f t="shared" si="0"/>
        <v>-0.281175226106962</v>
      </c>
      <c r="CN3" s="12">
        <f t="shared" si="0"/>
        <v>-0.34648549443462323</v>
      </c>
      <c r="CO3" s="12">
        <f t="shared" si="0"/>
        <v>-0.39864185505511507</v>
      </c>
      <c r="CP3" s="12">
        <f t="shared" si="0"/>
        <v>-0.40592138125785321</v>
      </c>
      <c r="CQ3" s="12">
        <f t="shared" si="0"/>
        <v>-0.18646763355353621</v>
      </c>
      <c r="CR3" s="12">
        <f t="shared" si="0"/>
        <v>-0.20357667241517569</v>
      </c>
      <c r="CS3" s="12">
        <f t="shared" si="0"/>
        <v>-0.12720054501218012</v>
      </c>
      <c r="CT3" s="12">
        <f t="shared" si="0"/>
        <v>-0.22607642672373757</v>
      </c>
      <c r="CU3" s="12">
        <f t="shared" si="0"/>
        <v>-0.39958834844514146</v>
      </c>
      <c r="CV3" s="12">
        <f t="shared" si="0"/>
        <v>-0.50796118583454153</v>
      </c>
      <c r="CW3" s="12">
        <f t="shared" si="0"/>
        <v>-0.55320333191144844</v>
      </c>
    </row>
    <row r="4" spans="1:101">
      <c r="A4" s="12" t="s">
        <v>20</v>
      </c>
      <c r="B4" s="12">
        <v>37</v>
      </c>
      <c r="C4" s="12">
        <v>36.3333333333333</v>
      </c>
      <c r="D4" s="12">
        <v>33.3333333333333</v>
      </c>
      <c r="E4" s="12">
        <v>33.3333333333333</v>
      </c>
      <c r="F4" s="12">
        <v>33</v>
      </c>
      <c r="G4" s="12">
        <v>35.6666666666667</v>
      </c>
      <c r="H4" s="12">
        <v>35.6666666666667</v>
      </c>
      <c r="I4" s="12">
        <v>34.3333333333333</v>
      </c>
      <c r="J4" s="12">
        <v>33.6666666666667</v>
      </c>
      <c r="K4" s="12">
        <v>32.3333333333333</v>
      </c>
      <c r="L4" s="12">
        <v>33.6666666666667</v>
      </c>
      <c r="M4" s="12">
        <v>35.6666666666667</v>
      </c>
      <c r="N4" s="12">
        <v>37.3333333333333</v>
      </c>
      <c r="O4" s="12">
        <v>38</v>
      </c>
      <c r="P4" s="12">
        <v>37.6666666666667</v>
      </c>
      <c r="Q4" s="12">
        <v>38</v>
      </c>
      <c r="R4" s="12">
        <v>36</v>
      </c>
      <c r="S4" s="12">
        <v>36.3333333333333</v>
      </c>
      <c r="T4" s="12">
        <v>35.6666666666667</v>
      </c>
      <c r="U4" s="12">
        <v>39.3333333333333</v>
      </c>
      <c r="V4" s="12">
        <v>40</v>
      </c>
      <c r="W4" s="12">
        <v>42</v>
      </c>
      <c r="X4" s="12">
        <v>42</v>
      </c>
      <c r="Y4" s="12">
        <v>43</v>
      </c>
      <c r="Z4" s="12">
        <v>44</v>
      </c>
      <c r="AA4" s="12">
        <v>45.3333333333333</v>
      </c>
      <c r="AB4" s="12">
        <v>47</v>
      </c>
      <c r="AC4" s="12">
        <v>48.3333333333333</v>
      </c>
      <c r="AD4" s="12">
        <v>49</v>
      </c>
      <c r="AE4" s="12">
        <v>48</v>
      </c>
      <c r="AF4" s="12">
        <v>47</v>
      </c>
      <c r="AG4" s="12">
        <v>46.6666666666667</v>
      </c>
      <c r="AH4" s="12">
        <v>47.3333333333333</v>
      </c>
      <c r="AI4" s="12">
        <v>47.3333333333333</v>
      </c>
      <c r="AJ4" s="12">
        <v>48.6666666666667</v>
      </c>
      <c r="AK4" s="12">
        <v>49.6666666666667</v>
      </c>
      <c r="AL4" s="12">
        <v>52</v>
      </c>
      <c r="AM4" s="12">
        <v>51</v>
      </c>
      <c r="AN4" s="12">
        <v>51.6666666666667</v>
      </c>
      <c r="AO4" s="12">
        <v>47.6666666666667</v>
      </c>
      <c r="AP4" s="12">
        <v>40</v>
      </c>
      <c r="AQ4" s="12">
        <v>44.6666666666667</v>
      </c>
      <c r="AR4" s="12">
        <v>51.3333333333333</v>
      </c>
      <c r="AS4" s="12">
        <v>61.3333333333333</v>
      </c>
      <c r="AT4" s="12">
        <v>60</v>
      </c>
      <c r="AU4" s="12">
        <v>64</v>
      </c>
      <c r="AV4" s="12">
        <v>68.3333333333333</v>
      </c>
      <c r="AW4" s="12">
        <v>69</v>
      </c>
      <c r="AX4" s="12">
        <v>69.3333333333333</v>
      </c>
      <c r="AZ4" s="12" t="s">
        <v>20</v>
      </c>
      <c r="BA4" s="12">
        <f t="shared" ref="BA4:BA37" si="1">(B4-B$38)/B$39</f>
        <v>-0.34350639398960503</v>
      </c>
      <c r="BB4" s="12">
        <f t="shared" ref="BB4:BB37" si="2">(C4-C$38)/C$39</f>
        <v>-0.39346034980597272</v>
      </c>
      <c r="BC4" s="12">
        <f t="shared" ref="BC4:BC37" si="3">(D4-D$38)/D$39</f>
        <v>-0.42925807712622011</v>
      </c>
      <c r="BD4" s="12">
        <f t="shared" ref="BD4:BD37" si="4">(E4-E$38)/E$39</f>
        <v>-0.45361741017555202</v>
      </c>
      <c r="BE4" s="12">
        <f t="shared" ref="BE4:BE37" si="5">(F4-F$38)/F$39</f>
        <v>-0.45187010518036952</v>
      </c>
      <c r="BF4" s="12">
        <f t="shared" ref="BF4:BF37" si="6">(G4-G$38)/G$39</f>
        <v>-0.41553224894406787</v>
      </c>
      <c r="BG4" s="12">
        <f t="shared" ref="BG4:BG37" si="7">(H4-H$38)/H$39</f>
        <v>-0.39380386899800002</v>
      </c>
      <c r="BH4" s="12">
        <f t="shared" ref="BH4:BH37" si="8">(I4-I$38)/I$39</f>
        <v>-0.3988897450835921</v>
      </c>
      <c r="BI4" s="12">
        <f t="shared" ref="BI4:BI37" si="9">(J4-J$38)/J$39</f>
        <v>-0.40564804201313986</v>
      </c>
      <c r="BJ4" s="12">
        <f t="shared" ref="BJ4:BJ37" si="10">(K4-K$38)/K$39</f>
        <v>-0.4367164453306524</v>
      </c>
      <c r="BK4" s="12">
        <f t="shared" ref="BK4:BK37" si="11">(L4-L$38)/L$39</f>
        <v>-0.38351918976266164</v>
      </c>
      <c r="BL4" s="12">
        <f t="shared" ref="BL4:BL37" si="12">(M4-M$38)/M$39</f>
        <v>-0.27872731476047014</v>
      </c>
      <c r="BM4" s="12">
        <f t="shared" ref="BM4:BM37" si="13">(N4-N$38)/N$39</f>
        <v>-0.20229842484909194</v>
      </c>
      <c r="BN4" s="12">
        <f t="shared" ref="BN4:BN37" si="14">(O4-O$38)/O$39</f>
        <v>-0.17238514364593521</v>
      </c>
      <c r="BO4" s="12">
        <f t="shared" ref="BO4:BO37" si="15">(P4-P$38)/P$39</f>
        <v>-0.14163022847520745</v>
      </c>
      <c r="BP4" s="12">
        <f t="shared" ref="BP4:BP37" si="16">(Q4-Q$38)/Q$39</f>
        <v>-0.15386504170342333</v>
      </c>
      <c r="BQ4" s="12">
        <f t="shared" ref="BQ4:BQ37" si="17">(R4-R$38)/R$39</f>
        <v>-0.22152649288435899</v>
      </c>
      <c r="BR4" s="12">
        <f t="shared" ref="BR4:BR37" si="18">(S4-S$38)/S$39</f>
        <v>-0.20861239586029964</v>
      </c>
      <c r="BS4" s="12">
        <f t="shared" ref="BS4:BS37" si="19">(T4-T$38)/T$39</f>
        <v>-0.22735400992779006</v>
      </c>
      <c r="BT4" s="12">
        <f t="shared" ref="BT4:BT37" si="20">(U4-U$38)/U$39</f>
        <v>-0.12650046002451762</v>
      </c>
      <c r="BU4" s="12">
        <f t="shared" ref="BU4:BU37" si="21">(V4-V$38)/V$39</f>
        <v>-7.9391592218563428E-2</v>
      </c>
      <c r="BV4" s="12">
        <f t="shared" ref="BV4:BV37" si="22">(W4-W$38)/W$39</f>
        <v>-6.9086955772433636E-2</v>
      </c>
      <c r="BW4" s="12">
        <f t="shared" ref="BW4:BW37" si="23">(X4-X$38)/X$39</f>
        <v>-8.3879292097425714E-2</v>
      </c>
      <c r="BX4" s="12">
        <f t="shared" ref="BX4:BX37" si="24">(Y4-Y$38)/Y$39</f>
        <v>-0.11004683579692198</v>
      </c>
      <c r="BY4" s="12">
        <f t="shared" ref="BY4:BY37" si="25">(Z4-Z$38)/Z$39</f>
        <v>-6.9490783778940995E-2</v>
      </c>
      <c r="BZ4" s="12">
        <f t="shared" ref="BZ4:BZ37" si="26">(AA4-AA$38)/AA$39</f>
        <v>-1.6646600653018474E-2</v>
      </c>
      <c r="CA4" s="12">
        <f t="shared" ref="CA4:CA37" si="27">(AB4-AB$38)/AB$39</f>
        <v>6.4763269138872814E-2</v>
      </c>
      <c r="CB4" s="12">
        <f t="shared" ref="CB4:CB37" si="28">(AC4-AC$38)/AC$39</f>
        <v>0.1503172226984254</v>
      </c>
      <c r="CC4" s="12">
        <f t="shared" ref="CC4:CC37" si="29">(AD4-AD$38)/AD$39</f>
        <v>6.8079380634453984E-2</v>
      </c>
      <c r="CD4" s="12">
        <f t="shared" ref="CD4:CD37" si="30">(AE4-AE$38)/AE$39</f>
        <v>-0.10761493208672734</v>
      </c>
      <c r="CE4" s="12">
        <f t="shared" ref="CE4:CE37" si="31">(AF4-AF$38)/AF$39</f>
        <v>-7.511635191478172E-2</v>
      </c>
      <c r="CF4" s="12">
        <f t="shared" ref="CF4:CF37" si="32">(AG4-AG$38)/AG$39</f>
        <v>-7.3166983937101276E-2</v>
      </c>
      <c r="CG4" s="12">
        <f t="shared" ref="CG4:CG37" si="33">(AH4-AH$38)/AH$39</f>
        <v>-7.3859149940130056E-2</v>
      </c>
      <c r="CH4" s="12">
        <f t="shared" ref="CH4:CH37" si="34">(AI4-AI$38)/AI$39</f>
        <v>-0.14247359385026104</v>
      </c>
      <c r="CI4" s="12">
        <f t="shared" ref="CI4:CI37" si="35">(AJ4-AJ$38)/AJ$39</f>
        <v>-0.14953087429610409</v>
      </c>
      <c r="CJ4" s="12">
        <f t="shared" ref="CJ4:CJ37" si="36">(AK4-AK$38)/AK$39</f>
        <v>-0.10409003904724479</v>
      </c>
      <c r="CK4" s="12">
        <f t="shared" ref="CK4:CK37" si="37">(AL4-AL$38)/AL$39</f>
        <v>7.8100571537414551E-2</v>
      </c>
      <c r="CL4" s="12">
        <f t="shared" ref="CL4:CL37" si="38">(AM4-AM$38)/AM$39</f>
        <v>-7.7512293867173732E-2</v>
      </c>
      <c r="CM4" s="12">
        <f t="shared" ref="CM4:CM37" si="39">(AN4-AN$38)/AN$39</f>
        <v>-0.10287242881312748</v>
      </c>
      <c r="CN4" s="12">
        <f t="shared" ref="CN4:CN37" si="40">(AO4-AO$38)/AO$39</f>
        <v>-0.23882356150591644</v>
      </c>
      <c r="CO4" s="12">
        <f t="shared" ref="CO4:CO37" si="41">(AP4-AP$38)/AP$39</f>
        <v>-0.69577653500859138</v>
      </c>
      <c r="CP4" s="12">
        <f t="shared" ref="CP4:CP37" si="42">(AQ4-AQ$38)/AQ$39</f>
        <v>-0.53302285249788961</v>
      </c>
      <c r="CQ4" s="12">
        <f t="shared" ref="CQ4:CQ37" si="43">(AR4-AR$38)/AR$39</f>
        <v>-9.3216269446917507E-2</v>
      </c>
      <c r="CR4" s="12">
        <f t="shared" ref="CR4:CR37" si="44">(AS4-AS$38)/AS$39</f>
        <v>0.52445345636316032</v>
      </c>
      <c r="CS4" s="12">
        <f t="shared" ref="CS4:CS37" si="45">(AT4-AT$38)/AT$39</f>
        <v>0.5246699290537078</v>
      </c>
      <c r="CT4" s="12">
        <f t="shared" ref="CT4:CT37" si="46">(AU4-AU$38)/AU$39</f>
        <v>0.75832481120751893</v>
      </c>
      <c r="CU4" s="12">
        <f t="shared" ref="CU4:CU37" si="47">(AV4-AV$38)/AV$39</f>
        <v>0.94679199945441583</v>
      </c>
      <c r="CV4" s="12">
        <f t="shared" ref="CV4:CV37" si="48">(AW4-AW$38)/AW$39</f>
        <v>0.90887390366665743</v>
      </c>
      <c r="CW4" s="12">
        <f t="shared" ref="CW4:CW37" si="49">(AX4-AX$38)/AX$39</f>
        <v>1.0234420897743461</v>
      </c>
    </row>
    <row r="5" spans="1:101">
      <c r="A5" s="12" t="s">
        <v>4</v>
      </c>
      <c r="B5" s="12">
        <v>38.392333333333298</v>
      </c>
      <c r="C5" s="12">
        <v>38.463666666666697</v>
      </c>
      <c r="D5" s="12">
        <v>38.326333333333302</v>
      </c>
      <c r="E5" s="12">
        <v>37.6056666666667</v>
      </c>
      <c r="F5" s="12">
        <v>34.615666666666698</v>
      </c>
      <c r="G5" s="12">
        <v>35.213999999999999</v>
      </c>
      <c r="H5" s="12">
        <v>36.329333333333302</v>
      </c>
      <c r="I5" s="12">
        <v>34.837000000000003</v>
      </c>
      <c r="J5" s="12">
        <v>36.037999999999997</v>
      </c>
      <c r="K5" s="12">
        <v>38.344999999999999</v>
      </c>
      <c r="L5" s="12">
        <v>42.366666666666703</v>
      </c>
      <c r="M5" s="12">
        <v>43.307333333333297</v>
      </c>
      <c r="N5" s="12">
        <v>41.905999999999999</v>
      </c>
      <c r="O5" s="12">
        <v>39.406333333333301</v>
      </c>
      <c r="P5" s="12">
        <v>37.756666666666703</v>
      </c>
      <c r="Q5" s="12">
        <v>40.748666666666701</v>
      </c>
      <c r="R5" s="12">
        <v>43.688000000000002</v>
      </c>
      <c r="S5" s="12">
        <v>46.033000000000001</v>
      </c>
      <c r="T5" s="12">
        <v>47.768666666666697</v>
      </c>
      <c r="U5" s="12">
        <v>51.198333333333302</v>
      </c>
      <c r="V5" s="12">
        <v>51.435000000000002</v>
      </c>
      <c r="W5" s="12">
        <v>55.174666666666702</v>
      </c>
      <c r="X5" s="12">
        <v>56.062333333333299</v>
      </c>
      <c r="Y5" s="12">
        <v>61.935333333333297</v>
      </c>
      <c r="Z5" s="12">
        <v>61.414666666666697</v>
      </c>
      <c r="AA5" s="12">
        <v>65.037666666666695</v>
      </c>
      <c r="AB5" s="12">
        <v>69.08</v>
      </c>
      <c r="AC5" s="12">
        <v>74.980666666666707</v>
      </c>
      <c r="AD5" s="12">
        <v>77.704999999999998</v>
      </c>
      <c r="AE5" s="12">
        <v>79.5446666666667</v>
      </c>
      <c r="AF5" s="12">
        <v>82.353666666666697</v>
      </c>
      <c r="AG5" s="12">
        <v>82.651333333333298</v>
      </c>
      <c r="AH5" s="12">
        <v>81.466666666666697</v>
      </c>
      <c r="AI5" s="12">
        <v>81.36</v>
      </c>
      <c r="AJ5" s="12">
        <v>82.183666666666696</v>
      </c>
      <c r="AK5" s="12">
        <v>82.604333333333301</v>
      </c>
      <c r="AL5" s="12">
        <v>80.881666666666703</v>
      </c>
      <c r="AM5" s="12">
        <v>67.774666666666704</v>
      </c>
      <c r="AN5" s="12">
        <v>54.658000000000001</v>
      </c>
      <c r="AO5" s="12">
        <v>43.2663333333333</v>
      </c>
      <c r="AP5" s="12">
        <v>44.893666666666697</v>
      </c>
      <c r="AQ5" s="12">
        <v>49.039000000000001</v>
      </c>
      <c r="AR5" s="12">
        <v>50.338000000000001</v>
      </c>
      <c r="AS5" s="12">
        <v>50.9716666666667</v>
      </c>
      <c r="AT5" s="12">
        <v>50.414666666666697</v>
      </c>
      <c r="AU5" s="12">
        <v>51.560666666666698</v>
      </c>
      <c r="AV5" s="12">
        <v>54.217333333333301</v>
      </c>
      <c r="AW5" s="12">
        <v>55.048666666666698</v>
      </c>
      <c r="AX5" s="12">
        <v>55.295000000000002</v>
      </c>
      <c r="AZ5" s="12" t="s">
        <v>4</v>
      </c>
      <c r="BA5" s="12">
        <f t="shared" si="1"/>
        <v>-0.32282223917562036</v>
      </c>
      <c r="BB5" s="12">
        <f t="shared" si="2"/>
        <v>-0.35380079975256029</v>
      </c>
      <c r="BC5" s="12">
        <f t="shared" si="3"/>
        <v>-0.33654588981929662</v>
      </c>
      <c r="BD5" s="12">
        <f t="shared" si="4"/>
        <v>-0.36143243267122921</v>
      </c>
      <c r="BE5" s="12">
        <f t="shared" si="5"/>
        <v>-0.41309883670516401</v>
      </c>
      <c r="BF5" s="12">
        <f t="shared" si="6"/>
        <v>-0.42880789128918106</v>
      </c>
      <c r="BG5" s="12">
        <f t="shared" si="7"/>
        <v>-0.37340806525073705</v>
      </c>
      <c r="BH5" s="12">
        <f t="shared" si="8"/>
        <v>-0.38261789886473957</v>
      </c>
      <c r="BI5" s="12">
        <f t="shared" si="9"/>
        <v>-0.3265466303865206</v>
      </c>
      <c r="BJ5" s="12">
        <f t="shared" si="10"/>
        <v>-0.22862058785722858</v>
      </c>
      <c r="BK5" s="12">
        <f t="shared" si="11"/>
        <v>-7.1793562141974035E-2</v>
      </c>
      <c r="BL5" s="12">
        <f t="shared" si="12"/>
        <v>-1.9751601018998994E-2</v>
      </c>
      <c r="BM5" s="12">
        <f t="shared" si="13"/>
        <v>-4.2610891858336788E-2</v>
      </c>
      <c r="BN5" s="12">
        <f t="shared" si="14"/>
        <v>-0.121783593264033</v>
      </c>
      <c r="BO5" s="12">
        <f t="shared" si="15"/>
        <v>-0.13769506863565839</v>
      </c>
      <c r="BP5" s="12">
        <f t="shared" si="16"/>
        <v>-4.3521824887053556E-2</v>
      </c>
      <c r="BQ5" s="12">
        <f t="shared" si="17"/>
        <v>9.292019646449548E-2</v>
      </c>
      <c r="BR5" s="12">
        <f t="shared" si="18"/>
        <v>0.14601629970886448</v>
      </c>
      <c r="BS5" s="12">
        <f t="shared" si="19"/>
        <v>0.23754602703713423</v>
      </c>
      <c r="BT5" s="12">
        <f t="shared" si="20"/>
        <v>0.27917059208697975</v>
      </c>
      <c r="BU5" s="12">
        <f t="shared" si="21"/>
        <v>0.38730567395250748</v>
      </c>
      <c r="BV5" s="12">
        <f t="shared" si="22"/>
        <v>0.38160120993086338</v>
      </c>
      <c r="BW5" s="12">
        <f t="shared" si="23"/>
        <v>0.38473588286543242</v>
      </c>
      <c r="BX5" s="12">
        <f t="shared" si="24"/>
        <v>0.39733594609475598</v>
      </c>
      <c r="BY5" s="12">
        <f t="shared" si="25"/>
        <v>0.38958016311990951</v>
      </c>
      <c r="BZ5" s="12">
        <f t="shared" si="26"/>
        <v>0.53372526883450555</v>
      </c>
      <c r="CA5" s="12">
        <f t="shared" si="27"/>
        <v>0.8080729566499022</v>
      </c>
      <c r="CB5" s="12">
        <f t="shared" si="28"/>
        <v>1.6346805031964744</v>
      </c>
      <c r="CC5" s="12">
        <f t="shared" si="29"/>
        <v>2.0140515716581162</v>
      </c>
      <c r="CD5" s="12">
        <f t="shared" si="30"/>
        <v>1.9812251674023766</v>
      </c>
      <c r="CE5" s="12">
        <f t="shared" si="31"/>
        <v>2.0796234901445216</v>
      </c>
      <c r="CF5" s="12">
        <f t="shared" si="32"/>
        <v>2.1465073888030446</v>
      </c>
      <c r="CG5" s="12">
        <f t="shared" si="33"/>
        <v>2.1554659353222112</v>
      </c>
      <c r="CH5" s="12">
        <f t="shared" si="34"/>
        <v>2.2051215641522637</v>
      </c>
      <c r="CI5" s="12">
        <f t="shared" si="35"/>
        <v>2.2516178746668856</v>
      </c>
      <c r="CJ5" s="12">
        <f t="shared" si="36"/>
        <v>2.2302829119442045</v>
      </c>
      <c r="CK5" s="12">
        <f t="shared" si="37"/>
        <v>2.0648965546651574</v>
      </c>
      <c r="CL5" s="12">
        <f t="shared" si="38"/>
        <v>0.62626204954048492</v>
      </c>
      <c r="CM5" s="12">
        <f t="shared" si="39"/>
        <v>-1.8427712950626635E-2</v>
      </c>
      <c r="CN5" s="12">
        <f t="shared" si="40"/>
        <v>-0.37584141562575474</v>
      </c>
      <c r="CO5" s="12">
        <f t="shared" si="41"/>
        <v>-0.41355740286897258</v>
      </c>
      <c r="CP5" s="12">
        <f t="shared" si="42"/>
        <v>-0.16401460199802717</v>
      </c>
      <c r="CQ5" s="12">
        <f t="shared" si="43"/>
        <v>-0.17246662886705336</v>
      </c>
      <c r="CR5" s="12">
        <f t="shared" si="44"/>
        <v>-0.22365685315555847</v>
      </c>
      <c r="CS5" s="12">
        <f t="shared" si="45"/>
        <v>-0.18023578922448869</v>
      </c>
      <c r="CT5" s="12">
        <f t="shared" si="46"/>
        <v>-0.15664949922536367</v>
      </c>
      <c r="CU5" s="12">
        <f t="shared" si="47"/>
        <v>-6.2817106617979138E-2</v>
      </c>
      <c r="CV5" s="12">
        <f t="shared" si="48"/>
        <v>-7.4151766804337424E-2</v>
      </c>
      <c r="CW5" s="12">
        <f t="shared" si="49"/>
        <v>2.2801393624873954E-2</v>
      </c>
    </row>
    <row r="6" spans="1:101">
      <c r="A6" s="12" t="s">
        <v>29</v>
      </c>
      <c r="B6" s="12">
        <v>130</v>
      </c>
      <c r="C6" s="12">
        <v>140.666666666667</v>
      </c>
      <c r="D6" s="12">
        <v>135.333333333333</v>
      </c>
      <c r="E6" s="12">
        <v>128.666666666667</v>
      </c>
      <c r="F6" s="12">
        <v>120.333333333333</v>
      </c>
      <c r="G6" s="12">
        <v>120.333333333333</v>
      </c>
      <c r="H6" s="12">
        <v>118</v>
      </c>
      <c r="I6" s="12">
        <v>121</v>
      </c>
      <c r="J6" s="12">
        <v>120.333333333333</v>
      </c>
      <c r="K6" s="12">
        <v>111.333333333333</v>
      </c>
      <c r="L6" s="12">
        <v>106.333333333333</v>
      </c>
      <c r="M6" s="12">
        <v>90.3333333333333</v>
      </c>
      <c r="N6" s="12">
        <v>86.3333333333333</v>
      </c>
      <c r="O6" s="12">
        <v>88.6666666666667</v>
      </c>
      <c r="P6" s="12">
        <v>91</v>
      </c>
      <c r="Q6" s="12">
        <v>88.3333333333333</v>
      </c>
      <c r="R6" s="12">
        <v>79.3333333333333</v>
      </c>
      <c r="S6" s="12">
        <v>74.6666666666667</v>
      </c>
      <c r="T6" s="12">
        <v>74</v>
      </c>
      <c r="U6" s="12">
        <v>76.3333333333333</v>
      </c>
      <c r="V6" s="12">
        <v>74.3333333333333</v>
      </c>
      <c r="W6" s="12">
        <v>66.6666666666667</v>
      </c>
      <c r="X6" s="12">
        <v>63</v>
      </c>
      <c r="Y6" s="12">
        <v>69.6666666666667</v>
      </c>
      <c r="Z6" s="12">
        <v>75.6666666666667</v>
      </c>
      <c r="AA6" s="12">
        <v>72</v>
      </c>
      <c r="AB6" s="12">
        <v>66.6666666666667</v>
      </c>
      <c r="AC6" s="12">
        <v>69</v>
      </c>
      <c r="AD6" s="12">
        <v>75</v>
      </c>
      <c r="AE6" s="12">
        <v>75</v>
      </c>
      <c r="AF6" s="12">
        <v>70.6666666666667</v>
      </c>
      <c r="AG6" s="12">
        <v>68</v>
      </c>
      <c r="AH6" s="12">
        <v>66.6666666666667</v>
      </c>
      <c r="AI6" s="12">
        <v>66</v>
      </c>
      <c r="AJ6" s="12">
        <v>64.3333333333333</v>
      </c>
      <c r="AK6" s="12">
        <v>65</v>
      </c>
      <c r="AL6" s="12">
        <v>65.6666666666667</v>
      </c>
      <c r="AM6" s="12">
        <v>67.6666666666667</v>
      </c>
      <c r="AN6" s="12">
        <v>64.6666666666667</v>
      </c>
      <c r="AO6" s="12">
        <v>58</v>
      </c>
      <c r="AP6" s="12">
        <v>56.6666666666667</v>
      </c>
      <c r="AQ6" s="12">
        <v>61</v>
      </c>
      <c r="AR6" s="12">
        <v>67</v>
      </c>
      <c r="AS6" s="12">
        <v>71.3333333333333</v>
      </c>
      <c r="AT6" s="12">
        <v>67.3333333333333</v>
      </c>
      <c r="AU6" s="12">
        <v>69</v>
      </c>
      <c r="AV6" s="12">
        <v>66</v>
      </c>
      <c r="AW6" s="12">
        <v>67.6666666666667</v>
      </c>
      <c r="AX6" s="12">
        <v>62.6666666666667</v>
      </c>
      <c r="AZ6" s="12" t="s">
        <v>29</v>
      </c>
      <c r="BA6" s="12">
        <f t="shared" si="1"/>
        <v>1.0380782823575028</v>
      </c>
      <c r="BB6" s="12">
        <f t="shared" si="2"/>
        <v>1.5488709233465507</v>
      </c>
      <c r="BC6" s="12">
        <f t="shared" si="3"/>
        <v>1.4647221162056785</v>
      </c>
      <c r="BD6" s="12">
        <f t="shared" si="4"/>
        <v>1.6034086931431668</v>
      </c>
      <c r="BE6" s="12">
        <f t="shared" si="5"/>
        <v>1.6438741367225815</v>
      </c>
      <c r="BF6" s="12">
        <f t="shared" si="6"/>
        <v>2.0675407670047403</v>
      </c>
      <c r="BG6" s="12">
        <f t="shared" si="7"/>
        <v>2.1402824114720405</v>
      </c>
      <c r="BH6" s="12">
        <f t="shared" si="8"/>
        <v>2.4010308484977099</v>
      </c>
      <c r="BI6" s="12">
        <f t="shared" si="9"/>
        <v>2.4853228636547309</v>
      </c>
      <c r="BJ6" s="12">
        <f t="shared" si="10"/>
        <v>2.2978950446167272</v>
      </c>
      <c r="BK6" s="12">
        <f t="shared" si="11"/>
        <v>2.2201661290614583</v>
      </c>
      <c r="BL6" s="12">
        <f t="shared" si="12"/>
        <v>1.5741658469881383</v>
      </c>
      <c r="BM6" s="12">
        <f t="shared" si="13"/>
        <v>1.5088888728357632</v>
      </c>
      <c r="BN6" s="12">
        <f t="shared" si="14"/>
        <v>1.6506619428791467</v>
      </c>
      <c r="BO6" s="12">
        <f t="shared" si="15"/>
        <v>2.1903163431093309</v>
      </c>
      <c r="BP6" s="12">
        <f t="shared" si="16"/>
        <v>1.8667298818075659</v>
      </c>
      <c r="BQ6" s="12">
        <f t="shared" si="17"/>
        <v>1.5508490540871567</v>
      </c>
      <c r="BR6" s="12">
        <f t="shared" si="18"/>
        <v>1.1928893736319097</v>
      </c>
      <c r="BS6" s="12">
        <f t="shared" si="19"/>
        <v>1.2452263969186337</v>
      </c>
      <c r="BT6" s="12">
        <f t="shared" si="20"/>
        <v>1.1385504399439106</v>
      </c>
      <c r="BU6" s="12">
        <f t="shared" si="21"/>
        <v>1.321856576142324</v>
      </c>
      <c r="BV6" s="12">
        <f t="shared" si="22"/>
        <v>0.774727543317839</v>
      </c>
      <c r="BW6" s="12">
        <f t="shared" si="23"/>
        <v>0.61592766318880299</v>
      </c>
      <c r="BX6" s="12">
        <f t="shared" si="24"/>
        <v>0.60450132023121528</v>
      </c>
      <c r="BY6" s="12">
        <f t="shared" si="25"/>
        <v>0.76527952391937393</v>
      </c>
      <c r="BZ6" s="12">
        <f t="shared" si="26"/>
        <v>0.72819378232537602</v>
      </c>
      <c r="CA6" s="12">
        <f t="shared" si="27"/>
        <v>0.72682956689175349</v>
      </c>
      <c r="CB6" s="12">
        <f t="shared" si="28"/>
        <v>1.3015333968106435</v>
      </c>
      <c r="CC6" s="12">
        <f t="shared" si="29"/>
        <v>1.8306739448781475</v>
      </c>
      <c r="CD6" s="12">
        <f t="shared" si="30"/>
        <v>1.6802842168303345</v>
      </c>
      <c r="CE6" s="12">
        <f t="shared" si="31"/>
        <v>1.3673227047244223</v>
      </c>
      <c r="CF6" s="12">
        <f t="shared" si="32"/>
        <v>1.2427560930713411</v>
      </c>
      <c r="CG6" s="12">
        <f t="shared" si="33"/>
        <v>1.1888445116342448</v>
      </c>
      <c r="CH6" s="12">
        <f t="shared" si="34"/>
        <v>1.1453920884395261</v>
      </c>
      <c r="CI6" s="12">
        <f t="shared" si="35"/>
        <v>0.97282485763356397</v>
      </c>
      <c r="CJ6" s="12">
        <f t="shared" si="36"/>
        <v>0.98262077578083096</v>
      </c>
      <c r="CK6" s="12">
        <f t="shared" si="37"/>
        <v>1.0182429376085964</v>
      </c>
      <c r="CL6" s="12">
        <f t="shared" si="38"/>
        <v>0.62173095329884898</v>
      </c>
      <c r="CM6" s="12">
        <f t="shared" si="39"/>
        <v>0.26411485875513285</v>
      </c>
      <c r="CN6" s="12">
        <f t="shared" si="40"/>
        <v>8.2936417110469438E-2</v>
      </c>
      <c r="CO6" s="12">
        <f t="shared" si="41"/>
        <v>0.26539481619234045</v>
      </c>
      <c r="CP6" s="12">
        <f t="shared" si="42"/>
        <v>0.84544816027129177</v>
      </c>
      <c r="CQ6" s="12">
        <f t="shared" si="43"/>
        <v>1.1541939424574765</v>
      </c>
      <c r="CR6" s="12">
        <f t="shared" si="44"/>
        <v>1.2464515031883721</v>
      </c>
      <c r="CS6" s="12">
        <f t="shared" si="45"/>
        <v>1.0639634956874642</v>
      </c>
      <c r="CT6" s="12">
        <f t="shared" si="46"/>
        <v>1.1260994683835002</v>
      </c>
      <c r="CU6" s="12">
        <f t="shared" si="47"/>
        <v>0.77990658001296254</v>
      </c>
      <c r="CV6" s="12">
        <f t="shared" si="48"/>
        <v>0.81492582984136264</v>
      </c>
      <c r="CW6" s="12">
        <f t="shared" si="49"/>
        <v>0.5482476478180528</v>
      </c>
    </row>
    <row r="7" spans="1:101">
      <c r="A7" s="12" t="s">
        <v>6</v>
      </c>
      <c r="B7" s="12">
        <v>52.5446666666667</v>
      </c>
      <c r="C7" s="12">
        <v>50.674666666666702</v>
      </c>
      <c r="D7" s="12">
        <v>46.261666666666699</v>
      </c>
      <c r="E7" s="12">
        <v>49.759666666666703</v>
      </c>
      <c r="F7" s="12">
        <v>47.201333333333302</v>
      </c>
      <c r="G7" s="12">
        <v>49.234000000000002</v>
      </c>
      <c r="H7" s="12">
        <v>46.085999999999999</v>
      </c>
      <c r="I7" s="12">
        <v>46.008000000000003</v>
      </c>
      <c r="J7" s="12">
        <v>43.677</v>
      </c>
      <c r="K7" s="12">
        <v>41.265999999999998</v>
      </c>
      <c r="L7" s="12">
        <v>40.529333333333298</v>
      </c>
      <c r="M7" s="12">
        <v>38.915999999999997</v>
      </c>
      <c r="N7" s="12">
        <v>35.659333333333301</v>
      </c>
      <c r="O7" s="12">
        <v>34.212666666666699</v>
      </c>
      <c r="P7" s="12">
        <v>33.427333333333301</v>
      </c>
      <c r="Q7" s="12">
        <v>37.688000000000002</v>
      </c>
      <c r="R7" s="12">
        <v>35.4316666666667</v>
      </c>
      <c r="S7" s="12">
        <v>34.303333333333299</v>
      </c>
      <c r="T7" s="12">
        <v>30.014333333333301</v>
      </c>
      <c r="U7" s="12">
        <v>29.111000000000001</v>
      </c>
      <c r="V7" s="12">
        <v>28.1183333333333</v>
      </c>
      <c r="W7" s="12">
        <v>27.803999999999998</v>
      </c>
      <c r="X7" s="12">
        <v>26.8363333333333</v>
      </c>
      <c r="Y7" s="12">
        <v>26.7246666666667</v>
      </c>
      <c r="Z7" s="12">
        <v>27.122</v>
      </c>
      <c r="AA7" s="12">
        <v>26.808</v>
      </c>
      <c r="AB7" s="12">
        <v>27.937000000000001</v>
      </c>
      <c r="AC7" s="12">
        <v>31.007666666666701</v>
      </c>
      <c r="AD7" s="12">
        <v>32.490666666666698</v>
      </c>
      <c r="AE7" s="12">
        <v>35.445</v>
      </c>
      <c r="AF7" s="12">
        <v>38.954333333333302</v>
      </c>
      <c r="AG7" s="12">
        <v>44.524333333333303</v>
      </c>
      <c r="AH7" s="12">
        <v>46.219666666666697</v>
      </c>
      <c r="AI7" s="12">
        <v>46.5996666666667</v>
      </c>
      <c r="AJ7" s="12">
        <v>51.361333333333299</v>
      </c>
      <c r="AK7" s="12">
        <v>51.341999999999999</v>
      </c>
      <c r="AL7" s="12">
        <v>51.413333333333298</v>
      </c>
      <c r="AM7" s="12">
        <v>48.97</v>
      </c>
      <c r="AN7" s="12">
        <v>56.511666666666699</v>
      </c>
      <c r="AO7" s="12">
        <v>65.422333333333299</v>
      </c>
      <c r="AP7" s="12">
        <v>66.596666666666707</v>
      </c>
      <c r="AQ7" s="12">
        <v>68.477000000000004</v>
      </c>
      <c r="AR7" s="12">
        <v>67.855666666666707</v>
      </c>
      <c r="AS7" s="12">
        <v>71.766333333333293</v>
      </c>
      <c r="AT7" s="12">
        <v>69.045333333333303</v>
      </c>
      <c r="AU7" s="12">
        <v>71.716333333333296</v>
      </c>
      <c r="AV7" s="12">
        <v>73.534000000000006</v>
      </c>
      <c r="AW7" s="12">
        <v>70.536666666666704</v>
      </c>
      <c r="AX7" s="12">
        <v>67.077666666666701</v>
      </c>
      <c r="AZ7" s="12" t="s">
        <v>6</v>
      </c>
      <c r="BA7" s="12">
        <f t="shared" si="1"/>
        <v>-0.11257872446712772</v>
      </c>
      <c r="BB7" s="12">
        <f t="shared" si="2"/>
        <v>-0.12647357441902615</v>
      </c>
      <c r="BC7" s="12">
        <f t="shared" si="3"/>
        <v>-0.18919918236027808</v>
      </c>
      <c r="BD7" s="12">
        <f t="shared" si="4"/>
        <v>-9.9183181694981457E-2</v>
      </c>
      <c r="BE7" s="12">
        <f t="shared" si="5"/>
        <v>-0.11107969418024177</v>
      </c>
      <c r="BF7" s="12">
        <f t="shared" si="6"/>
        <v>-1.7634461955293841E-2</v>
      </c>
      <c r="BG7" s="12">
        <f t="shared" si="7"/>
        <v>-7.3113711285723498E-2</v>
      </c>
      <c r="BH7" s="12">
        <f t="shared" si="8"/>
        <v>-2.1718903277469805E-2</v>
      </c>
      <c r="BI7" s="12">
        <f t="shared" si="9"/>
        <v>-7.1729783289632601E-2</v>
      </c>
      <c r="BJ7" s="12">
        <f t="shared" si="10"/>
        <v>-0.12750919339980676</v>
      </c>
      <c r="BK7" s="12">
        <f t="shared" si="11"/>
        <v>-0.13762619277206201</v>
      </c>
      <c r="BL7" s="12">
        <f t="shared" si="12"/>
        <v>-0.16859315292677957</v>
      </c>
      <c r="BM7" s="12">
        <f t="shared" si="13"/>
        <v>-0.26075817048836636</v>
      </c>
      <c r="BN7" s="12">
        <f t="shared" si="14"/>
        <v>-0.30865791336368381</v>
      </c>
      <c r="BO7" s="12">
        <f t="shared" si="15"/>
        <v>-0.32699083158403641</v>
      </c>
      <c r="BP7" s="12">
        <f t="shared" si="16"/>
        <v>-0.16639005394452447</v>
      </c>
      <c r="BQ7" s="12">
        <f t="shared" si="17"/>
        <v>-0.24477187986579174</v>
      </c>
      <c r="BR7" s="12">
        <f t="shared" si="18"/>
        <v>-0.28283105478384352</v>
      </c>
      <c r="BS7" s="12">
        <f t="shared" si="19"/>
        <v>-0.44448919217905197</v>
      </c>
      <c r="BT7" s="12">
        <f t="shared" si="20"/>
        <v>-0.47600781091939742</v>
      </c>
      <c r="BU7" s="12">
        <f t="shared" si="21"/>
        <v>-0.56431868892947623</v>
      </c>
      <c r="BV7" s="12">
        <f t="shared" si="22"/>
        <v>-0.55471360289752125</v>
      </c>
      <c r="BW7" s="12">
        <f t="shared" si="23"/>
        <v>-0.5891954540486305</v>
      </c>
      <c r="BX7" s="12">
        <f t="shared" si="24"/>
        <v>-0.54615343912479342</v>
      </c>
      <c r="BY7" s="12">
        <f t="shared" si="25"/>
        <v>-0.51441457072627184</v>
      </c>
      <c r="BZ7" s="12">
        <f t="shared" si="26"/>
        <v>-0.5340872147081076</v>
      </c>
      <c r="CA7" s="12">
        <f t="shared" si="27"/>
        <v>-0.57698095971179542</v>
      </c>
      <c r="CB7" s="12">
        <f t="shared" si="28"/>
        <v>-0.81479185926658149</v>
      </c>
      <c r="CC7" s="12">
        <f t="shared" si="29"/>
        <v>-1.0511229729278728</v>
      </c>
      <c r="CD7" s="12">
        <f t="shared" si="30"/>
        <v>-0.93898803633316108</v>
      </c>
      <c r="CE7" s="12">
        <f t="shared" si="31"/>
        <v>-0.56548468304295851</v>
      </c>
      <c r="CF7" s="12">
        <f t="shared" si="32"/>
        <v>-0.20531444668606261</v>
      </c>
      <c r="CG7" s="12">
        <f t="shared" si="33"/>
        <v>-0.14659523499736679</v>
      </c>
      <c r="CH7" s="12">
        <f t="shared" si="34"/>
        <v>-0.19309131468453891</v>
      </c>
      <c r="CI7" s="12">
        <f t="shared" si="35"/>
        <v>4.3514311595794768E-2</v>
      </c>
      <c r="CJ7" s="12">
        <f t="shared" si="36"/>
        <v>1.4644929546794533E-2</v>
      </c>
      <c r="CK7" s="12">
        <f t="shared" si="37"/>
        <v>3.7743240701185912E-2</v>
      </c>
      <c r="CL7" s="12">
        <f t="shared" si="38"/>
        <v>-0.16268012137199517</v>
      </c>
      <c r="CM7" s="12">
        <f t="shared" si="39"/>
        <v>3.3900910284427967E-2</v>
      </c>
      <c r="CN7" s="12">
        <f t="shared" si="40"/>
        <v>0.31405349594437437</v>
      </c>
      <c r="CO7" s="12">
        <f t="shared" si="41"/>
        <v>0.83806070723785486</v>
      </c>
      <c r="CP7" s="12">
        <f t="shared" si="42"/>
        <v>1.4764784314432426</v>
      </c>
      <c r="CQ7" s="12">
        <f t="shared" si="43"/>
        <v>1.2223237725417047</v>
      </c>
      <c r="CR7" s="12">
        <f t="shared" si="44"/>
        <v>1.2777140186159033</v>
      </c>
      <c r="CS7" s="12">
        <f t="shared" si="45"/>
        <v>1.1898640301525094</v>
      </c>
      <c r="CT7" s="12">
        <f t="shared" si="46"/>
        <v>1.3258991804719691</v>
      </c>
      <c r="CU7" s="12">
        <f t="shared" si="47"/>
        <v>1.3187557586152174</v>
      </c>
      <c r="CV7" s="12">
        <f t="shared" si="48"/>
        <v>1.0171490587503151</v>
      </c>
      <c r="CW7" s="12">
        <f t="shared" si="49"/>
        <v>0.86266005033843751</v>
      </c>
    </row>
    <row r="8" spans="1:101">
      <c r="A8" s="12" t="s">
        <v>7</v>
      </c>
      <c r="B8" s="12">
        <v>38.3333333333333</v>
      </c>
      <c r="C8" s="12">
        <v>39.6666666666667</v>
      </c>
      <c r="D8" s="12">
        <v>38.6666666666667</v>
      </c>
      <c r="E8" s="12">
        <v>37.3333333333333</v>
      </c>
      <c r="F8" s="12">
        <v>35</v>
      </c>
      <c r="G8" s="12">
        <v>34.6666666666667</v>
      </c>
      <c r="H8" s="12">
        <v>34.6666666666667</v>
      </c>
      <c r="I8" s="12">
        <v>33.6666666666667</v>
      </c>
      <c r="J8" s="12">
        <v>32.6666666666667</v>
      </c>
      <c r="K8" s="12">
        <v>32</v>
      </c>
      <c r="L8" s="12">
        <v>31</v>
      </c>
      <c r="M8" s="12">
        <v>32</v>
      </c>
      <c r="N8" s="12">
        <v>31</v>
      </c>
      <c r="O8" s="12">
        <v>30.6666666666667</v>
      </c>
      <c r="P8" s="12">
        <v>29.3333333333333</v>
      </c>
      <c r="Q8" s="12">
        <v>30.3333333333333</v>
      </c>
      <c r="R8" s="12">
        <v>32</v>
      </c>
      <c r="S8" s="12">
        <v>32</v>
      </c>
      <c r="T8" s="12">
        <v>32.3333333333333</v>
      </c>
      <c r="U8" s="12">
        <v>34</v>
      </c>
      <c r="V8" s="12">
        <v>33</v>
      </c>
      <c r="W8" s="12">
        <v>37</v>
      </c>
      <c r="X8" s="12">
        <v>38.6666666666667</v>
      </c>
      <c r="Y8" s="12">
        <v>43.3333333333333</v>
      </c>
      <c r="Z8" s="12">
        <v>42</v>
      </c>
      <c r="AA8" s="12">
        <v>43</v>
      </c>
      <c r="AB8" s="12">
        <v>44.6666666666667</v>
      </c>
      <c r="AC8" s="12">
        <v>48.6666666666667</v>
      </c>
      <c r="AD8" s="12">
        <v>51.3333333333333</v>
      </c>
      <c r="AE8" s="12">
        <v>49.6666666666667</v>
      </c>
      <c r="AF8" s="12">
        <v>49</v>
      </c>
      <c r="AG8" s="12">
        <v>47.6666666666667</v>
      </c>
      <c r="AH8" s="12">
        <v>52.6666666666667</v>
      </c>
      <c r="AI8" s="12">
        <v>55</v>
      </c>
      <c r="AJ8" s="12">
        <v>59</v>
      </c>
      <c r="AK8" s="12">
        <v>60.6666666666667</v>
      </c>
      <c r="AL8" s="12">
        <v>62.3333333333333</v>
      </c>
      <c r="AM8" s="12">
        <v>63.6666666666667</v>
      </c>
      <c r="AN8" s="12">
        <v>64.3333333333333</v>
      </c>
      <c r="AO8" s="12">
        <v>66.3333333333333</v>
      </c>
      <c r="AP8" s="12">
        <v>64.6666666666667</v>
      </c>
      <c r="AQ8" s="12">
        <v>65</v>
      </c>
      <c r="AR8" s="12">
        <v>63.6666666666667</v>
      </c>
      <c r="AS8" s="12">
        <v>63.3333333333333</v>
      </c>
      <c r="AT8" s="12">
        <v>60.3333333333333</v>
      </c>
      <c r="AU8" s="12">
        <v>58.3333333333333</v>
      </c>
      <c r="AV8" s="12">
        <v>62.3333333333333</v>
      </c>
      <c r="AW8" s="12">
        <v>64.3333333333333</v>
      </c>
      <c r="AX8" s="12">
        <v>65.3333333333333</v>
      </c>
      <c r="AZ8" s="12" t="s">
        <v>7</v>
      </c>
      <c r="BA8" s="12">
        <f t="shared" si="1"/>
        <v>-0.3236987283788943</v>
      </c>
      <c r="BB8" s="12">
        <f t="shared" si="2"/>
        <v>-0.33140503756467704</v>
      </c>
      <c r="BC8" s="12">
        <f t="shared" si="3"/>
        <v>-0.33022643303043309</v>
      </c>
      <c r="BD8" s="12">
        <f t="shared" si="4"/>
        <v>-0.367308622623718</v>
      </c>
      <c r="BE8" s="12">
        <f t="shared" si="5"/>
        <v>-0.40387596223602695</v>
      </c>
      <c r="BF8" s="12">
        <f t="shared" si="6"/>
        <v>-0.44485988299070744</v>
      </c>
      <c r="BG8" s="12">
        <f t="shared" si="7"/>
        <v>-0.42458224487415436</v>
      </c>
      <c r="BH8" s="12">
        <f t="shared" si="8"/>
        <v>-0.42042759580344613</v>
      </c>
      <c r="BI8" s="12">
        <f t="shared" si="9"/>
        <v>-0.43900539861700005</v>
      </c>
      <c r="BJ8" s="12">
        <f t="shared" si="10"/>
        <v>-0.44825489043591449</v>
      </c>
      <c r="BK8" s="12">
        <f t="shared" si="11"/>
        <v>-0.47906727485712641</v>
      </c>
      <c r="BL8" s="12">
        <f t="shared" si="12"/>
        <v>-0.40300673414604882</v>
      </c>
      <c r="BM8" s="12">
        <f t="shared" si="13"/>
        <v>-0.42347229325733737</v>
      </c>
      <c r="BN8" s="12">
        <f t="shared" si="14"/>
        <v>-0.43624722195877463</v>
      </c>
      <c r="BO8" s="12">
        <f t="shared" si="15"/>
        <v>-0.50599688028529466</v>
      </c>
      <c r="BP8" s="12">
        <f t="shared" si="16"/>
        <v>-0.4616377783971517</v>
      </c>
      <c r="BQ8" s="12">
        <f t="shared" si="17"/>
        <v>-0.38513038952788364</v>
      </c>
      <c r="BR8" s="12">
        <f t="shared" si="18"/>
        <v>-0.36704303067246097</v>
      </c>
      <c r="BS8" s="12">
        <f t="shared" si="19"/>
        <v>-0.35540448008835129</v>
      </c>
      <c r="BT8" s="12">
        <f t="shared" si="20"/>
        <v>-0.30885013929924487</v>
      </c>
      <c r="BU8" s="12">
        <f t="shared" si="21"/>
        <v>-0.36508296635039517</v>
      </c>
      <c r="BV8" s="12">
        <f t="shared" si="22"/>
        <v>-0.24013043531775893</v>
      </c>
      <c r="BW8" s="12">
        <f t="shared" si="23"/>
        <v>-0.19495976119047678</v>
      </c>
      <c r="BX8" s="12">
        <f t="shared" si="24"/>
        <v>-0.10111498384657117</v>
      </c>
      <c r="BY8" s="12">
        <f t="shared" si="25"/>
        <v>-0.1222131190019924</v>
      </c>
      <c r="BZ8" s="12">
        <f t="shared" si="26"/>
        <v>-8.182013416362699E-2</v>
      </c>
      <c r="CA8" s="12">
        <f t="shared" si="27"/>
        <v>-1.37869695775694E-2</v>
      </c>
      <c r="CB8" s="12">
        <f t="shared" si="28"/>
        <v>0.16888522550669063</v>
      </c>
      <c r="CC8" s="12">
        <f t="shared" si="29"/>
        <v>0.22626094409221911</v>
      </c>
      <c r="CD8" s="12">
        <f t="shared" si="30"/>
        <v>2.7492129081552186E-3</v>
      </c>
      <c r="CE8" s="12">
        <f t="shared" si="31"/>
        <v>4.6779906392756469E-2</v>
      </c>
      <c r="CF8" s="12">
        <f t="shared" si="32"/>
        <v>-1.1483089702330446E-2</v>
      </c>
      <c r="CG8" s="12">
        <f t="shared" si="33"/>
        <v>0.27447289463211444</v>
      </c>
      <c r="CH8" s="12">
        <f t="shared" si="34"/>
        <v>0.38647123994733151</v>
      </c>
      <c r="CI8" s="12">
        <f t="shared" si="35"/>
        <v>0.59074631059367766</v>
      </c>
      <c r="CJ8" s="12">
        <f t="shared" si="36"/>
        <v>0.67550684985115905</v>
      </c>
      <c r="CK8" s="12">
        <f t="shared" si="37"/>
        <v>0.78893992149366998</v>
      </c>
      <c r="CL8" s="12">
        <f t="shared" si="38"/>
        <v>0.45391257397900386</v>
      </c>
      <c r="CM8" s="12">
        <f t="shared" si="39"/>
        <v>0.25470492830466274</v>
      </c>
      <c r="CN8" s="12">
        <f t="shared" si="40"/>
        <v>0.34242027083336107</v>
      </c>
      <c r="CO8" s="12">
        <f t="shared" si="41"/>
        <v>0.72675706476878676</v>
      </c>
      <c r="CP8" s="12">
        <f t="shared" si="42"/>
        <v>1.1830328980923166</v>
      </c>
      <c r="CQ8" s="12">
        <f t="shared" si="43"/>
        <v>0.88878751439271508</v>
      </c>
      <c r="CR8" s="12">
        <f t="shared" si="44"/>
        <v>0.66885306572820269</v>
      </c>
      <c r="CS8" s="12">
        <f t="shared" si="45"/>
        <v>0.54918327299160352</v>
      </c>
      <c r="CT8" s="12">
        <f t="shared" si="46"/>
        <v>0.34151353307473753</v>
      </c>
      <c r="CU8" s="12">
        <f t="shared" si="47"/>
        <v>0.51765806374781553</v>
      </c>
      <c r="CV8" s="12">
        <f t="shared" si="48"/>
        <v>0.58005564527811493</v>
      </c>
      <c r="CW8" s="12">
        <f t="shared" si="49"/>
        <v>0.73832542460056727</v>
      </c>
    </row>
    <row r="9" spans="1:101">
      <c r="A9" s="12" t="s">
        <v>9</v>
      </c>
      <c r="B9" s="12" t="s">
        <v>89</v>
      </c>
      <c r="C9" s="12" t="s">
        <v>89</v>
      </c>
      <c r="D9" s="12" t="s">
        <v>89</v>
      </c>
      <c r="E9" s="12" t="s">
        <v>89</v>
      </c>
      <c r="F9" s="12" t="s">
        <v>89</v>
      </c>
      <c r="G9" s="12" t="s">
        <v>89</v>
      </c>
      <c r="H9" s="12" t="s">
        <v>89</v>
      </c>
      <c r="I9" s="12" t="s">
        <v>89</v>
      </c>
      <c r="J9" s="12" t="s">
        <v>89</v>
      </c>
      <c r="K9" s="12" t="s">
        <v>89</v>
      </c>
      <c r="L9" s="12" t="s">
        <v>89</v>
      </c>
      <c r="M9" s="12" t="s">
        <v>89</v>
      </c>
      <c r="N9" s="12" t="s">
        <v>89</v>
      </c>
      <c r="O9" s="12" t="s">
        <v>89</v>
      </c>
      <c r="P9" s="12" t="s">
        <v>89</v>
      </c>
      <c r="Q9" s="12" t="s">
        <v>89</v>
      </c>
      <c r="R9" s="12" t="s">
        <v>89</v>
      </c>
      <c r="S9" s="12" t="s">
        <v>89</v>
      </c>
      <c r="T9" s="12" t="s">
        <v>89</v>
      </c>
      <c r="U9" s="12" t="s">
        <v>89</v>
      </c>
      <c r="V9" s="12" t="s">
        <v>89</v>
      </c>
      <c r="W9" s="12" t="s">
        <v>89</v>
      </c>
      <c r="X9" s="12" t="s">
        <v>89</v>
      </c>
      <c r="Y9" s="12" t="s">
        <v>89</v>
      </c>
      <c r="Z9" s="12" t="s">
        <v>89</v>
      </c>
      <c r="AA9" s="12" t="s">
        <v>89</v>
      </c>
      <c r="AB9" s="12" t="s">
        <v>89</v>
      </c>
      <c r="AC9" s="12" t="s">
        <v>89</v>
      </c>
      <c r="AD9" s="12" t="s">
        <v>89</v>
      </c>
      <c r="AE9" s="12" t="s">
        <v>89</v>
      </c>
      <c r="AF9" s="12">
        <v>22.616499999999998</v>
      </c>
      <c r="AG9" s="12">
        <v>22.590666666666699</v>
      </c>
      <c r="AH9" s="12">
        <v>26.157333333333298</v>
      </c>
      <c r="AI9" s="12">
        <v>29.215</v>
      </c>
      <c r="AJ9" s="12">
        <v>33.832333333333303</v>
      </c>
      <c r="AK9" s="12">
        <v>34.192666666666703</v>
      </c>
      <c r="AL9" s="12">
        <v>30.559666666666701</v>
      </c>
      <c r="AM9" s="12">
        <v>32.155666666666697</v>
      </c>
      <c r="AN9" s="12">
        <v>35.003666666666703</v>
      </c>
      <c r="AO9" s="12">
        <v>39.299333333333301</v>
      </c>
      <c r="AP9" s="12">
        <v>36.482999999999997</v>
      </c>
      <c r="AQ9" s="12">
        <v>44.6061697768314</v>
      </c>
      <c r="AR9" s="12">
        <v>58.906598046091602</v>
      </c>
      <c r="AS9" s="12">
        <v>68.204149259802904</v>
      </c>
      <c r="AT9" s="12">
        <v>73.578388783693597</v>
      </c>
      <c r="AU9" s="12">
        <v>67.054999499631606</v>
      </c>
      <c r="AV9" s="12">
        <v>70.531739643125803</v>
      </c>
      <c r="AW9" s="12">
        <v>68.218955032942702</v>
      </c>
      <c r="AX9" s="12">
        <v>71.052874071616799</v>
      </c>
      <c r="AZ9" s="12" t="s">
        <v>9</v>
      </c>
      <c r="BA9" s="12" t="e">
        <f t="shared" si="1"/>
        <v>#VALUE!</v>
      </c>
      <c r="BB9" s="12" t="e">
        <f t="shared" si="2"/>
        <v>#VALUE!</v>
      </c>
      <c r="BC9" s="12" t="e">
        <f t="shared" si="3"/>
        <v>#VALUE!</v>
      </c>
      <c r="BD9" s="12" t="e">
        <f t="shared" si="4"/>
        <v>#VALUE!</v>
      </c>
      <c r="BE9" s="12" t="e">
        <f t="shared" si="5"/>
        <v>#VALUE!</v>
      </c>
      <c r="BF9" s="12" t="e">
        <f t="shared" si="6"/>
        <v>#VALUE!</v>
      </c>
      <c r="BG9" s="12" t="e">
        <f t="shared" si="7"/>
        <v>#VALUE!</v>
      </c>
      <c r="BH9" s="12" t="e">
        <f t="shared" si="8"/>
        <v>#VALUE!</v>
      </c>
      <c r="BI9" s="12" t="e">
        <f t="shared" si="9"/>
        <v>#VALUE!</v>
      </c>
      <c r="BJ9" s="12" t="e">
        <f t="shared" si="10"/>
        <v>#VALUE!</v>
      </c>
      <c r="BK9" s="12" t="e">
        <f t="shared" si="11"/>
        <v>#VALUE!</v>
      </c>
      <c r="BL9" s="12" t="e">
        <f t="shared" si="12"/>
        <v>#VALUE!</v>
      </c>
      <c r="BM9" s="12" t="e">
        <f t="shared" si="13"/>
        <v>#VALUE!</v>
      </c>
      <c r="BN9" s="12" t="e">
        <f t="shared" si="14"/>
        <v>#VALUE!</v>
      </c>
      <c r="BO9" s="12" t="e">
        <f t="shared" si="15"/>
        <v>#VALUE!</v>
      </c>
      <c r="BP9" s="12" t="e">
        <f t="shared" si="16"/>
        <v>#VALUE!</v>
      </c>
      <c r="BQ9" s="12" t="e">
        <f t="shared" si="17"/>
        <v>#VALUE!</v>
      </c>
      <c r="BR9" s="12" t="e">
        <f t="shared" si="18"/>
        <v>#VALUE!</v>
      </c>
      <c r="BS9" s="12" t="e">
        <f t="shared" si="19"/>
        <v>#VALUE!</v>
      </c>
      <c r="BT9" s="12" t="e">
        <f t="shared" si="20"/>
        <v>#VALUE!</v>
      </c>
      <c r="BU9" s="12" t="e">
        <f t="shared" si="21"/>
        <v>#VALUE!</v>
      </c>
      <c r="BV9" s="12" t="e">
        <f t="shared" si="22"/>
        <v>#VALUE!</v>
      </c>
      <c r="BW9" s="12" t="e">
        <f t="shared" si="23"/>
        <v>#VALUE!</v>
      </c>
      <c r="BX9" s="12" t="e">
        <f t="shared" si="24"/>
        <v>#VALUE!</v>
      </c>
      <c r="BY9" s="12" t="e">
        <f t="shared" si="25"/>
        <v>#VALUE!</v>
      </c>
      <c r="BZ9" s="12" t="e">
        <f t="shared" si="26"/>
        <v>#VALUE!</v>
      </c>
      <c r="CA9" s="12" t="e">
        <f t="shared" si="27"/>
        <v>#VALUE!</v>
      </c>
      <c r="CB9" s="12" t="e">
        <f t="shared" si="28"/>
        <v>#VALUE!</v>
      </c>
      <c r="CC9" s="12" t="e">
        <f t="shared" si="29"/>
        <v>#VALUE!</v>
      </c>
      <c r="CD9" s="12" t="e">
        <f t="shared" si="30"/>
        <v>#VALUE!</v>
      </c>
      <c r="CE9" s="12">
        <f t="shared" si="31"/>
        <v>-1.5612450591357105</v>
      </c>
      <c r="CF9" s="12">
        <f t="shared" si="32"/>
        <v>-1.5582684215334439</v>
      </c>
      <c r="CG9" s="12">
        <f t="shared" si="33"/>
        <v>-1.4569115329142097</v>
      </c>
      <c r="CH9" s="12">
        <f t="shared" si="34"/>
        <v>-1.3925082217227813</v>
      </c>
      <c r="CI9" s="12">
        <f t="shared" si="35"/>
        <v>-1.2122584729783688</v>
      </c>
      <c r="CJ9" s="12">
        <f t="shared" si="36"/>
        <v>-1.200770244393963</v>
      </c>
      <c r="CK9" s="12">
        <f t="shared" si="37"/>
        <v>-1.3967993584153717</v>
      </c>
      <c r="CL9" s="12">
        <f t="shared" si="38"/>
        <v>-0.86811866370790614</v>
      </c>
      <c r="CM9" s="12">
        <f t="shared" si="39"/>
        <v>-0.57326544210158292</v>
      </c>
      <c r="CN9" s="12">
        <f t="shared" si="40"/>
        <v>-0.49936610935200054</v>
      </c>
      <c r="CO9" s="12">
        <f t="shared" si="41"/>
        <v>-0.89860291353901178</v>
      </c>
      <c r="CP9" s="12">
        <f t="shared" si="42"/>
        <v>-0.53812855917139879</v>
      </c>
      <c r="CQ9" s="12">
        <f t="shared" si="43"/>
        <v>0.50978167141371333</v>
      </c>
      <c r="CR9" s="12">
        <f t="shared" si="44"/>
        <v>1.0205250242638215</v>
      </c>
      <c r="CS9" s="12">
        <f t="shared" si="45"/>
        <v>1.5232250721852461</v>
      </c>
      <c r="CT9" s="12">
        <f t="shared" si="46"/>
        <v>0.98303508993748057</v>
      </c>
      <c r="CU9" s="12">
        <f t="shared" si="47"/>
        <v>1.1040271247883291</v>
      </c>
      <c r="CV9" s="12">
        <f t="shared" si="48"/>
        <v>0.85384065099717554</v>
      </c>
      <c r="CW9" s="12">
        <f t="shared" si="49"/>
        <v>1.1460095200068083</v>
      </c>
    </row>
    <row r="10" spans="1:101">
      <c r="A10" s="12" t="s">
        <v>25</v>
      </c>
      <c r="B10" s="12">
        <v>26.3333333333333</v>
      </c>
      <c r="C10" s="12">
        <v>23.3333333333333</v>
      </c>
      <c r="D10" s="12">
        <v>25</v>
      </c>
      <c r="E10" s="12">
        <v>24.3333333333333</v>
      </c>
      <c r="F10" s="12">
        <v>26</v>
      </c>
      <c r="G10" s="12">
        <v>26</v>
      </c>
      <c r="H10" s="12">
        <v>26</v>
      </c>
      <c r="I10" s="12">
        <v>25.6666666666667</v>
      </c>
      <c r="J10" s="12">
        <v>25.3333333333333</v>
      </c>
      <c r="K10" s="12">
        <v>26</v>
      </c>
      <c r="L10" s="12">
        <v>24.6666666666667</v>
      </c>
      <c r="M10" s="12">
        <v>23</v>
      </c>
      <c r="N10" s="12">
        <v>23.6666666666667</v>
      </c>
      <c r="O10" s="12">
        <v>29</v>
      </c>
      <c r="P10" s="12">
        <v>31</v>
      </c>
      <c r="Q10" s="12">
        <v>30.6666666666667</v>
      </c>
      <c r="R10" s="12">
        <v>27.3333333333333</v>
      </c>
      <c r="S10" s="12">
        <v>28</v>
      </c>
      <c r="T10" s="12">
        <v>26.6666666666667</v>
      </c>
      <c r="U10" s="12">
        <v>26.6666666666667</v>
      </c>
      <c r="V10" s="12">
        <v>28.3333333333333</v>
      </c>
      <c r="W10" s="12">
        <v>31.6666666666667</v>
      </c>
      <c r="X10" s="12">
        <v>33.3333333333333</v>
      </c>
      <c r="Y10" s="12">
        <v>32.3333333333333</v>
      </c>
      <c r="Z10" s="12">
        <v>28</v>
      </c>
      <c r="AA10" s="12">
        <v>26</v>
      </c>
      <c r="AB10" s="12">
        <v>26.6666666666667</v>
      </c>
      <c r="AC10" s="12">
        <v>33.6666666666667</v>
      </c>
      <c r="AD10" s="12">
        <v>38</v>
      </c>
      <c r="AE10" s="12">
        <v>37.6666666666667</v>
      </c>
      <c r="AF10" s="12">
        <v>37.6666666666667</v>
      </c>
      <c r="AG10" s="12">
        <v>37.6666666666667</v>
      </c>
      <c r="AH10" s="12">
        <v>40.6666666666667</v>
      </c>
      <c r="AI10" s="12">
        <v>42.6666666666667</v>
      </c>
      <c r="AJ10" s="12">
        <v>45.6666666666667</v>
      </c>
      <c r="AK10" s="12">
        <v>44.6666666666667</v>
      </c>
      <c r="AL10" s="12">
        <v>42.6666666666667</v>
      </c>
      <c r="AM10" s="12">
        <v>45.3333333333333</v>
      </c>
      <c r="AN10" s="12">
        <v>50.3333333333333</v>
      </c>
      <c r="AO10" s="12">
        <v>54.3333333333333</v>
      </c>
      <c r="AP10" s="12">
        <v>53</v>
      </c>
      <c r="AQ10" s="12">
        <v>51.3333333333333</v>
      </c>
      <c r="AR10" s="12">
        <v>50.3333333333333</v>
      </c>
      <c r="AS10" s="12">
        <v>50.6666666666667</v>
      </c>
      <c r="AT10" s="12">
        <v>52</v>
      </c>
      <c r="AU10" s="12">
        <v>50.3333333333333</v>
      </c>
      <c r="AV10" s="12">
        <v>51.3333333333333</v>
      </c>
      <c r="AW10" s="12">
        <v>46.3333333333333</v>
      </c>
      <c r="AX10" s="12">
        <v>49.6666666666667</v>
      </c>
      <c r="AZ10" s="12" t="s">
        <v>25</v>
      </c>
      <c r="BA10" s="12">
        <f t="shared" si="1"/>
        <v>-0.50196771887529523</v>
      </c>
      <c r="BB10" s="12">
        <f t="shared" si="2"/>
        <v>-0.63547606754702113</v>
      </c>
      <c r="BC10" s="12">
        <f t="shared" si="3"/>
        <v>-0.58399502102588485</v>
      </c>
      <c r="BD10" s="12">
        <f t="shared" si="4"/>
        <v>-0.64781218216717851</v>
      </c>
      <c r="BE10" s="12">
        <f t="shared" si="5"/>
        <v>-0.61984960548556856</v>
      </c>
      <c r="BF10" s="12">
        <f t="shared" si="6"/>
        <v>-0.69903271139491829</v>
      </c>
      <c r="BG10" s="12">
        <f t="shared" si="7"/>
        <v>-0.69132816913415973</v>
      </c>
      <c r="BH10" s="12">
        <f t="shared" si="8"/>
        <v>-0.67888180444172008</v>
      </c>
      <c r="BI10" s="12">
        <f t="shared" si="9"/>
        <v>-0.68362601371197695</v>
      </c>
      <c r="BJ10" s="12">
        <f t="shared" si="10"/>
        <v>-0.655946902330653</v>
      </c>
      <c r="BK10" s="12">
        <f t="shared" si="11"/>
        <v>-0.70599397695647625</v>
      </c>
      <c r="BL10" s="12">
        <f t="shared" si="12"/>
        <v>-0.70805621809246644</v>
      </c>
      <c r="BM10" s="12">
        <f t="shared" si="13"/>
        <v>-0.67956835141425331</v>
      </c>
      <c r="BN10" s="12">
        <f t="shared" si="14"/>
        <v>-0.49621587612078505</v>
      </c>
      <c r="BO10" s="12">
        <f t="shared" si="15"/>
        <v>-0.4331235499232764</v>
      </c>
      <c r="BP10" s="12">
        <f t="shared" si="16"/>
        <v>-0.44825635506263917</v>
      </c>
      <c r="BQ10" s="12">
        <f t="shared" si="17"/>
        <v>-0.5760016022786637</v>
      </c>
      <c r="BR10" s="12">
        <f t="shared" si="18"/>
        <v>-0.51328669357599555</v>
      </c>
      <c r="BS10" s="12">
        <f t="shared" si="19"/>
        <v>-0.57309027936129853</v>
      </c>
      <c r="BT10" s="12">
        <f t="shared" si="20"/>
        <v>-0.55958094830199523</v>
      </c>
      <c r="BU10" s="12">
        <f t="shared" si="21"/>
        <v>-0.55554388243828434</v>
      </c>
      <c r="BV10" s="12">
        <f t="shared" si="22"/>
        <v>-0.4225768134994381</v>
      </c>
      <c r="BW10" s="12">
        <f t="shared" si="23"/>
        <v>-0.37268851173936246</v>
      </c>
      <c r="BX10" s="12">
        <f t="shared" si="24"/>
        <v>-0.39586609820817742</v>
      </c>
      <c r="BY10" s="12">
        <f t="shared" si="25"/>
        <v>-0.49126946556335233</v>
      </c>
      <c r="BZ10" s="12">
        <f t="shared" si="26"/>
        <v>-0.55665587831235286</v>
      </c>
      <c r="CA10" s="12">
        <f t="shared" si="27"/>
        <v>-0.61974595396156085</v>
      </c>
      <c r="CB10" s="12">
        <f t="shared" si="28"/>
        <v>-0.66667490086507919</v>
      </c>
      <c r="CC10" s="12">
        <f t="shared" si="29"/>
        <v>-0.67763370423787794</v>
      </c>
      <c r="CD10" s="12">
        <f t="shared" si="30"/>
        <v>-0.7918726310549834</v>
      </c>
      <c r="CE10" s="12">
        <f t="shared" si="31"/>
        <v>-0.64396555734995786</v>
      </c>
      <c r="CF10" s="12">
        <f t="shared" si="32"/>
        <v>-0.62832203205003878</v>
      </c>
      <c r="CG10" s="12">
        <f t="shared" si="33"/>
        <v>-0.50927420565542592</v>
      </c>
      <c r="CH10" s="12">
        <f t="shared" si="34"/>
        <v>-0.46444001442270266</v>
      </c>
      <c r="CI10" s="12">
        <f t="shared" si="35"/>
        <v>-0.36445005700604144</v>
      </c>
      <c r="CJ10" s="12">
        <f t="shared" si="36"/>
        <v>-0.45845226127379202</v>
      </c>
      <c r="CK10" s="12">
        <f t="shared" si="37"/>
        <v>-0.56394787358436427</v>
      </c>
      <c r="CL10" s="12">
        <f t="shared" si="38"/>
        <v>-0.31525499790362238</v>
      </c>
      <c r="CM10" s="12">
        <f t="shared" si="39"/>
        <v>-0.14051215061500222</v>
      </c>
      <c r="CN10" s="12">
        <f t="shared" si="40"/>
        <v>-3.1236478527604368E-2</v>
      </c>
      <c r="CO10" s="12">
        <f t="shared" si="41"/>
        <v>5.3937118928133958E-2</v>
      </c>
      <c r="CP10" s="12">
        <f t="shared" si="42"/>
        <v>2.9618377203812645E-2</v>
      </c>
      <c r="CQ10" s="12">
        <f t="shared" si="43"/>
        <v>-0.17283819786634674</v>
      </c>
      <c r="CR10" s="12">
        <f t="shared" si="44"/>
        <v>-0.24567779358372741</v>
      </c>
      <c r="CS10" s="12">
        <f t="shared" si="45"/>
        <v>-6.3650325455847409E-2</v>
      </c>
      <c r="CT10" s="12">
        <f t="shared" si="46"/>
        <v>-0.24692591840683265</v>
      </c>
      <c r="CU10" s="12">
        <f t="shared" si="47"/>
        <v>-0.26908748504761837</v>
      </c>
      <c r="CV10" s="12">
        <f t="shared" si="48"/>
        <v>-0.68824335136339698</v>
      </c>
      <c r="CW10" s="12">
        <f t="shared" si="49"/>
        <v>-0.37838151399672842</v>
      </c>
    </row>
    <row r="11" spans="1:101">
      <c r="A11" s="12" t="s">
        <v>11</v>
      </c>
      <c r="B11" s="12">
        <v>47.3333333333333</v>
      </c>
      <c r="C11" s="12">
        <v>48</v>
      </c>
      <c r="D11" s="12">
        <v>48.3333333333333</v>
      </c>
      <c r="E11" s="12">
        <v>47.3333333333333</v>
      </c>
      <c r="F11" s="12">
        <v>47.3333333333333</v>
      </c>
      <c r="G11" s="12">
        <v>45.6666666666667</v>
      </c>
      <c r="H11" s="12">
        <v>46</v>
      </c>
      <c r="I11" s="12">
        <v>43.6666666666667</v>
      </c>
      <c r="J11" s="12">
        <v>43</v>
      </c>
      <c r="K11" s="12">
        <v>43.3333333333333</v>
      </c>
      <c r="L11" s="12">
        <v>44.6666666666667</v>
      </c>
      <c r="M11" s="12">
        <v>45.3333333333333</v>
      </c>
      <c r="N11" s="12">
        <v>42.6666666666667</v>
      </c>
      <c r="O11" s="12">
        <v>39.6666666666667</v>
      </c>
      <c r="P11" s="12">
        <v>37.6666666666667</v>
      </c>
      <c r="Q11" s="12">
        <v>39.3333333333333</v>
      </c>
      <c r="R11" s="12">
        <v>41</v>
      </c>
      <c r="S11" s="12">
        <v>42</v>
      </c>
      <c r="T11" s="12">
        <v>41.6666666666667</v>
      </c>
      <c r="U11" s="12">
        <v>43</v>
      </c>
      <c r="V11" s="12">
        <v>42</v>
      </c>
      <c r="W11" s="12">
        <v>44.3333333333333</v>
      </c>
      <c r="X11" s="12">
        <v>45</v>
      </c>
      <c r="Y11" s="12">
        <v>45.3333333333333</v>
      </c>
      <c r="Z11" s="12">
        <v>44</v>
      </c>
      <c r="AA11" s="12">
        <v>44</v>
      </c>
      <c r="AB11" s="12">
        <v>45.6666666666667</v>
      </c>
      <c r="AC11" s="12">
        <v>46.6666666666667</v>
      </c>
      <c r="AD11" s="12">
        <v>47.6666666666667</v>
      </c>
      <c r="AE11" s="12">
        <v>50.3333333333333</v>
      </c>
      <c r="AF11" s="12">
        <v>51</v>
      </c>
      <c r="AG11" s="12">
        <v>50.6666666666667</v>
      </c>
      <c r="AH11" s="12">
        <v>48.3333333333333</v>
      </c>
      <c r="AI11" s="12">
        <v>48.6666666666667</v>
      </c>
      <c r="AJ11" s="12">
        <v>50</v>
      </c>
      <c r="AK11" s="12">
        <v>53</v>
      </c>
      <c r="AL11" s="12">
        <v>53.6666666666667</v>
      </c>
      <c r="AM11" s="12">
        <v>55</v>
      </c>
      <c r="AN11" s="12">
        <v>53</v>
      </c>
      <c r="AO11" s="12">
        <v>55.3333333333333</v>
      </c>
      <c r="AP11" s="12">
        <v>52.6666666666667</v>
      </c>
      <c r="AQ11" s="12">
        <v>56</v>
      </c>
      <c r="AR11" s="12">
        <v>55.6666666666667</v>
      </c>
      <c r="AS11" s="12">
        <v>58.3333333333333</v>
      </c>
      <c r="AT11" s="12">
        <v>55.6666666666667</v>
      </c>
      <c r="AU11" s="12">
        <v>57.6666666666667</v>
      </c>
      <c r="AV11" s="12">
        <v>62.6666666666667</v>
      </c>
      <c r="AW11" s="12">
        <v>67</v>
      </c>
      <c r="AX11" s="12">
        <v>67.6666666666667</v>
      </c>
      <c r="AZ11" s="12" t="s">
        <v>11</v>
      </c>
      <c r="BA11" s="12">
        <f t="shared" si="1"/>
        <v>-0.18999698550659352</v>
      </c>
      <c r="BB11" s="12">
        <f t="shared" si="2"/>
        <v>-0.17626675696144151</v>
      </c>
      <c r="BC11" s="12">
        <f t="shared" si="3"/>
        <v>-0.15073157810682247</v>
      </c>
      <c r="BD11" s="12">
        <f t="shared" si="4"/>
        <v>-0.15153665374413294</v>
      </c>
      <c r="BE11" s="12">
        <f t="shared" si="5"/>
        <v>-0.10791208074591521</v>
      </c>
      <c r="BF11" s="12">
        <f t="shared" si="6"/>
        <v>-0.1222559084776719</v>
      </c>
      <c r="BG11" s="12">
        <f t="shared" si="7"/>
        <v>-7.5760651611072732E-2</v>
      </c>
      <c r="BH11" s="12">
        <f t="shared" si="8"/>
        <v>-9.7359835005603662E-2</v>
      </c>
      <c r="BI11" s="12">
        <f t="shared" si="9"/>
        <v>-9.4312713710445931E-2</v>
      </c>
      <c r="BJ11" s="12">
        <f t="shared" si="10"/>
        <v>-5.5947756856965174E-2</v>
      </c>
      <c r="BK11" s="12">
        <f t="shared" si="11"/>
        <v>1.0616661252000722E-2</v>
      </c>
      <c r="BL11" s="12">
        <f t="shared" si="12"/>
        <v>4.8918427256050244E-2</v>
      </c>
      <c r="BM11" s="12">
        <f t="shared" si="13"/>
        <v>-1.6046746189513551E-2</v>
      </c>
      <c r="BN11" s="12">
        <f t="shared" si="14"/>
        <v>-0.11241648948392478</v>
      </c>
      <c r="BO11" s="12">
        <f t="shared" si="15"/>
        <v>-0.14163022847520745</v>
      </c>
      <c r="BP11" s="12">
        <f t="shared" si="16"/>
        <v>-0.10033934836538516</v>
      </c>
      <c r="BQ11" s="12">
        <f t="shared" si="17"/>
        <v>-1.7021622079953183E-2</v>
      </c>
      <c r="BR11" s="12">
        <f t="shared" si="18"/>
        <v>-1.4338734136243646E-3</v>
      </c>
      <c r="BS11" s="12">
        <f t="shared" si="19"/>
        <v>3.1368363612155957E-3</v>
      </c>
      <c r="BT11" s="12">
        <f t="shared" si="20"/>
        <v>-1.1350555231407094E-3</v>
      </c>
      <c r="BU11" s="12">
        <f t="shared" si="21"/>
        <v>2.2345146762456276E-3</v>
      </c>
      <c r="BV11" s="12">
        <f t="shared" si="22"/>
        <v>1.0733334682050366E-2</v>
      </c>
      <c r="BW11" s="12">
        <f t="shared" si="23"/>
        <v>1.6093130086321256E-2</v>
      </c>
      <c r="BX11" s="12">
        <f t="shared" si="24"/>
        <v>-4.7523872144460938E-2</v>
      </c>
      <c r="BY11" s="12">
        <f t="shared" si="25"/>
        <v>-6.9490783778940995E-2</v>
      </c>
      <c r="BZ11" s="12">
        <f t="shared" si="26"/>
        <v>-5.3888619801937224E-2</v>
      </c>
      <c r="CA11" s="12">
        <f t="shared" si="27"/>
        <v>1.9877418443763457E-2</v>
      </c>
      <c r="CB11" s="12">
        <f t="shared" si="28"/>
        <v>5.7477208657121331E-2</v>
      </c>
      <c r="CC11" s="12">
        <f t="shared" si="29"/>
        <v>-2.2310084198553692E-2</v>
      </c>
      <c r="CD11" s="12">
        <f t="shared" si="30"/>
        <v>4.6894870906102976E-2</v>
      </c>
      <c r="CE11" s="12">
        <f t="shared" si="31"/>
        <v>0.16867616470029465</v>
      </c>
      <c r="CF11" s="12">
        <f t="shared" si="32"/>
        <v>0.17356859300198205</v>
      </c>
      <c r="CG11" s="12">
        <f t="shared" si="33"/>
        <v>-8.5468915828350346E-3</v>
      </c>
      <c r="CH11" s="12">
        <f t="shared" si="34"/>
        <v>-5.0483187972414668E-2</v>
      </c>
      <c r="CI11" s="12">
        <f t="shared" si="35"/>
        <v>-5.4011237536134328E-2</v>
      </c>
      <c r="CJ11" s="12">
        <f t="shared" si="36"/>
        <v>0.13215144243711768</v>
      </c>
      <c r="CK11" s="12">
        <f t="shared" si="37"/>
        <v>0.19275207959487775</v>
      </c>
      <c r="CL11" s="12">
        <f t="shared" si="38"/>
        <v>9.0306085452671381E-2</v>
      </c>
      <c r="CM11" s="12">
        <f t="shared" si="39"/>
        <v>-6.5232707011255567E-2</v>
      </c>
      <c r="CN11" s="12">
        <f t="shared" si="40"/>
        <v>-9.8416080857248998E-5</v>
      </c>
      <c r="CO11" s="12">
        <f t="shared" si="41"/>
        <v>3.4713691904117272E-2</v>
      </c>
      <c r="CP11" s="12">
        <f t="shared" si="42"/>
        <v>0.4234672379950109</v>
      </c>
      <c r="CQ11" s="12">
        <f t="shared" si="43"/>
        <v>0.25181208703728114</v>
      </c>
      <c r="CR11" s="12">
        <f t="shared" si="44"/>
        <v>0.30785404231559682</v>
      </c>
      <c r="CS11" s="12">
        <f t="shared" si="45"/>
        <v>0.20599645786103449</v>
      </c>
      <c r="CT11" s="12">
        <f t="shared" si="46"/>
        <v>0.29247691211794491</v>
      </c>
      <c r="CU11" s="12">
        <f t="shared" si="47"/>
        <v>0.54149883795374254</v>
      </c>
      <c r="CV11" s="12">
        <f t="shared" si="48"/>
        <v>0.76795179292871163</v>
      </c>
      <c r="CW11" s="12">
        <f t="shared" si="49"/>
        <v>0.90464347928527633</v>
      </c>
    </row>
    <row r="12" spans="1:101">
      <c r="A12" s="12" t="s">
        <v>8</v>
      </c>
      <c r="B12" s="12">
        <v>30</v>
      </c>
      <c r="C12" s="12">
        <v>31</v>
      </c>
      <c r="D12" s="12">
        <v>29.3333333333333</v>
      </c>
      <c r="E12" s="12">
        <v>27.6666666666667</v>
      </c>
      <c r="F12" s="12">
        <v>27.6666666666667</v>
      </c>
      <c r="G12" s="12">
        <v>29</v>
      </c>
      <c r="H12" s="12">
        <v>29.3333333333333</v>
      </c>
      <c r="I12" s="12">
        <v>27.3333333333333</v>
      </c>
      <c r="J12" s="12">
        <v>26.6666666666667</v>
      </c>
      <c r="K12" s="12">
        <v>27</v>
      </c>
      <c r="L12" s="12">
        <v>28.3333333333333</v>
      </c>
      <c r="M12" s="12">
        <v>29.3333333333333</v>
      </c>
      <c r="N12" s="12">
        <v>29.3333333333333</v>
      </c>
      <c r="O12" s="12">
        <v>27.6666666666667</v>
      </c>
      <c r="P12" s="12">
        <v>26.6666666666667</v>
      </c>
      <c r="Q12" s="12">
        <v>27</v>
      </c>
      <c r="R12" s="12">
        <v>28</v>
      </c>
      <c r="S12" s="12">
        <v>27.6666666666667</v>
      </c>
      <c r="T12" s="12">
        <v>27.6666666666667</v>
      </c>
      <c r="U12" s="12">
        <v>29</v>
      </c>
      <c r="V12" s="12">
        <v>30</v>
      </c>
      <c r="W12" s="12">
        <v>31.6666666666667</v>
      </c>
      <c r="X12" s="12">
        <v>32.3333333333333</v>
      </c>
      <c r="Y12" s="12">
        <v>33.3333333333333</v>
      </c>
      <c r="Z12" s="12">
        <v>32.6666666666667</v>
      </c>
      <c r="AA12" s="12">
        <v>32.6666666666667</v>
      </c>
      <c r="AB12" s="12">
        <v>33.3333333333333</v>
      </c>
      <c r="AC12" s="12">
        <v>36.6666666666667</v>
      </c>
      <c r="AD12" s="12">
        <v>41</v>
      </c>
      <c r="AE12" s="12">
        <v>44</v>
      </c>
      <c r="AF12" s="12">
        <v>45.3333333333333</v>
      </c>
      <c r="AG12" s="12">
        <v>44.6666666666667</v>
      </c>
      <c r="AH12" s="12">
        <v>45.6666666666667</v>
      </c>
      <c r="AI12" s="12">
        <v>46.3333333333333</v>
      </c>
      <c r="AJ12" s="12">
        <v>48.6666666666667</v>
      </c>
      <c r="AK12" s="12">
        <v>49.6666666666667</v>
      </c>
      <c r="AL12" s="12">
        <v>50</v>
      </c>
      <c r="AM12" s="12">
        <v>50</v>
      </c>
      <c r="AN12" s="12">
        <v>52</v>
      </c>
      <c r="AO12" s="12">
        <v>52</v>
      </c>
      <c r="AP12" s="12">
        <v>50</v>
      </c>
      <c r="AQ12" s="12">
        <v>51</v>
      </c>
      <c r="AR12" s="12">
        <v>52.3333333333333</v>
      </c>
      <c r="AS12" s="12">
        <v>55.6666666666667</v>
      </c>
      <c r="AT12" s="12">
        <v>52</v>
      </c>
      <c r="AU12" s="12">
        <v>54.6666666666667</v>
      </c>
      <c r="AV12" s="12">
        <v>57.3333333333333</v>
      </c>
      <c r="AW12" s="12">
        <v>58.6666666666667</v>
      </c>
      <c r="AX12" s="12">
        <v>55.3333333333333</v>
      </c>
      <c r="AZ12" s="12" t="s">
        <v>8</v>
      </c>
      <c r="BA12" s="12">
        <f t="shared" si="1"/>
        <v>-0.44749663844583892</v>
      </c>
      <c r="BB12" s="12">
        <f t="shared" si="2"/>
        <v>-0.49274884939204328</v>
      </c>
      <c r="BC12" s="12">
        <f t="shared" si="3"/>
        <v>-0.50353181019805948</v>
      </c>
      <c r="BD12" s="12">
        <f t="shared" si="4"/>
        <v>-0.57588819254064882</v>
      </c>
      <c r="BE12" s="12">
        <f t="shared" si="5"/>
        <v>-0.57985448636528225</v>
      </c>
      <c r="BF12" s="12">
        <f t="shared" si="6"/>
        <v>-0.61104980925499941</v>
      </c>
      <c r="BG12" s="12">
        <f t="shared" si="7"/>
        <v>-0.58873358288031297</v>
      </c>
      <c r="BH12" s="12">
        <f t="shared" si="8"/>
        <v>-0.62503717764208178</v>
      </c>
      <c r="BI12" s="12">
        <f t="shared" si="9"/>
        <v>-0.63914953824016107</v>
      </c>
      <c r="BJ12" s="12">
        <f t="shared" si="10"/>
        <v>-0.62133156701486325</v>
      </c>
      <c r="BK12" s="12">
        <f t="shared" si="11"/>
        <v>-0.57461535995159119</v>
      </c>
      <c r="BL12" s="12">
        <f t="shared" si="12"/>
        <v>-0.49339176642646998</v>
      </c>
      <c r="BM12" s="12">
        <f t="shared" si="13"/>
        <v>-0.48167594283845605</v>
      </c>
      <c r="BN12" s="12">
        <f t="shared" si="14"/>
        <v>-0.54419079945039128</v>
      </c>
      <c r="BO12" s="12">
        <f t="shared" si="15"/>
        <v>-0.62259420886451877</v>
      </c>
      <c r="BP12" s="12">
        <f t="shared" si="16"/>
        <v>-0.59545201174224904</v>
      </c>
      <c r="BQ12" s="12">
        <f t="shared" si="17"/>
        <v>-0.54873428617140829</v>
      </c>
      <c r="BR12" s="12">
        <f t="shared" si="18"/>
        <v>-0.52547366548462227</v>
      </c>
      <c r="BS12" s="12">
        <f t="shared" si="19"/>
        <v>-0.53467513831313096</v>
      </c>
      <c r="BT12" s="12">
        <f t="shared" si="20"/>
        <v>-0.47980296361930275</v>
      </c>
      <c r="BU12" s="12">
        <f t="shared" si="21"/>
        <v>-0.48752212669260875</v>
      </c>
      <c r="BV12" s="12">
        <f t="shared" si="22"/>
        <v>-0.4225768134994381</v>
      </c>
      <c r="BW12" s="12">
        <f t="shared" si="23"/>
        <v>-0.40601265246727813</v>
      </c>
      <c r="BX12" s="12">
        <f t="shared" si="24"/>
        <v>-0.36907054235712233</v>
      </c>
      <c r="BY12" s="12">
        <f t="shared" si="25"/>
        <v>-0.36825068337623146</v>
      </c>
      <c r="BZ12" s="12">
        <f t="shared" si="26"/>
        <v>-0.37044578256775357</v>
      </c>
      <c r="CA12" s="12">
        <f t="shared" si="27"/>
        <v>-0.3953167004860107</v>
      </c>
      <c r="CB12" s="12">
        <f t="shared" si="28"/>
        <v>-0.49956287559072521</v>
      </c>
      <c r="CC12" s="12">
        <f t="shared" si="29"/>
        <v>-0.47425740836360558</v>
      </c>
      <c r="CD12" s="12">
        <f t="shared" si="30"/>
        <v>-0.3724888800744402</v>
      </c>
      <c r="CE12" s="12">
        <f t="shared" si="31"/>
        <v>-0.17669656717106555</v>
      </c>
      <c r="CF12" s="12">
        <f t="shared" si="32"/>
        <v>-0.19653477240664294</v>
      </c>
      <c r="CG12" s="12">
        <f t="shared" si="33"/>
        <v>-0.18271291386895078</v>
      </c>
      <c r="CH12" s="12">
        <f t="shared" si="34"/>
        <v>-0.21146639825864236</v>
      </c>
      <c r="CI12" s="12">
        <f t="shared" si="35"/>
        <v>-0.14953087429610409</v>
      </c>
      <c r="CJ12" s="12">
        <f t="shared" si="36"/>
        <v>-0.10409003904724479</v>
      </c>
      <c r="CK12" s="12">
        <f t="shared" si="37"/>
        <v>-5.948123813153855E-2</v>
      </c>
      <c r="CL12" s="12">
        <f t="shared" si="38"/>
        <v>-0.11946688869713501</v>
      </c>
      <c r="CM12" s="12">
        <f t="shared" si="39"/>
        <v>-9.3462498362660212E-2</v>
      </c>
      <c r="CN12" s="12">
        <f t="shared" si="40"/>
        <v>-0.10389195757001328</v>
      </c>
      <c r="CO12" s="12">
        <f t="shared" si="41"/>
        <v>-0.11907372428803342</v>
      </c>
      <c r="CP12" s="12">
        <f t="shared" si="42"/>
        <v>1.4863157187300535E-3</v>
      </c>
      <c r="CQ12" s="12">
        <f t="shared" si="43"/>
        <v>-1.3594341027488266E-2</v>
      </c>
      <c r="CR12" s="12">
        <f t="shared" si="44"/>
        <v>0.11532122982887846</v>
      </c>
      <c r="CS12" s="12">
        <f t="shared" si="45"/>
        <v>-6.3650325455847409E-2</v>
      </c>
      <c r="CT12" s="12">
        <f t="shared" si="46"/>
        <v>7.1812117812356094E-2</v>
      </c>
      <c r="CU12" s="12">
        <f t="shared" si="47"/>
        <v>0.16004645065898193</v>
      </c>
      <c r="CV12" s="12">
        <f t="shared" si="48"/>
        <v>0.18077633152060663</v>
      </c>
      <c r="CW12" s="12">
        <f t="shared" si="49"/>
        <v>2.5533761666120182E-2</v>
      </c>
    </row>
    <row r="13" spans="1:101">
      <c r="A13" s="12" t="s">
        <v>30</v>
      </c>
      <c r="B13" s="12">
        <v>41.3333333333333</v>
      </c>
      <c r="C13" s="12">
        <v>40.3333333333333</v>
      </c>
      <c r="D13" s="12">
        <v>39.6666666666667</v>
      </c>
      <c r="E13" s="12">
        <v>41</v>
      </c>
      <c r="F13" s="12">
        <v>40.6666666666667</v>
      </c>
      <c r="G13" s="12">
        <v>37</v>
      </c>
      <c r="H13" s="12">
        <v>34.3333333333333</v>
      </c>
      <c r="I13" s="12">
        <v>33</v>
      </c>
      <c r="J13" s="12">
        <v>35</v>
      </c>
      <c r="K13" s="12">
        <v>35.3333333333333</v>
      </c>
      <c r="L13" s="12">
        <v>33.3333333333333</v>
      </c>
      <c r="M13" s="12">
        <v>32</v>
      </c>
      <c r="N13" s="12">
        <v>31</v>
      </c>
      <c r="O13" s="12">
        <v>31.3333333333333</v>
      </c>
      <c r="P13" s="12">
        <v>29.3333333333333</v>
      </c>
      <c r="Q13" s="12">
        <v>29</v>
      </c>
      <c r="R13" s="12">
        <v>27.6666666666667</v>
      </c>
      <c r="S13" s="12">
        <v>30.3333333333333</v>
      </c>
      <c r="T13" s="12">
        <v>30.6666666666667</v>
      </c>
      <c r="U13" s="12">
        <v>32</v>
      </c>
      <c r="V13" s="12">
        <v>29</v>
      </c>
      <c r="W13" s="12">
        <v>28.3333333333333</v>
      </c>
      <c r="X13" s="12">
        <v>26.3333333333333</v>
      </c>
      <c r="Y13" s="12">
        <v>28</v>
      </c>
      <c r="Z13" s="12">
        <v>29.3333333333333</v>
      </c>
      <c r="AA13" s="12">
        <v>31.6666666666667</v>
      </c>
      <c r="AB13" s="12">
        <v>33.6666666666667</v>
      </c>
      <c r="AC13" s="12">
        <v>40.481301701738197</v>
      </c>
      <c r="AD13" s="12">
        <v>50.605838135714301</v>
      </c>
      <c r="AE13" s="12">
        <v>58.758985274224401</v>
      </c>
      <c r="AF13" s="12">
        <v>62.962486495664201</v>
      </c>
      <c r="AG13" s="12">
        <v>66.814998495652205</v>
      </c>
      <c r="AH13" s="12">
        <v>68.871662068837495</v>
      </c>
      <c r="AI13" s="12">
        <v>69.605557405545298</v>
      </c>
      <c r="AJ13" s="12">
        <v>68.478494912399896</v>
      </c>
      <c r="AK13" s="12">
        <v>69.586333249400496</v>
      </c>
      <c r="AL13" s="12">
        <v>70.246061408164294</v>
      </c>
      <c r="AM13" s="12">
        <v>70.855998701824007</v>
      </c>
      <c r="AN13" s="12">
        <v>71.341028607145105</v>
      </c>
      <c r="AO13" s="12">
        <v>71.961775282507602</v>
      </c>
      <c r="AP13" s="12">
        <v>71.252481554479004</v>
      </c>
      <c r="AQ13" s="12">
        <v>72.153052691437296</v>
      </c>
      <c r="AR13" s="12">
        <v>74.120960220188294</v>
      </c>
      <c r="AS13" s="12">
        <v>75.758631702159207</v>
      </c>
      <c r="AT13" s="12">
        <v>74.427879543212796</v>
      </c>
      <c r="AU13" s="12">
        <v>76.253870476162902</v>
      </c>
      <c r="AV13" s="12">
        <v>79.025307710122206</v>
      </c>
      <c r="AW13" s="12">
        <v>83.4792146671399</v>
      </c>
      <c r="AX13" s="12">
        <v>83.4792146671399</v>
      </c>
      <c r="AZ13" s="12" t="s">
        <v>30</v>
      </c>
      <c r="BA13" s="12">
        <f t="shared" si="1"/>
        <v>-0.27913148075479405</v>
      </c>
      <c r="BB13" s="12">
        <f t="shared" si="2"/>
        <v>-0.31899397511641936</v>
      </c>
      <c r="BC13" s="12">
        <f t="shared" si="3"/>
        <v>-0.31165799976247321</v>
      </c>
      <c r="BD13" s="12">
        <f t="shared" si="4"/>
        <v>-0.28819223403453609</v>
      </c>
      <c r="BE13" s="12">
        <f t="shared" si="5"/>
        <v>-0.26789255722705552</v>
      </c>
      <c r="BF13" s="12">
        <f t="shared" si="6"/>
        <v>-0.37642873688188272</v>
      </c>
      <c r="BG13" s="12">
        <f t="shared" si="7"/>
        <v>-0.43484170349954115</v>
      </c>
      <c r="BH13" s="12">
        <f t="shared" si="8"/>
        <v>-0.44196544652330338</v>
      </c>
      <c r="BI13" s="12">
        <f t="shared" si="9"/>
        <v>-0.36117156654132737</v>
      </c>
      <c r="BJ13" s="12">
        <f t="shared" si="10"/>
        <v>-0.33287043938328315</v>
      </c>
      <c r="BK13" s="12">
        <f t="shared" si="11"/>
        <v>-0.39546270039947196</v>
      </c>
      <c r="BL13" s="12">
        <f t="shared" si="12"/>
        <v>-0.40300673414604882</v>
      </c>
      <c r="BM13" s="12">
        <f t="shared" si="13"/>
        <v>-0.42347229325733737</v>
      </c>
      <c r="BN13" s="12">
        <f t="shared" si="14"/>
        <v>-0.41225976029397332</v>
      </c>
      <c r="BO13" s="12">
        <f t="shared" si="15"/>
        <v>-0.50599688028529466</v>
      </c>
      <c r="BP13" s="12">
        <f t="shared" si="16"/>
        <v>-0.51516347173518984</v>
      </c>
      <c r="BQ13" s="12">
        <f t="shared" si="17"/>
        <v>-0.562367944225034</v>
      </c>
      <c r="BR13" s="12">
        <f t="shared" si="18"/>
        <v>-0.42797789021560162</v>
      </c>
      <c r="BS13" s="12">
        <f t="shared" si="19"/>
        <v>-0.41942971516862809</v>
      </c>
      <c r="BT13" s="12">
        <f t="shared" si="20"/>
        <v>-0.377231269027268</v>
      </c>
      <c r="BU13" s="12">
        <f t="shared" si="21"/>
        <v>-0.52833518014001324</v>
      </c>
      <c r="BV13" s="12">
        <f t="shared" si="22"/>
        <v>-0.53660579986299062</v>
      </c>
      <c r="BW13" s="12">
        <f t="shared" si="23"/>
        <v>-0.60595749683477207</v>
      </c>
      <c r="BX13" s="12">
        <f t="shared" si="24"/>
        <v>-0.51198017356274872</v>
      </c>
      <c r="BY13" s="12">
        <f t="shared" si="25"/>
        <v>-0.45612124208131888</v>
      </c>
      <c r="BZ13" s="12">
        <f t="shared" si="26"/>
        <v>-0.39837729692944335</v>
      </c>
      <c r="CA13" s="12">
        <f t="shared" si="27"/>
        <v>-0.38409523781223082</v>
      </c>
      <c r="CB13" s="12">
        <f t="shared" si="28"/>
        <v>-0.28707241345962387</v>
      </c>
      <c r="CC13" s="12">
        <f t="shared" si="29"/>
        <v>0.17694251790619447</v>
      </c>
      <c r="CD13" s="12">
        <f t="shared" si="30"/>
        <v>0.60482879439464332</v>
      </c>
      <c r="CE13" s="12">
        <f t="shared" si="31"/>
        <v>0.89776733663825503</v>
      </c>
      <c r="CF13" s="12">
        <f t="shared" si="32"/>
        <v>1.1696605856091074</v>
      </c>
      <c r="CG13" s="12">
        <f t="shared" si="33"/>
        <v>1.3328577410174713</v>
      </c>
      <c r="CH13" s="12">
        <f t="shared" si="34"/>
        <v>1.3941496053035038</v>
      </c>
      <c r="CI13" s="12">
        <f t="shared" si="35"/>
        <v>1.2697831038914393</v>
      </c>
      <c r="CJ13" s="12">
        <f t="shared" si="36"/>
        <v>1.3076654242066432</v>
      </c>
      <c r="CK13" s="12">
        <f t="shared" si="37"/>
        <v>1.3332636454704596</v>
      </c>
      <c r="CL13" s="12">
        <f t="shared" si="38"/>
        <v>0.75553808661208965</v>
      </c>
      <c r="CM13" s="12">
        <f t="shared" si="39"/>
        <v>0.45253070373859444</v>
      </c>
      <c r="CN13" s="12">
        <f t="shared" si="40"/>
        <v>0.51767904772464157</v>
      </c>
      <c r="CO13" s="12">
        <f t="shared" si="41"/>
        <v>1.106562860437452</v>
      </c>
      <c r="CP13" s="12">
        <f t="shared" si="42"/>
        <v>1.7867232524570251</v>
      </c>
      <c r="CQ13" s="12">
        <f t="shared" si="43"/>
        <v>1.721178527386912</v>
      </c>
      <c r="CR13" s="12">
        <f t="shared" si="44"/>
        <v>1.5659571810794821</v>
      </c>
      <c r="CS13" s="12">
        <f t="shared" si="45"/>
        <v>1.5856966496657274</v>
      </c>
      <c r="CT13" s="12">
        <f t="shared" si="46"/>
        <v>1.6596574138974571</v>
      </c>
      <c r="CU13" s="12">
        <f t="shared" si="47"/>
        <v>1.7115068402520071</v>
      </c>
      <c r="CV13" s="12">
        <f t="shared" si="48"/>
        <v>1.9290946500272463</v>
      </c>
      <c r="CW13" s="12">
        <f t="shared" si="49"/>
        <v>2.0317487177340823</v>
      </c>
    </row>
    <row r="14" spans="1:101">
      <c r="A14" s="12" t="s">
        <v>17</v>
      </c>
      <c r="B14" s="12">
        <v>51.3333333333333</v>
      </c>
      <c r="C14" s="12">
        <v>48.3333333333333</v>
      </c>
      <c r="D14" s="12">
        <v>47</v>
      </c>
      <c r="E14" s="12">
        <v>46</v>
      </c>
      <c r="F14" s="12">
        <v>45</v>
      </c>
      <c r="G14" s="12">
        <v>42</v>
      </c>
      <c r="H14" s="12">
        <v>39.3333333333333</v>
      </c>
      <c r="I14" s="12">
        <v>35</v>
      </c>
      <c r="J14" s="12">
        <v>34.3333333333333</v>
      </c>
      <c r="K14" s="12">
        <v>33.6666666666667</v>
      </c>
      <c r="L14" s="12">
        <v>35.6666666666667</v>
      </c>
      <c r="M14" s="12">
        <v>35.3333333333333</v>
      </c>
      <c r="N14" s="12">
        <v>34.3333333333333</v>
      </c>
      <c r="O14" s="12">
        <v>34</v>
      </c>
      <c r="P14" s="12">
        <v>34</v>
      </c>
      <c r="Q14" s="12">
        <v>35</v>
      </c>
      <c r="R14" s="12">
        <v>34.6666666666667</v>
      </c>
      <c r="S14" s="12">
        <v>36.6666666666667</v>
      </c>
      <c r="T14" s="12">
        <v>36.3333333333333</v>
      </c>
      <c r="U14" s="12">
        <v>37.6666666666667</v>
      </c>
      <c r="V14" s="12">
        <v>36.3333333333333</v>
      </c>
      <c r="W14" s="12">
        <v>37.6666666666667</v>
      </c>
      <c r="X14" s="12">
        <v>39.3333333333333</v>
      </c>
      <c r="Y14" s="12">
        <v>40.3333333333333</v>
      </c>
      <c r="Z14" s="12">
        <v>39.6666666666667</v>
      </c>
      <c r="AA14" s="12">
        <v>38.6666666666667</v>
      </c>
      <c r="AB14" s="12">
        <v>40.3333333333333</v>
      </c>
      <c r="AC14" s="12">
        <v>45.3333333333333</v>
      </c>
      <c r="AD14" s="12">
        <v>58</v>
      </c>
      <c r="AE14" s="12">
        <v>68</v>
      </c>
      <c r="AF14" s="12">
        <v>67.6666666666667</v>
      </c>
      <c r="AG14" s="12">
        <v>64.3333333333333</v>
      </c>
      <c r="AH14" s="12">
        <v>61.6666666666667</v>
      </c>
      <c r="AI14" s="12">
        <v>62.6666666666667</v>
      </c>
      <c r="AJ14" s="12">
        <v>63.3333333333333</v>
      </c>
      <c r="AK14" s="12">
        <v>63.6666666666667</v>
      </c>
      <c r="AL14" s="12">
        <v>63.6666666666667</v>
      </c>
      <c r="AM14" s="12">
        <v>56.3333333333333</v>
      </c>
      <c r="AN14" s="12">
        <v>55.6666666666667</v>
      </c>
      <c r="AO14" s="12">
        <v>56.3333333333333</v>
      </c>
      <c r="AP14" s="12">
        <v>56.3333333333333</v>
      </c>
      <c r="AQ14" s="12">
        <v>62</v>
      </c>
      <c r="AR14" s="12">
        <v>71.6666666666667</v>
      </c>
      <c r="AS14" s="12">
        <v>80.3333333333333</v>
      </c>
      <c r="AT14" s="12">
        <v>70</v>
      </c>
      <c r="AU14" s="12">
        <v>68.3333333333333</v>
      </c>
      <c r="AV14" s="12">
        <v>69</v>
      </c>
      <c r="AW14" s="12">
        <v>74.6666666666667</v>
      </c>
      <c r="AX14" s="12">
        <v>71.3333333333333</v>
      </c>
      <c r="AZ14" s="12" t="s">
        <v>17</v>
      </c>
      <c r="BA14" s="12">
        <f t="shared" si="1"/>
        <v>-0.13057398867445985</v>
      </c>
      <c r="BB14" s="12">
        <f t="shared" si="2"/>
        <v>-0.17006122573731267</v>
      </c>
      <c r="BC14" s="12">
        <f t="shared" si="3"/>
        <v>-0.17548948913076831</v>
      </c>
      <c r="BD14" s="12">
        <f t="shared" si="4"/>
        <v>-0.18030624959474359</v>
      </c>
      <c r="BE14" s="12">
        <f t="shared" si="5"/>
        <v>-0.16390524751431407</v>
      </c>
      <c r="BF14" s="12">
        <f t="shared" si="6"/>
        <v>-0.22979056664868472</v>
      </c>
      <c r="BG14" s="12">
        <f t="shared" si="7"/>
        <v>-0.2809498241187694</v>
      </c>
      <c r="BH14" s="12">
        <f t="shared" si="8"/>
        <v>-0.3773518943637349</v>
      </c>
      <c r="BI14" s="12">
        <f t="shared" si="9"/>
        <v>-0.38340980427723526</v>
      </c>
      <c r="BJ14" s="12">
        <f t="shared" si="10"/>
        <v>-0.39056266490959707</v>
      </c>
      <c r="BK14" s="12">
        <f t="shared" si="11"/>
        <v>-0.31185812594181395</v>
      </c>
      <c r="BL14" s="12">
        <f t="shared" si="12"/>
        <v>-0.29002544379552486</v>
      </c>
      <c r="BM14" s="12">
        <f t="shared" si="13"/>
        <v>-0.30706499409510346</v>
      </c>
      <c r="BN14" s="12">
        <f t="shared" si="14"/>
        <v>-0.31630991363475736</v>
      </c>
      <c r="BO14" s="12">
        <f t="shared" si="15"/>
        <v>-0.30195155527164602</v>
      </c>
      <c r="BP14" s="12">
        <f t="shared" si="16"/>
        <v>-0.27429785171401216</v>
      </c>
      <c r="BQ14" s="12">
        <f t="shared" si="17"/>
        <v>-0.27606112509886582</v>
      </c>
      <c r="BR14" s="12">
        <f t="shared" si="18"/>
        <v>-0.19642542395166934</v>
      </c>
      <c r="BS14" s="12">
        <f t="shared" si="19"/>
        <v>-0.20174391589568086</v>
      </c>
      <c r="BT14" s="12">
        <f t="shared" si="20"/>
        <v>-0.18348473479786795</v>
      </c>
      <c r="BU14" s="12">
        <f t="shared" si="21"/>
        <v>-0.22903945485904806</v>
      </c>
      <c r="BV14" s="12">
        <f t="shared" si="22"/>
        <v>-0.21732463804504776</v>
      </c>
      <c r="BW14" s="12">
        <f t="shared" si="23"/>
        <v>-0.17274366737186855</v>
      </c>
      <c r="BX14" s="12">
        <f t="shared" si="24"/>
        <v>-0.18150165139973651</v>
      </c>
      <c r="BY14" s="12">
        <f t="shared" si="25"/>
        <v>-0.18372251009555152</v>
      </c>
      <c r="BZ14" s="12">
        <f t="shared" si="26"/>
        <v>-0.20285669639761503</v>
      </c>
      <c r="CA14" s="12">
        <f t="shared" si="27"/>
        <v>-0.15966598433668067</v>
      </c>
      <c r="CB14" s="12">
        <f t="shared" si="28"/>
        <v>-1.6794802575928566E-2</v>
      </c>
      <c r="CC14" s="12">
        <f t="shared" si="29"/>
        <v>0.67820826825727099</v>
      </c>
      <c r="CD14" s="12">
        <f t="shared" si="30"/>
        <v>1.2167548078518371</v>
      </c>
      <c r="CE14" s="12">
        <f t="shared" si="31"/>
        <v>1.1844783172631148</v>
      </c>
      <c r="CF14" s="12">
        <f t="shared" si="32"/>
        <v>1.0165818142105127</v>
      </c>
      <c r="CG14" s="12">
        <f t="shared" si="33"/>
        <v>0.86228321984776968</v>
      </c>
      <c r="CH14" s="12">
        <f t="shared" si="34"/>
        <v>0.91541607374492406</v>
      </c>
      <c r="CI14" s="12">
        <f t="shared" si="35"/>
        <v>0.9011851300635848</v>
      </c>
      <c r="CJ14" s="12">
        <f t="shared" si="36"/>
        <v>0.88812418318708741</v>
      </c>
      <c r="CK14" s="12">
        <f t="shared" si="37"/>
        <v>0.88066112793964324</v>
      </c>
      <c r="CL14" s="12">
        <f t="shared" si="38"/>
        <v>0.14624554522595171</v>
      </c>
      <c r="CM14" s="12">
        <f t="shared" si="39"/>
        <v>1.0046736592491078E-2</v>
      </c>
      <c r="CN14" s="12">
        <f t="shared" si="40"/>
        <v>3.1039646365889871E-2</v>
      </c>
      <c r="CO14" s="12">
        <f t="shared" si="41"/>
        <v>0.24617138916831802</v>
      </c>
      <c r="CP14" s="12">
        <f t="shared" si="42"/>
        <v>0.92984434472654798</v>
      </c>
      <c r="CQ14" s="12">
        <f t="shared" si="43"/>
        <v>1.5257629417481489</v>
      </c>
      <c r="CR14" s="12">
        <f t="shared" si="44"/>
        <v>1.8962497453310627</v>
      </c>
      <c r="CS14" s="12">
        <f t="shared" si="45"/>
        <v>1.2600702471906517</v>
      </c>
      <c r="CT14" s="12">
        <f t="shared" si="46"/>
        <v>1.0770628474267003</v>
      </c>
      <c r="CU14" s="12">
        <f t="shared" si="47"/>
        <v>0.99447354786626263</v>
      </c>
      <c r="CV14" s="12">
        <f t="shared" si="48"/>
        <v>1.3081532174241728</v>
      </c>
      <c r="CW14" s="12">
        <f t="shared" si="49"/>
        <v>1.1660004223612355</v>
      </c>
    </row>
    <row r="15" spans="1:101">
      <c r="A15" s="12" t="s">
        <v>44</v>
      </c>
      <c r="B15" s="12">
        <v>79</v>
      </c>
      <c r="C15" s="12">
        <v>74.3333333333333</v>
      </c>
      <c r="D15" s="12">
        <v>72.6666666666667</v>
      </c>
      <c r="E15" s="12">
        <v>70.3333333333333</v>
      </c>
      <c r="F15" s="12">
        <v>69</v>
      </c>
      <c r="G15" s="12">
        <v>70.6666666666667</v>
      </c>
      <c r="H15" s="12">
        <v>67.3333333333333</v>
      </c>
      <c r="I15" s="12">
        <v>66</v>
      </c>
      <c r="J15" s="12">
        <v>61.6666666666667</v>
      </c>
      <c r="K15" s="12">
        <v>60</v>
      </c>
      <c r="L15" s="12">
        <v>51.6666666666667</v>
      </c>
      <c r="M15" s="12">
        <v>48.3333333333333</v>
      </c>
      <c r="N15" s="12">
        <v>50.6666666666667</v>
      </c>
      <c r="O15" s="12">
        <v>54.6666666666667</v>
      </c>
      <c r="P15" s="12">
        <v>62</v>
      </c>
      <c r="Q15" s="12">
        <v>58.3333333333333</v>
      </c>
      <c r="R15" s="12">
        <v>59.6666666666667</v>
      </c>
      <c r="S15" s="12">
        <v>53.3333333333333</v>
      </c>
      <c r="T15" s="12">
        <v>53.6666666666667</v>
      </c>
      <c r="U15" s="12">
        <v>51.6666666666667</v>
      </c>
      <c r="V15" s="12">
        <v>47.6666666666667</v>
      </c>
      <c r="W15" s="12">
        <v>46.3333333333333</v>
      </c>
      <c r="X15" s="12">
        <v>45.6666666666667</v>
      </c>
      <c r="Y15" s="12">
        <v>46.3333333333333</v>
      </c>
      <c r="Z15" s="12">
        <v>45</v>
      </c>
      <c r="AA15" s="12">
        <v>43.6666666666667</v>
      </c>
      <c r="AB15" s="12">
        <v>44</v>
      </c>
      <c r="AC15" s="12">
        <v>43</v>
      </c>
      <c r="AD15" s="12">
        <v>42.3333333333333</v>
      </c>
      <c r="AE15" s="12">
        <v>40.3333333333333</v>
      </c>
      <c r="AF15" s="12">
        <v>37.6666666666667</v>
      </c>
      <c r="AG15" s="12">
        <v>34.6666666666667</v>
      </c>
      <c r="AH15" s="12">
        <v>32</v>
      </c>
      <c r="AI15" s="12">
        <v>30</v>
      </c>
      <c r="AJ15" s="12">
        <v>29.6666666666667</v>
      </c>
      <c r="AK15" s="12">
        <v>30</v>
      </c>
      <c r="AL15" s="12">
        <v>29</v>
      </c>
      <c r="AM15" s="12">
        <v>27.6666666666667</v>
      </c>
      <c r="AN15" s="12">
        <v>27.3333333333333</v>
      </c>
      <c r="AO15" s="12">
        <v>29.6666666666667</v>
      </c>
      <c r="AP15" s="12">
        <v>32</v>
      </c>
      <c r="AQ15" s="12">
        <v>31.3333333333333</v>
      </c>
      <c r="AR15" s="12">
        <v>32.3333333333333</v>
      </c>
      <c r="AS15" s="12">
        <v>31</v>
      </c>
      <c r="AT15" s="12">
        <v>28.6666666666667</v>
      </c>
      <c r="AU15" s="12">
        <v>24.3333333333333</v>
      </c>
      <c r="AV15" s="12">
        <v>21.6666666666667</v>
      </c>
      <c r="AW15" s="12">
        <v>21.6666666666667</v>
      </c>
      <c r="AX15" s="12">
        <v>22.3333333333333</v>
      </c>
      <c r="AZ15" s="12" t="s">
        <v>44</v>
      </c>
      <c r="BA15" s="12">
        <f t="shared" si="1"/>
        <v>0.28043507274779855</v>
      </c>
      <c r="BB15" s="12">
        <f t="shared" si="2"/>
        <v>0.31397020974478412</v>
      </c>
      <c r="BC15" s="12">
        <f t="shared" si="3"/>
        <v>0.30110029808020161</v>
      </c>
      <c r="BD15" s="12">
        <f t="shared" si="4"/>
        <v>0.34473887467891268</v>
      </c>
      <c r="BE15" s="12">
        <f t="shared" si="5"/>
        <v>0.41202446781779678</v>
      </c>
      <c r="BF15" s="12">
        <f t="shared" si="6"/>
        <v>0.61093494268831794</v>
      </c>
      <c r="BG15" s="12">
        <f t="shared" si="7"/>
        <v>0.58084470041355241</v>
      </c>
      <c r="BH15" s="12">
        <f t="shared" si="8"/>
        <v>0.62415816410957681</v>
      </c>
      <c r="BI15" s="12">
        <f t="shared" si="9"/>
        <v>0.5283579428949452</v>
      </c>
      <c r="BJ15" s="12">
        <f t="shared" si="10"/>
        <v>0.52097449840619847</v>
      </c>
      <c r="BK15" s="12">
        <f t="shared" si="11"/>
        <v>0.26143038462496765</v>
      </c>
      <c r="BL15" s="12">
        <f t="shared" si="12"/>
        <v>0.15060158857152278</v>
      </c>
      <c r="BM15" s="12">
        <f t="shared" si="13"/>
        <v>0.26333077179985054</v>
      </c>
      <c r="BN15" s="12">
        <f t="shared" si="14"/>
        <v>0.42730139797415828</v>
      </c>
      <c r="BO15" s="12">
        <f t="shared" si="15"/>
        <v>0.92232039481023742</v>
      </c>
      <c r="BP15" s="12">
        <f t="shared" si="16"/>
        <v>0.66240178170167752</v>
      </c>
      <c r="BQ15" s="12">
        <f t="shared" si="17"/>
        <v>0.74646322892316319</v>
      </c>
      <c r="BR15" s="12">
        <f t="shared" si="18"/>
        <v>0.41292317147972257</v>
      </c>
      <c r="BS15" s="12">
        <f t="shared" si="19"/>
        <v>0.46411852893922689</v>
      </c>
      <c r="BT15" s="12">
        <f t="shared" si="20"/>
        <v>0.29518317329829408</v>
      </c>
      <c r="BU15" s="12">
        <f t="shared" si="21"/>
        <v>0.23350848421153933</v>
      </c>
      <c r="BV15" s="12">
        <f t="shared" si="22"/>
        <v>7.9150726500180485E-2</v>
      </c>
      <c r="BW15" s="12">
        <f t="shared" si="23"/>
        <v>3.8309223904932799E-2</v>
      </c>
      <c r="BX15" s="12">
        <f t="shared" si="24"/>
        <v>-2.0728316293405821E-2</v>
      </c>
      <c r="BY15" s="12">
        <f t="shared" si="25"/>
        <v>-4.3129616167415286E-2</v>
      </c>
      <c r="BZ15" s="12">
        <f t="shared" si="26"/>
        <v>-6.3199124589166225E-2</v>
      </c>
      <c r="CA15" s="12">
        <f t="shared" si="27"/>
        <v>-3.6229894925125752E-2</v>
      </c>
      <c r="CB15" s="12">
        <f t="shared" si="28"/>
        <v>-0.14677082223375759</v>
      </c>
      <c r="CC15" s="12">
        <f t="shared" si="29"/>
        <v>-0.38386794353059789</v>
      </c>
      <c r="CD15" s="12">
        <f t="shared" si="30"/>
        <v>-0.61528999906317916</v>
      </c>
      <c r="CE15" s="12">
        <f t="shared" si="31"/>
        <v>-0.64396555734995786</v>
      </c>
      <c r="CF15" s="12">
        <f t="shared" si="32"/>
        <v>-0.81337371475435127</v>
      </c>
      <c r="CG15" s="12">
        <f t="shared" si="33"/>
        <v>-1.0753137780853184</v>
      </c>
      <c r="CH15" s="12">
        <f t="shared" si="34"/>
        <v>-1.338348870262202</v>
      </c>
      <c r="CI15" s="12">
        <f t="shared" si="35"/>
        <v>-1.5106856981257073</v>
      </c>
      <c r="CJ15" s="12">
        <f t="shared" si="36"/>
        <v>-1.4979147798049994</v>
      </c>
      <c r="CK15" s="12">
        <f t="shared" si="37"/>
        <v>-1.504090239655546</v>
      </c>
      <c r="CL15" s="12">
        <f t="shared" si="38"/>
        <v>-1.0564528398996023</v>
      </c>
      <c r="CM15" s="12">
        <f t="shared" si="39"/>
        <v>-0.78979735169730891</v>
      </c>
      <c r="CN15" s="12">
        <f t="shared" si="40"/>
        <v>-0.79930868554736456</v>
      </c>
      <c r="CO15" s="12">
        <f t="shared" si="41"/>
        <v>-1.1571387835850377</v>
      </c>
      <c r="CP15" s="12">
        <f t="shared" si="42"/>
        <v>-1.6583053119013109</v>
      </c>
      <c r="CQ15" s="12">
        <f t="shared" si="43"/>
        <v>-1.606032909416073</v>
      </c>
      <c r="CR15" s="12">
        <f t="shared" si="44"/>
        <v>-1.6656072856733128</v>
      </c>
      <c r="CS15" s="12">
        <f t="shared" si="45"/>
        <v>-1.7795844011087143</v>
      </c>
      <c r="CT15" s="12">
        <f t="shared" si="46"/>
        <v>-2.1593541357219359</v>
      </c>
      <c r="CU15" s="12">
        <f t="shared" si="47"/>
        <v>-2.3909163893746928</v>
      </c>
      <c r="CV15" s="12">
        <f t="shared" si="48"/>
        <v>-2.4262827171313903</v>
      </c>
      <c r="CW15" s="12">
        <f t="shared" si="49"/>
        <v>-2.3266787260175552</v>
      </c>
    </row>
    <row r="16" spans="1:101">
      <c r="A16" s="12" t="s">
        <v>31</v>
      </c>
      <c r="B16" s="12">
        <v>397.92</v>
      </c>
      <c r="C16" s="12">
        <v>306.98333333333301</v>
      </c>
      <c r="D16" s="12">
        <v>313.14333333333298</v>
      </c>
      <c r="E16" s="12">
        <v>260.243333333333</v>
      </c>
      <c r="F16" s="12">
        <v>238.37</v>
      </c>
      <c r="G16" s="12">
        <v>177.363333333333</v>
      </c>
      <c r="H16" s="12">
        <v>177.33666666666701</v>
      </c>
      <c r="I16" s="12">
        <v>157.613333333333</v>
      </c>
      <c r="J16" s="12">
        <v>155.71666666666701</v>
      </c>
      <c r="K16" s="12">
        <v>160.606666666667</v>
      </c>
      <c r="L16" s="12">
        <v>156.80666666666701</v>
      </c>
      <c r="M16" s="12">
        <v>177.13333333333301</v>
      </c>
      <c r="N16" s="12">
        <v>166.386666666667</v>
      </c>
      <c r="O16" s="12">
        <v>160.32</v>
      </c>
      <c r="P16" s="12">
        <v>120.473333333333</v>
      </c>
      <c r="Q16" s="12">
        <v>135.75333333333299</v>
      </c>
      <c r="R16" s="12">
        <v>128.809666666667</v>
      </c>
      <c r="S16" s="12">
        <v>153.976333333333</v>
      </c>
      <c r="T16" s="12">
        <v>146.54966666666701</v>
      </c>
      <c r="U16" s="12">
        <v>176.95333333333301</v>
      </c>
      <c r="V16" s="12">
        <v>134.50233333333301</v>
      </c>
      <c r="W16" s="12">
        <v>174.53899999999999</v>
      </c>
      <c r="X16" s="12">
        <v>175.52566666666701</v>
      </c>
      <c r="Y16" s="12">
        <v>227.43</v>
      </c>
      <c r="Z16" s="12">
        <v>232.91333333333299</v>
      </c>
      <c r="AA16" s="12">
        <v>221.113333333333</v>
      </c>
      <c r="AB16" s="12">
        <v>184.83666666666701</v>
      </c>
      <c r="AC16" s="12">
        <v>109.072505175983</v>
      </c>
      <c r="AD16" s="12">
        <v>76.221338953671804</v>
      </c>
      <c r="AE16" s="12">
        <v>55.879945892856</v>
      </c>
      <c r="AF16" s="12">
        <v>55.611297328488902</v>
      </c>
      <c r="AG16" s="12">
        <v>55.7498292242133</v>
      </c>
      <c r="AH16" s="12">
        <v>55.185226817577501</v>
      </c>
      <c r="AI16" s="12">
        <v>55.662234497090701</v>
      </c>
      <c r="AJ16" s="12">
        <v>55.186918376115898</v>
      </c>
      <c r="AK16" s="12">
        <v>54.6266109618998</v>
      </c>
      <c r="AL16" s="12">
        <v>53.330235581892403</v>
      </c>
      <c r="AM16" s="12">
        <v>52.596234727516403</v>
      </c>
      <c r="AN16" s="12">
        <v>53.1935138063468</v>
      </c>
      <c r="AO16" s="12">
        <v>54.259531340160599</v>
      </c>
      <c r="AP16" s="12">
        <v>55.569534252203901</v>
      </c>
      <c r="AQ16" s="12">
        <v>55.6981395758825</v>
      </c>
      <c r="AR16" s="12">
        <v>56.207196095743498</v>
      </c>
      <c r="AS16" s="12">
        <v>54.699745697263801</v>
      </c>
      <c r="AT16" s="12">
        <v>53.082613012739401</v>
      </c>
      <c r="AU16" s="12">
        <v>50.391392688752397</v>
      </c>
      <c r="AV16" s="12">
        <v>50.314295517967899</v>
      </c>
      <c r="AW16" s="12">
        <v>51.135350722491701</v>
      </c>
      <c r="AX16" s="12">
        <v>52.410512122522697</v>
      </c>
      <c r="AZ16" s="12" t="s">
        <v>31</v>
      </c>
      <c r="BA16" s="12">
        <f t="shared" si="1"/>
        <v>5.0182306101738163</v>
      </c>
      <c r="BB16" s="12">
        <f t="shared" si="2"/>
        <v>4.6451207276259261</v>
      </c>
      <c r="BC16" s="12">
        <f t="shared" si="3"/>
        <v>4.7663752355816182</v>
      </c>
      <c r="BD16" s="12">
        <f t="shared" si="4"/>
        <v>4.4424643356711062</v>
      </c>
      <c r="BE16" s="12">
        <f t="shared" si="5"/>
        <v>4.4764084630594478</v>
      </c>
      <c r="BF16" s="12">
        <f t="shared" si="6"/>
        <v>3.7400957366845966</v>
      </c>
      <c r="BG16" s="12">
        <f t="shared" si="7"/>
        <v>3.9665686413767967</v>
      </c>
      <c r="BH16" s="12">
        <f t="shared" si="8"/>
        <v>3.5838896100322</v>
      </c>
      <c r="BI16" s="12">
        <f t="shared" si="9"/>
        <v>3.6656173314880061</v>
      </c>
      <c r="BJ16" s="12">
        <f t="shared" si="10"/>
        <v>4.0035080000767636</v>
      </c>
      <c r="BK16" s="12">
        <f t="shared" si="11"/>
        <v>4.0286525096869426</v>
      </c>
      <c r="BL16" s="12">
        <f t="shared" si="12"/>
        <v>4.5161986477158012</v>
      </c>
      <c r="BM16" s="12">
        <f t="shared" si="13"/>
        <v>4.3045265695160131</v>
      </c>
      <c r="BN16" s="12">
        <f t="shared" si="14"/>
        <v>4.2288343226122453</v>
      </c>
      <c r="BO16" s="12">
        <f t="shared" si="15"/>
        <v>3.4790083172312229</v>
      </c>
      <c r="BP16" s="12">
        <f t="shared" si="16"/>
        <v>3.7703711653749274</v>
      </c>
      <c r="BQ16" s="12">
        <f t="shared" si="17"/>
        <v>3.5744792853289815</v>
      </c>
      <c r="BR16" s="12">
        <f t="shared" si="18"/>
        <v>4.0925234128798209</v>
      </c>
      <c r="BS16" s="12">
        <f t="shared" si="19"/>
        <v>4.0322320749161902</v>
      </c>
      <c r="BT16" s="12">
        <f t="shared" si="20"/>
        <v>4.5788050765607453</v>
      </c>
      <c r="BU16" s="12">
        <f t="shared" si="21"/>
        <v>3.777537189019196</v>
      </c>
      <c r="BV16" s="12">
        <f t="shared" si="22"/>
        <v>4.4648993913191397</v>
      </c>
      <c r="BW16" s="12">
        <f t="shared" si="23"/>
        <v>4.3657488146913419</v>
      </c>
      <c r="BX16" s="12">
        <f t="shared" si="24"/>
        <v>4.8318575298131732</v>
      </c>
      <c r="BY16" s="12">
        <f t="shared" si="25"/>
        <v>4.9104852602730764</v>
      </c>
      <c r="BZ16" s="12">
        <f t="shared" si="26"/>
        <v>4.8931549938447993</v>
      </c>
      <c r="CA16" s="12">
        <f t="shared" si="27"/>
        <v>4.7049502993726682</v>
      </c>
      <c r="CB16" s="12">
        <f t="shared" si="28"/>
        <v>3.5337325627358269</v>
      </c>
      <c r="CC16" s="12">
        <f t="shared" si="29"/>
        <v>1.9134710756797246</v>
      </c>
      <c r="CD16" s="12">
        <f t="shared" si="30"/>
        <v>0.41418316255585563</v>
      </c>
      <c r="CE16" s="12">
        <f t="shared" si="31"/>
        <v>0.44972610984346667</v>
      </c>
      <c r="CF16" s="12">
        <f t="shared" si="32"/>
        <v>0.48711785457983375</v>
      </c>
      <c r="CG16" s="12">
        <f t="shared" si="33"/>
        <v>0.43896574589678861</v>
      </c>
      <c r="CH16" s="12">
        <f t="shared" si="34"/>
        <v>0.43216065507759299</v>
      </c>
      <c r="CI16" s="12">
        <f t="shared" si="35"/>
        <v>0.31757818185652703</v>
      </c>
      <c r="CJ16" s="12">
        <f t="shared" si="36"/>
        <v>0.24743333746849261</v>
      </c>
      <c r="CK16" s="12">
        <f t="shared" si="37"/>
        <v>0.16960868085880937</v>
      </c>
      <c r="CL16" s="12">
        <f t="shared" si="38"/>
        <v>-1.0542912620709383E-2</v>
      </c>
      <c r="CM16" s="12">
        <f t="shared" si="39"/>
        <v>-5.9769852634469274E-2</v>
      </c>
      <c r="CN16" s="12">
        <f t="shared" si="40"/>
        <v>-3.3534529599710337E-2</v>
      </c>
      <c r="CO16" s="12">
        <f t="shared" si="41"/>
        <v>0.20212288147700763</v>
      </c>
      <c r="CP16" s="12">
        <f t="shared" si="42"/>
        <v>0.39799136996144857</v>
      </c>
      <c r="CQ16" s="12">
        <f t="shared" si="43"/>
        <v>0.29485008254782891</v>
      </c>
      <c r="CR16" s="12">
        <f t="shared" si="44"/>
        <v>4.5509724694555095E-2</v>
      </c>
      <c r="CS16" s="12">
        <f t="shared" si="45"/>
        <v>1.5965069942927668E-2</v>
      </c>
      <c r="CT16" s="12">
        <f t="shared" si="46"/>
        <v>-0.24265536649980929</v>
      </c>
      <c r="CU16" s="12">
        <f t="shared" si="47"/>
        <v>-0.3419714364378868</v>
      </c>
      <c r="CV16" s="12">
        <f t="shared" si="48"/>
        <v>-0.3498881382231363</v>
      </c>
      <c r="CW16" s="12">
        <f t="shared" si="49"/>
        <v>-0.18280249746525623</v>
      </c>
    </row>
    <row r="17" spans="1:101">
      <c r="A17" s="12" t="s">
        <v>32</v>
      </c>
      <c r="B17" s="12">
        <v>45.112333333333297</v>
      </c>
      <c r="C17" s="12">
        <v>43.199666666666701</v>
      </c>
      <c r="D17" s="12">
        <v>41.781666666666702</v>
      </c>
      <c r="E17" s="12">
        <v>39.482333333333301</v>
      </c>
      <c r="F17" s="12">
        <v>38.193666666666701</v>
      </c>
      <c r="G17" s="12">
        <v>36.838333333333303</v>
      </c>
      <c r="H17" s="12">
        <v>36.687333333333299</v>
      </c>
      <c r="I17" s="12">
        <v>34.387666666666703</v>
      </c>
      <c r="J17" s="12">
        <v>32.470999999999997</v>
      </c>
      <c r="K17" s="12">
        <v>29.05</v>
      </c>
      <c r="L17" s="12">
        <v>27.068000000000001</v>
      </c>
      <c r="M17" s="12">
        <v>25.033333333333299</v>
      </c>
      <c r="N17" s="12">
        <v>24.9783333333333</v>
      </c>
      <c r="O17" s="12">
        <v>24.038</v>
      </c>
      <c r="P17" s="12">
        <v>23.462666666666699</v>
      </c>
      <c r="Q17" s="12">
        <v>22.5743333333333</v>
      </c>
      <c r="R17" s="12">
        <v>23.523</v>
      </c>
      <c r="S17" s="12">
        <v>23.567333333333298</v>
      </c>
      <c r="T17" s="12">
        <v>24.954000000000001</v>
      </c>
      <c r="U17" s="12">
        <v>26.1643333333333</v>
      </c>
      <c r="V17" s="12">
        <v>26.466666666666701</v>
      </c>
      <c r="W17" s="12">
        <v>29.2343333333333</v>
      </c>
      <c r="X17" s="12">
        <v>29.9903333333333</v>
      </c>
      <c r="Y17" s="12">
        <v>30.9316666666667</v>
      </c>
      <c r="Z17" s="12">
        <v>31.656333333333301</v>
      </c>
      <c r="AA17" s="12">
        <v>34.247999999999998</v>
      </c>
      <c r="AB17" s="12">
        <v>37.353000000000002</v>
      </c>
      <c r="AC17" s="12">
        <v>40.167000000000002</v>
      </c>
      <c r="AD17" s="12">
        <v>42.959333333333298</v>
      </c>
      <c r="AE17" s="12">
        <v>46.588999999999999</v>
      </c>
      <c r="AF17" s="12">
        <v>44.072333333333297</v>
      </c>
      <c r="AG17" s="12">
        <v>40.8333333333333</v>
      </c>
      <c r="AH17" s="12">
        <v>38.609666666666698</v>
      </c>
      <c r="AI17" s="12">
        <v>42.978999999999999</v>
      </c>
      <c r="AJ17" s="12">
        <v>45.860333333333301</v>
      </c>
      <c r="AK17" s="12">
        <v>45.973333333333301</v>
      </c>
      <c r="AL17" s="12">
        <v>44.774000000000001</v>
      </c>
      <c r="AM17" s="12">
        <v>48.238</v>
      </c>
      <c r="AN17" s="12">
        <v>52.304333333333297</v>
      </c>
      <c r="AO17" s="12">
        <v>51.094000000000001</v>
      </c>
      <c r="AP17" s="12">
        <v>49.567999999999998</v>
      </c>
      <c r="AQ17" s="12">
        <v>51.5893333333333</v>
      </c>
      <c r="AR17" s="12">
        <v>53.997</v>
      </c>
      <c r="AS17" s="12">
        <v>54.972333333333303</v>
      </c>
      <c r="AT17" s="12">
        <v>53.237333333333297</v>
      </c>
      <c r="AU17" s="12">
        <v>57.213999999999999</v>
      </c>
      <c r="AV17" s="12">
        <v>55.764333333333298</v>
      </c>
      <c r="AW17" s="12">
        <v>57.121666666666698</v>
      </c>
      <c r="AX17" s="12">
        <v>61.798333333333296</v>
      </c>
      <c r="AZ17" s="12" t="s">
        <v>32</v>
      </c>
      <c r="BA17" s="12">
        <f t="shared" si="1"/>
        <v>-0.2229916044976358</v>
      </c>
      <c r="BB17" s="12">
        <f t="shared" si="2"/>
        <v>-0.26563261212012901</v>
      </c>
      <c r="BC17" s="12">
        <f t="shared" si="3"/>
        <v>-0.27238576340073811</v>
      </c>
      <c r="BD17" s="12">
        <f t="shared" si="4"/>
        <v>-0.32093922651149515</v>
      </c>
      <c r="BE17" s="12">
        <f t="shared" si="5"/>
        <v>-0.32723731497773506</v>
      </c>
      <c r="BF17" s="12">
        <f t="shared" si="6"/>
        <v>-0.38117003771942365</v>
      </c>
      <c r="BG17" s="12">
        <f t="shared" si="7"/>
        <v>-0.36238940668707387</v>
      </c>
      <c r="BH17" s="12">
        <f t="shared" si="8"/>
        <v>-0.39713441024992158</v>
      </c>
      <c r="BI17" s="12">
        <f t="shared" si="9"/>
        <v>-0.44553232139248988</v>
      </c>
      <c r="BJ17" s="12">
        <f t="shared" si="10"/>
        <v>-0.55037012961749421</v>
      </c>
      <c r="BK17" s="12">
        <f t="shared" si="11"/>
        <v>-0.61995292632891297</v>
      </c>
      <c r="BL17" s="12">
        <f t="shared" si="12"/>
        <v>-0.63913763097864729</v>
      </c>
      <c r="BM17" s="12">
        <f t="shared" si="13"/>
        <v>-0.63376207919391614</v>
      </c>
      <c r="BN17" s="12">
        <f t="shared" si="14"/>
        <v>-0.67475455329191891</v>
      </c>
      <c r="BO17" s="12">
        <f t="shared" si="15"/>
        <v>-0.76268589915245999</v>
      </c>
      <c r="BP17" s="12">
        <f t="shared" si="16"/>
        <v>-0.773117169354538</v>
      </c>
      <c r="BQ17" s="12">
        <f t="shared" si="17"/>
        <v>-0.7318479474896733</v>
      </c>
      <c r="BR17" s="12">
        <f t="shared" si="18"/>
        <v>-0.67534904601693047</v>
      </c>
      <c r="BS17" s="12">
        <f t="shared" si="19"/>
        <v>-0.63888261092979481</v>
      </c>
      <c r="BT17" s="12">
        <f t="shared" si="20"/>
        <v>-0.57675600871868604</v>
      </c>
      <c r="BU17" s="12">
        <f t="shared" si="21"/>
        <v>-0.6317282488734367</v>
      </c>
      <c r="BV17" s="12">
        <f t="shared" si="22"/>
        <v>-0.50578376484892296</v>
      </c>
      <c r="BW17" s="12">
        <f t="shared" si="23"/>
        <v>-0.4840911141927845</v>
      </c>
      <c r="BX17" s="12">
        <f t="shared" si="24"/>
        <v>-0.43342453565940459</v>
      </c>
      <c r="BY17" s="12">
        <f t="shared" si="25"/>
        <v>-0.39488424971974467</v>
      </c>
      <c r="BZ17" s="12">
        <f t="shared" si="26"/>
        <v>-0.32627674785713584</v>
      </c>
      <c r="CA17" s="12">
        <f t="shared" si="27"/>
        <v>-0.25999708210292521</v>
      </c>
      <c r="CB17" s="12">
        <f t="shared" si="28"/>
        <v>-0.30458027810117244</v>
      </c>
      <c r="CC17" s="12">
        <f t="shared" si="29"/>
        <v>-0.34143008979149991</v>
      </c>
      <c r="CD17" s="12">
        <f t="shared" si="30"/>
        <v>-0.20104921723939315</v>
      </c>
      <c r="CE17" s="12">
        <f t="shared" si="31"/>
        <v>-0.25355215803396858</v>
      </c>
      <c r="CF17" s="12">
        <f t="shared" si="32"/>
        <v>-0.43298970030660189</v>
      </c>
      <c r="CG17" s="12">
        <f t="shared" si="33"/>
        <v>-0.64362152109638193</v>
      </c>
      <c r="CH17" s="12">
        <f t="shared" si="34"/>
        <v>-0.44289126184582062</v>
      </c>
      <c r="CI17" s="12">
        <f t="shared" si="35"/>
        <v>-0.35057582976666019</v>
      </c>
      <c r="CJ17" s="12">
        <f t="shared" si="36"/>
        <v>-0.36584560053192566</v>
      </c>
      <c r="CK17" s="12">
        <f t="shared" si="37"/>
        <v>-0.41898250679651294</v>
      </c>
      <c r="CL17" s="12">
        <f t="shared" si="38"/>
        <v>-0.19339088478752681</v>
      </c>
      <c r="CM17" s="12">
        <f t="shared" si="39"/>
        <v>-8.4871231861383761E-2</v>
      </c>
      <c r="CN17" s="12">
        <f t="shared" si="40"/>
        <v>-0.13210304214676613</v>
      </c>
      <c r="CO17" s="12">
        <f t="shared" si="41"/>
        <v>-0.14398728571116165</v>
      </c>
      <c r="CP17" s="12">
        <f t="shared" si="42"/>
        <v>5.1223800424358243E-2</v>
      </c>
      <c r="CQ17" s="12">
        <f t="shared" si="43"/>
        <v>0.11887000721963814</v>
      </c>
      <c r="CR17" s="12">
        <f t="shared" si="44"/>
        <v>6.5190498777643352E-2</v>
      </c>
      <c r="CS17" s="12">
        <f t="shared" si="45"/>
        <v>2.734320724162775E-2</v>
      </c>
      <c r="CT17" s="12">
        <f t="shared" si="46"/>
        <v>0.25918104648827689</v>
      </c>
      <c r="CU17" s="12">
        <f t="shared" si="47"/>
        <v>4.7827926471705758E-2</v>
      </c>
      <c r="CV17" s="12">
        <f t="shared" si="48"/>
        <v>7.1914000975543402E-2</v>
      </c>
      <c r="CW17" s="12">
        <f t="shared" si="49"/>
        <v>0.48635357175323995</v>
      </c>
    </row>
    <row r="18" spans="1:101">
      <c r="A18" s="12" t="s">
        <v>45</v>
      </c>
      <c r="B18" s="12">
        <v>29.3333333333333</v>
      </c>
      <c r="C18" s="12">
        <v>33.6666666666667</v>
      </c>
      <c r="D18" s="12">
        <v>36.6666666666667</v>
      </c>
      <c r="E18" s="12">
        <v>37.6666666666667</v>
      </c>
      <c r="F18" s="12">
        <v>36.6666666666667</v>
      </c>
      <c r="G18" s="12">
        <v>35.6666666666667</v>
      </c>
      <c r="H18" s="12">
        <v>36.6666666666667</v>
      </c>
      <c r="I18" s="12">
        <v>33.6666666666667</v>
      </c>
      <c r="J18" s="12">
        <v>33.3333333333333</v>
      </c>
      <c r="K18" s="12">
        <v>36.3333333333333</v>
      </c>
      <c r="L18" s="12">
        <v>40</v>
      </c>
      <c r="M18" s="12">
        <v>42.3333333333333</v>
      </c>
      <c r="N18" s="12">
        <v>40</v>
      </c>
      <c r="O18" s="12">
        <v>38</v>
      </c>
      <c r="P18" s="12">
        <v>35.6666666666667</v>
      </c>
      <c r="Q18" s="12">
        <v>35.3333333333333</v>
      </c>
      <c r="R18" s="12">
        <v>35</v>
      </c>
      <c r="S18" s="12">
        <v>35.3333333333333</v>
      </c>
      <c r="T18" s="12">
        <v>38</v>
      </c>
      <c r="U18" s="12">
        <v>37.3333333333333</v>
      </c>
      <c r="V18" s="12">
        <v>37.6666666666667</v>
      </c>
      <c r="W18" s="12">
        <v>31.6666666666667</v>
      </c>
      <c r="X18" s="12">
        <v>31</v>
      </c>
      <c r="Y18" s="12">
        <v>27.6666666666667</v>
      </c>
      <c r="Z18" s="12">
        <v>29.6666666666667</v>
      </c>
      <c r="AA18" s="12">
        <v>29.3333333333333</v>
      </c>
      <c r="AB18" s="12">
        <v>29.3333333333333</v>
      </c>
      <c r="AC18" s="12">
        <v>30</v>
      </c>
      <c r="AD18" s="12">
        <v>29.3333333333333</v>
      </c>
      <c r="AE18" s="12">
        <v>30</v>
      </c>
      <c r="AF18" s="12">
        <v>28.3333333333333</v>
      </c>
      <c r="AG18" s="12">
        <v>26.3333333333333</v>
      </c>
      <c r="AH18" s="12">
        <v>25.6666666666667</v>
      </c>
      <c r="AI18" s="12">
        <v>24</v>
      </c>
      <c r="AJ18" s="12">
        <v>24</v>
      </c>
      <c r="AK18" s="12">
        <v>22.3333333333333</v>
      </c>
      <c r="AL18" s="12">
        <v>22</v>
      </c>
      <c r="AM18" s="12">
        <v>22</v>
      </c>
      <c r="AN18" s="12">
        <v>22.6666666666667</v>
      </c>
      <c r="AO18" s="12">
        <v>24</v>
      </c>
      <c r="AP18" s="12">
        <v>25</v>
      </c>
      <c r="AQ18" s="12">
        <v>24.6666666666667</v>
      </c>
      <c r="AR18" s="12">
        <v>24.6666666666667</v>
      </c>
      <c r="AS18" s="12">
        <v>25</v>
      </c>
      <c r="AT18" s="12">
        <v>24.3333333333333</v>
      </c>
      <c r="AU18" s="12">
        <v>22.6666666666667</v>
      </c>
      <c r="AV18" s="12">
        <v>23.6666666666667</v>
      </c>
      <c r="AW18" s="12">
        <v>26.3333333333333</v>
      </c>
      <c r="AX18" s="12">
        <v>28.6666666666667</v>
      </c>
      <c r="AZ18" s="12" t="s">
        <v>45</v>
      </c>
      <c r="BA18" s="12">
        <f t="shared" si="1"/>
        <v>-0.45740047125119504</v>
      </c>
      <c r="BB18" s="12">
        <f t="shared" si="2"/>
        <v>-0.44310459959900705</v>
      </c>
      <c r="BC18" s="12">
        <f t="shared" si="3"/>
        <v>-0.36736329956635277</v>
      </c>
      <c r="BD18" s="12">
        <f t="shared" si="4"/>
        <v>-0.36011622366106372</v>
      </c>
      <c r="BE18" s="12">
        <f t="shared" si="5"/>
        <v>-0.36388084311574065</v>
      </c>
      <c r="BF18" s="12">
        <f t="shared" si="6"/>
        <v>-0.41553224894406787</v>
      </c>
      <c r="BG18" s="12">
        <f t="shared" si="7"/>
        <v>-0.36302549312184568</v>
      </c>
      <c r="BH18" s="12">
        <f t="shared" si="8"/>
        <v>-0.42042759580344613</v>
      </c>
      <c r="BI18" s="12">
        <f t="shared" si="9"/>
        <v>-0.41676716088109544</v>
      </c>
      <c r="BJ18" s="12">
        <f t="shared" si="10"/>
        <v>-0.29825510406749339</v>
      </c>
      <c r="BK18" s="12">
        <f t="shared" si="11"/>
        <v>-0.15659248766331177</v>
      </c>
      <c r="BL18" s="12">
        <f t="shared" si="12"/>
        <v>-5.2764734059422294E-2</v>
      </c>
      <c r="BM18" s="12">
        <f t="shared" si="13"/>
        <v>-0.10917258551930274</v>
      </c>
      <c r="BN18" s="12">
        <f t="shared" si="14"/>
        <v>-0.17238514364593521</v>
      </c>
      <c r="BO18" s="12">
        <f t="shared" si="15"/>
        <v>-0.22907822490962768</v>
      </c>
      <c r="BP18" s="12">
        <f t="shared" si="16"/>
        <v>-0.26091642837950363</v>
      </c>
      <c r="BQ18" s="12">
        <f t="shared" si="17"/>
        <v>-0.26242746704524017</v>
      </c>
      <c r="BR18" s="12">
        <f t="shared" si="18"/>
        <v>-0.2451733115861833</v>
      </c>
      <c r="BS18" s="12">
        <f t="shared" si="19"/>
        <v>-0.13771868081540026</v>
      </c>
      <c r="BT18" s="12">
        <f t="shared" si="20"/>
        <v>-0.19488158975254075</v>
      </c>
      <c r="BU18" s="12">
        <f t="shared" si="21"/>
        <v>-0.17462205026250599</v>
      </c>
      <c r="BV18" s="12">
        <f t="shared" si="22"/>
        <v>-0.4225768134994381</v>
      </c>
      <c r="BW18" s="12">
        <f t="shared" si="23"/>
        <v>-0.45044484010449792</v>
      </c>
      <c r="BX18" s="12">
        <f t="shared" si="24"/>
        <v>-0.52091202551309956</v>
      </c>
      <c r="BY18" s="12">
        <f t="shared" si="25"/>
        <v>-0.44733418621080856</v>
      </c>
      <c r="BZ18" s="12">
        <f t="shared" si="26"/>
        <v>-0.46355083044005463</v>
      </c>
      <c r="CA18" s="12">
        <f t="shared" si="27"/>
        <v>-0.52997425257134212</v>
      </c>
      <c r="CB18" s="12">
        <f t="shared" si="28"/>
        <v>-0.87092293175595814</v>
      </c>
      <c r="CC18" s="12">
        <f t="shared" si="29"/>
        <v>-1.2651652256524446</v>
      </c>
      <c r="CD18" s="12">
        <f t="shared" si="30"/>
        <v>-1.2995476980314353</v>
      </c>
      <c r="CE18" s="12">
        <f t="shared" si="31"/>
        <v>-1.2128147627851402</v>
      </c>
      <c r="CF18" s="12">
        <f t="shared" si="32"/>
        <v>-1.327406166710779</v>
      </c>
      <c r="CG18" s="12">
        <f t="shared" si="33"/>
        <v>-1.4889580810148513</v>
      </c>
      <c r="CH18" s="12">
        <f t="shared" si="34"/>
        <v>-1.7523056967124899</v>
      </c>
      <c r="CI18" s="12">
        <f t="shared" si="35"/>
        <v>-1.9166441543555912</v>
      </c>
      <c r="CJ18" s="12">
        <f t="shared" si="36"/>
        <v>-2.0412701872190411</v>
      </c>
      <c r="CK18" s="12">
        <f t="shared" si="37"/>
        <v>-1.9856265734968819</v>
      </c>
      <c r="CL18" s="12">
        <f t="shared" si="38"/>
        <v>-1.2941955439360509</v>
      </c>
      <c r="CM18" s="12">
        <f t="shared" si="39"/>
        <v>-0.92153637800386201</v>
      </c>
      <c r="CN18" s="12">
        <f t="shared" si="40"/>
        <v>-0.97575770607893264</v>
      </c>
      <c r="CO18" s="12">
        <f t="shared" si="41"/>
        <v>-1.5608307510894284</v>
      </c>
      <c r="CP18" s="12">
        <f t="shared" si="42"/>
        <v>-2.2209465416030132</v>
      </c>
      <c r="CQ18" s="12">
        <f t="shared" si="43"/>
        <v>-2.2164676939650252</v>
      </c>
      <c r="CR18" s="12">
        <f t="shared" si="44"/>
        <v>-2.0988061137684402</v>
      </c>
      <c r="CS18" s="12">
        <f t="shared" si="45"/>
        <v>-2.0982578723013949</v>
      </c>
      <c r="CT18" s="12">
        <f t="shared" si="46"/>
        <v>-2.2819456881139248</v>
      </c>
      <c r="CU18" s="12">
        <f t="shared" si="47"/>
        <v>-2.2478717441391596</v>
      </c>
      <c r="CV18" s="12">
        <f t="shared" si="48"/>
        <v>-2.0974644587428548</v>
      </c>
      <c r="CW18" s="12">
        <f t="shared" si="49"/>
        <v>-1.8752440061590674</v>
      </c>
    </row>
    <row r="19" spans="1:101">
      <c r="A19" s="12" t="s">
        <v>12</v>
      </c>
      <c r="B19" s="12">
        <v>47.6666666666667</v>
      </c>
      <c r="C19" s="12">
        <v>47.3333333333333</v>
      </c>
      <c r="D19" s="12">
        <v>46.3333333333333</v>
      </c>
      <c r="E19" s="12">
        <v>45.3333333333333</v>
      </c>
      <c r="F19" s="12">
        <v>45.3333333333333</v>
      </c>
      <c r="G19" s="12">
        <v>45</v>
      </c>
      <c r="H19" s="12">
        <v>44.6666666666667</v>
      </c>
      <c r="I19" s="12">
        <v>42.6666666666667</v>
      </c>
      <c r="J19" s="12">
        <v>41.6666666666667</v>
      </c>
      <c r="K19" s="12">
        <v>39.6666666666667</v>
      </c>
      <c r="L19" s="12">
        <v>38.6666666666667</v>
      </c>
      <c r="M19" s="12">
        <v>38</v>
      </c>
      <c r="N19" s="12">
        <v>38.6666666666667</v>
      </c>
      <c r="O19" s="12">
        <v>39</v>
      </c>
      <c r="P19" s="12">
        <v>36.3333333333333</v>
      </c>
      <c r="Q19" s="12">
        <v>33.6666666666667</v>
      </c>
      <c r="R19" s="12">
        <v>30.6666666666667</v>
      </c>
      <c r="S19" s="12">
        <v>31.3333333333333</v>
      </c>
      <c r="T19" s="12">
        <v>32.3333333333333</v>
      </c>
      <c r="U19" s="12">
        <v>33.3333333333333</v>
      </c>
      <c r="V19" s="12">
        <v>33.6666666666667</v>
      </c>
      <c r="W19" s="12">
        <v>33.6666666666667</v>
      </c>
      <c r="X19" s="12">
        <v>33.3333333333333</v>
      </c>
      <c r="Y19" s="12">
        <v>34</v>
      </c>
      <c r="Z19" s="12">
        <v>35</v>
      </c>
      <c r="AA19" s="12">
        <v>36.6666666666667</v>
      </c>
      <c r="AB19" s="12">
        <v>38</v>
      </c>
      <c r="AC19" s="12">
        <v>38.3333333333333</v>
      </c>
      <c r="AD19" s="12">
        <v>39.3333333333333</v>
      </c>
      <c r="AE19" s="12">
        <v>39.6666666666667</v>
      </c>
      <c r="AF19" s="12">
        <v>40</v>
      </c>
      <c r="AG19" s="12">
        <v>40</v>
      </c>
      <c r="AH19" s="12">
        <v>39.6666666666667</v>
      </c>
      <c r="AI19" s="12">
        <v>40.3333333333333</v>
      </c>
      <c r="AJ19" s="12">
        <v>41</v>
      </c>
      <c r="AK19" s="12">
        <v>42</v>
      </c>
      <c r="AL19" s="12">
        <v>42.6666666666667</v>
      </c>
      <c r="AM19" s="12">
        <v>43</v>
      </c>
      <c r="AN19" s="12">
        <v>43.3333333333333</v>
      </c>
      <c r="AO19" s="12">
        <v>43</v>
      </c>
      <c r="AP19" s="12">
        <v>40.6666666666667</v>
      </c>
      <c r="AQ19" s="12">
        <v>41</v>
      </c>
      <c r="AR19" s="12">
        <v>42.3333333333333</v>
      </c>
      <c r="AS19" s="12">
        <v>44.3333333333333</v>
      </c>
      <c r="AT19" s="12">
        <v>43.3333333333333</v>
      </c>
      <c r="AU19" s="12">
        <v>44.3333333333333</v>
      </c>
      <c r="AV19" s="12">
        <v>47.3333333333333</v>
      </c>
      <c r="AW19" s="12">
        <v>50.6666666666667</v>
      </c>
      <c r="AX19" s="12">
        <v>51.6666666666667</v>
      </c>
      <c r="AZ19" s="12" t="s">
        <v>12</v>
      </c>
      <c r="BA19" s="12">
        <f t="shared" si="1"/>
        <v>-0.18504506910391472</v>
      </c>
      <c r="BB19" s="12">
        <f t="shared" si="2"/>
        <v>-0.18867781940970102</v>
      </c>
      <c r="BC19" s="12">
        <f t="shared" si="3"/>
        <v>-0.18786844464274216</v>
      </c>
      <c r="BD19" s="12">
        <f t="shared" si="4"/>
        <v>-0.19469104752004995</v>
      </c>
      <c r="BE19" s="12">
        <f t="shared" si="5"/>
        <v>-0.15590622369025778</v>
      </c>
      <c r="BF19" s="12">
        <f t="shared" si="6"/>
        <v>-0.14180766450876595</v>
      </c>
      <c r="BG19" s="12">
        <f t="shared" si="7"/>
        <v>-0.11679848611261084</v>
      </c>
      <c r="BH19" s="12">
        <f t="shared" si="8"/>
        <v>-0.12966661108538791</v>
      </c>
      <c r="BI19" s="12">
        <f t="shared" si="9"/>
        <v>-0.13878918918225841</v>
      </c>
      <c r="BJ19" s="12">
        <f t="shared" si="10"/>
        <v>-0.18287065301485861</v>
      </c>
      <c r="BK19" s="12">
        <f t="shared" si="11"/>
        <v>-0.20436653021054238</v>
      </c>
      <c r="BL19" s="12">
        <f t="shared" si="12"/>
        <v>-0.19964041151510373</v>
      </c>
      <c r="BM19" s="12">
        <f t="shared" si="13"/>
        <v>-0.1557355051841956</v>
      </c>
      <c r="BN19" s="12">
        <f t="shared" si="14"/>
        <v>-0.13640395114872966</v>
      </c>
      <c r="BO19" s="12">
        <f t="shared" si="15"/>
        <v>-0.19992889276482384</v>
      </c>
      <c r="BP19" s="12">
        <f t="shared" si="16"/>
        <v>-0.3278235450520503</v>
      </c>
      <c r="BQ19" s="12">
        <f t="shared" si="17"/>
        <v>-0.43966502174239047</v>
      </c>
      <c r="BR19" s="12">
        <f t="shared" si="18"/>
        <v>-0.39141697448971796</v>
      </c>
      <c r="BS19" s="12">
        <f t="shared" si="19"/>
        <v>-0.35540448008835129</v>
      </c>
      <c r="BT19" s="12">
        <f t="shared" si="20"/>
        <v>-0.33164384920858703</v>
      </c>
      <c r="BU19" s="12">
        <f t="shared" si="21"/>
        <v>-0.33787426405212412</v>
      </c>
      <c r="BV19" s="12">
        <f t="shared" si="22"/>
        <v>-0.35415942168130798</v>
      </c>
      <c r="BW19" s="12">
        <f t="shared" si="23"/>
        <v>-0.37268851173936246</v>
      </c>
      <c r="BX19" s="12">
        <f t="shared" si="24"/>
        <v>-0.35120683845641804</v>
      </c>
      <c r="BY19" s="12">
        <f t="shared" si="25"/>
        <v>-0.30674129228267233</v>
      </c>
      <c r="BZ19" s="12">
        <f t="shared" si="26"/>
        <v>-0.25871972512099456</v>
      </c>
      <c r="CA19" s="12">
        <f t="shared" si="27"/>
        <v>-0.2382162230531229</v>
      </c>
      <c r="CB19" s="12">
        <f t="shared" si="28"/>
        <v>-0.40672286154942117</v>
      </c>
      <c r="CC19" s="12">
        <f t="shared" si="29"/>
        <v>-0.58724423940487025</v>
      </c>
      <c r="CD19" s="12">
        <f t="shared" si="30"/>
        <v>-0.65943565706112695</v>
      </c>
      <c r="CE19" s="12">
        <f t="shared" si="31"/>
        <v>-0.50175325599116538</v>
      </c>
      <c r="CF19" s="12">
        <f t="shared" si="32"/>
        <v>-0.48439294550224221</v>
      </c>
      <c r="CG19" s="12">
        <f t="shared" si="33"/>
        <v>-0.57458646401272095</v>
      </c>
      <c r="CH19" s="12">
        <f t="shared" si="34"/>
        <v>-0.62542322470893041</v>
      </c>
      <c r="CI19" s="12">
        <f t="shared" si="35"/>
        <v>-0.69876878566594636</v>
      </c>
      <c r="CJ19" s="12">
        <f t="shared" si="36"/>
        <v>-0.64744544646128621</v>
      </c>
      <c r="CK19" s="12">
        <f t="shared" si="37"/>
        <v>-0.56394787358436427</v>
      </c>
      <c r="CL19" s="12">
        <f t="shared" si="38"/>
        <v>-0.41314905250686396</v>
      </c>
      <c r="CM19" s="12">
        <f t="shared" si="39"/>
        <v>-0.3381206900748347</v>
      </c>
      <c r="CN19" s="12">
        <f t="shared" si="40"/>
        <v>-0.38413451959073736</v>
      </c>
      <c r="CO19" s="12">
        <f t="shared" si="41"/>
        <v>-0.65732968096055222</v>
      </c>
      <c r="CP19" s="12">
        <f t="shared" si="42"/>
        <v>-0.8424755288338317</v>
      </c>
      <c r="CQ19" s="12">
        <f t="shared" si="43"/>
        <v>-0.80981362522178069</v>
      </c>
      <c r="CR19" s="12">
        <f t="shared" si="44"/>
        <v>-0.7029432232396996</v>
      </c>
      <c r="CS19" s="12">
        <f t="shared" si="45"/>
        <v>-0.70099726784120131</v>
      </c>
      <c r="CT19" s="12">
        <f t="shared" si="46"/>
        <v>-0.6882555070180103</v>
      </c>
      <c r="CU19" s="12">
        <f t="shared" si="47"/>
        <v>-0.55517677551868527</v>
      </c>
      <c r="CV19" s="12">
        <f t="shared" si="48"/>
        <v>-0.38291211143117648</v>
      </c>
      <c r="CW19" s="12">
        <f t="shared" si="49"/>
        <v>-0.23582318140983902</v>
      </c>
    </row>
    <row r="20" spans="1:101">
      <c r="A20" s="12" t="s">
        <v>33</v>
      </c>
      <c r="B20" s="12">
        <v>46.3333333333333</v>
      </c>
      <c r="C20" s="12">
        <v>44.6666666666667</v>
      </c>
      <c r="D20" s="12">
        <v>43.3333333333333</v>
      </c>
      <c r="E20" s="12">
        <v>42</v>
      </c>
      <c r="F20" s="12">
        <v>41.6666666666667</v>
      </c>
      <c r="G20" s="12">
        <v>41.3333333333333</v>
      </c>
      <c r="H20" s="12">
        <v>41.6666666666667</v>
      </c>
      <c r="I20" s="12">
        <v>40.6666666666667</v>
      </c>
      <c r="J20" s="12">
        <v>38.6666666666667</v>
      </c>
      <c r="K20" s="12">
        <v>37</v>
      </c>
      <c r="L20" s="12">
        <v>35</v>
      </c>
      <c r="M20" s="12">
        <v>35.3333333333333</v>
      </c>
      <c r="N20" s="12">
        <v>37</v>
      </c>
      <c r="O20" s="12">
        <v>37.6666666666667</v>
      </c>
      <c r="P20" s="12">
        <v>38</v>
      </c>
      <c r="Q20" s="12">
        <v>36.3333333333333</v>
      </c>
      <c r="R20" s="12">
        <v>36</v>
      </c>
      <c r="S20" s="12">
        <v>34.6666666666667</v>
      </c>
      <c r="T20" s="12">
        <v>34.3333333333333</v>
      </c>
      <c r="U20" s="12">
        <v>34.3333333333333</v>
      </c>
      <c r="V20" s="12">
        <v>34</v>
      </c>
      <c r="W20" s="12">
        <v>34.6666666666667</v>
      </c>
      <c r="X20" s="12">
        <v>35.6666666666667</v>
      </c>
      <c r="Y20" s="12">
        <v>36.6666666666667</v>
      </c>
      <c r="Z20" s="12">
        <v>36</v>
      </c>
      <c r="AA20" s="12">
        <v>35.3333333333333</v>
      </c>
      <c r="AB20" s="12">
        <v>35.3333333333333</v>
      </c>
      <c r="AC20" s="12">
        <v>36</v>
      </c>
      <c r="AD20" s="12">
        <v>36.3333333333333</v>
      </c>
      <c r="AE20" s="12">
        <v>37.3333333333333</v>
      </c>
      <c r="AF20" s="12">
        <v>35</v>
      </c>
      <c r="AG20" s="12">
        <v>36.6666666666667</v>
      </c>
      <c r="AH20" s="12">
        <v>37.3333333333333</v>
      </c>
      <c r="AI20" s="12">
        <v>41.3333333333333</v>
      </c>
      <c r="AJ20" s="12">
        <v>41.6666666666667</v>
      </c>
      <c r="AK20" s="12">
        <v>41.6666666666667</v>
      </c>
      <c r="AL20" s="12">
        <v>41.6666666666667</v>
      </c>
      <c r="AM20" s="12">
        <v>42</v>
      </c>
      <c r="AN20" s="12">
        <v>42.3333333333333</v>
      </c>
      <c r="AO20" s="12">
        <v>41.6666666666667</v>
      </c>
      <c r="AP20" s="12">
        <v>39.3333333333333</v>
      </c>
      <c r="AQ20" s="12">
        <v>37.6666666666667</v>
      </c>
      <c r="AR20" s="12">
        <v>37.3333333333333</v>
      </c>
      <c r="AS20" s="12">
        <v>38</v>
      </c>
      <c r="AT20" s="12">
        <v>39</v>
      </c>
      <c r="AU20" s="12">
        <v>40.3333333333333</v>
      </c>
      <c r="AV20" s="12">
        <v>39.6666666666667</v>
      </c>
      <c r="AW20" s="12">
        <v>37.6666666666667</v>
      </c>
      <c r="AX20" s="12">
        <v>35.6666666666667</v>
      </c>
      <c r="AZ20" s="12" t="s">
        <v>33</v>
      </c>
      <c r="BA20" s="12">
        <f t="shared" si="1"/>
        <v>-0.20485273471462695</v>
      </c>
      <c r="BB20" s="12">
        <f t="shared" si="2"/>
        <v>-0.23832206920273535</v>
      </c>
      <c r="BC20" s="12">
        <f t="shared" si="3"/>
        <v>-0.24357374444662169</v>
      </c>
      <c r="BD20" s="12">
        <f t="shared" si="4"/>
        <v>-0.26661503714657758</v>
      </c>
      <c r="BE20" s="12">
        <f t="shared" si="5"/>
        <v>-0.24389548575488423</v>
      </c>
      <c r="BF20" s="12">
        <f t="shared" si="6"/>
        <v>-0.24934232267977877</v>
      </c>
      <c r="BG20" s="12">
        <f t="shared" si="7"/>
        <v>-0.20913361374107389</v>
      </c>
      <c r="BH20" s="12">
        <f t="shared" si="8"/>
        <v>-0.19428016324495639</v>
      </c>
      <c r="BI20" s="12">
        <f t="shared" si="9"/>
        <v>-0.23886125899383895</v>
      </c>
      <c r="BJ20" s="12">
        <f t="shared" si="10"/>
        <v>-0.27517821385696578</v>
      </c>
      <c r="BK20" s="12">
        <f t="shared" si="11"/>
        <v>-0.33574514721543103</v>
      </c>
      <c r="BL20" s="12">
        <f t="shared" si="12"/>
        <v>-0.29002544379552486</v>
      </c>
      <c r="BM20" s="12">
        <f t="shared" si="13"/>
        <v>-0.2139391547653143</v>
      </c>
      <c r="BN20" s="12">
        <f t="shared" si="14"/>
        <v>-0.18437887447833587</v>
      </c>
      <c r="BO20" s="12">
        <f t="shared" si="15"/>
        <v>-0.12705556240280552</v>
      </c>
      <c r="BP20" s="12">
        <f t="shared" si="16"/>
        <v>-0.220772158375974</v>
      </c>
      <c r="BQ20" s="12">
        <f t="shared" si="17"/>
        <v>-0.22152649288435899</v>
      </c>
      <c r="BR20" s="12">
        <f t="shared" si="18"/>
        <v>-0.26954725540343666</v>
      </c>
      <c r="BS20" s="12">
        <f t="shared" si="19"/>
        <v>-0.2785741979920161</v>
      </c>
      <c r="BT20" s="12">
        <f t="shared" si="20"/>
        <v>-0.29745328434457546</v>
      </c>
      <c r="BU20" s="12">
        <f t="shared" si="21"/>
        <v>-0.32426991290299062</v>
      </c>
      <c r="BV20" s="12">
        <f t="shared" si="22"/>
        <v>-0.31995072577224293</v>
      </c>
      <c r="BW20" s="12">
        <f t="shared" si="23"/>
        <v>-0.29493218337422372</v>
      </c>
      <c r="BX20" s="12">
        <f t="shared" si="24"/>
        <v>-0.27975202285360351</v>
      </c>
      <c r="BY20" s="12">
        <f t="shared" si="25"/>
        <v>-0.28038012467114665</v>
      </c>
      <c r="BZ20" s="12">
        <f t="shared" si="26"/>
        <v>-0.29596174426991606</v>
      </c>
      <c r="CA20" s="12">
        <f t="shared" si="27"/>
        <v>-0.32798792444334496</v>
      </c>
      <c r="CB20" s="12">
        <f t="shared" si="28"/>
        <v>-0.53669888120725018</v>
      </c>
      <c r="CC20" s="12">
        <f t="shared" si="29"/>
        <v>-0.79062053527914256</v>
      </c>
      <c r="CD20" s="12">
        <f t="shared" si="30"/>
        <v>-0.81394546005396384</v>
      </c>
      <c r="CE20" s="12">
        <f t="shared" si="31"/>
        <v>-0.8064939017600109</v>
      </c>
      <c r="CF20" s="12">
        <f t="shared" si="32"/>
        <v>-0.69000592628480961</v>
      </c>
      <c r="CG20" s="12">
        <f t="shared" si="33"/>
        <v>-0.72698173351308037</v>
      </c>
      <c r="CH20" s="12">
        <f t="shared" si="34"/>
        <v>-0.55643042030054901</v>
      </c>
      <c r="CI20" s="12">
        <f t="shared" si="35"/>
        <v>-0.65100896728595792</v>
      </c>
      <c r="CJ20" s="12">
        <f t="shared" si="36"/>
        <v>-0.67106959460972027</v>
      </c>
      <c r="CK20" s="12">
        <f t="shared" si="37"/>
        <v>-0.63273877841884085</v>
      </c>
      <c r="CL20" s="12">
        <f t="shared" si="38"/>
        <v>-0.45510364733682523</v>
      </c>
      <c r="CM20" s="12">
        <f t="shared" si="39"/>
        <v>-0.36635048142623933</v>
      </c>
      <c r="CN20" s="12">
        <f t="shared" si="40"/>
        <v>-0.42565193618639913</v>
      </c>
      <c r="CO20" s="12">
        <f t="shared" si="41"/>
        <v>-0.73422338905663043</v>
      </c>
      <c r="CP20" s="12">
        <f t="shared" si="42"/>
        <v>-1.1237961436846828</v>
      </c>
      <c r="CQ20" s="12">
        <f t="shared" si="43"/>
        <v>-1.2079232673189269</v>
      </c>
      <c r="CR20" s="12">
        <f t="shared" si="44"/>
        <v>-1.1602086528956648</v>
      </c>
      <c r="CS20" s="12">
        <f t="shared" si="45"/>
        <v>-1.0196707390338746</v>
      </c>
      <c r="CT20" s="12">
        <f t="shared" si="46"/>
        <v>-0.98247523275879545</v>
      </c>
      <c r="CU20" s="12">
        <f t="shared" si="47"/>
        <v>-1.103514582254892</v>
      </c>
      <c r="CV20" s="12">
        <f t="shared" si="48"/>
        <v>-1.2989058312278239</v>
      </c>
      <c r="CW20" s="12">
        <f t="shared" si="49"/>
        <v>-1.3762898421049543</v>
      </c>
    </row>
    <row r="21" spans="1:101">
      <c r="A21" s="12" t="s">
        <v>14</v>
      </c>
      <c r="B21" s="12" t="s">
        <v>89</v>
      </c>
      <c r="C21" s="12" t="s">
        <v>89</v>
      </c>
      <c r="D21" s="12" t="s">
        <v>89</v>
      </c>
      <c r="E21" s="12" t="s">
        <v>89</v>
      </c>
      <c r="F21" s="12" t="s">
        <v>89</v>
      </c>
      <c r="G21" s="12" t="s">
        <v>89</v>
      </c>
      <c r="H21" s="12" t="s">
        <v>89</v>
      </c>
      <c r="I21" s="12" t="s">
        <v>89</v>
      </c>
      <c r="J21" s="12" t="s">
        <v>89</v>
      </c>
      <c r="K21" s="12" t="s">
        <v>89</v>
      </c>
      <c r="L21" s="12" t="s">
        <v>89</v>
      </c>
      <c r="M21" s="12" t="s">
        <v>89</v>
      </c>
      <c r="N21" s="12" t="s">
        <v>89</v>
      </c>
      <c r="O21" s="12" t="s">
        <v>89</v>
      </c>
      <c r="P21" s="12" t="s">
        <v>89</v>
      </c>
      <c r="Q21" s="12" t="s">
        <v>89</v>
      </c>
      <c r="R21" s="12" t="s">
        <v>89</v>
      </c>
      <c r="S21" s="12" t="s">
        <v>89</v>
      </c>
      <c r="T21" s="12" t="s">
        <v>89</v>
      </c>
      <c r="U21" s="12" t="s">
        <v>89</v>
      </c>
      <c r="V21" s="12" t="s">
        <v>89</v>
      </c>
      <c r="W21" s="12" t="s">
        <v>89</v>
      </c>
      <c r="X21" s="12" t="s">
        <v>89</v>
      </c>
      <c r="Y21" s="12" t="s">
        <v>89</v>
      </c>
      <c r="Z21" s="12" t="s">
        <v>89</v>
      </c>
      <c r="AA21" s="12" t="s">
        <v>89</v>
      </c>
      <c r="AB21" s="12" t="s">
        <v>89</v>
      </c>
      <c r="AC21" s="12" t="s">
        <v>89</v>
      </c>
      <c r="AD21" s="12" t="s">
        <v>89</v>
      </c>
      <c r="AE21" s="12" t="s">
        <v>89</v>
      </c>
      <c r="AF21" s="12">
        <v>24.773499999999999</v>
      </c>
      <c r="AG21" s="12">
        <v>25.678333333333299</v>
      </c>
      <c r="AH21" s="12">
        <v>31.991666666666699</v>
      </c>
      <c r="AI21" s="12">
        <v>38.643333333333302</v>
      </c>
      <c r="AJ21" s="12">
        <v>45.7246666666667</v>
      </c>
      <c r="AK21" s="12">
        <v>45.0223333333333</v>
      </c>
      <c r="AL21" s="12">
        <v>39.244999999999997</v>
      </c>
      <c r="AM21" s="12">
        <v>36.615666666666698</v>
      </c>
      <c r="AN21" s="12">
        <v>35.454999999999998</v>
      </c>
      <c r="AO21" s="12">
        <v>38.451666666666704</v>
      </c>
      <c r="AP21" s="12">
        <v>40.384</v>
      </c>
      <c r="AQ21" s="12">
        <v>43.122333333333302</v>
      </c>
      <c r="AR21" s="12">
        <v>46.282333333333298</v>
      </c>
      <c r="AS21" s="12">
        <v>44.833666666666701</v>
      </c>
      <c r="AT21" s="12">
        <v>48.037999999999997</v>
      </c>
      <c r="AU21" s="12">
        <v>49.084333333333298</v>
      </c>
      <c r="AV21" s="12">
        <v>52.086666666666702</v>
      </c>
      <c r="AW21" s="12">
        <v>49.879666666666701</v>
      </c>
      <c r="AX21" s="12">
        <v>45.8676666666667</v>
      </c>
      <c r="AZ21" s="12" t="s">
        <v>14</v>
      </c>
      <c r="BA21" s="12" t="e">
        <f t="shared" si="1"/>
        <v>#VALUE!</v>
      </c>
      <c r="BB21" s="12" t="e">
        <f t="shared" si="2"/>
        <v>#VALUE!</v>
      </c>
      <c r="BC21" s="12" t="e">
        <f t="shared" si="3"/>
        <v>#VALUE!</v>
      </c>
      <c r="BD21" s="12" t="e">
        <f t="shared" si="4"/>
        <v>#VALUE!</v>
      </c>
      <c r="BE21" s="12" t="e">
        <f t="shared" si="5"/>
        <v>#VALUE!</v>
      </c>
      <c r="BF21" s="12" t="e">
        <f t="shared" si="6"/>
        <v>#VALUE!</v>
      </c>
      <c r="BG21" s="12" t="e">
        <f t="shared" si="7"/>
        <v>#VALUE!</v>
      </c>
      <c r="BH21" s="12" t="e">
        <f t="shared" si="8"/>
        <v>#VALUE!</v>
      </c>
      <c r="BI21" s="12" t="e">
        <f t="shared" si="9"/>
        <v>#VALUE!</v>
      </c>
      <c r="BJ21" s="12" t="e">
        <f t="shared" si="10"/>
        <v>#VALUE!</v>
      </c>
      <c r="BK21" s="12" t="e">
        <f t="shared" si="11"/>
        <v>#VALUE!</v>
      </c>
      <c r="BL21" s="12" t="e">
        <f t="shared" si="12"/>
        <v>#VALUE!</v>
      </c>
      <c r="BM21" s="12" t="e">
        <f t="shared" si="13"/>
        <v>#VALUE!</v>
      </c>
      <c r="BN21" s="12" t="e">
        <f t="shared" si="14"/>
        <v>#VALUE!</v>
      </c>
      <c r="BO21" s="12" t="e">
        <f t="shared" si="15"/>
        <v>#VALUE!</v>
      </c>
      <c r="BP21" s="12" t="e">
        <f t="shared" si="16"/>
        <v>#VALUE!</v>
      </c>
      <c r="BQ21" s="12" t="e">
        <f t="shared" si="17"/>
        <v>#VALUE!</v>
      </c>
      <c r="BR21" s="12" t="e">
        <f t="shared" si="18"/>
        <v>#VALUE!</v>
      </c>
      <c r="BS21" s="12" t="e">
        <f t="shared" si="19"/>
        <v>#VALUE!</v>
      </c>
      <c r="BT21" s="12" t="e">
        <f t="shared" si="20"/>
        <v>#VALUE!</v>
      </c>
      <c r="BU21" s="12" t="e">
        <f t="shared" si="21"/>
        <v>#VALUE!</v>
      </c>
      <c r="BV21" s="12" t="e">
        <f t="shared" si="22"/>
        <v>#VALUE!</v>
      </c>
      <c r="BW21" s="12" t="e">
        <f t="shared" si="23"/>
        <v>#VALUE!</v>
      </c>
      <c r="BX21" s="12" t="e">
        <f t="shared" si="24"/>
        <v>#VALUE!</v>
      </c>
      <c r="BY21" s="12" t="e">
        <f t="shared" si="25"/>
        <v>#VALUE!</v>
      </c>
      <c r="BZ21" s="12" t="e">
        <f t="shared" si="26"/>
        <v>#VALUE!</v>
      </c>
      <c r="CA21" s="12" t="e">
        <f t="shared" si="27"/>
        <v>#VALUE!</v>
      </c>
      <c r="CB21" s="12" t="e">
        <f t="shared" si="28"/>
        <v>#VALUE!</v>
      </c>
      <c r="CC21" s="12" t="e">
        <f t="shared" si="29"/>
        <v>#VALUE!</v>
      </c>
      <c r="CD21" s="12" t="e">
        <f t="shared" si="30"/>
        <v>#VALUE!</v>
      </c>
      <c r="CE21" s="12">
        <f t="shared" si="31"/>
        <v>-1.4297799445510306</v>
      </c>
      <c r="CF21" s="12">
        <f t="shared" si="32"/>
        <v>-1.3678091174345539</v>
      </c>
      <c r="CG21" s="12">
        <f t="shared" si="33"/>
        <v>-1.0758580469049603</v>
      </c>
      <c r="CH21" s="12">
        <f t="shared" si="34"/>
        <v>-0.74202106415909463</v>
      </c>
      <c r="CI21" s="12">
        <f t="shared" si="35"/>
        <v>-0.36029495280698265</v>
      </c>
      <c r="CJ21" s="12">
        <f t="shared" si="36"/>
        <v>-0.43324529519941496</v>
      </c>
      <c r="CK21" s="12">
        <f t="shared" si="37"/>
        <v>-0.79932741962633402</v>
      </c>
      <c r="CL21" s="12">
        <f t="shared" si="38"/>
        <v>-0.68100117076627875</v>
      </c>
      <c r="CM21" s="12">
        <f t="shared" si="39"/>
        <v>-0.56052439627165007</v>
      </c>
      <c r="CN21" s="12">
        <f t="shared" si="40"/>
        <v>-0.52576080695269101</v>
      </c>
      <c r="CO21" s="12">
        <f t="shared" si="41"/>
        <v>-0.67363114707692195</v>
      </c>
      <c r="CP21" s="12">
        <f t="shared" si="42"/>
        <v>-0.66335869335829567</v>
      </c>
      <c r="CQ21" s="12">
        <f t="shared" si="43"/>
        <v>-0.49538662989345472</v>
      </c>
      <c r="CR21" s="12">
        <f t="shared" si="44"/>
        <v>-0.66681925429687328</v>
      </c>
      <c r="CS21" s="12">
        <f t="shared" si="45"/>
        <v>-0.35501593150170485</v>
      </c>
      <c r="CT21" s="12">
        <f t="shared" si="46"/>
        <v>-0.33879602776939299</v>
      </c>
      <c r="CU21" s="12">
        <f t="shared" si="47"/>
        <v>-0.21520733534222924</v>
      </c>
      <c r="CV21" s="12">
        <f t="shared" si="48"/>
        <v>-0.43836496200655806</v>
      </c>
      <c r="CW21" s="12">
        <f t="shared" si="49"/>
        <v>-0.64917106674552483</v>
      </c>
    </row>
    <row r="22" spans="1:101">
      <c r="A22" s="12" t="s">
        <v>16</v>
      </c>
      <c r="B22" s="12">
        <v>38.392333333333298</v>
      </c>
      <c r="C22" s="12">
        <v>38.463666666666697</v>
      </c>
      <c r="D22" s="12">
        <v>38.326333333333302</v>
      </c>
      <c r="E22" s="12">
        <v>37.6056666666667</v>
      </c>
      <c r="F22" s="12">
        <v>34.615666666666698</v>
      </c>
      <c r="G22" s="12">
        <v>35.213999999999999</v>
      </c>
      <c r="H22" s="12">
        <v>36.329333333333302</v>
      </c>
      <c r="I22" s="12">
        <v>34.837000000000003</v>
      </c>
      <c r="J22" s="12">
        <v>36.037999999999997</v>
      </c>
      <c r="K22" s="12">
        <v>38.344999999999999</v>
      </c>
      <c r="L22" s="12">
        <v>42.366666666666703</v>
      </c>
      <c r="M22" s="12">
        <v>43.307333333333297</v>
      </c>
      <c r="N22" s="12">
        <v>41.905999999999999</v>
      </c>
      <c r="O22" s="12">
        <v>39.406333333333301</v>
      </c>
      <c r="P22" s="12">
        <v>37.756666666666703</v>
      </c>
      <c r="Q22" s="12">
        <v>40.748666666666701</v>
      </c>
      <c r="R22" s="12">
        <v>43.688000000000002</v>
      </c>
      <c r="S22" s="12">
        <v>46.033000000000001</v>
      </c>
      <c r="T22" s="12">
        <v>47.768666666666697</v>
      </c>
      <c r="U22" s="12">
        <v>51.198333333333302</v>
      </c>
      <c r="V22" s="12">
        <v>51.435000000000002</v>
      </c>
      <c r="W22" s="12">
        <v>55.174666666666702</v>
      </c>
      <c r="X22" s="12">
        <v>56.062333333333299</v>
      </c>
      <c r="Y22" s="12">
        <v>61.935333333333297</v>
      </c>
      <c r="Z22" s="12">
        <v>61.414666666666697</v>
      </c>
      <c r="AA22" s="12">
        <v>65.037666666666695</v>
      </c>
      <c r="AB22" s="12">
        <v>69.08</v>
      </c>
      <c r="AC22" s="12">
        <v>74.980666666666707</v>
      </c>
      <c r="AD22" s="12">
        <v>77.704999999999998</v>
      </c>
      <c r="AE22" s="12">
        <v>79.5446666666667</v>
      </c>
      <c r="AF22" s="12">
        <v>82.353666666666697</v>
      </c>
      <c r="AG22" s="12">
        <v>82.651333333333298</v>
      </c>
      <c r="AH22" s="12">
        <v>81.466666666666697</v>
      </c>
      <c r="AI22" s="12">
        <v>81.36</v>
      </c>
      <c r="AJ22" s="12">
        <v>82.183666666666696</v>
      </c>
      <c r="AK22" s="12">
        <v>82.604333333333301</v>
      </c>
      <c r="AL22" s="12">
        <v>80.881666666666703</v>
      </c>
      <c r="AM22" s="12">
        <v>168.84800000000001</v>
      </c>
      <c r="AN22" s="12">
        <v>246.78966666666699</v>
      </c>
      <c r="AO22" s="12">
        <v>227.72399999999999</v>
      </c>
      <c r="AP22" s="12">
        <v>127.000666666667</v>
      </c>
      <c r="AQ22" s="12">
        <v>35.601999999999997</v>
      </c>
      <c r="AR22" s="12">
        <v>41.235999999999997</v>
      </c>
      <c r="AS22" s="12">
        <v>40.307666666666698</v>
      </c>
      <c r="AT22" s="12">
        <v>40.771999999999998</v>
      </c>
      <c r="AU22" s="12">
        <v>43.297333333333299</v>
      </c>
      <c r="AV22" s="12">
        <v>46.113</v>
      </c>
      <c r="AW22" s="12">
        <v>47.134999999999998</v>
      </c>
      <c r="AX22" s="12">
        <v>39.798000000000002</v>
      </c>
      <c r="AZ22" s="12" t="s">
        <v>16</v>
      </c>
      <c r="BA22" s="12">
        <f t="shared" si="1"/>
        <v>-0.32282223917562036</v>
      </c>
      <c r="BB22" s="12">
        <f t="shared" si="2"/>
        <v>-0.35380079975256029</v>
      </c>
      <c r="BC22" s="12">
        <f t="shared" si="3"/>
        <v>-0.33654588981929662</v>
      </c>
      <c r="BD22" s="12">
        <f t="shared" si="4"/>
        <v>-0.36143243267122921</v>
      </c>
      <c r="BE22" s="12">
        <f t="shared" si="5"/>
        <v>-0.41309883670516401</v>
      </c>
      <c r="BF22" s="12">
        <f t="shared" si="6"/>
        <v>-0.42880789128918106</v>
      </c>
      <c r="BG22" s="12">
        <f t="shared" si="7"/>
        <v>-0.37340806525073705</v>
      </c>
      <c r="BH22" s="12">
        <f t="shared" si="8"/>
        <v>-0.38261789886473957</v>
      </c>
      <c r="BI22" s="12">
        <f t="shared" si="9"/>
        <v>-0.3265466303865206</v>
      </c>
      <c r="BJ22" s="12">
        <f t="shared" si="10"/>
        <v>-0.22862058785722858</v>
      </c>
      <c r="BK22" s="12">
        <f t="shared" si="11"/>
        <v>-7.1793562141974035E-2</v>
      </c>
      <c r="BL22" s="12">
        <f t="shared" si="12"/>
        <v>-1.9751601018998994E-2</v>
      </c>
      <c r="BM22" s="12">
        <f t="shared" si="13"/>
        <v>-4.2610891858336788E-2</v>
      </c>
      <c r="BN22" s="12">
        <f t="shared" si="14"/>
        <v>-0.121783593264033</v>
      </c>
      <c r="BO22" s="12">
        <f t="shared" si="15"/>
        <v>-0.13769506863565839</v>
      </c>
      <c r="BP22" s="12">
        <f t="shared" si="16"/>
        <v>-4.3521824887053556E-2</v>
      </c>
      <c r="BQ22" s="12">
        <f t="shared" si="17"/>
        <v>9.292019646449548E-2</v>
      </c>
      <c r="BR22" s="12">
        <f t="shared" si="18"/>
        <v>0.14601629970886448</v>
      </c>
      <c r="BS22" s="12">
        <f t="shared" si="19"/>
        <v>0.23754602703713423</v>
      </c>
      <c r="BT22" s="12">
        <f t="shared" si="20"/>
        <v>0.27917059208697975</v>
      </c>
      <c r="BU22" s="12">
        <f t="shared" si="21"/>
        <v>0.38730567395250748</v>
      </c>
      <c r="BV22" s="12">
        <f t="shared" si="22"/>
        <v>0.38160120993086338</v>
      </c>
      <c r="BW22" s="12">
        <f t="shared" si="23"/>
        <v>0.38473588286543242</v>
      </c>
      <c r="BX22" s="12">
        <f t="shared" si="24"/>
        <v>0.39733594609475598</v>
      </c>
      <c r="BY22" s="12">
        <f t="shared" si="25"/>
        <v>0.38958016311990951</v>
      </c>
      <c r="BZ22" s="12">
        <f t="shared" si="26"/>
        <v>0.53372526883450555</v>
      </c>
      <c r="CA22" s="12">
        <f t="shared" si="27"/>
        <v>0.8080729566499022</v>
      </c>
      <c r="CB22" s="12">
        <f t="shared" si="28"/>
        <v>1.6346805031964744</v>
      </c>
      <c r="CC22" s="12">
        <f t="shared" si="29"/>
        <v>2.0140515716581162</v>
      </c>
      <c r="CD22" s="12">
        <f t="shared" si="30"/>
        <v>1.9812251674023766</v>
      </c>
      <c r="CE22" s="12">
        <f t="shared" si="31"/>
        <v>2.0796234901445216</v>
      </c>
      <c r="CF22" s="12">
        <f t="shared" si="32"/>
        <v>2.1465073888030446</v>
      </c>
      <c r="CG22" s="12">
        <f t="shared" si="33"/>
        <v>2.1554659353222112</v>
      </c>
      <c r="CH22" s="12">
        <f t="shared" si="34"/>
        <v>2.2051215641522637</v>
      </c>
      <c r="CI22" s="12">
        <f t="shared" si="35"/>
        <v>2.2516178746668856</v>
      </c>
      <c r="CJ22" s="12">
        <f t="shared" si="36"/>
        <v>2.2302829119442045</v>
      </c>
      <c r="CK22" s="12">
        <f t="shared" si="37"/>
        <v>2.0648965546651574</v>
      </c>
      <c r="CL22" s="12">
        <f t="shared" si="38"/>
        <v>4.8667527976541036</v>
      </c>
      <c r="CM22" s="12">
        <f t="shared" si="39"/>
        <v>5.4054091490470082</v>
      </c>
      <c r="CN22" s="12">
        <f t="shared" si="40"/>
        <v>5.3678129278221771</v>
      </c>
      <c r="CO22" s="12">
        <f t="shared" si="41"/>
        <v>4.3215763651143302</v>
      </c>
      <c r="CP22" s="12">
        <f t="shared" si="42"/>
        <v>-1.2980461325233048</v>
      </c>
      <c r="CQ22" s="12">
        <f t="shared" si="43"/>
        <v>-0.89718542134069856</v>
      </c>
      <c r="CR22" s="12">
        <f t="shared" si="44"/>
        <v>-0.99359557028996437</v>
      </c>
      <c r="CS22" s="12">
        <f t="shared" si="45"/>
        <v>-0.8893578026600083</v>
      </c>
      <c r="CT22" s="12">
        <f t="shared" si="46"/>
        <v>-0.76445841598487374</v>
      </c>
      <c r="CU22" s="12">
        <f t="shared" si="47"/>
        <v>-0.64245784988656418</v>
      </c>
      <c r="CV22" s="12">
        <f t="shared" si="48"/>
        <v>-0.63175707197593489</v>
      </c>
      <c r="CW22" s="12">
        <f t="shared" si="49"/>
        <v>-1.0818118464246387</v>
      </c>
    </row>
    <row r="23" spans="1:101">
      <c r="A23" s="12" t="s">
        <v>35</v>
      </c>
      <c r="B23" s="12">
        <v>67</v>
      </c>
      <c r="C23" s="12">
        <v>65.3333333333333</v>
      </c>
      <c r="D23" s="12">
        <v>63</v>
      </c>
      <c r="E23" s="12">
        <v>63.6666666666667</v>
      </c>
      <c r="F23" s="12">
        <v>61.3333333333333</v>
      </c>
      <c r="G23" s="12">
        <v>59</v>
      </c>
      <c r="H23" s="12">
        <v>55</v>
      </c>
      <c r="I23" s="12">
        <v>52.6666666666667</v>
      </c>
      <c r="J23" s="12">
        <v>50.6666666666667</v>
      </c>
      <c r="K23" s="12">
        <v>49.3333333333333</v>
      </c>
      <c r="L23" s="12">
        <v>46.6666666666667</v>
      </c>
      <c r="M23" s="12">
        <v>44.3333333333333</v>
      </c>
      <c r="N23" s="12">
        <v>41.6666666666667</v>
      </c>
      <c r="O23" s="12">
        <v>38</v>
      </c>
      <c r="P23" s="12">
        <v>36.3333333333333</v>
      </c>
      <c r="Q23" s="12">
        <v>37.3333333333333</v>
      </c>
      <c r="R23" s="12">
        <v>37.6666666666667</v>
      </c>
      <c r="S23" s="12">
        <v>37.6666666666667</v>
      </c>
      <c r="T23" s="12">
        <v>36.3333333333333</v>
      </c>
      <c r="U23" s="12">
        <v>35.3333333333333</v>
      </c>
      <c r="V23" s="12">
        <v>34.3333333333333</v>
      </c>
      <c r="W23" s="12">
        <v>33</v>
      </c>
      <c r="X23" s="12">
        <v>34.6666666666667</v>
      </c>
      <c r="Y23" s="12">
        <v>33</v>
      </c>
      <c r="Z23" s="12">
        <v>32.3333333333333</v>
      </c>
      <c r="AA23" s="12">
        <v>30</v>
      </c>
      <c r="AB23" s="12">
        <v>30</v>
      </c>
      <c r="AC23" s="12">
        <v>30.6666666666667</v>
      </c>
      <c r="AD23" s="12">
        <v>32.6666666666667</v>
      </c>
      <c r="AE23" s="12">
        <v>34</v>
      </c>
      <c r="AF23" s="12">
        <v>34.3333333333333</v>
      </c>
      <c r="AG23" s="12">
        <v>34.6666666666667</v>
      </c>
      <c r="AH23" s="12">
        <v>36</v>
      </c>
      <c r="AI23" s="12">
        <v>37</v>
      </c>
      <c r="AJ23" s="12">
        <v>37</v>
      </c>
      <c r="AK23" s="12">
        <v>36</v>
      </c>
      <c r="AL23" s="12">
        <v>35</v>
      </c>
      <c r="AM23" s="12">
        <v>34</v>
      </c>
      <c r="AN23" s="12">
        <v>34</v>
      </c>
      <c r="AO23" s="12">
        <v>37.6666666666667</v>
      </c>
      <c r="AP23" s="12">
        <v>42.3333333333333</v>
      </c>
      <c r="AQ23" s="12">
        <v>46.3333333333333</v>
      </c>
      <c r="AR23" s="12">
        <v>43.6666666666667</v>
      </c>
      <c r="AS23" s="12">
        <v>42.6666666666667</v>
      </c>
      <c r="AT23" s="12">
        <v>41.3333333333333</v>
      </c>
      <c r="AU23" s="12">
        <v>46.3333333333333</v>
      </c>
      <c r="AV23" s="12">
        <v>46.3333333333333</v>
      </c>
      <c r="AW23" s="12">
        <v>46</v>
      </c>
      <c r="AX23" s="12">
        <v>39.6666666666667</v>
      </c>
      <c r="AZ23" s="12" t="s">
        <v>35</v>
      </c>
      <c r="BA23" s="12">
        <f t="shared" si="1"/>
        <v>0.10216608225139752</v>
      </c>
      <c r="BB23" s="12">
        <f t="shared" si="2"/>
        <v>0.14642086669328908</v>
      </c>
      <c r="BC23" s="12">
        <f t="shared" si="3"/>
        <v>0.12160544315658919</v>
      </c>
      <c r="BD23" s="12">
        <f t="shared" si="4"/>
        <v>0.20089089542585739</v>
      </c>
      <c r="BE23" s="12">
        <f t="shared" si="5"/>
        <v>0.22804691986448278</v>
      </c>
      <c r="BF23" s="12">
        <f t="shared" si="6"/>
        <v>0.26877921214418837</v>
      </c>
      <c r="BG23" s="12">
        <f t="shared" si="7"/>
        <v>0.20124473127431644</v>
      </c>
      <c r="BH23" s="12">
        <f t="shared" si="8"/>
        <v>0.19340114971245453</v>
      </c>
      <c r="BI23" s="12">
        <f t="shared" si="9"/>
        <v>0.16142702025248323</v>
      </c>
      <c r="BJ23" s="12">
        <f t="shared" si="10"/>
        <v>0.15174425503777331</v>
      </c>
      <c r="BK23" s="12">
        <f t="shared" si="11"/>
        <v>8.2277725072848418E-2</v>
      </c>
      <c r="BL23" s="12">
        <f t="shared" si="12"/>
        <v>1.502404015089273E-2</v>
      </c>
      <c r="BM23" s="12">
        <f t="shared" si="13"/>
        <v>-5.0968935938184065E-2</v>
      </c>
      <c r="BN23" s="12">
        <f t="shared" si="14"/>
        <v>-0.17238514364593521</v>
      </c>
      <c r="BO23" s="12">
        <f t="shared" si="15"/>
        <v>-0.19992889276482384</v>
      </c>
      <c r="BP23" s="12">
        <f t="shared" si="16"/>
        <v>-0.1806278883724444</v>
      </c>
      <c r="BQ23" s="12">
        <f t="shared" si="17"/>
        <v>-0.15335820261622238</v>
      </c>
      <c r="BR23" s="12">
        <f t="shared" si="18"/>
        <v>-0.15986450822578568</v>
      </c>
      <c r="BS23" s="12">
        <f t="shared" si="19"/>
        <v>-0.20174391589568086</v>
      </c>
      <c r="BT23" s="12">
        <f t="shared" si="20"/>
        <v>-0.2632627194805639</v>
      </c>
      <c r="BU23" s="12">
        <f t="shared" si="21"/>
        <v>-0.31066556175385712</v>
      </c>
      <c r="BV23" s="12">
        <f t="shared" si="22"/>
        <v>-0.37696521895401919</v>
      </c>
      <c r="BW23" s="12">
        <f t="shared" si="23"/>
        <v>-0.3282563241021394</v>
      </c>
      <c r="BX23" s="12">
        <f t="shared" si="24"/>
        <v>-0.37800239430747312</v>
      </c>
      <c r="BY23" s="12">
        <f t="shared" si="25"/>
        <v>-0.37703773924674178</v>
      </c>
      <c r="BZ23" s="12">
        <f t="shared" si="26"/>
        <v>-0.44492982086559385</v>
      </c>
      <c r="CA23" s="12">
        <f t="shared" si="27"/>
        <v>-0.5075313272237858</v>
      </c>
      <c r="CB23" s="12">
        <f t="shared" si="28"/>
        <v>-0.83378692613943317</v>
      </c>
      <c r="CC23" s="12">
        <f t="shared" si="29"/>
        <v>-1.0391915635699154</v>
      </c>
      <c r="CD23" s="12">
        <f t="shared" si="30"/>
        <v>-1.0346737500437224</v>
      </c>
      <c r="CE23" s="12">
        <f t="shared" si="31"/>
        <v>-0.84712598786252558</v>
      </c>
      <c r="CF23" s="12">
        <f t="shared" si="32"/>
        <v>-0.81337371475435127</v>
      </c>
      <c r="CG23" s="12">
        <f t="shared" si="33"/>
        <v>-0.81406474465613821</v>
      </c>
      <c r="CH23" s="12">
        <f t="shared" si="34"/>
        <v>-0.85539923940353257</v>
      </c>
      <c r="CI23" s="12">
        <f t="shared" si="35"/>
        <v>-0.98532769594586278</v>
      </c>
      <c r="CJ23" s="12">
        <f t="shared" si="36"/>
        <v>-1.0726801131331429</v>
      </c>
      <c r="CK23" s="12">
        <f t="shared" si="37"/>
        <v>-1.0913448106486867</v>
      </c>
      <c r="CL23" s="12">
        <f t="shared" si="38"/>
        <v>-0.79074040597651551</v>
      </c>
      <c r="CM23" s="12">
        <f t="shared" si="39"/>
        <v>-0.60159874268794378</v>
      </c>
      <c r="CN23" s="12">
        <f t="shared" si="40"/>
        <v>-0.55020418597338761</v>
      </c>
      <c r="CO23" s="12">
        <f t="shared" si="41"/>
        <v>-0.5612125458404631</v>
      </c>
      <c r="CP23" s="12">
        <f t="shared" si="42"/>
        <v>-0.39236254507246821</v>
      </c>
      <c r="CQ23" s="12">
        <f t="shared" si="43"/>
        <v>-0.70365105399586969</v>
      </c>
      <c r="CR23" s="12">
        <f t="shared" si="44"/>
        <v>-0.8232762310438968</v>
      </c>
      <c r="CS23" s="12">
        <f t="shared" si="45"/>
        <v>-0.8480773314685901</v>
      </c>
      <c r="CT23" s="12">
        <f t="shared" si="46"/>
        <v>-0.54114564414761779</v>
      </c>
      <c r="CU23" s="12">
        <f t="shared" si="47"/>
        <v>-0.62669909813645197</v>
      </c>
      <c r="CV23" s="12">
        <f t="shared" si="48"/>
        <v>-0.71173036981971893</v>
      </c>
      <c r="CW23" s="12">
        <f t="shared" si="49"/>
        <v>-1.0911731769311754</v>
      </c>
    </row>
    <row r="24" spans="1:101">
      <c r="A24" s="12" t="s">
        <v>19</v>
      </c>
      <c r="B24" s="12">
        <v>24.3333333333333</v>
      </c>
      <c r="C24" s="12">
        <v>24</v>
      </c>
      <c r="D24" s="12">
        <v>22.6666666666667</v>
      </c>
      <c r="E24" s="12">
        <v>21</v>
      </c>
      <c r="F24" s="12">
        <v>19.6666666666667</v>
      </c>
      <c r="G24" s="12">
        <v>19.6666666666667</v>
      </c>
      <c r="H24" s="12">
        <v>19.6666666666667</v>
      </c>
      <c r="I24" s="12">
        <v>18.3333333333333</v>
      </c>
      <c r="J24" s="12">
        <v>18</v>
      </c>
      <c r="K24" s="12">
        <v>17.6666666666667</v>
      </c>
      <c r="L24" s="12">
        <v>17.6666666666667</v>
      </c>
      <c r="M24" s="12">
        <v>16.6666666666667</v>
      </c>
      <c r="N24" s="12">
        <v>15.6666666666667</v>
      </c>
      <c r="O24" s="12">
        <v>15</v>
      </c>
      <c r="P24" s="12">
        <v>14.6666666666667</v>
      </c>
      <c r="Q24" s="12">
        <v>15.3333333333333</v>
      </c>
      <c r="R24" s="12">
        <v>15</v>
      </c>
      <c r="S24" s="12">
        <v>14.6666666666667</v>
      </c>
      <c r="T24" s="12">
        <v>14.3333333333333</v>
      </c>
      <c r="U24" s="12">
        <v>15.3333333333333</v>
      </c>
      <c r="V24" s="12">
        <v>15.3333333333333</v>
      </c>
      <c r="W24" s="12">
        <v>15.6666666666667</v>
      </c>
      <c r="X24" s="12">
        <v>14.6666666666667</v>
      </c>
      <c r="Y24" s="12">
        <v>15.3333333333333</v>
      </c>
      <c r="Z24" s="12">
        <v>15.3333333333333</v>
      </c>
      <c r="AA24" s="12">
        <v>16</v>
      </c>
      <c r="AB24" s="12">
        <v>16.6666666666667</v>
      </c>
      <c r="AC24" s="12">
        <v>25.6409010025607</v>
      </c>
      <c r="AD24" s="12">
        <v>34.232813437916498</v>
      </c>
      <c r="AE24" s="12">
        <v>43.340896633214797</v>
      </c>
      <c r="AF24" s="12">
        <v>43.9177625236807</v>
      </c>
      <c r="AG24" s="12">
        <v>43.643702234288199</v>
      </c>
      <c r="AH24" s="12">
        <v>41.876221937364903</v>
      </c>
      <c r="AI24" s="12">
        <v>41.330347534422501</v>
      </c>
      <c r="AJ24" s="12">
        <v>42.463549184519103</v>
      </c>
      <c r="AK24" s="12">
        <v>42.079053779345401</v>
      </c>
      <c r="AL24" s="12">
        <v>41.536686707558999</v>
      </c>
      <c r="AM24" s="12">
        <v>41.2963503735659</v>
      </c>
      <c r="AN24" s="12">
        <v>43.432682388206402</v>
      </c>
      <c r="AO24" s="12">
        <v>46.214789460707401</v>
      </c>
      <c r="AP24" s="12">
        <v>45.4703818051686</v>
      </c>
      <c r="AQ24" s="12">
        <v>45.8148422172574</v>
      </c>
      <c r="AR24" s="12">
        <v>44.377180944304101</v>
      </c>
      <c r="AS24" s="12">
        <v>46.353448525169199</v>
      </c>
      <c r="AT24" s="12">
        <v>47.283223322693701</v>
      </c>
      <c r="AU24" s="12">
        <v>49.0872558097509</v>
      </c>
      <c r="AV24" s="12">
        <v>50.256015460593702</v>
      </c>
      <c r="AW24" s="12">
        <v>50.834011114707799</v>
      </c>
      <c r="AX24" s="12">
        <v>50.834011114707799</v>
      </c>
      <c r="AZ24" s="12" t="s">
        <v>19</v>
      </c>
      <c r="BA24" s="12">
        <f t="shared" si="1"/>
        <v>-0.53167921729136214</v>
      </c>
      <c r="BB24" s="12">
        <f t="shared" si="2"/>
        <v>-0.62306500509876162</v>
      </c>
      <c r="BC24" s="12">
        <f t="shared" si="3"/>
        <v>-0.62732136531779059</v>
      </c>
      <c r="BD24" s="12">
        <f t="shared" si="4"/>
        <v>-0.71973617179370619</v>
      </c>
      <c r="BE24" s="12">
        <f t="shared" si="5"/>
        <v>-0.77183105814265252</v>
      </c>
      <c r="BF24" s="12">
        <f t="shared" si="6"/>
        <v>-0.88477439369030142</v>
      </c>
      <c r="BG24" s="12">
        <f t="shared" si="7"/>
        <v>-0.88625788301646957</v>
      </c>
      <c r="BH24" s="12">
        <f t="shared" si="8"/>
        <v>-0.91579816236014</v>
      </c>
      <c r="BI24" s="12">
        <f t="shared" si="9"/>
        <v>-0.92824662880695052</v>
      </c>
      <c r="BJ24" s="12">
        <f t="shared" si="10"/>
        <v>-0.94440802996223305</v>
      </c>
      <c r="BK24" s="12">
        <f t="shared" si="11"/>
        <v>-0.95680770032944318</v>
      </c>
      <c r="BL24" s="12">
        <f t="shared" si="12"/>
        <v>-0.9227206697584629</v>
      </c>
      <c r="BM24" s="12">
        <f t="shared" si="13"/>
        <v>-0.95894586940361748</v>
      </c>
      <c r="BN24" s="12">
        <f t="shared" si="14"/>
        <v>-0.99995257108166258</v>
      </c>
      <c r="BO24" s="12">
        <f t="shared" si="15"/>
        <v>-1.1472821874710402</v>
      </c>
      <c r="BP24" s="12">
        <f t="shared" si="16"/>
        <v>-1.0638018284500959</v>
      </c>
      <c r="BQ24" s="12">
        <f t="shared" si="17"/>
        <v>-1.0804469502628633</v>
      </c>
      <c r="BR24" s="12">
        <f t="shared" si="18"/>
        <v>-1.0007655699211098</v>
      </c>
      <c r="BS24" s="12">
        <f t="shared" si="19"/>
        <v>-1.0468770189553682</v>
      </c>
      <c r="BT24" s="12">
        <f t="shared" si="20"/>
        <v>-0.94707401676079539</v>
      </c>
      <c r="BU24" s="12">
        <f t="shared" si="21"/>
        <v>-1.0861135772545432</v>
      </c>
      <c r="BV24" s="12">
        <f t="shared" si="22"/>
        <v>-0.969915948044479</v>
      </c>
      <c r="BW24" s="12">
        <f t="shared" si="23"/>
        <v>-0.99473913866045249</v>
      </c>
      <c r="BX24" s="12">
        <f t="shared" si="24"/>
        <v>-0.85139054767611444</v>
      </c>
      <c r="BY24" s="12">
        <f t="shared" si="25"/>
        <v>-0.82517758864267876</v>
      </c>
      <c r="BZ24" s="12">
        <f t="shared" si="26"/>
        <v>-0.83597102192925055</v>
      </c>
      <c r="CA24" s="12">
        <f t="shared" si="27"/>
        <v>-0.95638983417488943</v>
      </c>
      <c r="CB24" s="12">
        <f t="shared" si="28"/>
        <v>-1.1137422190337871</v>
      </c>
      <c r="CC24" s="12">
        <f t="shared" si="29"/>
        <v>-0.93301918719250365</v>
      </c>
      <c r="CD24" s="12">
        <f t="shared" si="30"/>
        <v>-0.41613370779753778</v>
      </c>
      <c r="CE24" s="12">
        <f t="shared" si="31"/>
        <v>-0.26297295970407769</v>
      </c>
      <c r="CF24" s="12">
        <f t="shared" si="32"/>
        <v>-0.25963520225941078</v>
      </c>
      <c r="CG24" s="12">
        <f t="shared" si="33"/>
        <v>-0.43027541931815694</v>
      </c>
      <c r="CH24" s="12">
        <f t="shared" si="34"/>
        <v>-0.55663641894080462</v>
      </c>
      <c r="CI24" s="12">
        <f t="shared" si="35"/>
        <v>-0.59392052080173274</v>
      </c>
      <c r="CJ24" s="12">
        <f t="shared" si="36"/>
        <v>-0.64184271187643749</v>
      </c>
      <c r="CK24" s="12">
        <f t="shared" si="37"/>
        <v>-0.64168021741620784</v>
      </c>
      <c r="CL24" s="12">
        <f t="shared" si="38"/>
        <v>-0.4846249823161215</v>
      </c>
      <c r="CM24" s="12">
        <f t="shared" si="39"/>
        <v>-0.3353160869848078</v>
      </c>
      <c r="CN24" s="12">
        <f t="shared" si="40"/>
        <v>-0.28403220461008583</v>
      </c>
      <c r="CO24" s="12">
        <f t="shared" si="41"/>
        <v>-0.38029807873305826</v>
      </c>
      <c r="CP24" s="12">
        <f t="shared" si="42"/>
        <v>-0.43612121694322153</v>
      </c>
      <c r="CQ24" s="12">
        <f t="shared" si="43"/>
        <v>-0.64707853704084206</v>
      </c>
      <c r="CR24" s="12">
        <f t="shared" si="44"/>
        <v>-0.557091300952954</v>
      </c>
      <c r="CS24" s="12">
        <f t="shared" si="45"/>
        <v>-0.41052223236304441</v>
      </c>
      <c r="CT24" s="12">
        <f t="shared" si="46"/>
        <v>-0.33858106521687525</v>
      </c>
      <c r="CU24" s="12">
        <f t="shared" si="47"/>
        <v>-0.34613976150358611</v>
      </c>
      <c r="CV24" s="12">
        <f t="shared" si="48"/>
        <v>-0.37112084501206238</v>
      </c>
      <c r="CW24" s="12">
        <f t="shared" si="49"/>
        <v>-0.29517417496307752</v>
      </c>
    </row>
    <row r="25" spans="1:101">
      <c r="A25" s="12" t="s">
        <v>36</v>
      </c>
      <c r="B25" s="12">
        <v>27.3333333333333</v>
      </c>
      <c r="C25" s="12">
        <v>28.3333333333333</v>
      </c>
      <c r="D25" s="12">
        <v>29.3333333333333</v>
      </c>
      <c r="E25" s="12">
        <v>30</v>
      </c>
      <c r="F25" s="12">
        <v>30.3333333333333</v>
      </c>
      <c r="G25" s="12">
        <v>33.6666666666667</v>
      </c>
      <c r="H25" s="12">
        <v>37.3333333333333</v>
      </c>
      <c r="I25" s="12">
        <v>37.3333333333333</v>
      </c>
      <c r="J25" s="12">
        <v>37.3333333333333</v>
      </c>
      <c r="K25" s="12">
        <v>36.6666666666667</v>
      </c>
      <c r="L25" s="12">
        <v>38</v>
      </c>
      <c r="M25" s="12">
        <v>35</v>
      </c>
      <c r="N25" s="12">
        <v>33</v>
      </c>
      <c r="O25" s="12">
        <v>34.6666666666667</v>
      </c>
      <c r="P25" s="12">
        <v>38</v>
      </c>
      <c r="Q25" s="12">
        <v>39.6666666666667</v>
      </c>
      <c r="R25" s="12">
        <v>39</v>
      </c>
      <c r="S25" s="12">
        <v>38</v>
      </c>
      <c r="T25" s="12">
        <v>38</v>
      </c>
      <c r="U25" s="12">
        <v>38</v>
      </c>
      <c r="V25" s="12">
        <v>38.6666666666667</v>
      </c>
      <c r="W25" s="12">
        <v>40.6666666666667</v>
      </c>
      <c r="X25" s="12">
        <v>43.3333333333333</v>
      </c>
      <c r="Y25" s="12">
        <v>46</v>
      </c>
      <c r="Z25" s="12">
        <v>44.6666666666667</v>
      </c>
      <c r="AA25" s="12">
        <v>41.3333333333333</v>
      </c>
      <c r="AB25" s="12">
        <v>36.6666666666667</v>
      </c>
      <c r="AC25" s="12">
        <v>49.6350060986423</v>
      </c>
      <c r="AD25" s="12">
        <v>63.486327897519601</v>
      </c>
      <c r="AE25" s="12">
        <v>78.449163173115707</v>
      </c>
      <c r="AF25" s="12">
        <v>78.0840667490843</v>
      </c>
      <c r="AG25" s="12">
        <v>77.837641424902898</v>
      </c>
      <c r="AH25" s="12">
        <v>77.777002337886998</v>
      </c>
      <c r="AI25" s="12">
        <v>77.523466415582703</v>
      </c>
      <c r="AJ25" s="12">
        <v>77.581017299216896</v>
      </c>
      <c r="AK25" s="12">
        <v>77.787667957573106</v>
      </c>
      <c r="AL25" s="12">
        <v>78.052959941955606</v>
      </c>
      <c r="AM25" s="12">
        <v>78.051182466271001</v>
      </c>
      <c r="AN25" s="12">
        <v>77.496152549053704</v>
      </c>
      <c r="AO25" s="12">
        <v>77.183035876322805</v>
      </c>
      <c r="AP25" s="12">
        <v>76.715914222720798</v>
      </c>
      <c r="AQ25" s="12">
        <v>76.390810572022104</v>
      </c>
      <c r="AR25" s="12">
        <v>75.7777495580238</v>
      </c>
      <c r="AS25" s="12">
        <v>75.799555818239</v>
      </c>
      <c r="AT25" s="12">
        <v>75.922012632281707</v>
      </c>
      <c r="AU25" s="12">
        <v>75.774908165024598</v>
      </c>
      <c r="AV25" s="12">
        <v>75.455391742179103</v>
      </c>
      <c r="AW25" s="12">
        <v>74.847372295970303</v>
      </c>
      <c r="AX25" s="12">
        <v>54.972322046600901</v>
      </c>
      <c r="AZ25" s="12" t="s">
        <v>36</v>
      </c>
      <c r="BA25" s="12">
        <f t="shared" si="1"/>
        <v>-0.48711196966726189</v>
      </c>
      <c r="BB25" s="12">
        <f t="shared" si="2"/>
        <v>-0.54239309918507939</v>
      </c>
      <c r="BC25" s="12">
        <f t="shared" si="3"/>
        <v>-0.50353181019805948</v>
      </c>
      <c r="BD25" s="12">
        <f t="shared" si="4"/>
        <v>-0.5255413998020797</v>
      </c>
      <c r="BE25" s="12">
        <f t="shared" si="5"/>
        <v>-0.51586229577282705</v>
      </c>
      <c r="BF25" s="12">
        <f t="shared" si="6"/>
        <v>-0.47418751703734702</v>
      </c>
      <c r="BG25" s="12">
        <f t="shared" si="7"/>
        <v>-0.34250657587107813</v>
      </c>
      <c r="BH25" s="12">
        <f t="shared" si="8"/>
        <v>-0.30196941684423939</v>
      </c>
      <c r="BI25" s="12">
        <f t="shared" si="9"/>
        <v>-0.28333773446565474</v>
      </c>
      <c r="BJ25" s="12">
        <f t="shared" si="10"/>
        <v>-0.28671665896222787</v>
      </c>
      <c r="BK25" s="12">
        <f t="shared" si="11"/>
        <v>-0.22825355148415946</v>
      </c>
      <c r="BL25" s="12">
        <f t="shared" si="12"/>
        <v>-0.30132357283057626</v>
      </c>
      <c r="BM25" s="12">
        <f t="shared" si="13"/>
        <v>-0.35362791375999636</v>
      </c>
      <c r="BN25" s="12">
        <f t="shared" si="14"/>
        <v>-0.29232245196995249</v>
      </c>
      <c r="BO25" s="12">
        <f t="shared" si="15"/>
        <v>-0.12705556240280552</v>
      </c>
      <c r="BP25" s="12">
        <f t="shared" si="16"/>
        <v>-8.6957925030872629E-2</v>
      </c>
      <c r="BQ25" s="12">
        <f t="shared" si="17"/>
        <v>-9.8823570401715508E-2</v>
      </c>
      <c r="BR25" s="12">
        <f t="shared" si="18"/>
        <v>-0.14767753631715899</v>
      </c>
      <c r="BS25" s="12">
        <f t="shared" si="19"/>
        <v>-0.13771868081540026</v>
      </c>
      <c r="BT25" s="12">
        <f t="shared" si="20"/>
        <v>-0.17208787984319857</v>
      </c>
      <c r="BU25" s="12">
        <f t="shared" si="21"/>
        <v>-0.13380899681510144</v>
      </c>
      <c r="BV25" s="12">
        <f t="shared" si="22"/>
        <v>-0.11469855031785257</v>
      </c>
      <c r="BW25" s="12">
        <f t="shared" si="23"/>
        <v>-3.944710446020594E-2</v>
      </c>
      <c r="BX25" s="12">
        <f t="shared" si="24"/>
        <v>-2.9660168243756637E-2</v>
      </c>
      <c r="BY25" s="12">
        <f t="shared" si="25"/>
        <v>-5.1916672037922981E-2</v>
      </c>
      <c r="BZ25" s="12">
        <f t="shared" si="26"/>
        <v>-0.12837265809977752</v>
      </c>
      <c r="CA25" s="12">
        <f t="shared" si="27"/>
        <v>-0.28310207374823226</v>
      </c>
      <c r="CB25" s="12">
        <f t="shared" si="28"/>
        <v>0.22282561338351067</v>
      </c>
      <c r="CC25" s="12">
        <f t="shared" si="29"/>
        <v>1.0501379501736778</v>
      </c>
      <c r="CD25" s="12">
        <f t="shared" si="30"/>
        <v>1.9086825835595806</v>
      </c>
      <c r="CE25" s="12">
        <f t="shared" si="31"/>
        <v>1.8193993629327876</v>
      </c>
      <c r="CF25" s="12">
        <f t="shared" si="32"/>
        <v>1.8495801262446518</v>
      </c>
      <c r="CG25" s="12">
        <f t="shared" si="33"/>
        <v>1.9144856254292557</v>
      </c>
      <c r="CH25" s="12">
        <f t="shared" si="34"/>
        <v>1.9404283529563748</v>
      </c>
      <c r="CI25" s="12">
        <f t="shared" si="35"/>
        <v>1.9218853278826451</v>
      </c>
      <c r="CJ25" s="12">
        <f t="shared" si="36"/>
        <v>1.8889140626889946</v>
      </c>
      <c r="CK25" s="12">
        <f t="shared" si="37"/>
        <v>1.8703072595609123</v>
      </c>
      <c r="CL25" s="12">
        <f t="shared" si="38"/>
        <v>1.0574091061765789</v>
      </c>
      <c r="CM25" s="12">
        <f t="shared" si="39"/>
        <v>0.62628856836070945</v>
      </c>
      <c r="CN25" s="12">
        <f t="shared" si="40"/>
        <v>0.68025898614559932</v>
      </c>
      <c r="CO25" s="12">
        <f t="shared" si="41"/>
        <v>1.4216405580332079</v>
      </c>
      <c r="CP25" s="12">
        <f t="shared" si="42"/>
        <v>2.1443738482235761</v>
      </c>
      <c r="CQ25" s="12">
        <f t="shared" si="43"/>
        <v>1.853095289450124</v>
      </c>
      <c r="CR25" s="12">
        <f t="shared" si="44"/>
        <v>1.568911894267248</v>
      </c>
      <c r="CS25" s="12">
        <f t="shared" si="45"/>
        <v>1.6955752445697485</v>
      </c>
      <c r="CT25" s="12">
        <f t="shared" si="46"/>
        <v>1.6244273739416359</v>
      </c>
      <c r="CU25" s="12">
        <f t="shared" si="47"/>
        <v>1.4561781586744635</v>
      </c>
      <c r="CV25" s="12">
        <f t="shared" si="48"/>
        <v>1.3208859267760191</v>
      </c>
      <c r="CW25" s="12">
        <f t="shared" si="49"/>
        <v>-1.9882187468894431E-4</v>
      </c>
    </row>
    <row r="26" spans="1:101">
      <c r="A26" s="12" t="s">
        <v>37</v>
      </c>
      <c r="B26" s="12">
        <v>15</v>
      </c>
      <c r="C26" s="12">
        <v>14.3333333333333</v>
      </c>
      <c r="D26" s="12">
        <v>15.3333333333333</v>
      </c>
      <c r="E26" s="12">
        <v>14.3333333333333</v>
      </c>
      <c r="F26" s="12">
        <v>14</v>
      </c>
      <c r="G26" s="12">
        <v>15</v>
      </c>
      <c r="H26" s="12">
        <v>15.3333333333333</v>
      </c>
      <c r="I26" s="12">
        <v>16.3333333333333</v>
      </c>
      <c r="J26" s="12">
        <v>16</v>
      </c>
      <c r="K26" s="12">
        <v>16.6666666666667</v>
      </c>
      <c r="L26" s="12">
        <v>16.6666666666667</v>
      </c>
      <c r="M26" s="12">
        <v>17.3333333333333</v>
      </c>
      <c r="N26" s="12">
        <v>16.3333333333333</v>
      </c>
      <c r="O26" s="12">
        <v>15.6666666666667</v>
      </c>
      <c r="P26" s="12">
        <v>15.3333333333333</v>
      </c>
      <c r="Q26" s="12">
        <v>17</v>
      </c>
      <c r="R26" s="12">
        <v>17.3333333333333</v>
      </c>
      <c r="S26" s="12">
        <v>17.3333333333333</v>
      </c>
      <c r="T26" s="12">
        <v>17.3333333333333</v>
      </c>
      <c r="U26" s="12">
        <v>18.3333333333333</v>
      </c>
      <c r="V26" s="12">
        <v>17.6666666666667</v>
      </c>
      <c r="W26" s="12">
        <v>19</v>
      </c>
      <c r="X26" s="12">
        <v>19.6666666666667</v>
      </c>
      <c r="Y26" s="12">
        <v>20</v>
      </c>
      <c r="Z26" s="12">
        <v>19.3333333333333</v>
      </c>
      <c r="AA26" s="12">
        <v>18</v>
      </c>
      <c r="AB26" s="12">
        <v>18.6666666666667</v>
      </c>
      <c r="AC26" s="12">
        <v>29.0883777341962</v>
      </c>
      <c r="AD26" s="12">
        <v>40.175558768968003</v>
      </c>
      <c r="AE26" s="12">
        <v>48.083135760219299</v>
      </c>
      <c r="AF26" s="12">
        <v>47.6303789575976</v>
      </c>
      <c r="AG26" s="12">
        <v>45.938538817195102</v>
      </c>
      <c r="AH26" s="12">
        <v>46.552019542395001</v>
      </c>
      <c r="AI26" s="12">
        <v>45.271464886150198</v>
      </c>
      <c r="AJ26" s="12">
        <v>45.789441853431597</v>
      </c>
      <c r="AK26" s="12">
        <v>46.866982166245499</v>
      </c>
      <c r="AL26" s="12">
        <v>47.409706201644397</v>
      </c>
      <c r="AM26" s="12">
        <v>48.930220305510304</v>
      </c>
      <c r="AN26" s="12">
        <v>49.737653031776603</v>
      </c>
      <c r="AO26" s="12">
        <v>50.485751005474803</v>
      </c>
      <c r="AP26" s="12">
        <v>49.4268219227353</v>
      </c>
      <c r="AQ26" s="12">
        <v>49.539596373149699</v>
      </c>
      <c r="AR26" s="12">
        <v>48.574859674856498</v>
      </c>
      <c r="AS26" s="12">
        <v>47.868907005992199</v>
      </c>
      <c r="AT26" s="12">
        <v>46.346267156851297</v>
      </c>
      <c r="AU26" s="12">
        <v>47.146120127185803</v>
      </c>
      <c r="AV26" s="12">
        <v>47.770968249345998</v>
      </c>
      <c r="AW26" s="12">
        <v>48.401934561947101</v>
      </c>
      <c r="AX26" s="12">
        <v>47.881395008218398</v>
      </c>
      <c r="AZ26" s="12" t="s">
        <v>37</v>
      </c>
      <c r="BA26" s="12">
        <f t="shared" si="1"/>
        <v>-0.67033287656634022</v>
      </c>
      <c r="BB26" s="12">
        <f t="shared" si="2"/>
        <v>-0.80302541059851618</v>
      </c>
      <c r="BC26" s="12">
        <f t="shared" si="3"/>
        <v>-0.76348987594949735</v>
      </c>
      <c r="BD26" s="12">
        <f t="shared" si="4"/>
        <v>-0.86358415104676356</v>
      </c>
      <c r="BE26" s="12">
        <f t="shared" si="5"/>
        <v>-0.90781446315162395</v>
      </c>
      <c r="BF26" s="12">
        <f t="shared" si="6"/>
        <v>-1.0216366859079538</v>
      </c>
      <c r="BG26" s="12">
        <f t="shared" si="7"/>
        <v>-1.019630845146474</v>
      </c>
      <c r="BH26" s="12">
        <f t="shared" si="8"/>
        <v>-0.98041171451970854</v>
      </c>
      <c r="BI26" s="12">
        <f t="shared" si="9"/>
        <v>-0.99496134201467079</v>
      </c>
      <c r="BJ26" s="12">
        <f t="shared" si="10"/>
        <v>-0.97902336527802281</v>
      </c>
      <c r="BK26" s="12">
        <f t="shared" si="11"/>
        <v>-0.99263823223986702</v>
      </c>
      <c r="BL26" s="12">
        <f t="shared" si="12"/>
        <v>-0.9001244116883601</v>
      </c>
      <c r="BM26" s="12">
        <f t="shared" si="13"/>
        <v>-0.93566440957117269</v>
      </c>
      <c r="BN26" s="12">
        <f t="shared" si="14"/>
        <v>-0.97596510941685777</v>
      </c>
      <c r="BO26" s="12">
        <f t="shared" si="15"/>
        <v>-1.1181328553262364</v>
      </c>
      <c r="BP26" s="12">
        <f t="shared" si="16"/>
        <v>-0.99689471177754518</v>
      </c>
      <c r="BQ26" s="12">
        <f t="shared" si="17"/>
        <v>-0.98501134388747535</v>
      </c>
      <c r="BR26" s="12">
        <f t="shared" si="18"/>
        <v>-0.90326979465208912</v>
      </c>
      <c r="BS26" s="12">
        <f t="shared" si="19"/>
        <v>-0.93163159581086541</v>
      </c>
      <c r="BT26" s="12">
        <f t="shared" si="20"/>
        <v>-0.84450232216876064</v>
      </c>
      <c r="BU26" s="12">
        <f t="shared" si="21"/>
        <v>-0.99088311921059657</v>
      </c>
      <c r="BV26" s="12">
        <f t="shared" si="22"/>
        <v>-0.85588696168093004</v>
      </c>
      <c r="BW26" s="12">
        <f t="shared" si="23"/>
        <v>-0.82811843502087423</v>
      </c>
      <c r="BX26" s="12">
        <f t="shared" si="24"/>
        <v>-0.72634462037118963</v>
      </c>
      <c r="BY26" s="12">
        <f t="shared" si="25"/>
        <v>-0.71973291819657592</v>
      </c>
      <c r="BZ26" s="12">
        <f t="shared" si="26"/>
        <v>-0.78010799320587099</v>
      </c>
      <c r="CA26" s="12">
        <f t="shared" si="27"/>
        <v>-0.88906105813222369</v>
      </c>
      <c r="CB26" s="12">
        <f t="shared" si="28"/>
        <v>-0.92170394613051421</v>
      </c>
      <c r="CC26" s="12">
        <f t="shared" si="29"/>
        <v>-0.5301480096080432</v>
      </c>
      <c r="CD26" s="12">
        <f t="shared" si="30"/>
        <v>-0.10210980782966592</v>
      </c>
      <c r="CE26" s="12">
        <f t="shared" si="31"/>
        <v>-3.6695933791304876E-2</v>
      </c>
      <c r="CF26" s="12">
        <f t="shared" si="32"/>
        <v>-0.11808074519329845</v>
      </c>
      <c r="CG26" s="12">
        <f t="shared" si="33"/>
        <v>-0.12488851811200982</v>
      </c>
      <c r="CH26" s="12">
        <f t="shared" si="34"/>
        <v>-0.28472768034257773</v>
      </c>
      <c r="CI26" s="12">
        <f t="shared" si="35"/>
        <v>-0.35565447607385087</v>
      </c>
      <c r="CJ26" s="12">
        <f t="shared" si="36"/>
        <v>-0.30251052326774025</v>
      </c>
      <c r="CK26" s="12">
        <f t="shared" si="37"/>
        <v>-0.23766989230755362</v>
      </c>
      <c r="CL26" s="12">
        <f t="shared" si="38"/>
        <v>-0.16434906233676999</v>
      </c>
      <c r="CM26" s="12">
        <f t="shared" si="39"/>
        <v>-0.15732808124008957</v>
      </c>
      <c r="CN26" s="12">
        <f t="shared" si="40"/>
        <v>-0.15104273732146289</v>
      </c>
      <c r="CO26" s="12">
        <f t="shared" si="41"/>
        <v>-0.15212906510822918</v>
      </c>
      <c r="CP26" s="12">
        <f t="shared" si="42"/>
        <v>-0.12176617815205305</v>
      </c>
      <c r="CQ26" s="12">
        <f t="shared" si="43"/>
        <v>-0.31285126162903854</v>
      </c>
      <c r="CR26" s="12">
        <f t="shared" si="44"/>
        <v>-0.44767549463306311</v>
      </c>
      <c r="CS26" s="12">
        <f t="shared" si="45"/>
        <v>-0.47942601860713191</v>
      </c>
      <c r="CT26" s="12">
        <f t="shared" si="46"/>
        <v>-0.4813611672543639</v>
      </c>
      <c r="CU26" s="12">
        <f t="shared" si="47"/>
        <v>-0.52387610986682587</v>
      </c>
      <c r="CV26" s="12">
        <f t="shared" si="48"/>
        <v>-0.54248752565771463</v>
      </c>
      <c r="CW26" s="12">
        <f t="shared" si="49"/>
        <v>-0.50563418941823879</v>
      </c>
    </row>
    <row r="27" spans="1:101">
      <c r="A27" s="12" t="s">
        <v>21</v>
      </c>
      <c r="B27" s="12">
        <v>55.6666666666667</v>
      </c>
      <c r="C27" s="12">
        <v>52.3333333333333</v>
      </c>
      <c r="D27" s="12">
        <v>52.3333333333333</v>
      </c>
      <c r="E27" s="12">
        <v>50.3333333333333</v>
      </c>
      <c r="F27" s="12">
        <v>48.6666666666667</v>
      </c>
      <c r="G27" s="12">
        <v>46.3333333333333</v>
      </c>
      <c r="H27" s="12">
        <v>44</v>
      </c>
      <c r="I27" s="12">
        <v>41.6666666666667</v>
      </c>
      <c r="J27" s="12">
        <v>39.6666666666667</v>
      </c>
      <c r="K27" s="12">
        <v>39</v>
      </c>
      <c r="L27" s="12">
        <v>39</v>
      </c>
      <c r="M27" s="12">
        <v>38.3333333333333</v>
      </c>
      <c r="N27" s="12">
        <v>36</v>
      </c>
      <c r="O27" s="12">
        <v>34.6666666666667</v>
      </c>
      <c r="P27" s="12">
        <v>32.6666666666667</v>
      </c>
      <c r="Q27" s="12">
        <v>33.3333333333333</v>
      </c>
      <c r="R27" s="12">
        <v>31.3333333333333</v>
      </c>
      <c r="S27" s="12">
        <v>29.6666666666667</v>
      </c>
      <c r="T27" s="12">
        <v>29.3333333333333</v>
      </c>
      <c r="U27" s="12">
        <v>30.3333333333333</v>
      </c>
      <c r="V27" s="12">
        <v>33</v>
      </c>
      <c r="W27" s="12">
        <v>35</v>
      </c>
      <c r="X27" s="12">
        <v>36.6666666666667</v>
      </c>
      <c r="Y27" s="12">
        <v>38</v>
      </c>
      <c r="Z27" s="12">
        <v>38.3333333333333</v>
      </c>
      <c r="AA27" s="12">
        <v>37.6666666666667</v>
      </c>
      <c r="AB27" s="12">
        <v>38</v>
      </c>
      <c r="AC27" s="12">
        <v>46</v>
      </c>
      <c r="AD27" s="12">
        <v>54.6666666666667</v>
      </c>
      <c r="AE27" s="12">
        <v>57</v>
      </c>
      <c r="AF27" s="12">
        <v>53.6666666666667</v>
      </c>
      <c r="AG27" s="12">
        <v>48</v>
      </c>
      <c r="AH27" s="12">
        <v>50</v>
      </c>
      <c r="AI27" s="12">
        <v>48</v>
      </c>
      <c r="AJ27" s="12">
        <v>47.6666666666667</v>
      </c>
      <c r="AK27" s="12">
        <v>48</v>
      </c>
      <c r="AL27" s="12">
        <v>48.3333333333333</v>
      </c>
      <c r="AM27" s="12">
        <v>49</v>
      </c>
      <c r="AN27" s="12">
        <v>48.6666666666667</v>
      </c>
      <c r="AO27" s="12">
        <v>50.3333333333333</v>
      </c>
      <c r="AP27" s="12">
        <v>50</v>
      </c>
      <c r="AQ27" s="12">
        <v>51.6666666666667</v>
      </c>
      <c r="AR27" s="12">
        <v>50</v>
      </c>
      <c r="AS27" s="12">
        <v>48.6666666666667</v>
      </c>
      <c r="AT27" s="12">
        <v>44.6666666666667</v>
      </c>
      <c r="AU27" s="12">
        <v>44</v>
      </c>
      <c r="AV27" s="12">
        <v>48.3333333333333</v>
      </c>
      <c r="AW27" s="12">
        <v>49</v>
      </c>
      <c r="AX27" s="12">
        <v>45.6666666666667</v>
      </c>
      <c r="AZ27" s="12" t="s">
        <v>21</v>
      </c>
      <c r="BA27" s="12">
        <f t="shared" si="1"/>
        <v>-6.6199075439647384E-2</v>
      </c>
      <c r="BB27" s="12">
        <f t="shared" si="2"/>
        <v>-9.5594851047759319E-2</v>
      </c>
      <c r="BC27" s="12">
        <f t="shared" si="3"/>
        <v>-7.6457845034983096E-2</v>
      </c>
      <c r="BD27" s="12">
        <f t="shared" si="4"/>
        <v>-8.6805063080257441E-2</v>
      </c>
      <c r="BE27" s="12">
        <f t="shared" si="5"/>
        <v>-7.5915985449685239E-2</v>
      </c>
      <c r="BF27" s="12">
        <f t="shared" si="6"/>
        <v>-0.10270415244658078</v>
      </c>
      <c r="BG27" s="12">
        <f t="shared" si="7"/>
        <v>-0.13731740336338144</v>
      </c>
      <c r="BH27" s="12">
        <f t="shared" si="8"/>
        <v>-0.16197338716517215</v>
      </c>
      <c r="BI27" s="12">
        <f t="shared" si="9"/>
        <v>-0.20550390238997876</v>
      </c>
      <c r="BJ27" s="12">
        <f t="shared" si="10"/>
        <v>-0.20594754322538625</v>
      </c>
      <c r="BK27" s="12">
        <f t="shared" si="11"/>
        <v>-0.19242301957373562</v>
      </c>
      <c r="BL27" s="12">
        <f t="shared" si="12"/>
        <v>-0.18834228248005236</v>
      </c>
      <c r="BM27" s="12">
        <f t="shared" si="13"/>
        <v>-0.24886134451398481</v>
      </c>
      <c r="BN27" s="12">
        <f t="shared" si="14"/>
        <v>-0.29232245196995249</v>
      </c>
      <c r="BO27" s="12">
        <f t="shared" si="15"/>
        <v>-0.36025021956125808</v>
      </c>
      <c r="BP27" s="12">
        <f t="shared" si="16"/>
        <v>-0.34120496838656283</v>
      </c>
      <c r="BQ27" s="12">
        <f t="shared" si="17"/>
        <v>-0.41239770563513911</v>
      </c>
      <c r="BR27" s="12">
        <f t="shared" si="18"/>
        <v>-0.45235183403285495</v>
      </c>
      <c r="BS27" s="12">
        <f t="shared" si="19"/>
        <v>-0.47064990323285416</v>
      </c>
      <c r="BT27" s="12">
        <f t="shared" si="20"/>
        <v>-0.43421554380062177</v>
      </c>
      <c r="BU27" s="12">
        <f t="shared" si="21"/>
        <v>-0.36508296635039517</v>
      </c>
      <c r="BV27" s="12">
        <f t="shared" si="22"/>
        <v>-0.30854782713588907</v>
      </c>
      <c r="BW27" s="12">
        <f t="shared" si="23"/>
        <v>-0.2616080426463081</v>
      </c>
      <c r="BX27" s="12">
        <f t="shared" si="24"/>
        <v>-0.24402461505219755</v>
      </c>
      <c r="BY27" s="12">
        <f t="shared" si="25"/>
        <v>-0.21887073357758755</v>
      </c>
      <c r="BZ27" s="12">
        <f t="shared" si="26"/>
        <v>-0.23078821075930478</v>
      </c>
      <c r="CA27" s="12">
        <f t="shared" si="27"/>
        <v>-0.2382162230531229</v>
      </c>
      <c r="CB27" s="12">
        <f t="shared" si="28"/>
        <v>2.0341203040596386E-2</v>
      </c>
      <c r="CC27" s="12">
        <f t="shared" si="29"/>
        <v>0.45223460617474842</v>
      </c>
      <c r="CD27" s="12">
        <f t="shared" si="30"/>
        <v>0.48835145088562665</v>
      </c>
      <c r="CE27" s="12">
        <f t="shared" si="31"/>
        <v>0.3312045091103476</v>
      </c>
      <c r="CF27" s="12">
        <f t="shared" si="32"/>
        <v>9.0782083759244538E-3</v>
      </c>
      <c r="CG27" s="12">
        <f t="shared" si="33"/>
        <v>0.10030687234599217</v>
      </c>
      <c r="CH27" s="12">
        <f t="shared" si="34"/>
        <v>-9.647839091133785E-2</v>
      </c>
      <c r="CI27" s="12">
        <f t="shared" si="35"/>
        <v>-0.22117060186608323</v>
      </c>
      <c r="CJ27" s="12">
        <f t="shared" si="36"/>
        <v>-0.22221077978942955</v>
      </c>
      <c r="CK27" s="12">
        <f t="shared" si="37"/>
        <v>-0.17413274618900174</v>
      </c>
      <c r="CL27" s="12">
        <f t="shared" si="38"/>
        <v>-0.16142148352709629</v>
      </c>
      <c r="CM27" s="12">
        <f t="shared" si="39"/>
        <v>-0.18756180286734139</v>
      </c>
      <c r="CN27" s="12">
        <f t="shared" si="40"/>
        <v>-0.15578872831459284</v>
      </c>
      <c r="CO27" s="12">
        <f t="shared" si="41"/>
        <v>-0.11907372428803342</v>
      </c>
      <c r="CP27" s="12">
        <f t="shared" si="42"/>
        <v>5.7750438688903637E-2</v>
      </c>
      <c r="CQ27" s="12">
        <f t="shared" si="43"/>
        <v>-0.19937884067282052</v>
      </c>
      <c r="CR27" s="12">
        <f t="shared" si="44"/>
        <v>-0.39007740294876975</v>
      </c>
      <c r="CS27" s="12">
        <f t="shared" si="45"/>
        <v>-0.60294389208960386</v>
      </c>
      <c r="CT27" s="12">
        <f t="shared" si="46"/>
        <v>-0.71277381749640667</v>
      </c>
      <c r="CU27" s="12">
        <f t="shared" si="47"/>
        <v>-0.48365445290091852</v>
      </c>
      <c r="CV27" s="12">
        <f t="shared" si="48"/>
        <v>-0.50034720371280028</v>
      </c>
      <c r="CW27" s="12">
        <f t="shared" si="49"/>
        <v>-0.66349817917050724</v>
      </c>
    </row>
    <row r="28" spans="1:101">
      <c r="A28" s="12" t="s">
        <v>38</v>
      </c>
      <c r="B28" s="12">
        <v>33.6666666666667</v>
      </c>
      <c r="C28" s="12">
        <v>32.3333333333333</v>
      </c>
      <c r="D28" s="12">
        <v>29</v>
      </c>
      <c r="E28" s="12">
        <v>28.3333333333333</v>
      </c>
      <c r="F28" s="12">
        <v>29.6666666666667</v>
      </c>
      <c r="G28" s="12">
        <v>30.3333333333333</v>
      </c>
      <c r="H28" s="12">
        <v>28.6666666666667</v>
      </c>
      <c r="I28" s="12">
        <v>29.3333333333333</v>
      </c>
      <c r="J28" s="12">
        <v>29.3333333333333</v>
      </c>
      <c r="K28" s="12">
        <v>29</v>
      </c>
      <c r="L28" s="12">
        <v>25.6666666666667</v>
      </c>
      <c r="M28" s="12">
        <v>22.6666666666667</v>
      </c>
      <c r="N28" s="12">
        <v>22.3333333333333</v>
      </c>
      <c r="O28" s="12">
        <v>22.3333333333333</v>
      </c>
      <c r="P28" s="12">
        <v>19.3333333333333</v>
      </c>
      <c r="Q28" s="12">
        <v>17.3333333333333</v>
      </c>
      <c r="R28" s="12">
        <v>15.3333333333333</v>
      </c>
      <c r="S28" s="12">
        <v>17</v>
      </c>
      <c r="T28" s="12">
        <v>16.3333333333333</v>
      </c>
      <c r="U28" s="12">
        <v>16.6666666666667</v>
      </c>
      <c r="V28" s="12">
        <v>15.6666666666667</v>
      </c>
      <c r="W28" s="12">
        <v>18</v>
      </c>
      <c r="X28" s="12">
        <v>18.6666666666667</v>
      </c>
      <c r="Y28" s="12">
        <v>20</v>
      </c>
      <c r="Z28" s="12">
        <v>20</v>
      </c>
      <c r="AA28" s="12">
        <v>19.3333333333333</v>
      </c>
      <c r="AB28" s="12">
        <v>20</v>
      </c>
      <c r="AC28" s="12">
        <v>19.3333333333333</v>
      </c>
      <c r="AD28" s="12">
        <v>21.3333333333333</v>
      </c>
      <c r="AE28" s="12">
        <v>20.3333333333333</v>
      </c>
      <c r="AF28" s="12">
        <v>20.3333333333333</v>
      </c>
      <c r="AG28" s="12">
        <v>19.6666666666667</v>
      </c>
      <c r="AH28" s="12">
        <v>32.135406761560603</v>
      </c>
      <c r="AI28" s="12">
        <v>44.051086173534799</v>
      </c>
      <c r="AJ28" s="12">
        <v>55.095178943881898</v>
      </c>
      <c r="AK28" s="12">
        <v>55.938907253263601</v>
      </c>
      <c r="AL28" s="12">
        <v>59.018026246683803</v>
      </c>
      <c r="AM28" s="12">
        <v>60.814160573367097</v>
      </c>
      <c r="AN28" s="12">
        <v>61.554442212590203</v>
      </c>
      <c r="AO28" s="12">
        <v>61.169172621158097</v>
      </c>
      <c r="AP28" s="12">
        <v>65.916982077351506</v>
      </c>
      <c r="AQ28" s="12">
        <v>69.230515961139403</v>
      </c>
      <c r="AR28" s="12">
        <v>74.021502074085305</v>
      </c>
      <c r="AS28" s="12">
        <v>77.968209221050301</v>
      </c>
      <c r="AT28" s="12">
        <v>80.657440172323902</v>
      </c>
      <c r="AU28" s="12">
        <v>83.182678224953705</v>
      </c>
      <c r="AV28" s="12">
        <v>82.147303944126193</v>
      </c>
      <c r="AW28" s="12">
        <v>83.257825151594005</v>
      </c>
      <c r="AX28" s="12">
        <v>82.498108258084002</v>
      </c>
      <c r="AZ28" s="12" t="s">
        <v>38</v>
      </c>
      <c r="BA28" s="12">
        <f t="shared" si="1"/>
        <v>-0.39302555801638256</v>
      </c>
      <c r="BB28" s="12">
        <f t="shared" si="2"/>
        <v>-0.46792672449552608</v>
      </c>
      <c r="BC28" s="12">
        <f t="shared" si="3"/>
        <v>-0.50972128795404548</v>
      </c>
      <c r="BD28" s="12">
        <f t="shared" si="4"/>
        <v>-0.56150339461534449</v>
      </c>
      <c r="BE28" s="12">
        <f t="shared" si="5"/>
        <v>-0.53186034342093969</v>
      </c>
      <c r="BF28" s="12">
        <f t="shared" si="6"/>
        <v>-0.57194629719281431</v>
      </c>
      <c r="BG28" s="12">
        <f t="shared" si="7"/>
        <v>-0.60925250013108045</v>
      </c>
      <c r="BH28" s="12">
        <f t="shared" si="8"/>
        <v>-0.56042362548251334</v>
      </c>
      <c r="BI28" s="12">
        <f t="shared" si="9"/>
        <v>-0.5501965872965362</v>
      </c>
      <c r="BJ28" s="12">
        <f t="shared" si="10"/>
        <v>-0.55210089638328375</v>
      </c>
      <c r="BK28" s="12">
        <f t="shared" si="11"/>
        <v>-0.67016344504605241</v>
      </c>
      <c r="BL28" s="12">
        <f t="shared" si="12"/>
        <v>-0.71935434712751778</v>
      </c>
      <c r="BM28" s="12">
        <f t="shared" si="13"/>
        <v>-0.72613127107914965</v>
      </c>
      <c r="BN28" s="12">
        <f t="shared" si="14"/>
        <v>-0.73609049276882321</v>
      </c>
      <c r="BO28" s="12">
        <f t="shared" si="15"/>
        <v>-0.94323686245739591</v>
      </c>
      <c r="BP28" s="12">
        <f t="shared" si="16"/>
        <v>-0.98351328844303665</v>
      </c>
      <c r="BQ28" s="12">
        <f t="shared" si="17"/>
        <v>-1.0668132922092377</v>
      </c>
      <c r="BR28" s="12">
        <f t="shared" si="18"/>
        <v>-0.91545676656071584</v>
      </c>
      <c r="BS28" s="12">
        <f t="shared" si="19"/>
        <v>-0.97004673685903309</v>
      </c>
      <c r="BT28" s="12">
        <f t="shared" si="20"/>
        <v>-0.90148659694211097</v>
      </c>
      <c r="BU28" s="12">
        <f t="shared" si="21"/>
        <v>-1.0725092261054057</v>
      </c>
      <c r="BV28" s="12">
        <f t="shared" si="22"/>
        <v>-0.89009565758999509</v>
      </c>
      <c r="BW28" s="12">
        <f t="shared" si="23"/>
        <v>-0.86144257574878991</v>
      </c>
      <c r="BX28" s="12">
        <f t="shared" si="24"/>
        <v>-0.72634462037118963</v>
      </c>
      <c r="BY28" s="12">
        <f t="shared" si="25"/>
        <v>-0.70215880645555795</v>
      </c>
      <c r="BZ28" s="12">
        <f t="shared" si="26"/>
        <v>-0.74286597405695221</v>
      </c>
      <c r="CA28" s="12">
        <f t="shared" si="27"/>
        <v>-0.84417520743711427</v>
      </c>
      <c r="CB28" s="12">
        <f t="shared" si="28"/>
        <v>-1.4650990216203297</v>
      </c>
      <c r="CC28" s="12">
        <f t="shared" si="29"/>
        <v>-1.8075020146505043</v>
      </c>
      <c r="CD28" s="12">
        <f t="shared" si="30"/>
        <v>-1.9396597390017436</v>
      </c>
      <c r="CE28" s="12">
        <f t="shared" si="31"/>
        <v>-1.700399796015293</v>
      </c>
      <c r="CF28" s="12">
        <f t="shared" si="32"/>
        <v>-1.7386321282759138</v>
      </c>
      <c r="CG28" s="12">
        <f t="shared" si="33"/>
        <v>-1.0664700566909475</v>
      </c>
      <c r="CH28" s="12">
        <f t="shared" si="34"/>
        <v>-0.3689250301662042</v>
      </c>
      <c r="CI28" s="12">
        <f t="shared" si="35"/>
        <v>0.31100599392385869</v>
      </c>
      <c r="CJ28" s="12">
        <f t="shared" si="36"/>
        <v>0.34043898347395918</v>
      </c>
      <c r="CK28" s="12">
        <f t="shared" si="37"/>
        <v>0.56087694719889869</v>
      </c>
      <c r="CL28" s="12">
        <f t="shared" si="38"/>
        <v>0.33423683658462328</v>
      </c>
      <c r="CM28" s="12">
        <f t="shared" si="39"/>
        <v>0.17625741177781412</v>
      </c>
      <c r="CN28" s="12">
        <f t="shared" si="40"/>
        <v>0.18161831209261151</v>
      </c>
      <c r="CO28" s="12">
        <f t="shared" si="41"/>
        <v>0.7988631059317024</v>
      </c>
      <c r="CP28" s="12">
        <f t="shared" si="42"/>
        <v>1.5400723034895429</v>
      </c>
      <c r="CQ28" s="12">
        <f t="shared" si="43"/>
        <v>1.7132594779971706</v>
      </c>
      <c r="CR28" s="12">
        <f t="shared" si="44"/>
        <v>1.7254882463743089</v>
      </c>
      <c r="CS28" s="12">
        <f t="shared" si="45"/>
        <v>2.0438187365158962</v>
      </c>
      <c r="CT28" s="12">
        <f t="shared" si="46"/>
        <v>2.1693053927874213</v>
      </c>
      <c r="CU28" s="12">
        <f t="shared" si="47"/>
        <v>1.934799262111893</v>
      </c>
      <c r="CV28" s="12">
        <f t="shared" si="48"/>
        <v>1.913495311114257</v>
      </c>
      <c r="CW28" s="12">
        <f t="shared" si="49"/>
        <v>1.9618162708514224</v>
      </c>
    </row>
    <row r="29" spans="1:101">
      <c r="A29" s="12" t="s">
        <v>24</v>
      </c>
      <c r="B29" s="12" t="s">
        <v>89</v>
      </c>
      <c r="C29" s="12" t="s">
        <v>89</v>
      </c>
      <c r="D29" s="12" t="s">
        <v>89</v>
      </c>
      <c r="E29" s="12" t="s">
        <v>89</v>
      </c>
      <c r="F29" s="12" t="s">
        <v>89</v>
      </c>
      <c r="G29" s="12" t="s">
        <v>89</v>
      </c>
      <c r="H29" s="12" t="s">
        <v>89</v>
      </c>
      <c r="I29" s="12" t="s">
        <v>89</v>
      </c>
      <c r="J29" s="12" t="s">
        <v>89</v>
      </c>
      <c r="K29" s="12" t="s">
        <v>89</v>
      </c>
      <c r="L29" s="12" t="s">
        <v>89</v>
      </c>
      <c r="M29" s="12" t="s">
        <v>89</v>
      </c>
      <c r="N29" s="12" t="s">
        <v>89</v>
      </c>
      <c r="O29" s="12" t="s">
        <v>89</v>
      </c>
      <c r="P29" s="12" t="s">
        <v>89</v>
      </c>
      <c r="Q29" s="12" t="s">
        <v>89</v>
      </c>
      <c r="R29" s="12" t="s">
        <v>89</v>
      </c>
      <c r="S29" s="12" t="s">
        <v>89</v>
      </c>
      <c r="T29" s="12" t="s">
        <v>89</v>
      </c>
      <c r="U29" s="12" t="s">
        <v>89</v>
      </c>
      <c r="V29" s="12" t="s">
        <v>89</v>
      </c>
      <c r="W29" s="12" t="s">
        <v>89</v>
      </c>
      <c r="X29" s="12" t="s">
        <v>89</v>
      </c>
      <c r="Y29" s="12" t="s">
        <v>89</v>
      </c>
      <c r="Z29" s="12" t="s">
        <v>89</v>
      </c>
      <c r="AA29" s="12" t="s">
        <v>89</v>
      </c>
      <c r="AB29" s="12" t="s">
        <v>89</v>
      </c>
      <c r="AC29" s="12" t="s">
        <v>89</v>
      </c>
      <c r="AD29" s="12" t="s">
        <v>89</v>
      </c>
      <c r="AE29" s="12" t="s">
        <v>89</v>
      </c>
      <c r="AF29" s="12" t="s">
        <v>89</v>
      </c>
      <c r="AG29" s="12">
        <v>50.3645</v>
      </c>
      <c r="AH29" s="12">
        <v>51.567</v>
      </c>
      <c r="AI29" s="12">
        <v>53.292666666666697</v>
      </c>
      <c r="AJ29" s="12">
        <v>54.079666666666697</v>
      </c>
      <c r="AK29" s="12">
        <v>53.177666666666703</v>
      </c>
      <c r="AL29" s="12">
        <v>54.391666666666701</v>
      </c>
      <c r="AM29" s="12">
        <v>47.467666666666702</v>
      </c>
      <c r="AN29" s="12">
        <v>48.953000000000003</v>
      </c>
      <c r="AO29" s="12">
        <v>48.83</v>
      </c>
      <c r="AP29" s="12">
        <v>49.9643333333333</v>
      </c>
      <c r="AQ29" s="12">
        <v>52.005000000000003</v>
      </c>
      <c r="AR29" s="12">
        <v>54.5506666666667</v>
      </c>
      <c r="AS29" s="12">
        <v>57.689333333333302</v>
      </c>
      <c r="AT29" s="12">
        <v>53.359000000000002</v>
      </c>
      <c r="AU29" s="12">
        <v>58.152666666666697</v>
      </c>
      <c r="AV29" s="12">
        <v>61.1176666666667</v>
      </c>
      <c r="AW29" s="12">
        <v>60.200333333333298</v>
      </c>
      <c r="AX29" s="12">
        <v>55.485666666666702</v>
      </c>
      <c r="AZ29" s="12" t="s">
        <v>24</v>
      </c>
      <c r="BA29" s="12" t="e">
        <f t="shared" si="1"/>
        <v>#VALUE!</v>
      </c>
      <c r="BB29" s="12" t="e">
        <f t="shared" si="2"/>
        <v>#VALUE!</v>
      </c>
      <c r="BC29" s="12" t="e">
        <f t="shared" si="3"/>
        <v>#VALUE!</v>
      </c>
      <c r="BD29" s="12" t="e">
        <f t="shared" si="4"/>
        <v>#VALUE!</v>
      </c>
      <c r="BE29" s="12" t="e">
        <f t="shared" si="5"/>
        <v>#VALUE!</v>
      </c>
      <c r="BF29" s="12" t="e">
        <f t="shared" si="6"/>
        <v>#VALUE!</v>
      </c>
      <c r="BG29" s="12" t="e">
        <f t="shared" si="7"/>
        <v>#VALUE!</v>
      </c>
      <c r="BH29" s="12" t="e">
        <f t="shared" si="8"/>
        <v>#VALUE!</v>
      </c>
      <c r="BI29" s="12" t="e">
        <f t="shared" si="9"/>
        <v>#VALUE!</v>
      </c>
      <c r="BJ29" s="12" t="e">
        <f t="shared" si="10"/>
        <v>#VALUE!</v>
      </c>
      <c r="BK29" s="12" t="e">
        <f t="shared" si="11"/>
        <v>#VALUE!</v>
      </c>
      <c r="BL29" s="12" t="e">
        <f t="shared" si="12"/>
        <v>#VALUE!</v>
      </c>
      <c r="BM29" s="12" t="e">
        <f t="shared" si="13"/>
        <v>#VALUE!</v>
      </c>
      <c r="BN29" s="12" t="e">
        <f t="shared" si="14"/>
        <v>#VALUE!</v>
      </c>
      <c r="BO29" s="12" t="e">
        <f t="shared" si="15"/>
        <v>#VALUE!</v>
      </c>
      <c r="BP29" s="12" t="e">
        <f t="shared" si="16"/>
        <v>#VALUE!</v>
      </c>
      <c r="BQ29" s="12" t="e">
        <f t="shared" si="17"/>
        <v>#VALUE!</v>
      </c>
      <c r="BR29" s="12" t="e">
        <f t="shared" si="18"/>
        <v>#VALUE!</v>
      </c>
      <c r="BS29" s="12" t="e">
        <f t="shared" si="19"/>
        <v>#VALUE!</v>
      </c>
      <c r="BT29" s="12" t="e">
        <f t="shared" si="20"/>
        <v>#VALUE!</v>
      </c>
      <c r="BU29" s="12" t="e">
        <f t="shared" si="21"/>
        <v>#VALUE!</v>
      </c>
      <c r="BV29" s="12" t="e">
        <f t="shared" si="22"/>
        <v>#VALUE!</v>
      </c>
      <c r="BW29" s="12" t="e">
        <f t="shared" si="23"/>
        <v>#VALUE!</v>
      </c>
      <c r="BX29" s="12" t="e">
        <f t="shared" si="24"/>
        <v>#VALUE!</v>
      </c>
      <c r="BY29" s="12" t="e">
        <f t="shared" si="25"/>
        <v>#VALUE!</v>
      </c>
      <c r="BZ29" s="12" t="e">
        <f t="shared" si="26"/>
        <v>#VALUE!</v>
      </c>
      <c r="CA29" s="12" t="e">
        <f t="shared" si="27"/>
        <v>#VALUE!</v>
      </c>
      <c r="CB29" s="12" t="e">
        <f t="shared" si="28"/>
        <v>#VALUE!</v>
      </c>
      <c r="CC29" s="12" t="e">
        <f t="shared" si="29"/>
        <v>#VALUE!</v>
      </c>
      <c r="CD29" s="12" t="e">
        <f t="shared" si="30"/>
        <v>#VALUE!</v>
      </c>
      <c r="CE29" s="12" t="e">
        <f t="shared" si="31"/>
        <v>#VALUE!</v>
      </c>
      <c r="CF29" s="12">
        <f t="shared" si="32"/>
        <v>0.15492977629404006</v>
      </c>
      <c r="CG29" s="12">
        <f t="shared" si="33"/>
        <v>0.2026511811918735</v>
      </c>
      <c r="CH29" s="12">
        <f t="shared" si="34"/>
        <v>0.26867752522075722</v>
      </c>
      <c r="CI29" s="12">
        <f t="shared" si="35"/>
        <v>0.23825497104019261</v>
      </c>
      <c r="CJ29" s="12">
        <f t="shared" si="36"/>
        <v>0.14474311340023688</v>
      </c>
      <c r="CK29" s="12">
        <f t="shared" si="37"/>
        <v>0.24262548559987335</v>
      </c>
      <c r="CL29" s="12">
        <f t="shared" si="38"/>
        <v>-0.22570990767153881</v>
      </c>
      <c r="CM29" s="12">
        <f t="shared" si="39"/>
        <v>-0.17947867261039005</v>
      </c>
      <c r="CN29" s="12">
        <f t="shared" si="40"/>
        <v>-0.2025996155262017</v>
      </c>
      <c r="CO29" s="12">
        <f t="shared" si="41"/>
        <v>-0.12113063097960532</v>
      </c>
      <c r="CP29" s="12">
        <f t="shared" si="42"/>
        <v>8.6304481096262722E-2</v>
      </c>
      <c r="CQ29" s="12">
        <f t="shared" si="43"/>
        <v>0.16295401492119813</v>
      </c>
      <c r="CR29" s="12">
        <f t="shared" si="44"/>
        <v>0.26135736810005328</v>
      </c>
      <c r="CS29" s="12">
        <f t="shared" si="45"/>
        <v>3.6290577778963405E-2</v>
      </c>
      <c r="CT29" s="12">
        <f t="shared" si="46"/>
        <v>0.32822460879545007</v>
      </c>
      <c r="CU29" s="12">
        <f t="shared" si="47"/>
        <v>0.43071076021882188</v>
      </c>
      <c r="CV29" s="12">
        <f t="shared" si="48"/>
        <v>0.28884010343814986</v>
      </c>
      <c r="CW29" s="12">
        <f t="shared" si="49"/>
        <v>3.6391954664826504E-2</v>
      </c>
    </row>
    <row r="30" spans="1:101">
      <c r="A30" s="12" t="s">
        <v>23</v>
      </c>
      <c r="B30" s="12">
        <v>60.567666666666703</v>
      </c>
      <c r="C30" s="12">
        <v>61.532666666666699</v>
      </c>
      <c r="D30" s="12">
        <v>61.258000000000003</v>
      </c>
      <c r="E30" s="12">
        <v>64.706000000000003</v>
      </c>
      <c r="F30" s="12">
        <v>65.903999999999996</v>
      </c>
      <c r="G30" s="12">
        <v>64.198999999999998</v>
      </c>
      <c r="H30" s="12">
        <v>59.665666666666702</v>
      </c>
      <c r="I30" s="12">
        <v>53.752333333333297</v>
      </c>
      <c r="J30" s="12">
        <v>53.8676666666667</v>
      </c>
      <c r="K30" s="12">
        <v>51.441333333333297</v>
      </c>
      <c r="L30" s="12">
        <v>53.0476666666667</v>
      </c>
      <c r="M30" s="12">
        <v>54.451666666666704</v>
      </c>
      <c r="N30" s="12">
        <v>55.201000000000001</v>
      </c>
      <c r="O30" s="12">
        <v>55.927999999999997</v>
      </c>
      <c r="P30" s="12">
        <v>55.444000000000003</v>
      </c>
      <c r="Q30" s="12">
        <v>53.47</v>
      </c>
      <c r="R30" s="12">
        <v>51.5103333333333</v>
      </c>
      <c r="S30" s="12">
        <v>50.008666666666699</v>
      </c>
      <c r="T30" s="12">
        <v>49.664999999999999</v>
      </c>
      <c r="U30" s="12">
        <v>49.770333333333298</v>
      </c>
      <c r="V30" s="12">
        <v>49.624000000000002</v>
      </c>
      <c r="W30" s="12">
        <v>49.366333333333301</v>
      </c>
      <c r="X30" s="12">
        <v>47.069333333333297</v>
      </c>
      <c r="Y30" s="12">
        <v>47.130666666666698</v>
      </c>
      <c r="Z30" s="12">
        <v>46.834333333333298</v>
      </c>
      <c r="AA30" s="12">
        <v>46.826666666666704</v>
      </c>
      <c r="AB30" s="12">
        <v>46.485333333333301</v>
      </c>
      <c r="AC30" s="12">
        <v>46.904333333333298</v>
      </c>
      <c r="AD30" s="12">
        <v>57.705666666666701</v>
      </c>
      <c r="AE30" s="12">
        <v>60.939333333333302</v>
      </c>
      <c r="AF30" s="12">
        <v>70.783333333333303</v>
      </c>
      <c r="AG30" s="12">
        <v>68.78</v>
      </c>
      <c r="AH30" s="12">
        <v>71.153000000000006</v>
      </c>
      <c r="AI30" s="12">
        <v>64.686999999999998</v>
      </c>
      <c r="AJ30" s="12">
        <v>61.030333333333303</v>
      </c>
      <c r="AK30" s="12">
        <v>59.863666666666703</v>
      </c>
      <c r="AL30" s="12">
        <v>61.812333333333299</v>
      </c>
      <c r="AM30" s="12">
        <v>57.302999999999997</v>
      </c>
      <c r="AN30" s="12">
        <v>55.360999999999997</v>
      </c>
      <c r="AO30" s="12">
        <v>53.693666666666701</v>
      </c>
      <c r="AP30" s="12">
        <v>52.957666666666697</v>
      </c>
      <c r="AQ30" s="12">
        <v>49.930999999999997</v>
      </c>
      <c r="AR30" s="12">
        <v>47.998333333333299</v>
      </c>
      <c r="AS30" s="12">
        <v>49.161666666666697</v>
      </c>
      <c r="AT30" s="12">
        <v>43.893999999999998</v>
      </c>
      <c r="AU30" s="12">
        <v>42.518666666666697</v>
      </c>
      <c r="AV30" s="12">
        <v>41.691000000000003</v>
      </c>
      <c r="AW30" s="12">
        <v>51.840666666666699</v>
      </c>
      <c r="AX30" s="12">
        <v>56.21</v>
      </c>
      <c r="AZ30" s="12" t="s">
        <v>23</v>
      </c>
      <c r="BA30" s="12">
        <f t="shared" si="1"/>
        <v>6.6089514289244429E-3</v>
      </c>
      <c r="BB30" s="12">
        <f t="shared" si="2"/>
        <v>7.5665399675766368E-2</v>
      </c>
      <c r="BC30" s="12">
        <f t="shared" si="3"/>
        <v>8.9259232403803193E-2</v>
      </c>
      <c r="BD30" s="12">
        <f t="shared" si="4"/>
        <v>0.22331679539140828</v>
      </c>
      <c r="BE30" s="12">
        <f t="shared" si="5"/>
        <v>0.33772953453995436</v>
      </c>
      <c r="BF30" s="12">
        <f t="shared" si="6"/>
        <v>0.42125358155266757</v>
      </c>
      <c r="BG30" s="12">
        <f t="shared" si="7"/>
        <v>0.34484637365382836</v>
      </c>
      <c r="BH30" s="12">
        <f t="shared" si="8"/>
        <v>0.22847553960973807</v>
      </c>
      <c r="BI30" s="12">
        <f t="shared" si="9"/>
        <v>0.26820391874143967</v>
      </c>
      <c r="BJ30" s="12">
        <f t="shared" si="10"/>
        <v>0.22471338188345799</v>
      </c>
      <c r="BK30" s="12">
        <f t="shared" si="11"/>
        <v>0.31091234919326299</v>
      </c>
      <c r="BL30" s="12">
        <f t="shared" si="12"/>
        <v>0.35797874700991389</v>
      </c>
      <c r="BM30" s="12">
        <f t="shared" si="13"/>
        <v>0.42167962085023775</v>
      </c>
      <c r="BN30" s="12">
        <f t="shared" si="14"/>
        <v>0.47268567544396561</v>
      </c>
      <c r="BO30" s="12">
        <f t="shared" si="15"/>
        <v>0.635665862498208</v>
      </c>
      <c r="BP30" s="12">
        <f t="shared" si="16"/>
        <v>0.46716681525117976</v>
      </c>
      <c r="BQ30" s="12">
        <f t="shared" si="17"/>
        <v>0.41286125000896007</v>
      </c>
      <c r="BR30" s="12">
        <f t="shared" si="18"/>
        <v>0.29137031366307042</v>
      </c>
      <c r="BS30" s="12">
        <f t="shared" si="19"/>
        <v>0.31039393951147487</v>
      </c>
      <c r="BT30" s="12">
        <f t="shared" si="20"/>
        <v>0.2303464654611711</v>
      </c>
      <c r="BU30" s="12">
        <f t="shared" si="21"/>
        <v>0.31339323415925785</v>
      </c>
      <c r="BV30" s="12">
        <f t="shared" si="22"/>
        <v>0.18290570119237484</v>
      </c>
      <c r="BW30" s="12">
        <f t="shared" si="23"/>
        <v>8.5051885299286853E-2</v>
      </c>
      <c r="BX30" s="12">
        <f t="shared" si="24"/>
        <v>6.3667357183719905E-4</v>
      </c>
      <c r="BY30" s="12">
        <f t="shared" si="25"/>
        <v>5.2255522879924325E-3</v>
      </c>
      <c r="BZ30" s="12">
        <f t="shared" si="26"/>
        <v>2.5064460793773523E-2</v>
      </c>
      <c r="CA30" s="12">
        <f t="shared" si="27"/>
        <v>4.7437330770559089E-2</v>
      </c>
      <c r="CB30" s="12">
        <f t="shared" si="28"/>
        <v>7.071619465940801E-2</v>
      </c>
      <c r="CC30" s="12">
        <f t="shared" si="29"/>
        <v>0.65825479389538644</v>
      </c>
      <c r="CD30" s="12">
        <f t="shared" si="30"/>
        <v>0.74920814399552382</v>
      </c>
      <c r="CE30" s="12">
        <f t="shared" si="31"/>
        <v>1.3744333197923582</v>
      </c>
      <c r="CF30" s="12">
        <f t="shared" si="32"/>
        <v>1.2908695305744624</v>
      </c>
      <c r="CG30" s="12">
        <f t="shared" si="33"/>
        <v>1.4818570733778542</v>
      </c>
      <c r="CH30" s="12">
        <f t="shared" si="34"/>
        <v>1.0548045362513214</v>
      </c>
      <c r="CI30" s="12">
        <f t="shared" si="35"/>
        <v>0.7361988374699231</v>
      </c>
      <c r="CJ30" s="12">
        <f t="shared" si="36"/>
        <v>0.61859627696157582</v>
      </c>
      <c r="CK30" s="12">
        <f t="shared" si="37"/>
        <v>0.75309986007490759</v>
      </c>
      <c r="CL30" s="12">
        <f t="shared" si="38"/>
        <v>0.1869275173460721</v>
      </c>
      <c r="CM30" s="12">
        <f t="shared" si="39"/>
        <v>1.4178303694107083E-3</v>
      </c>
      <c r="CN30" s="12">
        <f t="shared" si="40"/>
        <v>-5.1154459139371514E-2</v>
      </c>
      <c r="CO30" s="12">
        <f t="shared" si="41"/>
        <v>5.1495743696085325E-2</v>
      </c>
      <c r="CP30" s="12">
        <f t="shared" si="42"/>
        <v>-8.8733205463939022E-2</v>
      </c>
      <c r="CQ30" s="12">
        <f t="shared" si="43"/>
        <v>-0.3587554007257141</v>
      </c>
      <c r="CR30" s="12">
        <f t="shared" si="44"/>
        <v>-0.35433849963092195</v>
      </c>
      <c r="CS30" s="12">
        <f t="shared" si="45"/>
        <v>-0.65976582333765432</v>
      </c>
      <c r="CT30" s="12">
        <f t="shared" si="46"/>
        <v>-0.82173318926240846</v>
      </c>
      <c r="CU30" s="12">
        <f t="shared" si="47"/>
        <v>-0.95872956050232838</v>
      </c>
      <c r="CV30" s="12">
        <f t="shared" si="48"/>
        <v>-0.30019083242800232</v>
      </c>
      <c r="CW30" s="12">
        <f t="shared" si="49"/>
        <v>8.8021830783375804E-2</v>
      </c>
    </row>
    <row r="31" spans="1:101">
      <c r="A31" s="12" t="s">
        <v>160</v>
      </c>
      <c r="B31" s="12">
        <v>43.3333333333333</v>
      </c>
      <c r="C31" s="12">
        <v>47.3333333333333</v>
      </c>
      <c r="D31" s="12">
        <v>50</v>
      </c>
      <c r="E31" s="12">
        <v>51.6666666666667</v>
      </c>
      <c r="F31" s="12">
        <v>46.6666666666667</v>
      </c>
      <c r="G31" s="12">
        <v>43.3333333333333</v>
      </c>
      <c r="H31" s="12">
        <v>40.6666666666667</v>
      </c>
      <c r="I31" s="12">
        <v>39.3333333333333</v>
      </c>
      <c r="J31" s="12">
        <v>38.6666666666667</v>
      </c>
      <c r="K31" s="12">
        <v>37</v>
      </c>
      <c r="L31" s="12">
        <v>35.6666666666667</v>
      </c>
      <c r="M31" s="12">
        <v>33.6666666666667</v>
      </c>
      <c r="N31" s="12">
        <v>33.3333333333333</v>
      </c>
      <c r="O31" s="12">
        <v>37.6666666666667</v>
      </c>
      <c r="P31" s="12">
        <v>41.3333333333333</v>
      </c>
      <c r="Q31" s="12">
        <v>43.3333333333333</v>
      </c>
      <c r="R31" s="12">
        <v>41.3333333333333</v>
      </c>
      <c r="S31" s="12">
        <v>36.6666666666667</v>
      </c>
      <c r="T31" s="12">
        <v>35</v>
      </c>
      <c r="U31" s="12">
        <v>37.3333333333333</v>
      </c>
      <c r="V31" s="12">
        <v>41.3333333333333</v>
      </c>
      <c r="W31" s="12">
        <v>42.3333333333333</v>
      </c>
      <c r="X31" s="12">
        <v>38.6666666666667</v>
      </c>
      <c r="Y31" s="12">
        <v>36.6666666666667</v>
      </c>
      <c r="Z31" s="12">
        <v>34.6666666666667</v>
      </c>
      <c r="AA31" s="12">
        <v>34.3333333333333</v>
      </c>
      <c r="AB31" s="12">
        <v>33.6666666666667</v>
      </c>
      <c r="AC31" s="12">
        <v>33</v>
      </c>
      <c r="AD31" s="12">
        <v>31.6666666666667</v>
      </c>
      <c r="AE31" s="12">
        <v>31</v>
      </c>
      <c r="AF31" s="12">
        <v>30.6666666666667</v>
      </c>
      <c r="AG31" s="12">
        <v>30.3333333333333</v>
      </c>
      <c r="AH31" s="12">
        <v>30</v>
      </c>
      <c r="AI31" s="12">
        <v>31</v>
      </c>
      <c r="AJ31" s="12">
        <v>31.3333333333333</v>
      </c>
      <c r="AK31" s="12">
        <v>32</v>
      </c>
      <c r="AL31" s="12">
        <v>32.3333333333333</v>
      </c>
      <c r="AM31" s="12">
        <v>34</v>
      </c>
      <c r="AN31" s="12">
        <v>36.6666666666667</v>
      </c>
      <c r="AO31" s="12">
        <v>37.6666666666667</v>
      </c>
      <c r="AP31" s="12">
        <v>37.6666666666667</v>
      </c>
      <c r="AQ31" s="12">
        <v>36.3333333333333</v>
      </c>
      <c r="AR31" s="12">
        <v>35</v>
      </c>
      <c r="AS31" s="12">
        <v>36</v>
      </c>
      <c r="AT31" s="12">
        <v>35.3333333333333</v>
      </c>
      <c r="AU31" s="12">
        <v>38.3333333333333</v>
      </c>
      <c r="AV31" s="12">
        <v>41.3333333333333</v>
      </c>
      <c r="AW31" s="12">
        <v>44</v>
      </c>
      <c r="AX31" s="12">
        <v>45</v>
      </c>
      <c r="AZ31" s="12" t="s">
        <v>160</v>
      </c>
      <c r="BA31" s="12">
        <f t="shared" si="1"/>
        <v>-0.2494199823387272</v>
      </c>
      <c r="BB31" s="12">
        <f t="shared" si="2"/>
        <v>-0.18867781940970102</v>
      </c>
      <c r="BC31" s="12">
        <f t="shared" si="3"/>
        <v>-0.11978418932688878</v>
      </c>
      <c r="BD31" s="12">
        <f t="shared" si="4"/>
        <v>-5.8035467229644672E-2</v>
      </c>
      <c r="BE31" s="12">
        <f t="shared" si="5"/>
        <v>-0.1239101283940278</v>
      </c>
      <c r="BF31" s="12">
        <f t="shared" si="6"/>
        <v>-0.19068705458649957</v>
      </c>
      <c r="BG31" s="12">
        <f t="shared" si="7"/>
        <v>-0.23991198961722826</v>
      </c>
      <c r="BH31" s="12">
        <f t="shared" si="8"/>
        <v>-0.23735586468467088</v>
      </c>
      <c r="BI31" s="12">
        <f t="shared" si="9"/>
        <v>-0.23886125899383895</v>
      </c>
      <c r="BJ31" s="12">
        <f t="shared" si="10"/>
        <v>-0.27517821385696578</v>
      </c>
      <c r="BK31" s="12">
        <f t="shared" si="11"/>
        <v>-0.31185812594181395</v>
      </c>
      <c r="BL31" s="12">
        <f t="shared" si="12"/>
        <v>-0.34651608897078517</v>
      </c>
      <c r="BM31" s="12">
        <f t="shared" si="13"/>
        <v>-0.34198718384377402</v>
      </c>
      <c r="BN31" s="12">
        <f t="shared" si="14"/>
        <v>-0.18437887447833587</v>
      </c>
      <c r="BO31" s="12">
        <f t="shared" si="15"/>
        <v>1.8691098321226771E-2</v>
      </c>
      <c r="BP31" s="12">
        <f t="shared" si="16"/>
        <v>6.0237731648733292E-2</v>
      </c>
      <c r="BQ31" s="12">
        <f t="shared" si="17"/>
        <v>-3.3879640263274847E-3</v>
      </c>
      <c r="BR31" s="12">
        <f t="shared" si="18"/>
        <v>-0.19642542395166934</v>
      </c>
      <c r="BS31" s="12">
        <f t="shared" si="19"/>
        <v>-0.2529641039599031</v>
      </c>
      <c r="BT31" s="12">
        <f t="shared" si="20"/>
        <v>-0.19488158975254075</v>
      </c>
      <c r="BU31" s="12">
        <f t="shared" si="21"/>
        <v>-2.4974187622025412E-2</v>
      </c>
      <c r="BV31" s="12">
        <f t="shared" si="22"/>
        <v>-5.7684057136079749E-2</v>
      </c>
      <c r="BW31" s="12">
        <f t="shared" si="23"/>
        <v>-0.19495976119047678</v>
      </c>
      <c r="BX31" s="12">
        <f t="shared" si="24"/>
        <v>-0.27975202285360351</v>
      </c>
      <c r="BY31" s="12">
        <f t="shared" si="25"/>
        <v>-0.31552834815318004</v>
      </c>
      <c r="BZ31" s="12">
        <f t="shared" si="26"/>
        <v>-0.32389325863160584</v>
      </c>
      <c r="CA31" s="12">
        <f t="shared" si="27"/>
        <v>-0.38409523781223082</v>
      </c>
      <c r="CB31" s="12">
        <f t="shared" si="28"/>
        <v>-0.70381090648160416</v>
      </c>
      <c r="CC31" s="12">
        <f t="shared" si="29"/>
        <v>-1.1069836621946729</v>
      </c>
      <c r="CD31" s="12">
        <f t="shared" si="30"/>
        <v>-1.2333292110345071</v>
      </c>
      <c r="CE31" s="12">
        <f t="shared" si="31"/>
        <v>-1.0706024614263416</v>
      </c>
      <c r="CF31" s="12">
        <f t="shared" si="32"/>
        <v>-1.0806705897716957</v>
      </c>
      <c r="CG31" s="12">
        <f t="shared" si="33"/>
        <v>-1.2059382947999084</v>
      </c>
      <c r="CH31" s="12">
        <f t="shared" si="34"/>
        <v>-1.2693560658538205</v>
      </c>
      <c r="CI31" s="12">
        <f t="shared" si="35"/>
        <v>-1.3912861521757469</v>
      </c>
      <c r="CJ31" s="12">
        <f t="shared" si="36"/>
        <v>-1.3561698909143807</v>
      </c>
      <c r="CK31" s="12">
        <f t="shared" si="37"/>
        <v>-1.2747872235406266</v>
      </c>
      <c r="CL31" s="12">
        <f t="shared" si="38"/>
        <v>-0.79074040597651551</v>
      </c>
      <c r="CM31" s="12">
        <f t="shared" si="39"/>
        <v>-0.52631929908419706</v>
      </c>
      <c r="CN31" s="12">
        <f t="shared" si="40"/>
        <v>-0.55020418597338761</v>
      </c>
      <c r="CO31" s="12">
        <f t="shared" si="41"/>
        <v>-0.83034052417671966</v>
      </c>
      <c r="CP31" s="12">
        <f t="shared" si="42"/>
        <v>-1.23632438962503</v>
      </c>
      <c r="CQ31" s="12">
        <f t="shared" si="43"/>
        <v>-1.393707766964259</v>
      </c>
      <c r="CR31" s="12">
        <f t="shared" si="44"/>
        <v>-1.3046082622607071</v>
      </c>
      <c r="CS31" s="12">
        <f t="shared" si="45"/>
        <v>-1.2893175223507565</v>
      </c>
      <c r="CT31" s="12">
        <f t="shared" si="46"/>
        <v>-1.129585095629188</v>
      </c>
      <c r="CU31" s="12">
        <f t="shared" si="47"/>
        <v>-0.98431071122528557</v>
      </c>
      <c r="CV31" s="12">
        <f t="shared" si="48"/>
        <v>-0.85265248055766474</v>
      </c>
      <c r="CW31" s="12">
        <f t="shared" si="49"/>
        <v>-0.7110176233661395</v>
      </c>
    </row>
    <row r="32" spans="1:101">
      <c r="A32" s="12" t="s">
        <v>10</v>
      </c>
      <c r="B32" s="12">
        <v>41.6666666666667</v>
      </c>
      <c r="C32" s="12">
        <v>41.3333333333333</v>
      </c>
      <c r="D32" s="12">
        <v>40.3333333333333</v>
      </c>
      <c r="E32" s="12">
        <v>37.6666666666667</v>
      </c>
      <c r="F32" s="12">
        <v>37.6666666666667</v>
      </c>
      <c r="G32" s="12">
        <v>36.3333333333333</v>
      </c>
      <c r="H32" s="12">
        <v>35.3333333333333</v>
      </c>
      <c r="I32" s="12">
        <v>33.3333333333333</v>
      </c>
      <c r="J32" s="12">
        <v>33.3333333333333</v>
      </c>
      <c r="K32" s="12">
        <v>33</v>
      </c>
      <c r="L32" s="12">
        <v>32.3333333333333</v>
      </c>
      <c r="M32" s="12">
        <v>31.6666666666667</v>
      </c>
      <c r="N32" s="12">
        <v>32.6666666666667</v>
      </c>
      <c r="O32" s="12">
        <v>32.3333333333333</v>
      </c>
      <c r="P32" s="12">
        <v>32</v>
      </c>
      <c r="Q32" s="12">
        <v>31.6666666666667</v>
      </c>
      <c r="R32" s="12">
        <v>31.6666666666667</v>
      </c>
      <c r="S32" s="12">
        <v>33.3333333333333</v>
      </c>
      <c r="T32" s="12">
        <v>31</v>
      </c>
      <c r="U32" s="12">
        <v>31.6666666666667</v>
      </c>
      <c r="V32" s="12">
        <v>29.6666666666667</v>
      </c>
      <c r="W32" s="12">
        <v>34</v>
      </c>
      <c r="X32" s="12">
        <v>36.3333333333333</v>
      </c>
      <c r="Y32" s="12">
        <v>35.6666666666667</v>
      </c>
      <c r="Z32" s="12">
        <v>33.6666666666667</v>
      </c>
      <c r="AA32" s="12">
        <v>33</v>
      </c>
      <c r="AB32" s="12">
        <v>34</v>
      </c>
      <c r="AC32" s="12">
        <v>33.6666666666667</v>
      </c>
      <c r="AD32" s="12">
        <v>33</v>
      </c>
      <c r="AE32" s="12">
        <v>33.3333333333333</v>
      </c>
      <c r="AF32" s="12">
        <v>33.6666666666667</v>
      </c>
      <c r="AG32" s="12">
        <v>32</v>
      </c>
      <c r="AH32" s="12">
        <v>29</v>
      </c>
      <c r="AI32" s="12">
        <v>29.3333333333333</v>
      </c>
      <c r="AJ32" s="12">
        <v>31.3333333333333</v>
      </c>
      <c r="AK32" s="12">
        <v>34.6666666666667</v>
      </c>
      <c r="AL32" s="12">
        <v>32.3333333333333</v>
      </c>
      <c r="AM32" s="12">
        <v>33.3333333333333</v>
      </c>
      <c r="AN32" s="12">
        <v>32</v>
      </c>
      <c r="AO32" s="12">
        <v>34.6666666666667</v>
      </c>
      <c r="AP32" s="12">
        <v>33</v>
      </c>
      <c r="AQ32" s="12">
        <v>36</v>
      </c>
      <c r="AR32" s="12">
        <v>33.3333333333333</v>
      </c>
      <c r="AS32" s="12">
        <v>33.6666666666667</v>
      </c>
      <c r="AT32" s="12">
        <v>34</v>
      </c>
      <c r="AU32" s="12">
        <v>40.3333333333333</v>
      </c>
      <c r="AV32" s="12">
        <v>41.3333333333333</v>
      </c>
      <c r="AW32" s="12">
        <v>40</v>
      </c>
      <c r="AX32" s="12">
        <v>38.6666666666667</v>
      </c>
      <c r="AZ32" s="12" t="s">
        <v>10</v>
      </c>
      <c r="BA32" s="12">
        <f t="shared" si="1"/>
        <v>-0.27417956435211521</v>
      </c>
      <c r="BB32" s="12">
        <f t="shared" si="2"/>
        <v>-0.30037738144403103</v>
      </c>
      <c r="BC32" s="12">
        <f t="shared" si="3"/>
        <v>-0.29927904425050122</v>
      </c>
      <c r="BD32" s="12">
        <f t="shared" si="4"/>
        <v>-0.36011622366106372</v>
      </c>
      <c r="BE32" s="12">
        <f t="shared" si="5"/>
        <v>-0.33988377164356937</v>
      </c>
      <c r="BF32" s="12">
        <f t="shared" si="6"/>
        <v>-0.39598049291297671</v>
      </c>
      <c r="BG32" s="12">
        <f t="shared" si="7"/>
        <v>-0.40406332762338681</v>
      </c>
      <c r="BH32" s="12">
        <f t="shared" si="8"/>
        <v>-0.43119652116337637</v>
      </c>
      <c r="BI32" s="12">
        <f t="shared" si="9"/>
        <v>-0.41676716088109544</v>
      </c>
      <c r="BJ32" s="12">
        <f t="shared" si="10"/>
        <v>-0.41363955512012474</v>
      </c>
      <c r="BK32" s="12">
        <f t="shared" si="11"/>
        <v>-0.4312932323098958</v>
      </c>
      <c r="BL32" s="12">
        <f t="shared" si="12"/>
        <v>-0.41430486318110016</v>
      </c>
      <c r="BM32" s="12">
        <f t="shared" si="13"/>
        <v>-0.3652686436762187</v>
      </c>
      <c r="BN32" s="12">
        <f t="shared" si="14"/>
        <v>-0.37627856779676777</v>
      </c>
      <c r="BO32" s="12">
        <f t="shared" si="15"/>
        <v>-0.38939955170606627</v>
      </c>
      <c r="BP32" s="12">
        <f t="shared" si="16"/>
        <v>-0.40811208505910951</v>
      </c>
      <c r="BQ32" s="12">
        <f t="shared" si="17"/>
        <v>-0.39876404758150935</v>
      </c>
      <c r="BR32" s="12">
        <f t="shared" si="18"/>
        <v>-0.31829514303795065</v>
      </c>
      <c r="BS32" s="12">
        <f t="shared" si="19"/>
        <v>-0.40662466815257353</v>
      </c>
      <c r="BT32" s="12">
        <f t="shared" si="20"/>
        <v>-0.38862812398193741</v>
      </c>
      <c r="BU32" s="12">
        <f t="shared" si="21"/>
        <v>-0.50112647784174225</v>
      </c>
      <c r="BV32" s="12">
        <f t="shared" si="22"/>
        <v>-0.34275652304495413</v>
      </c>
      <c r="BW32" s="12">
        <f t="shared" si="23"/>
        <v>-0.27271608955561555</v>
      </c>
      <c r="BX32" s="12">
        <f t="shared" si="24"/>
        <v>-0.3065475787046586</v>
      </c>
      <c r="BY32" s="12">
        <f t="shared" si="25"/>
        <v>-0.34188951576470578</v>
      </c>
      <c r="BZ32" s="12">
        <f t="shared" si="26"/>
        <v>-0.36113527778052457</v>
      </c>
      <c r="CA32" s="12">
        <f t="shared" si="27"/>
        <v>-0.37287377513845432</v>
      </c>
      <c r="CB32" s="12">
        <f t="shared" si="28"/>
        <v>-0.66667490086507919</v>
      </c>
      <c r="CC32" s="12">
        <f t="shared" si="29"/>
        <v>-1.0165941973616652</v>
      </c>
      <c r="CD32" s="12">
        <f t="shared" si="30"/>
        <v>-1.0788194080416766</v>
      </c>
      <c r="CE32" s="12">
        <f t="shared" si="31"/>
        <v>-0.88775807396503426</v>
      </c>
      <c r="CF32" s="12">
        <f t="shared" si="32"/>
        <v>-0.97786409938040886</v>
      </c>
      <c r="CG32" s="12">
        <f t="shared" si="33"/>
        <v>-1.2712505531572034</v>
      </c>
      <c r="CH32" s="12">
        <f t="shared" si="34"/>
        <v>-1.3843440732011252</v>
      </c>
      <c r="CI32" s="12">
        <f t="shared" si="35"/>
        <v>-1.3912861521757469</v>
      </c>
      <c r="CJ32" s="12">
        <f t="shared" si="36"/>
        <v>-1.1671767057268865</v>
      </c>
      <c r="CK32" s="12">
        <f t="shared" si="37"/>
        <v>-1.2747872235406266</v>
      </c>
      <c r="CL32" s="12">
        <f t="shared" si="38"/>
        <v>-0.81871013586315777</v>
      </c>
      <c r="CM32" s="12">
        <f t="shared" si="39"/>
        <v>-0.65805832539075304</v>
      </c>
      <c r="CN32" s="12">
        <f t="shared" si="40"/>
        <v>-0.64361837331362903</v>
      </c>
      <c r="CO32" s="12">
        <f t="shared" si="41"/>
        <v>-1.099468502512982</v>
      </c>
      <c r="CP32" s="12">
        <f t="shared" si="42"/>
        <v>-1.2644564511101126</v>
      </c>
      <c r="CQ32" s="12">
        <f t="shared" si="43"/>
        <v>-1.5264109809966437</v>
      </c>
      <c r="CR32" s="12">
        <f t="shared" si="44"/>
        <v>-1.4730744731865875</v>
      </c>
      <c r="CS32" s="12">
        <f t="shared" si="45"/>
        <v>-1.3873708981023467</v>
      </c>
      <c r="CT32" s="12">
        <f t="shared" si="46"/>
        <v>-0.98247523275879545</v>
      </c>
      <c r="CU32" s="12">
        <f t="shared" si="47"/>
        <v>-0.98431071122528557</v>
      </c>
      <c r="CV32" s="12">
        <f t="shared" si="48"/>
        <v>-1.1344967020335563</v>
      </c>
      <c r="CW32" s="12">
        <f t="shared" si="49"/>
        <v>-1.1624523432246203</v>
      </c>
    </row>
    <row r="33" spans="1:101">
      <c r="A33" s="12" t="s">
        <v>26</v>
      </c>
      <c r="B33" s="12">
        <v>40</v>
      </c>
      <c r="C33" s="12">
        <v>40</v>
      </c>
      <c r="D33" s="12">
        <v>40.3333333333333</v>
      </c>
      <c r="E33" s="12">
        <v>38.6666666666667</v>
      </c>
      <c r="F33" s="12">
        <v>37.6666666666667</v>
      </c>
      <c r="G33" s="12">
        <v>37.6666666666667</v>
      </c>
      <c r="H33" s="12">
        <v>37.3333333333333</v>
      </c>
      <c r="I33" s="12">
        <v>36</v>
      </c>
      <c r="J33" s="12">
        <v>35</v>
      </c>
      <c r="K33" s="12">
        <v>37.3333333333333</v>
      </c>
      <c r="L33" s="12">
        <v>36</v>
      </c>
      <c r="M33" s="12">
        <v>38.6666666666667</v>
      </c>
      <c r="N33" s="12">
        <v>37.6666666666667</v>
      </c>
      <c r="O33" s="12">
        <v>39</v>
      </c>
      <c r="P33" s="12">
        <v>35.6666666666667</v>
      </c>
      <c r="Q33" s="12">
        <v>37</v>
      </c>
      <c r="R33" s="12">
        <v>36.6666666666667</v>
      </c>
      <c r="S33" s="12">
        <v>37</v>
      </c>
      <c r="T33" s="12">
        <v>37</v>
      </c>
      <c r="U33" s="12">
        <v>39</v>
      </c>
      <c r="V33" s="12">
        <v>39</v>
      </c>
      <c r="W33" s="12">
        <v>41.6666666666667</v>
      </c>
      <c r="X33" s="12">
        <v>41.6666666666667</v>
      </c>
      <c r="Y33" s="12">
        <v>43.6666666666667</v>
      </c>
      <c r="Z33" s="12">
        <v>40.6666666666667</v>
      </c>
      <c r="AA33" s="12">
        <v>40</v>
      </c>
      <c r="AB33" s="12">
        <v>40.6666666666667</v>
      </c>
      <c r="AC33" s="12">
        <v>46.759315762213099</v>
      </c>
      <c r="AD33" s="12">
        <v>51.003287366423002</v>
      </c>
      <c r="AE33" s="12">
        <v>52.965363154025802</v>
      </c>
      <c r="AF33" s="12">
        <v>52.509756563390702</v>
      </c>
      <c r="AG33" s="12">
        <v>51.555499491030602</v>
      </c>
      <c r="AH33" s="12">
        <v>51.849202218247697</v>
      </c>
      <c r="AI33" s="12">
        <v>52.486040492133299</v>
      </c>
      <c r="AJ33" s="12">
        <v>54.550351525559797</v>
      </c>
      <c r="AK33" s="12">
        <v>55.081250943156498</v>
      </c>
      <c r="AL33" s="12">
        <v>54.487095738539701</v>
      </c>
      <c r="AM33" s="12">
        <v>54.862737824320398</v>
      </c>
      <c r="AN33" s="12">
        <v>55.183703583071498</v>
      </c>
      <c r="AO33" s="12">
        <v>56.334946689646799</v>
      </c>
      <c r="AP33" s="12">
        <v>56.931271522331599</v>
      </c>
      <c r="AQ33" s="12">
        <v>58.932160461531801</v>
      </c>
      <c r="AR33" s="12">
        <v>59.5027663675505</v>
      </c>
      <c r="AS33" s="12">
        <v>58.640997658163599</v>
      </c>
      <c r="AT33" s="12">
        <v>58.566835398165999</v>
      </c>
      <c r="AU33" s="12">
        <v>57.725140516505803</v>
      </c>
      <c r="AV33" s="12">
        <v>63.367549908178503</v>
      </c>
      <c r="AW33" s="12">
        <v>67.439812703835798</v>
      </c>
      <c r="AX33" s="12">
        <v>72.319899498083004</v>
      </c>
      <c r="AZ33" s="12" t="s">
        <v>26</v>
      </c>
      <c r="BA33" s="12">
        <f t="shared" si="1"/>
        <v>-0.29893914636550478</v>
      </c>
      <c r="BB33" s="12">
        <f t="shared" si="2"/>
        <v>-0.32519950634054823</v>
      </c>
      <c r="BC33" s="12">
        <f t="shared" si="3"/>
        <v>-0.29927904425050122</v>
      </c>
      <c r="BD33" s="12">
        <f t="shared" si="4"/>
        <v>-0.33853902677310521</v>
      </c>
      <c r="BE33" s="12">
        <f t="shared" si="5"/>
        <v>-0.33988377164356937</v>
      </c>
      <c r="BF33" s="12">
        <f t="shared" si="6"/>
        <v>-0.35687698085078867</v>
      </c>
      <c r="BG33" s="12">
        <f t="shared" si="7"/>
        <v>-0.34250657587107813</v>
      </c>
      <c r="BH33" s="12">
        <f t="shared" si="8"/>
        <v>-0.34504511828395062</v>
      </c>
      <c r="BI33" s="12">
        <f t="shared" si="9"/>
        <v>-0.36117156654132737</v>
      </c>
      <c r="BJ33" s="12">
        <f t="shared" si="10"/>
        <v>-0.26363976875170364</v>
      </c>
      <c r="BK33" s="12">
        <f t="shared" si="11"/>
        <v>-0.29991461530500718</v>
      </c>
      <c r="BL33" s="12">
        <f t="shared" si="12"/>
        <v>-0.1770441534449976</v>
      </c>
      <c r="BM33" s="12">
        <f t="shared" si="13"/>
        <v>-0.19065769493286613</v>
      </c>
      <c r="BN33" s="12">
        <f t="shared" si="14"/>
        <v>-0.13640395114872966</v>
      </c>
      <c r="BO33" s="12">
        <f t="shared" si="15"/>
        <v>-0.22907822490962768</v>
      </c>
      <c r="BP33" s="12">
        <f t="shared" si="16"/>
        <v>-0.19400931170695293</v>
      </c>
      <c r="BQ33" s="12">
        <f t="shared" si="17"/>
        <v>-0.19425917677710353</v>
      </c>
      <c r="BR33" s="12">
        <f t="shared" si="18"/>
        <v>-0.18423845204304265</v>
      </c>
      <c r="BS33" s="12">
        <f t="shared" si="19"/>
        <v>-0.17613382186356785</v>
      </c>
      <c r="BT33" s="12">
        <f t="shared" si="20"/>
        <v>-0.137897314979187</v>
      </c>
      <c r="BU33" s="12">
        <f t="shared" si="21"/>
        <v>-0.12020464566596796</v>
      </c>
      <c r="BV33" s="12">
        <f t="shared" si="22"/>
        <v>-8.0489854408787517E-2</v>
      </c>
      <c r="BW33" s="12">
        <f t="shared" si="23"/>
        <v>-9.4987339006729815E-2</v>
      </c>
      <c r="BX33" s="12">
        <f t="shared" si="24"/>
        <v>-9.2183131896217685E-2</v>
      </c>
      <c r="BY33" s="12">
        <f t="shared" si="25"/>
        <v>-0.15736134248402581</v>
      </c>
      <c r="BZ33" s="12">
        <f t="shared" si="26"/>
        <v>-0.16561467724869627</v>
      </c>
      <c r="CA33" s="12">
        <f t="shared" si="27"/>
        <v>-0.14844452166290081</v>
      </c>
      <c r="CB33" s="12">
        <f t="shared" si="28"/>
        <v>6.2638134655986624E-2</v>
      </c>
      <c r="CC33" s="12">
        <f t="shared" si="29"/>
        <v>0.20388643535273276</v>
      </c>
      <c r="CD33" s="12">
        <f t="shared" si="30"/>
        <v>0.22118390336315671</v>
      </c>
      <c r="CE33" s="12">
        <f t="shared" si="31"/>
        <v>0.26069300271658175</v>
      </c>
      <c r="CF33" s="12">
        <f t="shared" si="32"/>
        <v>0.22839526293243764</v>
      </c>
      <c r="CG33" s="12">
        <f t="shared" si="33"/>
        <v>0.22108244537906885</v>
      </c>
      <c r="CH33" s="12">
        <f t="shared" si="34"/>
        <v>0.21302612333049359</v>
      </c>
      <c r="CI33" s="12">
        <f t="shared" si="35"/>
        <v>0.27197470610260843</v>
      </c>
      <c r="CJ33" s="12">
        <f t="shared" si="36"/>
        <v>0.27965478428272444</v>
      </c>
      <c r="CK33" s="12">
        <f t="shared" si="37"/>
        <v>0.24919013780153126</v>
      </c>
      <c r="CL33" s="12">
        <f t="shared" si="38"/>
        <v>8.4547306486554702E-2</v>
      </c>
      <c r="CM33" s="12">
        <f t="shared" si="39"/>
        <v>-3.5872104878324628E-3</v>
      </c>
      <c r="CN33" s="12">
        <f t="shared" si="40"/>
        <v>3.1089883155528443E-2</v>
      </c>
      <c r="CO33" s="12">
        <f t="shared" si="41"/>
        <v>0.28065465259156597</v>
      </c>
      <c r="CP33" s="12">
        <f t="shared" si="42"/>
        <v>0.67093039315885783</v>
      </c>
      <c r="CQ33" s="12">
        <f t="shared" si="43"/>
        <v>0.55724974283084494</v>
      </c>
      <c r="CR33" s="12">
        <f t="shared" si="44"/>
        <v>0.33006734647612412</v>
      </c>
      <c r="CS33" s="12">
        <f t="shared" si="45"/>
        <v>0.41927495864057468</v>
      </c>
      <c r="CT33" s="12">
        <f t="shared" si="46"/>
        <v>0.29677795213361213</v>
      </c>
      <c r="CU33" s="12">
        <f t="shared" si="47"/>
        <v>0.59162763527053586</v>
      </c>
      <c r="CV33" s="12">
        <f t="shared" si="48"/>
        <v>0.79894146020566359</v>
      </c>
      <c r="CW33" s="12">
        <f t="shared" si="49"/>
        <v>1.2363220360779157</v>
      </c>
    </row>
    <row r="34" spans="1:101">
      <c r="A34" s="12" t="s">
        <v>40</v>
      </c>
      <c r="B34" s="12">
        <v>25</v>
      </c>
      <c r="C34" s="12">
        <v>25.6666666666667</v>
      </c>
      <c r="D34" s="12">
        <v>23.6666666666667</v>
      </c>
      <c r="E34" s="12">
        <v>23</v>
      </c>
      <c r="F34" s="12">
        <v>22</v>
      </c>
      <c r="G34" s="12">
        <v>22.6666666666667</v>
      </c>
      <c r="H34" s="12">
        <v>23</v>
      </c>
      <c r="I34" s="12">
        <v>22</v>
      </c>
      <c r="J34" s="12">
        <v>22.3333333333333</v>
      </c>
      <c r="K34" s="12">
        <v>22.6666666666667</v>
      </c>
      <c r="L34" s="12">
        <v>23</v>
      </c>
      <c r="M34" s="12">
        <v>23.6666666666667</v>
      </c>
      <c r="N34" s="12">
        <v>23.3333333333333</v>
      </c>
      <c r="O34" s="12">
        <v>23</v>
      </c>
      <c r="P34" s="12">
        <v>20.3333333333333</v>
      </c>
      <c r="Q34" s="12">
        <v>20</v>
      </c>
      <c r="R34" s="12">
        <v>20.3333333333333</v>
      </c>
      <c r="S34" s="12">
        <v>21</v>
      </c>
      <c r="T34" s="12">
        <v>21.6666666666667</v>
      </c>
      <c r="U34" s="12">
        <v>22.6666666666667</v>
      </c>
      <c r="V34" s="12">
        <v>23.3333333333333</v>
      </c>
      <c r="W34" s="12">
        <v>24.6666666666667</v>
      </c>
      <c r="X34" s="12">
        <v>24.6666666666667</v>
      </c>
      <c r="Y34" s="12">
        <v>25.3333333333333</v>
      </c>
      <c r="Z34" s="12">
        <v>24.3333333333333</v>
      </c>
      <c r="AA34" s="12">
        <v>26</v>
      </c>
      <c r="AB34" s="12">
        <v>29.3333333333333</v>
      </c>
      <c r="AC34" s="12">
        <v>40.148174095805203</v>
      </c>
      <c r="AD34" s="12">
        <v>48.497838738491197</v>
      </c>
      <c r="AE34" s="12">
        <v>56.7303709262019</v>
      </c>
      <c r="AF34" s="12">
        <v>58.439363501966298</v>
      </c>
      <c r="AG34" s="12">
        <v>59.814237282251803</v>
      </c>
      <c r="AH34" s="12">
        <v>59.891076835536303</v>
      </c>
      <c r="AI34" s="12">
        <v>59.515780695194103</v>
      </c>
      <c r="AJ34" s="12">
        <v>61.261015347085397</v>
      </c>
      <c r="AK34" s="12">
        <v>61.8080179688355</v>
      </c>
      <c r="AL34" s="12">
        <v>62.059721805216398</v>
      </c>
      <c r="AM34" s="12">
        <v>61.476207821646099</v>
      </c>
      <c r="AN34" s="12">
        <v>61.217750688229998</v>
      </c>
      <c r="AO34" s="12">
        <v>61.177853514487701</v>
      </c>
      <c r="AP34" s="12">
        <v>59.3152944493932</v>
      </c>
      <c r="AQ34" s="12">
        <v>60.413311665648301</v>
      </c>
      <c r="AR34" s="12">
        <v>60.733462298821301</v>
      </c>
      <c r="AS34" s="12">
        <v>61.850107678260599</v>
      </c>
      <c r="AT34" s="12">
        <v>61.199011076954498</v>
      </c>
      <c r="AU34" s="12">
        <v>60.718804580741299</v>
      </c>
      <c r="AV34" s="12">
        <v>60.778747172596603</v>
      </c>
      <c r="AW34" s="12">
        <v>60.600863992477599</v>
      </c>
      <c r="AX34" s="12">
        <v>60.600863992477599</v>
      </c>
      <c r="AZ34" s="12" t="s">
        <v>40</v>
      </c>
      <c r="BA34" s="12">
        <f t="shared" si="1"/>
        <v>-0.52177538448600602</v>
      </c>
      <c r="BB34" s="12">
        <f t="shared" si="2"/>
        <v>-0.59203734897811378</v>
      </c>
      <c r="BC34" s="12">
        <f t="shared" si="3"/>
        <v>-0.60875293204983072</v>
      </c>
      <c r="BD34" s="12">
        <f t="shared" si="4"/>
        <v>-0.67658177801778918</v>
      </c>
      <c r="BE34" s="12">
        <f t="shared" si="5"/>
        <v>-0.71583789137425369</v>
      </c>
      <c r="BF34" s="12">
        <f t="shared" si="6"/>
        <v>-0.79679149155038254</v>
      </c>
      <c r="BG34" s="12">
        <f t="shared" si="7"/>
        <v>-0.78366329676262281</v>
      </c>
      <c r="BH34" s="12">
        <f t="shared" si="8"/>
        <v>-0.79733998340093004</v>
      </c>
      <c r="BI34" s="12">
        <f t="shared" si="9"/>
        <v>-0.78369808352355741</v>
      </c>
      <c r="BJ34" s="12">
        <f t="shared" si="10"/>
        <v>-0.77133135338328429</v>
      </c>
      <c r="BK34" s="12">
        <f t="shared" si="11"/>
        <v>-0.76571153014051718</v>
      </c>
      <c r="BL34" s="12">
        <f t="shared" si="12"/>
        <v>-0.68545996002236032</v>
      </c>
      <c r="BM34" s="12">
        <f t="shared" si="13"/>
        <v>-0.69120908133047909</v>
      </c>
      <c r="BN34" s="12">
        <f t="shared" si="14"/>
        <v>-0.71210303110401829</v>
      </c>
      <c r="BO34" s="12">
        <f t="shared" si="15"/>
        <v>-0.89951286424018584</v>
      </c>
      <c r="BP34" s="12">
        <f t="shared" si="16"/>
        <v>-0.87646190176695637</v>
      </c>
      <c r="BQ34" s="12">
        <f t="shared" si="17"/>
        <v>-0.86230842140483188</v>
      </c>
      <c r="BR34" s="12">
        <f t="shared" si="18"/>
        <v>-0.76921310365718121</v>
      </c>
      <c r="BS34" s="12">
        <f t="shared" si="19"/>
        <v>-0.76516598460213658</v>
      </c>
      <c r="BT34" s="12">
        <f t="shared" si="20"/>
        <v>-0.69634320775804159</v>
      </c>
      <c r="BU34" s="12">
        <f t="shared" si="21"/>
        <v>-0.75960914967530691</v>
      </c>
      <c r="BV34" s="12">
        <f t="shared" si="22"/>
        <v>-0.66203768486289349</v>
      </c>
      <c r="BW34" s="12">
        <f t="shared" si="23"/>
        <v>-0.66149773138129597</v>
      </c>
      <c r="BX34" s="12">
        <f t="shared" si="24"/>
        <v>-0.58343498916556324</v>
      </c>
      <c r="BY34" s="12">
        <f t="shared" si="25"/>
        <v>-0.58792708013894746</v>
      </c>
      <c r="BZ34" s="12">
        <f t="shared" si="26"/>
        <v>-0.55665587831235286</v>
      </c>
      <c r="CA34" s="12">
        <f t="shared" si="27"/>
        <v>-0.52997425257134212</v>
      </c>
      <c r="CB34" s="12">
        <f t="shared" si="28"/>
        <v>-0.30562895642704369</v>
      </c>
      <c r="CC34" s="12">
        <f t="shared" si="29"/>
        <v>3.403681486871659E-2</v>
      </c>
      <c r="CD34" s="12">
        <f t="shared" si="30"/>
        <v>0.47049702156833334</v>
      </c>
      <c r="CE34" s="12">
        <f t="shared" si="31"/>
        <v>0.62209145223997253</v>
      </c>
      <c r="CF34" s="12">
        <f t="shared" si="32"/>
        <v>0.73782637135883111</v>
      </c>
      <c r="CG34" s="12">
        <f t="shared" si="33"/>
        <v>0.74631543806039535</v>
      </c>
      <c r="CH34" s="12">
        <f t="shared" si="34"/>
        <v>0.69802761420200254</v>
      </c>
      <c r="CI34" s="12">
        <f t="shared" si="35"/>
        <v>0.75272483409041735</v>
      </c>
      <c r="CJ34" s="12">
        <f t="shared" si="36"/>
        <v>0.75639720660669896</v>
      </c>
      <c r="CK34" s="12">
        <f t="shared" si="37"/>
        <v>0.77011793690136443</v>
      </c>
      <c r="CL34" s="12">
        <f t="shared" si="38"/>
        <v>0.36201276064445964</v>
      </c>
      <c r="CM34" s="12">
        <f t="shared" si="39"/>
        <v>0.16675268029533916</v>
      </c>
      <c r="CN34" s="12">
        <f t="shared" si="40"/>
        <v>0.18188861829120229</v>
      </c>
      <c r="CO34" s="12">
        <f t="shared" si="41"/>
        <v>0.41814192487743362</v>
      </c>
      <c r="CP34" s="12">
        <f t="shared" si="42"/>
        <v>0.79593390338759884</v>
      </c>
      <c r="CQ34" s="12">
        <f t="shared" si="43"/>
        <v>0.65524012617657157</v>
      </c>
      <c r="CR34" s="12">
        <f t="shared" si="44"/>
        <v>0.56176446313184913</v>
      </c>
      <c r="CS34" s="12">
        <f t="shared" si="45"/>
        <v>0.61284524179791355</v>
      </c>
      <c r="CT34" s="12">
        <f t="shared" si="46"/>
        <v>0.516976707118465</v>
      </c>
      <c r="CU34" s="12">
        <f t="shared" si="47"/>
        <v>0.40647045082249011</v>
      </c>
      <c r="CV34" s="12">
        <f t="shared" si="48"/>
        <v>0.31706191638908771</v>
      </c>
      <c r="CW34" s="12">
        <f t="shared" si="49"/>
        <v>0.40099895547508507</v>
      </c>
    </row>
    <row r="35" spans="1:101">
      <c r="A35" s="12" t="s">
        <v>41</v>
      </c>
      <c r="B35" s="12">
        <v>80.6666666666667</v>
      </c>
      <c r="C35" s="12">
        <v>84</v>
      </c>
      <c r="D35" s="12">
        <v>82.3333333333333</v>
      </c>
      <c r="E35" s="12">
        <v>78.3333333333333</v>
      </c>
      <c r="F35" s="12">
        <v>76.3333333333333</v>
      </c>
      <c r="G35" s="12">
        <v>73</v>
      </c>
      <c r="H35" s="12">
        <v>68</v>
      </c>
      <c r="I35" s="12">
        <v>63.6666666666667</v>
      </c>
      <c r="J35" s="12">
        <v>65.6666666666667</v>
      </c>
      <c r="K35" s="12">
        <v>64.3333333333333</v>
      </c>
      <c r="L35" s="12">
        <v>60</v>
      </c>
      <c r="M35" s="12">
        <v>56.6666666666667</v>
      </c>
      <c r="N35" s="12">
        <v>56</v>
      </c>
      <c r="O35" s="12">
        <v>58.3333333333333</v>
      </c>
      <c r="P35" s="12">
        <v>55</v>
      </c>
      <c r="Q35" s="12">
        <v>50.6666666666667</v>
      </c>
      <c r="R35" s="12">
        <v>50</v>
      </c>
      <c r="S35" s="12">
        <v>48</v>
      </c>
      <c r="T35" s="12">
        <v>49</v>
      </c>
      <c r="U35" s="12">
        <v>47.3333333333333</v>
      </c>
      <c r="V35" s="12">
        <v>46</v>
      </c>
      <c r="W35" s="12">
        <v>45.3333333333333</v>
      </c>
      <c r="X35" s="12">
        <v>45.3333333333333</v>
      </c>
      <c r="Y35" s="12">
        <v>48.3333333333333</v>
      </c>
      <c r="Z35" s="12">
        <v>48.3333333333333</v>
      </c>
      <c r="AA35" s="12">
        <v>49</v>
      </c>
      <c r="AB35" s="12">
        <v>45.3333333333333</v>
      </c>
      <c r="AC35" s="12">
        <v>45.3333333333333</v>
      </c>
      <c r="AD35" s="12">
        <v>45.3333333333333</v>
      </c>
      <c r="AE35" s="12">
        <v>47</v>
      </c>
      <c r="AF35" s="12">
        <v>46.3333333333333</v>
      </c>
      <c r="AG35" s="12">
        <v>45.3333333333333</v>
      </c>
      <c r="AH35" s="12">
        <v>46.3333333333333</v>
      </c>
      <c r="AI35" s="12">
        <v>47.6666666666667</v>
      </c>
      <c r="AJ35" s="12">
        <v>48</v>
      </c>
      <c r="AK35" s="12">
        <v>47.6666666666667</v>
      </c>
      <c r="AL35" s="12">
        <v>45</v>
      </c>
      <c r="AM35" s="12">
        <v>44.3333333333333</v>
      </c>
      <c r="AN35" s="12">
        <v>45</v>
      </c>
      <c r="AO35" s="12">
        <v>48.6666666666667</v>
      </c>
      <c r="AP35" s="12">
        <v>48.6666666666667</v>
      </c>
      <c r="AQ35" s="12">
        <v>48.6666666666667</v>
      </c>
      <c r="AR35" s="12">
        <v>48.6666666666667</v>
      </c>
      <c r="AS35" s="12">
        <v>49.6666666666667</v>
      </c>
      <c r="AT35" s="12">
        <v>48</v>
      </c>
      <c r="AU35" s="12">
        <v>47.6666666666667</v>
      </c>
      <c r="AV35" s="12">
        <v>47.3333333333333</v>
      </c>
      <c r="AW35" s="12">
        <v>49.3333333333333</v>
      </c>
      <c r="AX35" s="12">
        <v>51</v>
      </c>
      <c r="AZ35" s="12" t="s">
        <v>41</v>
      </c>
      <c r="BA35" s="12">
        <f t="shared" si="1"/>
        <v>0.30519465476118807</v>
      </c>
      <c r="BB35" s="12">
        <f t="shared" si="2"/>
        <v>0.49393061524453868</v>
      </c>
      <c r="BC35" s="12">
        <f t="shared" si="3"/>
        <v>0.48059515300381223</v>
      </c>
      <c r="BD35" s="12">
        <f t="shared" si="4"/>
        <v>0.51735644978258066</v>
      </c>
      <c r="BE35" s="12">
        <f t="shared" si="5"/>
        <v>0.58800299194705208</v>
      </c>
      <c r="BF35" s="12">
        <f t="shared" si="6"/>
        <v>0.67936608879714266</v>
      </c>
      <c r="BG35" s="12">
        <f t="shared" si="7"/>
        <v>0.601363617664323</v>
      </c>
      <c r="BH35" s="12">
        <f t="shared" si="8"/>
        <v>0.54877568659008125</v>
      </c>
      <c r="BI35" s="12">
        <f t="shared" si="9"/>
        <v>0.66178736931038595</v>
      </c>
      <c r="BJ35" s="12">
        <f t="shared" si="10"/>
        <v>0.67097428477461951</v>
      </c>
      <c r="BK35" s="12">
        <f t="shared" si="11"/>
        <v>0.56001815054516524</v>
      </c>
      <c r="BL35" s="12">
        <f t="shared" si="12"/>
        <v>0.43305481444783761</v>
      </c>
      <c r="BM35" s="12">
        <f t="shared" si="13"/>
        <v>0.44958245045942546</v>
      </c>
      <c r="BN35" s="12">
        <f t="shared" si="14"/>
        <v>0.55923243713057624</v>
      </c>
      <c r="BO35" s="12">
        <f t="shared" si="15"/>
        <v>0.6162524072897666</v>
      </c>
      <c r="BP35" s="12">
        <f t="shared" si="16"/>
        <v>0.35462904500795311</v>
      </c>
      <c r="BQ35" s="12">
        <f t="shared" si="17"/>
        <v>0.35108714536797725</v>
      </c>
      <c r="BR35" s="12">
        <f t="shared" si="18"/>
        <v>0.21793162094167759</v>
      </c>
      <c r="BS35" s="12">
        <f t="shared" si="19"/>
        <v>0.28484787071444345</v>
      </c>
      <c r="BT35" s="12">
        <f t="shared" si="20"/>
        <v>0.14702405888757497</v>
      </c>
      <c r="BU35" s="12">
        <f t="shared" si="21"/>
        <v>0.16548672846586374</v>
      </c>
      <c r="BV35" s="12">
        <f t="shared" si="22"/>
        <v>4.4942030591115428E-2</v>
      </c>
      <c r="BW35" s="12">
        <f t="shared" si="23"/>
        <v>2.7201176995625367E-2</v>
      </c>
      <c r="BX35" s="12">
        <f t="shared" si="24"/>
        <v>3.2862795408704411E-2</v>
      </c>
      <c r="BY35" s="12">
        <f t="shared" si="25"/>
        <v>4.4740942537669526E-2</v>
      </c>
      <c r="BZ35" s="12">
        <f t="shared" si="26"/>
        <v>8.5768952006511578E-2</v>
      </c>
      <c r="CA35" s="12">
        <f t="shared" si="27"/>
        <v>8.6559557699836046E-3</v>
      </c>
      <c r="CB35" s="12">
        <f t="shared" si="28"/>
        <v>-1.6794802575928566E-2</v>
      </c>
      <c r="CC35" s="12">
        <f t="shared" si="29"/>
        <v>-0.18049164765632555</v>
      </c>
      <c r="CD35" s="12">
        <f t="shared" si="30"/>
        <v>-0.17383341908365557</v>
      </c>
      <c r="CE35" s="12">
        <f t="shared" si="31"/>
        <v>-0.11574843801729646</v>
      </c>
      <c r="CF35" s="12">
        <f t="shared" si="32"/>
        <v>-0.15541217625013315</v>
      </c>
      <c r="CG35" s="12">
        <f t="shared" si="33"/>
        <v>-0.13917140829742508</v>
      </c>
      <c r="CH35" s="12">
        <f t="shared" si="34"/>
        <v>-0.11947599238079601</v>
      </c>
      <c r="CI35" s="12">
        <f t="shared" si="35"/>
        <v>-0.19729069267609256</v>
      </c>
      <c r="CJ35" s="12">
        <f t="shared" si="36"/>
        <v>-0.24583492793786366</v>
      </c>
      <c r="CK35" s="12">
        <f t="shared" si="37"/>
        <v>-0.40343576230392131</v>
      </c>
      <c r="CL35" s="12">
        <f t="shared" si="38"/>
        <v>-0.35720959273358366</v>
      </c>
      <c r="CM35" s="12">
        <f t="shared" si="39"/>
        <v>-0.29107103782249266</v>
      </c>
      <c r="CN35" s="12">
        <f t="shared" si="40"/>
        <v>-0.2076854990591693</v>
      </c>
      <c r="CO35" s="12">
        <f t="shared" si="41"/>
        <v>-0.19596743238410591</v>
      </c>
      <c r="CP35" s="12">
        <f t="shared" si="42"/>
        <v>-0.19543811467686489</v>
      </c>
      <c r="CQ35" s="12">
        <f t="shared" si="43"/>
        <v>-0.30554141189872353</v>
      </c>
      <c r="CR35" s="12">
        <f t="shared" si="44"/>
        <v>-0.31787759826624856</v>
      </c>
      <c r="CS35" s="12">
        <f t="shared" si="45"/>
        <v>-0.357810452710625</v>
      </c>
      <c r="CT35" s="12">
        <f t="shared" si="46"/>
        <v>-0.44307240223401784</v>
      </c>
      <c r="CU35" s="12">
        <f t="shared" si="47"/>
        <v>-0.55517677551868527</v>
      </c>
      <c r="CV35" s="12">
        <f t="shared" si="48"/>
        <v>-0.47686018525647833</v>
      </c>
      <c r="CW35" s="12">
        <f t="shared" si="49"/>
        <v>-0.28334262560547119</v>
      </c>
    </row>
    <row r="36" spans="1:101">
      <c r="A36" s="12" t="s">
        <v>42</v>
      </c>
      <c r="B36" s="12">
        <v>26.3333333333333</v>
      </c>
      <c r="C36" s="12">
        <v>27.6666666666667</v>
      </c>
      <c r="D36" s="12">
        <v>28</v>
      </c>
      <c r="E36" s="12">
        <v>28</v>
      </c>
      <c r="F36" s="12">
        <v>27</v>
      </c>
      <c r="G36" s="12">
        <v>25.6666666666667</v>
      </c>
      <c r="H36" s="12">
        <v>26.6666666666667</v>
      </c>
      <c r="I36" s="12">
        <v>27</v>
      </c>
      <c r="J36" s="12">
        <v>27.6666666666667</v>
      </c>
      <c r="K36" s="12">
        <v>28.3333333333333</v>
      </c>
      <c r="L36" s="12">
        <v>28.6666666666667</v>
      </c>
      <c r="M36" s="12">
        <v>29</v>
      </c>
      <c r="N36" s="12">
        <v>26.3333333333333</v>
      </c>
      <c r="O36" s="12">
        <v>24.3333333333333</v>
      </c>
      <c r="P36" s="12">
        <v>24</v>
      </c>
      <c r="Q36" s="12">
        <v>25.6666666666667</v>
      </c>
      <c r="R36" s="12">
        <v>27.3333333333333</v>
      </c>
      <c r="S36" s="12">
        <v>29</v>
      </c>
      <c r="T36" s="12">
        <v>29.6666666666667</v>
      </c>
      <c r="U36" s="12">
        <v>31.3333333333333</v>
      </c>
      <c r="V36" s="12">
        <v>31</v>
      </c>
      <c r="W36" s="12">
        <v>34.3333333333333</v>
      </c>
      <c r="X36" s="12">
        <v>35.3333333333333</v>
      </c>
      <c r="Y36" s="12">
        <v>37.3333333333333</v>
      </c>
      <c r="Z36" s="12">
        <v>36.3333333333333</v>
      </c>
      <c r="AA36" s="12">
        <v>37</v>
      </c>
      <c r="AB36" s="12">
        <v>37.6666666666667</v>
      </c>
      <c r="AC36" s="12">
        <v>39</v>
      </c>
      <c r="AD36" s="12">
        <v>41.3333333333333</v>
      </c>
      <c r="AE36" s="12">
        <v>43.6666666666667</v>
      </c>
      <c r="AF36" s="12">
        <v>44</v>
      </c>
      <c r="AG36" s="12">
        <v>42.6666666666667</v>
      </c>
      <c r="AH36" s="12">
        <v>41.3333333333333</v>
      </c>
      <c r="AI36" s="12">
        <v>42.3333333333333</v>
      </c>
      <c r="AJ36" s="12">
        <v>44</v>
      </c>
      <c r="AK36" s="12">
        <v>45</v>
      </c>
      <c r="AL36" s="12">
        <v>45.3333333333333</v>
      </c>
      <c r="AM36" s="12">
        <v>47</v>
      </c>
      <c r="AN36" s="12">
        <v>45.3333333333333</v>
      </c>
      <c r="AO36" s="12">
        <v>46</v>
      </c>
      <c r="AP36" s="12">
        <v>45</v>
      </c>
      <c r="AQ36" s="12">
        <v>47.6666666666667</v>
      </c>
      <c r="AR36" s="12">
        <v>48</v>
      </c>
      <c r="AS36" s="12">
        <v>48.3333333333333</v>
      </c>
      <c r="AT36" s="12">
        <v>47.3333333333333</v>
      </c>
      <c r="AU36" s="12">
        <v>50.3333333333333</v>
      </c>
      <c r="AV36" s="12">
        <v>51</v>
      </c>
      <c r="AW36" s="12">
        <v>52.3333333333333</v>
      </c>
      <c r="AX36" s="12">
        <v>50.6666666666667</v>
      </c>
      <c r="AZ36" s="12" t="s">
        <v>42</v>
      </c>
      <c r="BA36" s="12">
        <f t="shared" si="1"/>
        <v>-0.50196771887529523</v>
      </c>
      <c r="BB36" s="12">
        <f t="shared" si="2"/>
        <v>-0.55480416163333712</v>
      </c>
      <c r="BC36" s="12">
        <f t="shared" si="3"/>
        <v>-0.52828972122200535</v>
      </c>
      <c r="BD36" s="12">
        <f t="shared" si="4"/>
        <v>-0.56869579357799671</v>
      </c>
      <c r="BE36" s="12">
        <f t="shared" si="5"/>
        <v>-0.59585253401339722</v>
      </c>
      <c r="BF36" s="12">
        <f t="shared" si="6"/>
        <v>-0.70880858941046376</v>
      </c>
      <c r="BG36" s="12">
        <f t="shared" si="7"/>
        <v>-0.67080925188338913</v>
      </c>
      <c r="BH36" s="12">
        <f t="shared" si="8"/>
        <v>-0.63580610300200879</v>
      </c>
      <c r="BI36" s="12">
        <f t="shared" si="9"/>
        <v>-0.605792181636301</v>
      </c>
      <c r="BJ36" s="12">
        <f t="shared" si="10"/>
        <v>-0.57517778659381136</v>
      </c>
      <c r="BK36" s="12">
        <f t="shared" si="11"/>
        <v>-0.56267184931478087</v>
      </c>
      <c r="BL36" s="12">
        <f t="shared" si="12"/>
        <v>-0.50468989546152132</v>
      </c>
      <c r="BM36" s="12">
        <f t="shared" si="13"/>
        <v>-0.58644251208446763</v>
      </c>
      <c r="BN36" s="12">
        <f t="shared" si="14"/>
        <v>-0.66412810777441211</v>
      </c>
      <c r="BO36" s="12">
        <f t="shared" si="15"/>
        <v>-0.73919153744374722</v>
      </c>
      <c r="BP36" s="12">
        <f t="shared" si="16"/>
        <v>-0.64897770508028718</v>
      </c>
      <c r="BQ36" s="12">
        <f t="shared" si="17"/>
        <v>-0.5760016022786637</v>
      </c>
      <c r="BR36" s="12">
        <f t="shared" si="18"/>
        <v>-0.47672577785011194</v>
      </c>
      <c r="BS36" s="12">
        <f t="shared" si="19"/>
        <v>-0.45784485621679571</v>
      </c>
      <c r="BT36" s="12">
        <f t="shared" si="20"/>
        <v>-0.40002497893661021</v>
      </c>
      <c r="BU36" s="12">
        <f t="shared" si="21"/>
        <v>-0.4467090732452042</v>
      </c>
      <c r="BV36" s="12">
        <f t="shared" si="22"/>
        <v>-0.33135362440860022</v>
      </c>
      <c r="BW36" s="12">
        <f t="shared" si="23"/>
        <v>-0.30604023028353117</v>
      </c>
      <c r="BX36" s="12">
        <f t="shared" si="24"/>
        <v>-0.26188831895290188</v>
      </c>
      <c r="BY36" s="12">
        <f t="shared" si="25"/>
        <v>-0.27159306880063894</v>
      </c>
      <c r="BZ36" s="12">
        <f t="shared" si="26"/>
        <v>-0.24940922033376556</v>
      </c>
      <c r="CA36" s="12">
        <f t="shared" si="27"/>
        <v>-0.24943768572689939</v>
      </c>
      <c r="CB36" s="12">
        <f t="shared" si="28"/>
        <v>-0.3695868559328962</v>
      </c>
      <c r="CC36" s="12">
        <f t="shared" si="29"/>
        <v>-0.45166004215535532</v>
      </c>
      <c r="CD36" s="12">
        <f t="shared" si="30"/>
        <v>-0.39456170907341409</v>
      </c>
      <c r="CE36" s="12">
        <f t="shared" si="31"/>
        <v>-0.25796073937608899</v>
      </c>
      <c r="CF36" s="12">
        <f t="shared" si="32"/>
        <v>-0.31990256087618463</v>
      </c>
      <c r="CG36" s="12">
        <f t="shared" si="33"/>
        <v>-0.46573270008390022</v>
      </c>
      <c r="CH36" s="12">
        <f t="shared" si="34"/>
        <v>-0.48743761589216772</v>
      </c>
      <c r="CI36" s="12">
        <f t="shared" si="35"/>
        <v>-0.48384960295600898</v>
      </c>
      <c r="CJ36" s="12">
        <f t="shared" si="36"/>
        <v>-0.43482811312535785</v>
      </c>
      <c r="CK36" s="12">
        <f t="shared" si="37"/>
        <v>-0.38050546069243141</v>
      </c>
      <c r="CL36" s="12">
        <f t="shared" si="38"/>
        <v>-0.24533067318701884</v>
      </c>
      <c r="CM36" s="12">
        <f t="shared" si="39"/>
        <v>-0.28166110737202543</v>
      </c>
      <c r="CN36" s="12">
        <f t="shared" si="40"/>
        <v>-0.29072033225049598</v>
      </c>
      <c r="CO36" s="12">
        <f t="shared" si="41"/>
        <v>-0.4074251296483124</v>
      </c>
      <c r="CP36" s="12">
        <f t="shared" si="42"/>
        <v>-0.27983429913212104</v>
      </c>
      <c r="CQ36" s="12">
        <f t="shared" si="43"/>
        <v>-0.35862269751167897</v>
      </c>
      <c r="CR36" s="12">
        <f t="shared" si="44"/>
        <v>-0.41414400450961497</v>
      </c>
      <c r="CS36" s="12">
        <f t="shared" si="45"/>
        <v>-0.40683714058642373</v>
      </c>
      <c r="CT36" s="12">
        <f t="shared" si="46"/>
        <v>-0.24692591840683265</v>
      </c>
      <c r="CU36" s="12">
        <f t="shared" si="47"/>
        <v>-0.29292825925353827</v>
      </c>
      <c r="CV36" s="12">
        <f t="shared" si="48"/>
        <v>-0.26547701914955968</v>
      </c>
      <c r="CW36" s="12">
        <f t="shared" si="49"/>
        <v>-0.30710234770328371</v>
      </c>
    </row>
    <row r="37" spans="1:101">
      <c r="A37" s="12" t="s">
        <v>48</v>
      </c>
      <c r="B37" s="12">
        <v>70.3333333333333</v>
      </c>
      <c r="C37" s="12">
        <v>67.3333333333333</v>
      </c>
      <c r="D37" s="12">
        <v>66.3333333333333</v>
      </c>
      <c r="E37" s="12">
        <v>63.6666666666667</v>
      </c>
      <c r="F37" s="12">
        <v>62.6666666666667</v>
      </c>
      <c r="G37" s="12">
        <v>61.3333333333333</v>
      </c>
      <c r="H37" s="12">
        <v>61</v>
      </c>
      <c r="I37" s="12">
        <v>58.6666666666667</v>
      </c>
      <c r="J37" s="12">
        <v>58.6666666666667</v>
      </c>
      <c r="K37" s="12">
        <v>59</v>
      </c>
      <c r="L37" s="12">
        <v>60.6666666666667</v>
      </c>
      <c r="M37" s="12">
        <v>58</v>
      </c>
      <c r="N37" s="12">
        <v>56</v>
      </c>
      <c r="O37" s="12">
        <v>54.6666666666667</v>
      </c>
      <c r="P37" s="12">
        <v>56.6666666666667</v>
      </c>
      <c r="Q37" s="12">
        <v>58</v>
      </c>
      <c r="R37" s="12">
        <v>60</v>
      </c>
      <c r="S37" s="12">
        <v>58</v>
      </c>
      <c r="T37" s="12">
        <v>59.6666666666667</v>
      </c>
      <c r="U37" s="12">
        <v>63</v>
      </c>
      <c r="V37" s="12">
        <v>61.6666666666667</v>
      </c>
      <c r="W37" s="12">
        <v>60.6666666666667</v>
      </c>
      <c r="X37" s="12">
        <v>59.6666666666667</v>
      </c>
      <c r="Y37" s="12">
        <v>64.6666666666667</v>
      </c>
      <c r="Z37" s="12">
        <v>64.6666666666667</v>
      </c>
      <c r="AA37" s="12">
        <v>59</v>
      </c>
      <c r="AB37" s="12">
        <v>57</v>
      </c>
      <c r="AC37" s="12">
        <v>57.3333333333333</v>
      </c>
      <c r="AD37" s="12">
        <v>59.6666666666667</v>
      </c>
      <c r="AE37" s="12">
        <v>62</v>
      </c>
      <c r="AF37" s="12">
        <v>58.6666666666667</v>
      </c>
      <c r="AG37" s="12">
        <v>61.3333333333333</v>
      </c>
      <c r="AH37" s="12">
        <v>58</v>
      </c>
      <c r="AI37" s="12">
        <v>61</v>
      </c>
      <c r="AJ37" s="12">
        <v>59.6666666666667</v>
      </c>
      <c r="AK37" s="12">
        <v>62</v>
      </c>
      <c r="AL37" s="12">
        <v>62.3333333333333</v>
      </c>
      <c r="AM37" s="12">
        <v>63.3333333333333</v>
      </c>
      <c r="AN37" s="12">
        <v>63.3333333333333</v>
      </c>
      <c r="AO37" s="12">
        <v>62.6666666666667</v>
      </c>
      <c r="AP37" s="12">
        <v>61.6666666666667</v>
      </c>
      <c r="AQ37" s="12">
        <v>63.3333333333333</v>
      </c>
      <c r="AR37" s="12">
        <v>65.6666666666667</v>
      </c>
      <c r="AS37" s="12">
        <v>66</v>
      </c>
      <c r="AT37" s="12">
        <v>66</v>
      </c>
      <c r="AU37" s="12">
        <v>66.6666666666667</v>
      </c>
      <c r="AV37" s="12">
        <v>69.6666666666667</v>
      </c>
      <c r="AW37" s="12">
        <v>70</v>
      </c>
      <c r="AX37" s="12">
        <v>69</v>
      </c>
      <c r="AZ37" s="12" t="s">
        <v>48</v>
      </c>
      <c r="BA37" s="12">
        <f t="shared" si="1"/>
        <v>0.15168524627817509</v>
      </c>
      <c r="BB37" s="12">
        <f t="shared" si="2"/>
        <v>0.18365405403806576</v>
      </c>
      <c r="BC37" s="12">
        <f t="shared" si="3"/>
        <v>0.18350022071645472</v>
      </c>
      <c r="BD37" s="12">
        <f t="shared" si="4"/>
        <v>0.20089089542585739</v>
      </c>
      <c r="BE37" s="12">
        <f t="shared" si="5"/>
        <v>0.26004301516071276</v>
      </c>
      <c r="BF37" s="12">
        <f t="shared" si="6"/>
        <v>0.33721035825301315</v>
      </c>
      <c r="BG37" s="12">
        <f t="shared" si="7"/>
        <v>0.38591498653124257</v>
      </c>
      <c r="BH37" s="12">
        <f t="shared" si="8"/>
        <v>0.38724180619116</v>
      </c>
      <c r="BI37" s="12">
        <f t="shared" si="9"/>
        <v>0.42828587308336469</v>
      </c>
      <c r="BJ37" s="12">
        <f t="shared" si="10"/>
        <v>0.48635916309040866</v>
      </c>
      <c r="BK37" s="12">
        <f t="shared" si="11"/>
        <v>0.58390517181878232</v>
      </c>
      <c r="BL37" s="12">
        <f t="shared" si="12"/>
        <v>0.47824733058804653</v>
      </c>
      <c r="BM37" s="12">
        <f t="shared" si="13"/>
        <v>0.44958245045942546</v>
      </c>
      <c r="BN37" s="12">
        <f t="shared" si="14"/>
        <v>0.42730139797415828</v>
      </c>
      <c r="BO37" s="12">
        <f t="shared" si="15"/>
        <v>0.68912573765178486</v>
      </c>
      <c r="BP37" s="12">
        <f t="shared" si="16"/>
        <v>0.64902035836716898</v>
      </c>
      <c r="BQ37" s="12">
        <f t="shared" si="17"/>
        <v>0.7600968869767889</v>
      </c>
      <c r="BR37" s="12">
        <f t="shared" si="18"/>
        <v>0.5835407782005142</v>
      </c>
      <c r="BS37" s="12">
        <f t="shared" si="19"/>
        <v>0.69460937522823252</v>
      </c>
      <c r="BT37" s="12">
        <f t="shared" si="20"/>
        <v>0.68267624175709074</v>
      </c>
      <c r="BU37" s="12">
        <f t="shared" si="21"/>
        <v>0.80489123247520278</v>
      </c>
      <c r="BV37" s="12">
        <f t="shared" si="22"/>
        <v>0.56947536786344854</v>
      </c>
      <c r="BW37" s="12">
        <f t="shared" si="23"/>
        <v>0.50484719409575196</v>
      </c>
      <c r="BX37" s="12">
        <f t="shared" si="24"/>
        <v>0.47052354097593974</v>
      </c>
      <c r="BY37" s="12">
        <f t="shared" si="25"/>
        <v>0.47530668019259115</v>
      </c>
      <c r="BZ37" s="12">
        <f t="shared" si="26"/>
        <v>0.36508409562340915</v>
      </c>
      <c r="CA37" s="12">
        <f t="shared" si="27"/>
        <v>0.4014071493522014</v>
      </c>
      <c r="CB37" s="12">
        <f t="shared" si="28"/>
        <v>0.65165329852148723</v>
      </c>
      <c r="CC37" s="12">
        <f t="shared" si="29"/>
        <v>0.7911950992985356</v>
      </c>
      <c r="CD37" s="12">
        <f t="shared" si="30"/>
        <v>0.81944388587026773</v>
      </c>
      <c r="CE37" s="12">
        <f t="shared" si="31"/>
        <v>0.63594515487919312</v>
      </c>
      <c r="CF37" s="12">
        <f t="shared" si="32"/>
        <v>0.83153013150620014</v>
      </c>
      <c r="CG37" s="12">
        <f t="shared" si="33"/>
        <v>0.62280493920435243</v>
      </c>
      <c r="CH37" s="12">
        <f t="shared" si="34"/>
        <v>0.80042806639761954</v>
      </c>
      <c r="CI37" s="12">
        <f t="shared" si="35"/>
        <v>0.6385061289736661</v>
      </c>
      <c r="CJ37" s="12">
        <f t="shared" si="36"/>
        <v>0.77000344244490271</v>
      </c>
      <c r="CK37" s="12">
        <f t="shared" si="37"/>
        <v>0.78893992149366998</v>
      </c>
      <c r="CL37" s="12">
        <f t="shared" si="38"/>
        <v>0.43992770903568063</v>
      </c>
      <c r="CM37" s="12">
        <f t="shared" si="39"/>
        <v>0.2264751369532581</v>
      </c>
      <c r="CN37" s="12">
        <f t="shared" si="40"/>
        <v>0.22824737519529037</v>
      </c>
      <c r="CO37" s="12">
        <f t="shared" si="41"/>
        <v>0.55374622155261943</v>
      </c>
      <c r="CP37" s="12">
        <f t="shared" si="42"/>
        <v>1.0423725906668868</v>
      </c>
      <c r="CQ37" s="12">
        <f t="shared" si="43"/>
        <v>1.0480313712315734</v>
      </c>
      <c r="CR37" s="12">
        <f t="shared" si="44"/>
        <v>0.86138587821492818</v>
      </c>
      <c r="CS37" s="12">
        <f t="shared" si="45"/>
        <v>0.96591011993587417</v>
      </c>
      <c r="CT37" s="12">
        <f t="shared" si="46"/>
        <v>0.9544712950347114</v>
      </c>
      <c r="CU37" s="12">
        <f t="shared" si="47"/>
        <v>1.0421550962781094</v>
      </c>
      <c r="CV37" s="12">
        <f t="shared" si="48"/>
        <v>0.97933495903563028</v>
      </c>
      <c r="CW37" s="12">
        <f t="shared" si="49"/>
        <v>0.99968236767653351</v>
      </c>
    </row>
    <row r="38" spans="1:101">
      <c r="B38" s="12">
        <f>AVERAGE(B3:B37)</f>
        <v>60.122791666666664</v>
      </c>
      <c r="C38" s="12">
        <f t="shared" ref="C38:AX38" si="50">AVERAGE(C3:C37)</f>
        <v>57.468260416666659</v>
      </c>
      <c r="D38" s="12">
        <f t="shared" si="50"/>
        <v>56.450958333333297</v>
      </c>
      <c r="E38" s="12">
        <f t="shared" si="50"/>
        <v>54.356333333333318</v>
      </c>
      <c r="F38" s="12">
        <f t="shared" si="50"/>
        <v>51.830218749999986</v>
      </c>
      <c r="G38" s="12">
        <f t="shared" si="50"/>
        <v>49.835291666666663</v>
      </c>
      <c r="H38" s="12">
        <f t="shared" si="50"/>
        <v>48.461489583333361</v>
      </c>
      <c r="I38" s="12">
        <f t="shared" si="50"/>
        <v>46.680270833333331</v>
      </c>
      <c r="J38" s="12">
        <f t="shared" si="50"/>
        <v>45.827343750000018</v>
      </c>
      <c r="K38" s="12">
        <f t="shared" si="50"/>
        <v>44.94960416666666</v>
      </c>
      <c r="L38" s="12">
        <f t="shared" si="50"/>
        <v>44.370364583333348</v>
      </c>
      <c r="M38" s="12">
        <f t="shared" si="50"/>
        <v>43.890072916666654</v>
      </c>
      <c r="N38" s="12">
        <f t="shared" si="50"/>
        <v>43.126166666666684</v>
      </c>
      <c r="O38" s="12">
        <f t="shared" si="50"/>
        <v>42.790979166666681</v>
      </c>
      <c r="P38" s="12">
        <f t="shared" si="50"/>
        <v>40.905854166666657</v>
      </c>
      <c r="Q38" s="12">
        <f t="shared" si="50"/>
        <v>41.832802083333313</v>
      </c>
      <c r="R38" s="12">
        <f t="shared" si="50"/>
        <v>41.416166666666662</v>
      </c>
      <c r="S38" s="12">
        <f t="shared" si="50"/>
        <v>42.039218749999996</v>
      </c>
      <c r="T38" s="12">
        <f t="shared" si="50"/>
        <v>41.58501041666667</v>
      </c>
      <c r="U38" s="12">
        <f t="shared" si="50"/>
        <v>43.033197916666637</v>
      </c>
      <c r="V38" s="12">
        <f t="shared" si="50"/>
        <v>41.945249999999994</v>
      </c>
      <c r="W38" s="12">
        <f t="shared" si="50"/>
        <v>44.019572916666668</v>
      </c>
      <c r="X38" s="12">
        <f t="shared" si="50"/>
        <v>44.517072916666685</v>
      </c>
      <c r="Y38" s="12">
        <f t="shared" si="50"/>
        <v>47.106906249999987</v>
      </c>
      <c r="Z38" s="12">
        <f t="shared" si="50"/>
        <v>46.636104166666655</v>
      </c>
      <c r="AA38" s="12">
        <f t="shared" si="50"/>
        <v>45.929312499999988</v>
      </c>
      <c r="AB38" s="12">
        <f t="shared" si="50"/>
        <v>45.076208333333348</v>
      </c>
      <c r="AC38" s="12">
        <f t="shared" si="50"/>
        <v>45.634834123866284</v>
      </c>
      <c r="AD38" s="12">
        <f t="shared" si="50"/>
        <v>47.995762308358579</v>
      </c>
      <c r="AE38" s="12">
        <f t="shared" si="50"/>
        <v>49.62514936488536</v>
      </c>
      <c r="AF38" s="12">
        <f t="shared" si="50"/>
        <v>48.232463620421669</v>
      </c>
      <c r="AG38" s="12">
        <f t="shared" si="50"/>
        <v>47.852826925268815</v>
      </c>
      <c r="AH38" s="12">
        <f t="shared" si="50"/>
        <v>48.4641953154145</v>
      </c>
      <c r="AI38" s="12">
        <f t="shared" si="50"/>
        <v>49.398383378363114</v>
      </c>
      <c r="AJ38" s="12">
        <f t="shared" si="50"/>
        <v>50.753928572430361</v>
      </c>
      <c r="AK38" s="12">
        <f t="shared" si="50"/>
        <v>51.135362149966539</v>
      </c>
      <c r="AL38" s="12">
        <f t="shared" si="50"/>
        <v>50.864667186376764</v>
      </c>
      <c r="AM38" s="12">
        <f t="shared" si="50"/>
        <v>52.847528123709097</v>
      </c>
      <c r="AN38" s="12">
        <f t="shared" si="50"/>
        <v>55.310775386159904</v>
      </c>
      <c r="AO38" s="12">
        <f t="shared" si="50"/>
        <v>55.336493969324238</v>
      </c>
      <c r="AP38" s="12">
        <f t="shared" si="50"/>
        <v>52.064732858493571</v>
      </c>
      <c r="AQ38" s="12">
        <f t="shared" si="50"/>
        <v>50.982388828021982</v>
      </c>
      <c r="AR38" s="12">
        <f t="shared" si="50"/>
        <v>52.504069477224171</v>
      </c>
      <c r="AS38" s="12">
        <f t="shared" si="50"/>
        <v>54.069415395198973</v>
      </c>
      <c r="AT38" s="12">
        <f t="shared" si="50"/>
        <v>52.865519416922453</v>
      </c>
      <c r="AU38" s="12">
        <f t="shared" si="50"/>
        <v>53.690360708505018</v>
      </c>
      <c r="AV38" s="12">
        <f t="shared" si="50"/>
        <v>55.095620060033852</v>
      </c>
      <c r="AW38" s="12">
        <f t="shared" si="50"/>
        <v>56.101046118209652</v>
      </c>
      <c r="AX38" s="12">
        <f t="shared" si="50"/>
        <v>54.975111387231941</v>
      </c>
    </row>
    <row r="39" spans="1:101">
      <c r="B39" s="12">
        <f>STDEV(B3:B37)</f>
        <v>67.314006584012503</v>
      </c>
      <c r="C39" s="12">
        <f t="shared" ref="C39:AX39" si="51">STDEV(C3:C37)</f>
        <v>53.71551947675448</v>
      </c>
      <c r="D39" s="12">
        <f t="shared" si="51"/>
        <v>53.854839854772102</v>
      </c>
      <c r="E39" s="12">
        <f t="shared" si="51"/>
        <v>46.345222931068761</v>
      </c>
      <c r="F39" s="12">
        <f t="shared" si="51"/>
        <v>41.671751536835288</v>
      </c>
      <c r="G39" s="12">
        <f t="shared" si="51"/>
        <v>34.09753403256822</v>
      </c>
      <c r="H39" s="12">
        <f t="shared" si="51"/>
        <v>32.490343350922338</v>
      </c>
      <c r="I39" s="12">
        <f t="shared" si="51"/>
        <v>30.953258769318783</v>
      </c>
      <c r="J39" s="12">
        <f t="shared" si="51"/>
        <v>29.978394627477105</v>
      </c>
      <c r="K39" s="12">
        <f t="shared" si="51"/>
        <v>28.888930032806908</v>
      </c>
      <c r="L39" s="12">
        <f t="shared" si="51"/>
        <v>27.909158661110446</v>
      </c>
      <c r="M39" s="12">
        <f t="shared" si="51"/>
        <v>29.503410015867665</v>
      </c>
      <c r="N39" s="12">
        <f t="shared" si="51"/>
        <v>28.635088669892756</v>
      </c>
      <c r="O39" s="12">
        <f t="shared" si="51"/>
        <v>27.792297325266929</v>
      </c>
      <c r="P39" s="12">
        <f t="shared" si="51"/>
        <v>22.870735540520442</v>
      </c>
      <c r="Q39" s="12">
        <f t="shared" si="51"/>
        <v>24.910155295190989</v>
      </c>
      <c r="R39" s="12">
        <f t="shared" si="51"/>
        <v>24.449295414494749</v>
      </c>
      <c r="S39" s="12">
        <f t="shared" si="51"/>
        <v>27.35161251150064</v>
      </c>
      <c r="T39" s="12">
        <f t="shared" si="51"/>
        <v>26.031402533343027</v>
      </c>
      <c r="U39" s="12">
        <f t="shared" si="51"/>
        <v>29.247835008791668</v>
      </c>
      <c r="V39" s="12">
        <f t="shared" si="51"/>
        <v>24.501964825755866</v>
      </c>
      <c r="W39" s="12">
        <f t="shared" si="51"/>
        <v>29.232333283275121</v>
      </c>
      <c r="X39" s="12">
        <f t="shared" si="51"/>
        <v>30.00827562711315</v>
      </c>
      <c r="Y39" s="12">
        <f t="shared" si="51"/>
        <v>37.319621416273904</v>
      </c>
      <c r="Z39" s="12">
        <f t="shared" si="51"/>
        <v>37.934586765526163</v>
      </c>
      <c r="AA39" s="12">
        <f t="shared" si="51"/>
        <v>35.801854029496432</v>
      </c>
      <c r="AB39" s="12">
        <f t="shared" si="51"/>
        <v>29.704980805422867</v>
      </c>
      <c r="AC39" s="12">
        <f t="shared" si="51"/>
        <v>17.952029454940718</v>
      </c>
      <c r="AD39" s="12">
        <f t="shared" si="51"/>
        <v>14.75098160827261</v>
      </c>
      <c r="AE39" s="12">
        <f t="shared" si="51"/>
        <v>15.101522933412667</v>
      </c>
      <c r="AF39" s="12">
        <f t="shared" si="51"/>
        <v>16.407394515376343</v>
      </c>
      <c r="AG39" s="12">
        <f t="shared" si="51"/>
        <v>16.211687222502015</v>
      </c>
      <c r="AH39" s="12">
        <f t="shared" si="51"/>
        <v>15.311061432440965</v>
      </c>
      <c r="AI39" s="12">
        <f t="shared" si="51"/>
        <v>14.494265142214145</v>
      </c>
      <c r="AJ39" s="12">
        <f t="shared" si="51"/>
        <v>13.958735382168785</v>
      </c>
      <c r="AK39" s="12">
        <f t="shared" si="51"/>
        <v>14.109856204715443</v>
      </c>
      <c r="AL39" s="12">
        <f t="shared" si="51"/>
        <v>14.536805445519029</v>
      </c>
      <c r="AM39" s="12">
        <f t="shared" si="51"/>
        <v>23.835291558717763</v>
      </c>
      <c r="AN39" s="12">
        <f t="shared" si="51"/>
        <v>35.423570353460747</v>
      </c>
      <c r="AO39" s="12">
        <f t="shared" si="51"/>
        <v>32.115036114087644</v>
      </c>
      <c r="AP39" s="12">
        <f t="shared" si="51"/>
        <v>17.339953636614947</v>
      </c>
      <c r="AQ39" s="12">
        <f t="shared" si="51"/>
        <v>11.84887689478621</v>
      </c>
      <c r="AR39" s="12">
        <f t="shared" si="51"/>
        <v>12.559354186101091</v>
      </c>
      <c r="AS39" s="12">
        <f t="shared" si="51"/>
        <v>13.850452981101895</v>
      </c>
      <c r="AT39" s="12">
        <f t="shared" si="51"/>
        <v>13.598035999404926</v>
      </c>
      <c r="AU39" s="12">
        <f t="shared" si="51"/>
        <v>13.595281519377458</v>
      </c>
      <c r="AV39" s="12">
        <f t="shared" si="51"/>
        <v>13.981648853103549</v>
      </c>
      <c r="AW39" s="12">
        <f t="shared" si="51"/>
        <v>14.192237041631712</v>
      </c>
      <c r="AX39" s="12">
        <f t="shared" si="51"/>
        <v>14.029344786149196</v>
      </c>
    </row>
    <row r="41" spans="1:101">
      <c r="A41" s="12" t="s">
        <v>392</v>
      </c>
      <c r="B41" s="232" t="s">
        <v>393</v>
      </c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  <c r="BA41" s="232" t="s">
        <v>163</v>
      </c>
      <c r="BB41" s="232"/>
      <c r="BC41" s="232"/>
      <c r="BD41" s="232"/>
      <c r="BE41" s="232"/>
      <c r="BF41" s="232"/>
      <c r="BG41" s="232"/>
      <c r="BH41" s="232"/>
      <c r="BI41" s="232"/>
      <c r="BJ41" s="232"/>
      <c r="BK41" s="232"/>
      <c r="BL41" s="232"/>
      <c r="BM41" s="232"/>
      <c r="BN41" s="232"/>
      <c r="BO41" s="232"/>
      <c r="BP41" s="232"/>
      <c r="BQ41" s="232"/>
      <c r="BR41" s="232"/>
      <c r="BS41" s="232"/>
      <c r="BT41" s="232"/>
      <c r="BU41" s="232"/>
      <c r="BV41" s="232"/>
      <c r="BW41" s="232"/>
      <c r="BX41" s="232"/>
      <c r="BY41" s="232"/>
      <c r="BZ41" s="232"/>
      <c r="CA41" s="232"/>
      <c r="CB41" s="232"/>
      <c r="CC41" s="232"/>
      <c r="CD41" s="232"/>
      <c r="CE41" s="232"/>
      <c r="CF41" s="232"/>
      <c r="CG41" s="232"/>
      <c r="CH41" s="232"/>
      <c r="CI41" s="232"/>
      <c r="CJ41" s="232"/>
      <c r="CK41" s="232"/>
      <c r="CL41" s="232"/>
      <c r="CM41" s="232"/>
      <c r="CN41" s="232"/>
      <c r="CO41" s="232"/>
      <c r="CP41" s="232"/>
      <c r="CQ41" s="232"/>
      <c r="CR41" s="232"/>
      <c r="CS41" s="232"/>
      <c r="CT41" s="232"/>
      <c r="CU41" s="232"/>
      <c r="CV41" s="232"/>
      <c r="CW41" s="232"/>
    </row>
    <row r="42" spans="1:101">
      <c r="B42" s="12" t="s">
        <v>343</v>
      </c>
      <c r="C42" s="12" t="s">
        <v>344</v>
      </c>
      <c r="D42" s="12" t="s">
        <v>345</v>
      </c>
      <c r="E42" s="12" t="s">
        <v>346</v>
      </c>
      <c r="F42" s="12" t="s">
        <v>347</v>
      </c>
      <c r="G42" s="12" t="s">
        <v>348</v>
      </c>
      <c r="H42" s="12" t="s">
        <v>349</v>
      </c>
      <c r="I42" s="12" t="s">
        <v>350</v>
      </c>
      <c r="J42" s="12" t="s">
        <v>351</v>
      </c>
      <c r="K42" s="12" t="s">
        <v>352</v>
      </c>
      <c r="L42" s="12" t="s">
        <v>353</v>
      </c>
      <c r="M42" s="12" t="s">
        <v>354</v>
      </c>
      <c r="N42" s="12" t="s">
        <v>355</v>
      </c>
      <c r="O42" s="12" t="s">
        <v>356</v>
      </c>
      <c r="P42" s="12" t="s">
        <v>357</v>
      </c>
      <c r="Q42" s="12" t="s">
        <v>358</v>
      </c>
      <c r="R42" s="12" t="s">
        <v>359</v>
      </c>
      <c r="S42" s="12" t="s">
        <v>360</v>
      </c>
      <c r="T42" s="12" t="s">
        <v>361</v>
      </c>
      <c r="U42" s="12" t="s">
        <v>362</v>
      </c>
      <c r="V42" s="12" t="s">
        <v>363</v>
      </c>
      <c r="W42" s="12" t="s">
        <v>364</v>
      </c>
      <c r="X42" s="12" t="s">
        <v>365</v>
      </c>
      <c r="Y42" s="12" t="s">
        <v>366</v>
      </c>
      <c r="Z42" s="12" t="s">
        <v>367</v>
      </c>
      <c r="AA42" s="12" t="s">
        <v>368</v>
      </c>
      <c r="AB42" s="12" t="s">
        <v>369</v>
      </c>
      <c r="AC42" s="12" t="s">
        <v>370</v>
      </c>
      <c r="AD42" s="12" t="s">
        <v>371</v>
      </c>
      <c r="AE42" s="12" t="s">
        <v>372</v>
      </c>
      <c r="AF42" s="12" t="s">
        <v>373</v>
      </c>
      <c r="AG42" s="12" t="s">
        <v>374</v>
      </c>
      <c r="AH42" s="12" t="s">
        <v>375</v>
      </c>
      <c r="AI42" s="12" t="s">
        <v>376</v>
      </c>
      <c r="AJ42" s="12" t="s">
        <v>377</v>
      </c>
      <c r="AK42" s="12" t="s">
        <v>378</v>
      </c>
      <c r="AL42" s="12" t="s">
        <v>379</v>
      </c>
      <c r="AM42" s="12" t="s">
        <v>380</v>
      </c>
      <c r="AN42" s="12" t="s">
        <v>381</v>
      </c>
      <c r="AO42" s="12" t="s">
        <v>382</v>
      </c>
      <c r="AP42" s="12" t="s">
        <v>383</v>
      </c>
      <c r="AQ42" s="12" t="s">
        <v>384</v>
      </c>
      <c r="AR42" s="12" t="s">
        <v>385</v>
      </c>
      <c r="AS42" s="12" t="s">
        <v>386</v>
      </c>
      <c r="AT42" s="12" t="s">
        <v>387</v>
      </c>
      <c r="AU42" s="12" t="s">
        <v>388</v>
      </c>
      <c r="AV42" s="12" t="s">
        <v>389</v>
      </c>
      <c r="AW42" s="12" t="s">
        <v>390</v>
      </c>
      <c r="AX42" s="12" t="s">
        <v>391</v>
      </c>
      <c r="AZ42" s="12" t="s">
        <v>236</v>
      </c>
      <c r="BA42" s="12" t="s">
        <v>343</v>
      </c>
      <c r="BB42" s="12" t="s">
        <v>344</v>
      </c>
      <c r="BC42" s="12" t="s">
        <v>345</v>
      </c>
      <c r="BD42" s="12" t="s">
        <v>346</v>
      </c>
      <c r="BE42" s="12" t="s">
        <v>347</v>
      </c>
      <c r="BF42" s="12" t="s">
        <v>348</v>
      </c>
      <c r="BG42" s="12" t="s">
        <v>349</v>
      </c>
      <c r="BH42" s="12" t="s">
        <v>350</v>
      </c>
      <c r="BI42" s="12" t="s">
        <v>351</v>
      </c>
      <c r="BJ42" s="12" t="s">
        <v>352</v>
      </c>
      <c r="BK42" s="12" t="s">
        <v>353</v>
      </c>
      <c r="BL42" s="12" t="s">
        <v>354</v>
      </c>
      <c r="BM42" s="12" t="s">
        <v>355</v>
      </c>
      <c r="BN42" s="12" t="s">
        <v>356</v>
      </c>
      <c r="BO42" s="12" t="s">
        <v>357</v>
      </c>
      <c r="BP42" s="12" t="s">
        <v>358</v>
      </c>
      <c r="BQ42" s="12" t="s">
        <v>359</v>
      </c>
      <c r="BR42" s="12" t="s">
        <v>360</v>
      </c>
      <c r="BS42" s="12" t="s">
        <v>361</v>
      </c>
      <c r="BT42" s="12" t="s">
        <v>362</v>
      </c>
      <c r="BU42" s="12" t="s">
        <v>363</v>
      </c>
      <c r="BV42" s="12" t="s">
        <v>364</v>
      </c>
      <c r="BW42" s="12" t="s">
        <v>365</v>
      </c>
      <c r="BX42" s="12" t="s">
        <v>366</v>
      </c>
      <c r="BY42" s="12" t="s">
        <v>367</v>
      </c>
      <c r="BZ42" s="12" t="s">
        <v>368</v>
      </c>
      <c r="CA42" s="12" t="s">
        <v>369</v>
      </c>
      <c r="CB42" s="12" t="s">
        <v>370</v>
      </c>
      <c r="CC42" s="12" t="s">
        <v>371</v>
      </c>
      <c r="CD42" s="12" t="s">
        <v>372</v>
      </c>
      <c r="CE42" s="12" t="s">
        <v>373</v>
      </c>
      <c r="CF42" s="12" t="s">
        <v>374</v>
      </c>
      <c r="CG42" s="12" t="s">
        <v>375</v>
      </c>
      <c r="CH42" s="12" t="s">
        <v>376</v>
      </c>
      <c r="CI42" s="12" t="s">
        <v>377</v>
      </c>
      <c r="CJ42" s="12" t="s">
        <v>378</v>
      </c>
      <c r="CK42" s="12" t="s">
        <v>379</v>
      </c>
      <c r="CL42" s="12" t="s">
        <v>380</v>
      </c>
      <c r="CM42" s="12" t="s">
        <v>381</v>
      </c>
      <c r="CN42" s="12" t="s">
        <v>382</v>
      </c>
      <c r="CO42" s="12" t="s">
        <v>383</v>
      </c>
      <c r="CP42" s="12" t="s">
        <v>384</v>
      </c>
      <c r="CQ42" s="12" t="s">
        <v>385</v>
      </c>
      <c r="CR42" s="12" t="s">
        <v>386</v>
      </c>
      <c r="CS42" s="12" t="s">
        <v>387</v>
      </c>
      <c r="CT42" s="12" t="s">
        <v>388</v>
      </c>
      <c r="CU42" s="12" t="s">
        <v>389</v>
      </c>
      <c r="CV42" s="12" t="s">
        <v>390</v>
      </c>
      <c r="CW42" s="12" t="s">
        <v>391</v>
      </c>
    </row>
    <row r="43" spans="1:101">
      <c r="A43" s="12" t="s">
        <v>27</v>
      </c>
      <c r="B43" s="12">
        <f t="shared" ref="B43:B48" si="52">B3-75</f>
        <v>61.666666666666998</v>
      </c>
      <c r="C43" s="12">
        <f t="shared" ref="C43:AX48" si="53">C3-75</f>
        <v>67</v>
      </c>
      <c r="D43" s="12">
        <f t="shared" si="53"/>
        <v>54</v>
      </c>
      <c r="E43" s="12">
        <f t="shared" si="53"/>
        <v>65.333333333333002</v>
      </c>
      <c r="F43" s="12">
        <f t="shared" si="53"/>
        <v>43.333333333333002</v>
      </c>
      <c r="G43" s="12">
        <f t="shared" si="53"/>
        <v>54.666666666666998</v>
      </c>
      <c r="H43" s="12">
        <f t="shared" si="53"/>
        <v>37.666666666666998</v>
      </c>
      <c r="I43" s="12">
        <f t="shared" si="53"/>
        <v>45</v>
      </c>
      <c r="J43" s="12">
        <f t="shared" si="53"/>
        <v>35</v>
      </c>
      <c r="K43" s="12">
        <f t="shared" si="53"/>
        <v>20.3333333333333</v>
      </c>
      <c r="L43" s="12">
        <f t="shared" si="53"/>
        <v>19.6666666666667</v>
      </c>
      <c r="M43" s="12">
        <f t="shared" si="53"/>
        <v>14.6666666666667</v>
      </c>
      <c r="N43" s="12">
        <f t="shared" si="53"/>
        <v>26.666666666666998</v>
      </c>
      <c r="O43" s="12">
        <f t="shared" si="53"/>
        <v>23</v>
      </c>
      <c r="P43" s="12">
        <f t="shared" si="53"/>
        <v>15.6666666666667</v>
      </c>
      <c r="Q43" s="12">
        <f t="shared" si="53"/>
        <v>25</v>
      </c>
      <c r="R43" s="12">
        <f t="shared" si="53"/>
        <v>33.333333333333002</v>
      </c>
      <c r="S43" s="12">
        <f t="shared" si="53"/>
        <v>36.666666666666998</v>
      </c>
      <c r="T43" s="12">
        <f t="shared" si="53"/>
        <v>31</v>
      </c>
      <c r="U43" s="12">
        <f t="shared" si="53"/>
        <v>16.6666666666667</v>
      </c>
      <c r="V43" s="12">
        <f t="shared" si="53"/>
        <v>33</v>
      </c>
      <c r="W43" s="12">
        <f t="shared" si="53"/>
        <v>32.333333333333002</v>
      </c>
      <c r="X43" s="12">
        <f t="shared" si="53"/>
        <v>43</v>
      </c>
      <c r="Y43" s="12">
        <f t="shared" si="53"/>
        <v>32.333333333333002</v>
      </c>
      <c r="Z43" s="12">
        <f t="shared" si="53"/>
        <v>22.3333333333333</v>
      </c>
      <c r="AA43" s="12">
        <f t="shared" si="53"/>
        <v>16.6666666666667</v>
      </c>
      <c r="AB43" s="12">
        <f t="shared" si="53"/>
        <v>10.3333333333333</v>
      </c>
      <c r="AC43" s="12">
        <f t="shared" si="53"/>
        <v>-3.5512229407510034</v>
      </c>
      <c r="AD43" s="12">
        <f t="shared" si="53"/>
        <v>-18.924276097896403</v>
      </c>
      <c r="AE43" s="12">
        <f t="shared" si="53"/>
        <v>-31.599081137526099</v>
      </c>
      <c r="AF43" s="12">
        <f t="shared" si="53"/>
        <v>-31.158682358869598</v>
      </c>
      <c r="AG43" s="12">
        <f t="shared" si="53"/>
        <v>-30.912671251791899</v>
      </c>
      <c r="AH43" s="12">
        <f t="shared" si="53"/>
        <v>-29.855982479899097</v>
      </c>
      <c r="AI43" s="12">
        <f t="shared" si="53"/>
        <v>-30.3058931902778</v>
      </c>
      <c r="AJ43" s="12">
        <f t="shared" si="53"/>
        <v>-30.274467407148002</v>
      </c>
      <c r="AK43" s="12">
        <f t="shared" si="53"/>
        <v>-31.484149030890897</v>
      </c>
      <c r="AL43" s="12">
        <f t="shared" si="53"/>
        <v>-30.8364754418022</v>
      </c>
      <c r="AM43" s="12">
        <f t="shared" si="53"/>
        <v>-30.258941797536203</v>
      </c>
      <c r="AN43" s="12">
        <f t="shared" si="53"/>
        <v>-29.649455017490297</v>
      </c>
      <c r="AO43" s="12">
        <f t="shared" si="53"/>
        <v>-30.790900197451201</v>
      </c>
      <c r="AP43" s="12">
        <f t="shared" si="53"/>
        <v>-29.847698425776301</v>
      </c>
      <c r="AQ43" s="12">
        <f t="shared" si="53"/>
        <v>-28.827323647463899</v>
      </c>
      <c r="AR43" s="12">
        <f t="shared" si="53"/>
        <v>-24.837843576818798</v>
      </c>
      <c r="AS43" s="12">
        <f t="shared" si="53"/>
        <v>-23.750213734136601</v>
      </c>
      <c r="AT43" s="12">
        <f t="shared" si="53"/>
        <v>-23.864158173297099</v>
      </c>
      <c r="AU43" s="12">
        <f t="shared" si="53"/>
        <v>-24.383211957699103</v>
      </c>
      <c r="AV43" s="12">
        <f t="shared" si="53"/>
        <v>-25.491283913717702</v>
      </c>
      <c r="AW43" s="12">
        <f t="shared" si="53"/>
        <v>-26.108059439102497</v>
      </c>
      <c r="AX43" s="12">
        <f t="shared" si="53"/>
        <v>-27.785968893000302</v>
      </c>
      <c r="AZ43" s="12" t="s">
        <v>27</v>
      </c>
      <c r="BA43" s="12">
        <f>(B43-75)/B$79</f>
        <v>-0.1980766561071074</v>
      </c>
      <c r="BB43" s="12">
        <f t="shared" ref="BB43:CW43" si="54">(C43-75)/C$79</f>
        <v>-0.14893274937910667</v>
      </c>
      <c r="BC43" s="12">
        <f t="shared" si="54"/>
        <v>-0.38993709862715686</v>
      </c>
      <c r="BD43" s="12">
        <f t="shared" si="54"/>
        <v>-0.20857956991693941</v>
      </c>
      <c r="BE43" s="12">
        <f t="shared" si="54"/>
        <v>-0.7599072632854319</v>
      </c>
      <c r="BF43" s="12">
        <f t="shared" si="54"/>
        <v>-0.5963285589483287</v>
      </c>
      <c r="BG43" s="12">
        <f t="shared" si="54"/>
        <v>-1.149059366043085</v>
      </c>
      <c r="BH43" s="12">
        <f t="shared" si="54"/>
        <v>-0.96920328239352749</v>
      </c>
      <c r="BI43" s="12">
        <f t="shared" si="54"/>
        <v>-1.3342942641544067</v>
      </c>
      <c r="BJ43" s="12">
        <f t="shared" si="54"/>
        <v>-1.8923049972631738</v>
      </c>
      <c r="BK43" s="12">
        <f t="shared" si="54"/>
        <v>-1.9826227657101183</v>
      </c>
      <c r="BL43" s="12">
        <f t="shared" si="54"/>
        <v>-2.0449613553445007</v>
      </c>
      <c r="BM43" s="12">
        <f t="shared" si="54"/>
        <v>-1.687905837852397</v>
      </c>
      <c r="BN43" s="12">
        <f t="shared" si="54"/>
        <v>-1.8710220098546886</v>
      </c>
      <c r="BO43" s="12">
        <f t="shared" si="54"/>
        <v>-2.5942905608877993</v>
      </c>
      <c r="BP43" s="12">
        <f t="shared" si="54"/>
        <v>-2.0072135001764813</v>
      </c>
      <c r="BQ43" s="12">
        <f t="shared" si="54"/>
        <v>-1.7042072567033966</v>
      </c>
      <c r="BR43" s="12">
        <f t="shared" si="54"/>
        <v>-1.401501769492195</v>
      </c>
      <c r="BS43" s="12">
        <f t="shared" si="54"/>
        <v>-1.6902662061193761</v>
      </c>
      <c r="BT43" s="12">
        <f t="shared" si="54"/>
        <v>-1.994449617067342</v>
      </c>
      <c r="BU43" s="12">
        <f t="shared" si="54"/>
        <v>-1.714148244790989</v>
      </c>
      <c r="BV43" s="12">
        <f t="shared" si="54"/>
        <v>-1.459571025453454</v>
      </c>
      <c r="BW43" s="12">
        <f t="shared" si="54"/>
        <v>-1.0663725032933005</v>
      </c>
      <c r="BX43" s="12">
        <f t="shared" si="54"/>
        <v>-1.1432770496450273</v>
      </c>
      <c r="BY43" s="12">
        <f t="shared" si="54"/>
        <v>-1.3883548275403548</v>
      </c>
      <c r="BZ43" s="12">
        <f t="shared" si="54"/>
        <v>-1.6293383377652357</v>
      </c>
      <c r="CA43" s="12">
        <f t="shared" si="54"/>
        <v>-2.1769637587128594</v>
      </c>
      <c r="CB43" s="12">
        <f t="shared" si="54"/>
        <v>-4.3756179844687342</v>
      </c>
      <c r="CC43" s="12">
        <f t="shared" si="54"/>
        <v>-6.3673237884875444</v>
      </c>
      <c r="CD43" s="12">
        <f t="shared" si="54"/>
        <v>-7.0588298681897879</v>
      </c>
      <c r="CE43" s="12">
        <f t="shared" si="54"/>
        <v>-6.4701730832023205</v>
      </c>
      <c r="CF43" s="12">
        <f t="shared" si="54"/>
        <v>-6.5331060116175941</v>
      </c>
      <c r="CG43" s="12">
        <f t="shared" si="54"/>
        <v>-6.8483810180351643</v>
      </c>
      <c r="CH43" s="12">
        <f t="shared" si="54"/>
        <v>-7.2653488919267408</v>
      </c>
      <c r="CI43" s="12">
        <f t="shared" si="54"/>
        <v>-7.5418341651227419</v>
      </c>
      <c r="CJ43" s="12">
        <f t="shared" si="54"/>
        <v>-7.5467919364978595</v>
      </c>
      <c r="CK43" s="12">
        <f t="shared" si="54"/>
        <v>-7.2805869101334428</v>
      </c>
      <c r="CL43" s="12">
        <f t="shared" si="54"/>
        <v>-4.4160962553461083</v>
      </c>
      <c r="CM43" s="12">
        <f t="shared" si="54"/>
        <v>-2.9542322801819578</v>
      </c>
      <c r="CN43" s="12">
        <f t="shared" si="54"/>
        <v>-3.2941236566458256</v>
      </c>
      <c r="CO43" s="12">
        <f t="shared" si="54"/>
        <v>-6.0465962379726648</v>
      </c>
      <c r="CP43" s="12">
        <f t="shared" si="54"/>
        <v>-8.7626299580469276</v>
      </c>
      <c r="CQ43" s="12">
        <f t="shared" si="54"/>
        <v>-7.9492816348236683</v>
      </c>
      <c r="CR43" s="12">
        <f t="shared" si="54"/>
        <v>-7.1297461439618814</v>
      </c>
      <c r="CS43" s="12">
        <f t="shared" si="54"/>
        <v>-7.2704733372984096</v>
      </c>
      <c r="CT43" s="12">
        <f t="shared" si="54"/>
        <v>-7.3101253413581757</v>
      </c>
      <c r="CU43" s="12">
        <f t="shared" si="54"/>
        <v>-7.1873700283505251</v>
      </c>
      <c r="CV43" s="12">
        <f t="shared" si="54"/>
        <v>-7.1241805743880278</v>
      </c>
      <c r="CW43" s="12">
        <f t="shared" si="54"/>
        <v>-7.3264981693569933</v>
      </c>
    </row>
    <row r="44" spans="1:101">
      <c r="A44" s="12" t="s">
        <v>20</v>
      </c>
      <c r="B44" s="12">
        <f t="shared" si="52"/>
        <v>-38</v>
      </c>
      <c r="C44" s="12">
        <f t="shared" ref="C44:Q44" si="55">C4-75</f>
        <v>-38.6666666666667</v>
      </c>
      <c r="D44" s="12">
        <f t="shared" si="55"/>
        <v>-41.6666666666667</v>
      </c>
      <c r="E44" s="12">
        <f t="shared" si="55"/>
        <v>-41.6666666666667</v>
      </c>
      <c r="F44" s="12">
        <f t="shared" si="55"/>
        <v>-42</v>
      </c>
      <c r="G44" s="12">
        <f t="shared" si="55"/>
        <v>-39.3333333333333</v>
      </c>
      <c r="H44" s="12">
        <f t="shared" si="55"/>
        <v>-39.3333333333333</v>
      </c>
      <c r="I44" s="12">
        <f t="shared" si="55"/>
        <v>-40.6666666666667</v>
      </c>
      <c r="J44" s="12">
        <f t="shared" si="55"/>
        <v>-41.3333333333333</v>
      </c>
      <c r="K44" s="12">
        <f t="shared" si="55"/>
        <v>-42.6666666666667</v>
      </c>
      <c r="L44" s="12">
        <f t="shared" si="55"/>
        <v>-41.3333333333333</v>
      </c>
      <c r="M44" s="12">
        <f t="shared" si="55"/>
        <v>-39.3333333333333</v>
      </c>
      <c r="N44" s="12">
        <f t="shared" si="55"/>
        <v>-37.6666666666667</v>
      </c>
      <c r="O44" s="12">
        <f t="shared" si="55"/>
        <v>-37</v>
      </c>
      <c r="P44" s="12">
        <f t="shared" si="55"/>
        <v>-37.3333333333333</v>
      </c>
      <c r="Q44" s="12">
        <f t="shared" si="55"/>
        <v>-37</v>
      </c>
      <c r="R44" s="12">
        <f t="shared" si="53"/>
        <v>-39</v>
      </c>
      <c r="S44" s="12">
        <f t="shared" si="53"/>
        <v>-38.6666666666667</v>
      </c>
      <c r="T44" s="12">
        <f t="shared" si="53"/>
        <v>-39.3333333333333</v>
      </c>
      <c r="U44" s="12">
        <f t="shared" si="53"/>
        <v>-35.6666666666667</v>
      </c>
      <c r="V44" s="12">
        <f t="shared" si="53"/>
        <v>-35</v>
      </c>
      <c r="W44" s="12">
        <f t="shared" si="53"/>
        <v>-33</v>
      </c>
      <c r="X44" s="12">
        <f t="shared" si="53"/>
        <v>-33</v>
      </c>
      <c r="Y44" s="12">
        <f t="shared" si="53"/>
        <v>-32</v>
      </c>
      <c r="Z44" s="12">
        <f t="shared" si="53"/>
        <v>-31</v>
      </c>
      <c r="AA44" s="12">
        <f t="shared" si="53"/>
        <v>-29.6666666666667</v>
      </c>
      <c r="AB44" s="12">
        <f t="shared" si="53"/>
        <v>-28</v>
      </c>
      <c r="AC44" s="12">
        <f t="shared" si="53"/>
        <v>-26.6666666666667</v>
      </c>
      <c r="AD44" s="12">
        <f t="shared" si="53"/>
        <v>-26</v>
      </c>
      <c r="AE44" s="12">
        <f t="shared" si="53"/>
        <v>-27</v>
      </c>
      <c r="AF44" s="12">
        <f t="shared" si="53"/>
        <v>-28</v>
      </c>
      <c r="AG44" s="12">
        <f t="shared" si="53"/>
        <v>-28.3333333333333</v>
      </c>
      <c r="AH44" s="12">
        <f t="shared" si="53"/>
        <v>-27.6666666666667</v>
      </c>
      <c r="AI44" s="12">
        <f t="shared" si="53"/>
        <v>-27.6666666666667</v>
      </c>
      <c r="AJ44" s="12">
        <f t="shared" si="53"/>
        <v>-26.3333333333333</v>
      </c>
      <c r="AK44" s="12">
        <f t="shared" si="53"/>
        <v>-25.3333333333333</v>
      </c>
      <c r="AL44" s="12">
        <f t="shared" si="53"/>
        <v>-23</v>
      </c>
      <c r="AM44" s="12">
        <f t="shared" si="53"/>
        <v>-24</v>
      </c>
      <c r="AN44" s="12">
        <f t="shared" si="53"/>
        <v>-23.3333333333333</v>
      </c>
      <c r="AO44" s="12">
        <f t="shared" si="53"/>
        <v>-27.3333333333333</v>
      </c>
      <c r="AP44" s="12">
        <f t="shared" si="53"/>
        <v>-35</v>
      </c>
      <c r="AQ44" s="12">
        <f t="shared" si="53"/>
        <v>-30.3333333333333</v>
      </c>
      <c r="AR44" s="12">
        <f t="shared" si="53"/>
        <v>-23.6666666666667</v>
      </c>
      <c r="AS44" s="12">
        <f t="shared" si="53"/>
        <v>-13.6666666666667</v>
      </c>
      <c r="AT44" s="12">
        <f t="shared" si="53"/>
        <v>-15</v>
      </c>
      <c r="AU44" s="12">
        <f t="shared" si="53"/>
        <v>-11</v>
      </c>
      <c r="AV44" s="12">
        <f t="shared" si="53"/>
        <v>-6.6666666666666998</v>
      </c>
      <c r="AW44" s="12">
        <f t="shared" si="53"/>
        <v>-6</v>
      </c>
      <c r="AX44" s="12">
        <f t="shared" si="53"/>
        <v>-5.6666666666666998</v>
      </c>
      <c r="AZ44" s="12" t="s">
        <v>20</v>
      </c>
      <c r="BA44" s="12">
        <f t="shared" ref="BA44:BA77" si="56">(B44-75)/B$79</f>
        <v>-1.6786996605077769</v>
      </c>
      <c r="BB44" s="12">
        <f t="shared" ref="BB44:BB77" si="57">(C44-75)/C$79</f>
        <v>-2.1160861474281414</v>
      </c>
      <c r="BC44" s="12">
        <f t="shared" ref="BC44:BC77" si="58">(D44-75)/D$79</f>
        <v>-2.1663172145953165</v>
      </c>
      <c r="BD44" s="12">
        <f t="shared" ref="BD44:BD77" si="59">(E44-75)/E$79</f>
        <v>-2.5173396369284933</v>
      </c>
      <c r="BE44" s="12">
        <f t="shared" ref="BE44:BE77" si="60">(F44-75)/F$79</f>
        <v>-2.8076573622440399</v>
      </c>
      <c r="BF44" s="12">
        <f t="shared" ref="BF44:BF77" si="61">(G44-75)/G$79</f>
        <v>-3.3531261593324593</v>
      </c>
      <c r="BG44" s="12">
        <f t="shared" ref="BG44:BG77" si="62">(H44-75)/H$79</f>
        <v>-3.5189943085069784</v>
      </c>
      <c r="BH44" s="12">
        <f t="shared" ref="BH44:BH77" si="63">(I44-75)/I$79</f>
        <v>-3.7368170998950458</v>
      </c>
      <c r="BI44" s="12">
        <f t="shared" ref="BI44:BI77" si="64">(J44-75)/J$79</f>
        <v>-3.8805724849157315</v>
      </c>
      <c r="BJ44" s="12">
        <f t="shared" ref="BJ44:BJ77" si="65">(K44-75)/K$79</f>
        <v>-4.0730711221579279</v>
      </c>
      <c r="BK44" s="12">
        <f t="shared" ref="BK44:BK77" si="66">(L44-75)/L$79</f>
        <v>-4.1682852122459728</v>
      </c>
      <c r="BL44" s="12">
        <f t="shared" ref="BL44:BL77" si="67">(M44-75)/M$79</f>
        <v>-3.8752582590230049</v>
      </c>
      <c r="BM44" s="12">
        <f t="shared" ref="BM44:BM77" si="68">(N44-75)/N$79</f>
        <v>-3.9345667116835465</v>
      </c>
      <c r="BN44" s="12">
        <f t="shared" ref="BN44:BN77" si="69">(O44-75)/O$79</f>
        <v>-4.0298935596870216</v>
      </c>
      <c r="BO44" s="12">
        <f t="shared" ref="BO44:BO77" si="70">(P44-75)/P$79</f>
        <v>-4.9116624663999362</v>
      </c>
      <c r="BP44" s="12">
        <f t="shared" ref="BP44:BP77" si="71">(Q44-75)/Q$79</f>
        <v>-4.4961582403953182</v>
      </c>
      <c r="BQ44" s="12">
        <f t="shared" ref="BQ44:BQ77" si="72">(R44-75)/R$79</f>
        <v>-4.6627110543404555</v>
      </c>
      <c r="BR44" s="12">
        <f t="shared" ref="BR44:BR77" si="73">(S44-75)/S$79</f>
        <v>-4.1557574208421109</v>
      </c>
      <c r="BS44" s="12">
        <f t="shared" ref="BS44:BS77" si="74">(T44-75)/T$79</f>
        <v>-4.3921311265071648</v>
      </c>
      <c r="BT44" s="12">
        <f t="shared" ref="BT44:BT77" si="75">(U44-75)/U$79</f>
        <v>-3.7837558449506177</v>
      </c>
      <c r="BU44" s="12">
        <f t="shared" ref="BU44:BU77" si="76">(V44-75)/V$79</f>
        <v>-4.4894358792144953</v>
      </c>
      <c r="BV44" s="12">
        <f t="shared" ref="BV44:BV77" si="77">(W44-75)/W$79</f>
        <v>-3.6945391581790266</v>
      </c>
      <c r="BW44" s="12">
        <f t="shared" ref="BW44:BW77" si="78">(X44-75)/X$79</f>
        <v>-3.5990071986148888</v>
      </c>
      <c r="BX44" s="12">
        <f t="shared" ref="BX44:BX77" si="79">(Y44-75)/Y$79</f>
        <v>-2.867124476062898</v>
      </c>
      <c r="BY44" s="12">
        <f t="shared" ref="BY44:BY77" si="80">(Z44-75)/Z$79</f>
        <v>-2.7942837668217249</v>
      </c>
      <c r="BZ44" s="12">
        <f t="shared" ref="BZ44:BZ77" si="81">(AA44-75)/AA$79</f>
        <v>-2.923498503190197</v>
      </c>
      <c r="CA44" s="12">
        <f t="shared" ref="CA44:CA77" si="82">(AB44-75)/AB$79</f>
        <v>-3.4674319661972848</v>
      </c>
      <c r="CB44" s="12">
        <f t="shared" ref="CB44:CB77" si="83">(AC44-75)/AC$79</f>
        <v>-5.6632408565197787</v>
      </c>
      <c r="CC44" s="12">
        <f t="shared" ref="CC44:CC77" si="84">(AD44-75)/AD$79</f>
        <v>-6.8470019611005055</v>
      </c>
      <c r="CD44" s="12">
        <f t="shared" ref="CD44:CD77" si="85">(AE44-75)/AE$79</f>
        <v>-6.754285673686697</v>
      </c>
      <c r="CE44" s="12">
        <f t="shared" ref="CE44:CE77" si="86">(AF44-75)/AF$79</f>
        <v>-6.2776573028382048</v>
      </c>
      <c r="CF44" s="12">
        <f t="shared" ref="CF44:CF77" si="87">(AG44-75)/AG$79</f>
        <v>-6.3740024042596604</v>
      </c>
      <c r="CG44" s="12">
        <f t="shared" ref="CG44:CG77" si="88">(AH44-75)/AH$79</f>
        <v>-6.7053918580156191</v>
      </c>
      <c r="CH44" s="12">
        <f t="shared" ref="CH44:CH77" si="89">(AI44-75)/AI$79</f>
        <v>-7.083261252593827</v>
      </c>
      <c r="CI44" s="12">
        <f t="shared" ref="CI44:CI77" si="90">(AJ44-75)/AJ$79</f>
        <v>-7.2594923937578946</v>
      </c>
      <c r="CJ44" s="12">
        <f t="shared" ref="CJ44:CJ77" si="91">(AK44-75)/AK$79</f>
        <v>-7.1108685926793713</v>
      </c>
      <c r="CK44" s="12">
        <f t="shared" ref="CK44:CK77" si="92">(AL44-75)/AL$79</f>
        <v>-6.7415086737787133</v>
      </c>
      <c r="CL44" s="12">
        <f t="shared" ref="CL44:CL77" si="93">(AM44-75)/AM$79</f>
        <v>-4.1535048881661663</v>
      </c>
      <c r="CM44" s="12">
        <f t="shared" ref="CM44:CM77" si="94">(AN44-75)/AN$79</f>
        <v>-2.7759294828881229</v>
      </c>
      <c r="CN44" s="12">
        <f t="shared" ref="CN44:CN77" si="95">(AO44-75)/AO$79</f>
        <v>-3.1864617237171187</v>
      </c>
      <c r="CO44" s="12">
        <f t="shared" ref="CO44:CO77" si="96">(AP44-75)/AP$79</f>
        <v>-6.3437309179261412</v>
      </c>
      <c r="CP44" s="12">
        <f t="shared" ref="CP44:CP77" si="97">(AQ44-75)/AQ$79</f>
        <v>-8.8897314292869627</v>
      </c>
      <c r="CQ44" s="12">
        <f t="shared" ref="CQ44:CQ77" si="98">(AR44-75)/AR$79</f>
        <v>-7.8560302707170493</v>
      </c>
      <c r="CR44" s="12">
        <f t="shared" ref="CR44:CR77" si="99">(AS44-75)/AS$79</f>
        <v>-6.4017160151835455</v>
      </c>
      <c r="CS44" s="12">
        <f t="shared" ref="CS44:CS77" si="100">(AT44-75)/AT$79</f>
        <v>-6.6186028632325193</v>
      </c>
      <c r="CT44" s="12">
        <f t="shared" ref="CT44:CT77" si="101">(AU44-75)/AU$79</f>
        <v>-6.3257241034269134</v>
      </c>
      <c r="CU44" s="12">
        <f t="shared" ref="CU44:CU77" si="102">(AV44-75)/AV$79</f>
        <v>-5.8409896804509653</v>
      </c>
      <c r="CV44" s="12">
        <f t="shared" ref="CV44:CV77" si="103">(AW44-75)/AW$79</f>
        <v>-5.7073454848868241</v>
      </c>
      <c r="CW44" s="12">
        <f t="shared" ref="CW44:CW77" si="104">(AX44-75)/AX$79</f>
        <v>-5.7498527476712011</v>
      </c>
    </row>
    <row r="45" spans="1:101">
      <c r="A45" s="12" t="s">
        <v>4</v>
      </c>
      <c r="B45" s="12">
        <f t="shared" si="52"/>
        <v>-36.607666666666702</v>
      </c>
      <c r="C45" s="12">
        <f t="shared" si="53"/>
        <v>-36.536333333333303</v>
      </c>
      <c r="D45" s="12">
        <f t="shared" si="53"/>
        <v>-36.673666666666698</v>
      </c>
      <c r="E45" s="12">
        <f t="shared" si="53"/>
        <v>-37.3943333333333</v>
      </c>
      <c r="F45" s="12">
        <f t="shared" si="53"/>
        <v>-40.384333333333302</v>
      </c>
      <c r="G45" s="12">
        <f t="shared" si="53"/>
        <v>-39.786000000000001</v>
      </c>
      <c r="H45" s="12">
        <f t="shared" si="53"/>
        <v>-38.670666666666698</v>
      </c>
      <c r="I45" s="12">
        <f t="shared" si="53"/>
        <v>-40.162999999999997</v>
      </c>
      <c r="J45" s="12">
        <f t="shared" si="53"/>
        <v>-38.962000000000003</v>
      </c>
      <c r="K45" s="12">
        <f t="shared" si="53"/>
        <v>-36.655000000000001</v>
      </c>
      <c r="L45" s="12">
        <f t="shared" si="53"/>
        <v>-32.633333333333297</v>
      </c>
      <c r="M45" s="12">
        <f t="shared" si="53"/>
        <v>-31.692666666666703</v>
      </c>
      <c r="N45" s="12">
        <f t="shared" si="53"/>
        <v>-33.094000000000001</v>
      </c>
      <c r="O45" s="12">
        <f t="shared" si="53"/>
        <v>-35.593666666666699</v>
      </c>
      <c r="P45" s="12">
        <f t="shared" si="53"/>
        <v>-37.243333333333297</v>
      </c>
      <c r="Q45" s="12">
        <f t="shared" si="53"/>
        <v>-34.251333333333299</v>
      </c>
      <c r="R45" s="12">
        <f t="shared" si="53"/>
        <v>-31.311999999999998</v>
      </c>
      <c r="S45" s="12">
        <f t="shared" si="53"/>
        <v>-28.966999999999999</v>
      </c>
      <c r="T45" s="12">
        <f t="shared" si="53"/>
        <v>-27.231333333333303</v>
      </c>
      <c r="U45" s="12">
        <f t="shared" si="53"/>
        <v>-23.801666666666698</v>
      </c>
      <c r="V45" s="12">
        <f t="shared" si="53"/>
        <v>-23.564999999999998</v>
      </c>
      <c r="W45" s="12">
        <f t="shared" si="53"/>
        <v>-19.825333333333298</v>
      </c>
      <c r="X45" s="12">
        <f t="shared" si="53"/>
        <v>-18.937666666666701</v>
      </c>
      <c r="Y45" s="12">
        <f t="shared" si="53"/>
        <v>-13.064666666666703</v>
      </c>
      <c r="Z45" s="12">
        <f t="shared" si="53"/>
        <v>-13.585333333333303</v>
      </c>
      <c r="AA45" s="12">
        <f t="shared" si="53"/>
        <v>-9.9623333333333051</v>
      </c>
      <c r="AB45" s="12">
        <f t="shared" si="53"/>
        <v>-5.9200000000000017</v>
      </c>
      <c r="AC45" s="12">
        <f t="shared" si="53"/>
        <v>-1.9333333333293012E-2</v>
      </c>
      <c r="AD45" s="12">
        <f t="shared" si="53"/>
        <v>2.7049999999999983</v>
      </c>
      <c r="AE45" s="12">
        <f t="shared" si="53"/>
        <v>4.5446666666666999</v>
      </c>
      <c r="AF45" s="12">
        <f t="shared" si="53"/>
        <v>7.3536666666666974</v>
      </c>
      <c r="AG45" s="12">
        <f t="shared" si="53"/>
        <v>7.651333333333298</v>
      </c>
      <c r="AH45" s="12">
        <f t="shared" si="53"/>
        <v>6.466666666666697</v>
      </c>
      <c r="AI45" s="12">
        <f t="shared" si="53"/>
        <v>6.3599999999999994</v>
      </c>
      <c r="AJ45" s="12">
        <f t="shared" si="53"/>
        <v>7.1836666666666957</v>
      </c>
      <c r="AK45" s="12">
        <f t="shared" si="53"/>
        <v>7.604333333333301</v>
      </c>
      <c r="AL45" s="12">
        <f t="shared" si="53"/>
        <v>5.8816666666667032</v>
      </c>
      <c r="AM45" s="12">
        <f t="shared" si="53"/>
        <v>-7.2253333333332961</v>
      </c>
      <c r="AN45" s="12">
        <f t="shared" si="53"/>
        <v>-20.341999999999999</v>
      </c>
      <c r="AO45" s="12">
        <f t="shared" si="53"/>
        <v>-31.7336666666667</v>
      </c>
      <c r="AP45" s="12">
        <f t="shared" si="53"/>
        <v>-30.106333333333303</v>
      </c>
      <c r="AQ45" s="12">
        <f t="shared" si="53"/>
        <v>-25.960999999999999</v>
      </c>
      <c r="AR45" s="12">
        <f t="shared" si="53"/>
        <v>-24.661999999999999</v>
      </c>
      <c r="AS45" s="12">
        <f t="shared" si="53"/>
        <v>-24.0283333333333</v>
      </c>
      <c r="AT45" s="12">
        <f t="shared" si="53"/>
        <v>-24.585333333333303</v>
      </c>
      <c r="AU45" s="12">
        <f t="shared" si="53"/>
        <v>-23.439333333333302</v>
      </c>
      <c r="AV45" s="12">
        <f t="shared" si="53"/>
        <v>-20.782666666666699</v>
      </c>
      <c r="AW45" s="12">
        <f t="shared" si="53"/>
        <v>-19.951333333333302</v>
      </c>
      <c r="AX45" s="12">
        <f t="shared" si="53"/>
        <v>-19.704999999999998</v>
      </c>
      <c r="AZ45" s="12" t="s">
        <v>4</v>
      </c>
      <c r="BA45" s="12">
        <f t="shared" si="56"/>
        <v>-1.6580155056937922</v>
      </c>
      <c r="BB45" s="12">
        <f t="shared" si="57"/>
        <v>-2.0764265973747289</v>
      </c>
      <c r="BC45" s="12">
        <f t="shared" si="58"/>
        <v>-2.073605027288393</v>
      </c>
      <c r="BD45" s="12">
        <f t="shared" si="59"/>
        <v>-2.4251546594241704</v>
      </c>
      <c r="BE45" s="12">
        <f t="shared" si="60"/>
        <v>-2.7688860937688342</v>
      </c>
      <c r="BF45" s="12">
        <f t="shared" si="61"/>
        <v>-3.3664018016775725</v>
      </c>
      <c r="BG45" s="12">
        <f t="shared" si="62"/>
        <v>-3.4985985047597157</v>
      </c>
      <c r="BH45" s="12">
        <f t="shared" si="63"/>
        <v>-3.7205452536761934</v>
      </c>
      <c r="BI45" s="12">
        <f t="shared" si="64"/>
        <v>-3.8014710732891124</v>
      </c>
      <c r="BJ45" s="12">
        <f t="shared" si="65"/>
        <v>-3.8649752646845039</v>
      </c>
      <c r="BK45" s="12">
        <f t="shared" si="66"/>
        <v>-3.8565595846252854</v>
      </c>
      <c r="BL45" s="12">
        <f t="shared" si="67"/>
        <v>-3.6162825452815337</v>
      </c>
      <c r="BM45" s="12">
        <f t="shared" si="68"/>
        <v>-3.7748791786927911</v>
      </c>
      <c r="BN45" s="12">
        <f t="shared" si="69"/>
        <v>-3.9792920093051194</v>
      </c>
      <c r="BO45" s="12">
        <f t="shared" si="70"/>
        <v>-4.9077273065603872</v>
      </c>
      <c r="BP45" s="12">
        <f t="shared" si="71"/>
        <v>-4.3858150235789477</v>
      </c>
      <c r="BQ45" s="12">
        <f t="shared" si="72"/>
        <v>-4.3482643649916008</v>
      </c>
      <c r="BR45" s="12">
        <f t="shared" si="73"/>
        <v>-3.8011287252729469</v>
      </c>
      <c r="BS45" s="12">
        <f t="shared" si="74"/>
        <v>-3.9272310895422406</v>
      </c>
      <c r="BT45" s="12">
        <f t="shared" si="75"/>
        <v>-3.3780847928391204</v>
      </c>
      <c r="BU45" s="12">
        <f t="shared" si="76"/>
        <v>-4.0227386130434244</v>
      </c>
      <c r="BV45" s="12">
        <f t="shared" si="77"/>
        <v>-3.2438509924757297</v>
      </c>
      <c r="BW45" s="12">
        <f t="shared" si="78"/>
        <v>-3.1303920236520311</v>
      </c>
      <c r="BX45" s="12">
        <f t="shared" si="79"/>
        <v>-2.3597416941712201</v>
      </c>
      <c r="BY45" s="12">
        <f t="shared" si="80"/>
        <v>-2.3352128199228743</v>
      </c>
      <c r="BZ45" s="12">
        <f t="shared" si="81"/>
        <v>-2.3731266337026726</v>
      </c>
      <c r="CA45" s="12">
        <f t="shared" si="82"/>
        <v>-2.7241222786862553</v>
      </c>
      <c r="CB45" s="12">
        <f t="shared" si="83"/>
        <v>-4.1788775760217289</v>
      </c>
      <c r="CC45" s="12">
        <f t="shared" si="84"/>
        <v>-4.9010297700768417</v>
      </c>
      <c r="CD45" s="12">
        <f t="shared" si="85"/>
        <v>-4.6654455741975873</v>
      </c>
      <c r="CE45" s="12">
        <f t="shared" si="86"/>
        <v>-4.1229174607789059</v>
      </c>
      <c r="CF45" s="12">
        <f t="shared" si="87"/>
        <v>-4.154328031519511</v>
      </c>
      <c r="CG45" s="12">
        <f t="shared" si="88"/>
        <v>-4.4760667727532795</v>
      </c>
      <c r="CH45" s="12">
        <f t="shared" si="89"/>
        <v>-4.7356660945913003</v>
      </c>
      <c r="CI45" s="12">
        <f t="shared" si="90"/>
        <v>-4.8583436447949007</v>
      </c>
      <c r="CJ45" s="12">
        <f t="shared" si="91"/>
        <v>-4.7764956416879238</v>
      </c>
      <c r="CK45" s="12">
        <f t="shared" si="92"/>
        <v>-4.7547126906509671</v>
      </c>
      <c r="CL45" s="12">
        <f t="shared" si="93"/>
        <v>-3.4497305447585078</v>
      </c>
      <c r="CM45" s="12">
        <f t="shared" si="94"/>
        <v>-2.6914847670256221</v>
      </c>
      <c r="CN45" s="12">
        <f t="shared" si="95"/>
        <v>-3.3234795778369568</v>
      </c>
      <c r="CO45" s="12">
        <f t="shared" si="96"/>
        <v>-6.0615117857865224</v>
      </c>
      <c r="CP45" s="12">
        <f t="shared" si="97"/>
        <v>-8.5207231787871027</v>
      </c>
      <c r="CQ45" s="12">
        <f t="shared" si="98"/>
        <v>-7.9352806301371865</v>
      </c>
      <c r="CR45" s="12">
        <f t="shared" si="99"/>
        <v>-7.1498263247022651</v>
      </c>
      <c r="CS45" s="12">
        <f t="shared" si="100"/>
        <v>-7.3235085815107182</v>
      </c>
      <c r="CT45" s="12">
        <f t="shared" si="101"/>
        <v>-7.2406984138598016</v>
      </c>
      <c r="CU45" s="12">
        <f t="shared" si="102"/>
        <v>-6.8505987865233626</v>
      </c>
      <c r="CV45" s="12">
        <f t="shared" si="103"/>
        <v>-6.6903711553578225</v>
      </c>
      <c r="CW45" s="12">
        <f t="shared" si="104"/>
        <v>-6.7504934438206714</v>
      </c>
    </row>
    <row r="46" spans="1:101">
      <c r="A46" s="12" t="s">
        <v>29</v>
      </c>
      <c r="B46" s="12">
        <f t="shared" si="52"/>
        <v>55</v>
      </c>
      <c r="C46" s="12">
        <f t="shared" si="53"/>
        <v>65.666666666666998</v>
      </c>
      <c r="D46" s="12">
        <f t="shared" si="53"/>
        <v>60.333333333333002</v>
      </c>
      <c r="E46" s="12">
        <f t="shared" si="53"/>
        <v>53.666666666666998</v>
      </c>
      <c r="F46" s="12">
        <f t="shared" si="53"/>
        <v>45.333333333333002</v>
      </c>
      <c r="G46" s="12">
        <f t="shared" si="53"/>
        <v>45.333333333333002</v>
      </c>
      <c r="H46" s="12">
        <f t="shared" si="53"/>
        <v>43</v>
      </c>
      <c r="I46" s="12">
        <f t="shared" si="53"/>
        <v>46</v>
      </c>
      <c r="J46" s="12">
        <f t="shared" si="53"/>
        <v>45.333333333333002</v>
      </c>
      <c r="K46" s="12">
        <f t="shared" si="53"/>
        <v>36.333333333333002</v>
      </c>
      <c r="L46" s="12">
        <f t="shared" si="53"/>
        <v>31.333333333333002</v>
      </c>
      <c r="M46" s="12">
        <f t="shared" si="53"/>
        <v>15.3333333333333</v>
      </c>
      <c r="N46" s="12">
        <f t="shared" si="53"/>
        <v>11.3333333333333</v>
      </c>
      <c r="O46" s="12">
        <f t="shared" si="53"/>
        <v>13.6666666666667</v>
      </c>
      <c r="P46" s="12">
        <f t="shared" si="53"/>
        <v>16</v>
      </c>
      <c r="Q46" s="12">
        <f t="shared" si="53"/>
        <v>13.3333333333333</v>
      </c>
      <c r="R46" s="12">
        <f t="shared" si="53"/>
        <v>4.3333333333333002</v>
      </c>
      <c r="S46" s="12">
        <f t="shared" si="53"/>
        <v>-0.33333333333330017</v>
      </c>
      <c r="T46" s="12">
        <f t="shared" si="53"/>
        <v>-1</v>
      </c>
      <c r="U46" s="12">
        <f t="shared" si="53"/>
        <v>1.3333333333333002</v>
      </c>
      <c r="V46" s="12">
        <f t="shared" si="53"/>
        <v>-0.66666666666669983</v>
      </c>
      <c r="W46" s="12">
        <f t="shared" si="53"/>
        <v>-8.3333333333333002</v>
      </c>
      <c r="X46" s="12">
        <f t="shared" si="53"/>
        <v>-12</v>
      </c>
      <c r="Y46" s="12">
        <f t="shared" si="53"/>
        <v>-5.3333333333333002</v>
      </c>
      <c r="Z46" s="12">
        <f t="shared" si="53"/>
        <v>0.66666666666669983</v>
      </c>
      <c r="AA46" s="12">
        <f t="shared" si="53"/>
        <v>-3</v>
      </c>
      <c r="AB46" s="12">
        <f t="shared" si="53"/>
        <v>-8.3333333333333002</v>
      </c>
      <c r="AC46" s="12">
        <f t="shared" si="53"/>
        <v>-6</v>
      </c>
      <c r="AD46" s="12">
        <f t="shared" si="53"/>
        <v>0</v>
      </c>
      <c r="AE46" s="12">
        <f t="shared" si="53"/>
        <v>0</v>
      </c>
      <c r="AF46" s="12">
        <f t="shared" si="53"/>
        <v>-4.3333333333333002</v>
      </c>
      <c r="AG46" s="12">
        <f t="shared" si="53"/>
        <v>-7</v>
      </c>
      <c r="AH46" s="12">
        <f t="shared" si="53"/>
        <v>-8.3333333333333002</v>
      </c>
      <c r="AI46" s="12">
        <f t="shared" si="53"/>
        <v>-9</v>
      </c>
      <c r="AJ46" s="12">
        <f t="shared" si="53"/>
        <v>-10.6666666666667</v>
      </c>
      <c r="AK46" s="12">
        <f t="shared" si="53"/>
        <v>-10</v>
      </c>
      <c r="AL46" s="12">
        <f t="shared" si="53"/>
        <v>-9.3333333333333002</v>
      </c>
      <c r="AM46" s="12">
        <f t="shared" si="53"/>
        <v>-7.3333333333333002</v>
      </c>
      <c r="AN46" s="12">
        <f t="shared" si="53"/>
        <v>-10.3333333333333</v>
      </c>
      <c r="AO46" s="12">
        <f t="shared" si="53"/>
        <v>-17</v>
      </c>
      <c r="AP46" s="12">
        <f t="shared" si="53"/>
        <v>-18.3333333333333</v>
      </c>
      <c r="AQ46" s="12">
        <f t="shared" si="53"/>
        <v>-14</v>
      </c>
      <c r="AR46" s="12">
        <f t="shared" si="53"/>
        <v>-8</v>
      </c>
      <c r="AS46" s="12">
        <f t="shared" si="53"/>
        <v>-3.6666666666666998</v>
      </c>
      <c r="AT46" s="12">
        <f t="shared" si="53"/>
        <v>-7.6666666666666998</v>
      </c>
      <c r="AU46" s="12">
        <f t="shared" si="53"/>
        <v>-6</v>
      </c>
      <c r="AV46" s="12">
        <f t="shared" si="53"/>
        <v>-9</v>
      </c>
      <c r="AW46" s="12">
        <f t="shared" si="53"/>
        <v>-7.3333333333333002</v>
      </c>
      <c r="AX46" s="12">
        <f t="shared" si="53"/>
        <v>-12.3333333333333</v>
      </c>
      <c r="AZ46" s="12" t="s">
        <v>29</v>
      </c>
      <c r="BA46" s="12">
        <f t="shared" si="56"/>
        <v>-0.29711498416066845</v>
      </c>
      <c r="BB46" s="12">
        <f t="shared" si="57"/>
        <v>-0.17375487427561828</v>
      </c>
      <c r="BC46" s="12">
        <f t="shared" si="58"/>
        <v>-0.2723370212634173</v>
      </c>
      <c r="BD46" s="12">
        <f t="shared" si="59"/>
        <v>-0.46031353360977434</v>
      </c>
      <c r="BE46" s="12">
        <f t="shared" si="60"/>
        <v>-0.71191312034108933</v>
      </c>
      <c r="BF46" s="12">
        <f t="shared" si="61"/>
        <v>-0.87005314338365103</v>
      </c>
      <c r="BG46" s="12">
        <f t="shared" si="62"/>
        <v>-0.98490802803693878</v>
      </c>
      <c r="BH46" s="12">
        <f t="shared" si="63"/>
        <v>-0.93689650631374322</v>
      </c>
      <c r="BI46" s="12">
        <f t="shared" si="64"/>
        <v>-0.98960157924786263</v>
      </c>
      <c r="BJ46" s="12">
        <f t="shared" si="65"/>
        <v>-1.3384596322105482</v>
      </c>
      <c r="BK46" s="12">
        <f t="shared" si="66"/>
        <v>-1.564599893421853</v>
      </c>
      <c r="BL46" s="12">
        <f t="shared" si="67"/>
        <v>-2.0223650972743981</v>
      </c>
      <c r="BM46" s="12">
        <f t="shared" si="68"/>
        <v>-2.2233794139986913</v>
      </c>
      <c r="BN46" s="12">
        <f t="shared" si="69"/>
        <v>-2.206846473161939</v>
      </c>
      <c r="BO46" s="12">
        <f t="shared" si="70"/>
        <v>-2.5797158948153975</v>
      </c>
      <c r="BP46" s="12">
        <f t="shared" si="71"/>
        <v>-2.4755633168843283</v>
      </c>
      <c r="BQ46" s="12">
        <f t="shared" si="72"/>
        <v>-2.8903355073689387</v>
      </c>
      <c r="BR46" s="12">
        <f t="shared" si="73"/>
        <v>-2.7542556513499012</v>
      </c>
      <c r="BS46" s="12">
        <f t="shared" si="74"/>
        <v>-2.9195507196607404</v>
      </c>
      <c r="BT46" s="12">
        <f t="shared" si="75"/>
        <v>-2.518704944982189</v>
      </c>
      <c r="BU46" s="12">
        <f t="shared" si="76"/>
        <v>-3.0881877108536084</v>
      </c>
      <c r="BV46" s="12">
        <f t="shared" si="77"/>
        <v>-2.8507246590887538</v>
      </c>
      <c r="BW46" s="12">
        <f t="shared" si="78"/>
        <v>-2.8992002433286608</v>
      </c>
      <c r="BX46" s="12">
        <f t="shared" si="79"/>
        <v>-2.1525763200347603</v>
      </c>
      <c r="BY46" s="12">
        <f t="shared" si="80"/>
        <v>-1.95951345912341</v>
      </c>
      <c r="BZ46" s="12">
        <f t="shared" si="81"/>
        <v>-2.1786581202118023</v>
      </c>
      <c r="CA46" s="12">
        <f t="shared" si="82"/>
        <v>-2.8053656684444039</v>
      </c>
      <c r="CB46" s="12">
        <f t="shared" si="83"/>
        <v>-4.5120246824075601</v>
      </c>
      <c r="CC46" s="12">
        <f t="shared" si="84"/>
        <v>-5.0844073968568111</v>
      </c>
      <c r="CD46" s="12">
        <f t="shared" si="85"/>
        <v>-4.9663865247696304</v>
      </c>
      <c r="CE46" s="12">
        <f t="shared" si="86"/>
        <v>-4.8352182461990036</v>
      </c>
      <c r="CF46" s="12">
        <f t="shared" si="87"/>
        <v>-5.0580793272512157</v>
      </c>
      <c r="CG46" s="12">
        <f t="shared" si="88"/>
        <v>-5.442688196441245</v>
      </c>
      <c r="CH46" s="12">
        <f t="shared" si="89"/>
        <v>-5.7953955703040387</v>
      </c>
      <c r="CI46" s="12">
        <f t="shared" si="90"/>
        <v>-6.137136661828225</v>
      </c>
      <c r="CJ46" s="12">
        <f t="shared" si="91"/>
        <v>-6.0241577778512969</v>
      </c>
      <c r="CK46" s="12">
        <f t="shared" si="92"/>
        <v>-5.8013663077075304</v>
      </c>
      <c r="CL46" s="12">
        <f t="shared" si="93"/>
        <v>-3.4542616410001439</v>
      </c>
      <c r="CM46" s="12">
        <f t="shared" si="94"/>
        <v>-2.4089421953198626</v>
      </c>
      <c r="CN46" s="12">
        <f t="shared" si="95"/>
        <v>-2.8647017451007333</v>
      </c>
      <c r="CO46" s="12">
        <f t="shared" si="96"/>
        <v>-5.3825595667252086</v>
      </c>
      <c r="CP46" s="12">
        <f t="shared" si="97"/>
        <v>-7.5112604165177848</v>
      </c>
      <c r="CQ46" s="12">
        <f t="shared" si="98"/>
        <v>-6.6086200588126509</v>
      </c>
      <c r="CR46" s="12">
        <f t="shared" si="99"/>
        <v>-5.6797179683583341</v>
      </c>
      <c r="CS46" s="12">
        <f t="shared" si="100"/>
        <v>-6.079309296598761</v>
      </c>
      <c r="CT46" s="12">
        <f t="shared" si="101"/>
        <v>-5.9579494462509306</v>
      </c>
      <c r="CU46" s="12">
        <f t="shared" si="102"/>
        <v>-6.0078750998924191</v>
      </c>
      <c r="CV46" s="12">
        <f t="shared" si="103"/>
        <v>-5.8012935587121186</v>
      </c>
      <c r="CW46" s="12">
        <f t="shared" si="104"/>
        <v>-6.2250471896274933</v>
      </c>
    </row>
    <row r="47" spans="1:101">
      <c r="A47" s="12" t="s">
        <v>6</v>
      </c>
      <c r="B47" s="12">
        <f t="shared" si="52"/>
        <v>-22.4553333333333</v>
      </c>
      <c r="C47" s="12">
        <f t="shared" si="53"/>
        <v>-24.325333333333298</v>
      </c>
      <c r="D47" s="12">
        <f t="shared" si="53"/>
        <v>-28.738333333333301</v>
      </c>
      <c r="E47" s="12">
        <f t="shared" si="53"/>
        <v>-25.240333333333297</v>
      </c>
      <c r="F47" s="12">
        <f t="shared" si="53"/>
        <v>-27.798666666666698</v>
      </c>
      <c r="G47" s="12">
        <f t="shared" si="53"/>
        <v>-25.765999999999998</v>
      </c>
      <c r="H47" s="12">
        <f t="shared" si="53"/>
        <v>-28.914000000000001</v>
      </c>
      <c r="I47" s="12">
        <f t="shared" si="53"/>
        <v>-28.991999999999997</v>
      </c>
      <c r="J47" s="12">
        <f t="shared" si="53"/>
        <v>-31.323</v>
      </c>
      <c r="K47" s="12">
        <f t="shared" si="53"/>
        <v>-33.734000000000002</v>
      </c>
      <c r="L47" s="12">
        <f t="shared" si="53"/>
        <v>-34.470666666666702</v>
      </c>
      <c r="M47" s="12">
        <f t="shared" si="53"/>
        <v>-36.084000000000003</v>
      </c>
      <c r="N47" s="12">
        <f t="shared" si="53"/>
        <v>-39.340666666666699</v>
      </c>
      <c r="O47" s="12">
        <f t="shared" si="53"/>
        <v>-40.787333333333301</v>
      </c>
      <c r="P47" s="12">
        <f t="shared" si="53"/>
        <v>-41.572666666666699</v>
      </c>
      <c r="Q47" s="12">
        <f t="shared" si="53"/>
        <v>-37.311999999999998</v>
      </c>
      <c r="R47" s="12">
        <f t="shared" si="53"/>
        <v>-39.5683333333333</v>
      </c>
      <c r="S47" s="12">
        <f t="shared" si="53"/>
        <v>-40.696666666666701</v>
      </c>
      <c r="T47" s="12">
        <f t="shared" si="53"/>
        <v>-44.985666666666702</v>
      </c>
      <c r="U47" s="12">
        <f t="shared" si="53"/>
        <v>-45.888999999999996</v>
      </c>
      <c r="V47" s="12">
        <f t="shared" si="53"/>
        <v>-46.881666666666703</v>
      </c>
      <c r="W47" s="12">
        <f t="shared" si="53"/>
        <v>-47.195999999999998</v>
      </c>
      <c r="X47" s="12">
        <f t="shared" si="53"/>
        <v>-48.1636666666667</v>
      </c>
      <c r="Y47" s="12">
        <f t="shared" si="53"/>
        <v>-48.2753333333333</v>
      </c>
      <c r="Z47" s="12">
        <f t="shared" si="53"/>
        <v>-47.878</v>
      </c>
      <c r="AA47" s="12">
        <f t="shared" si="53"/>
        <v>-48.192</v>
      </c>
      <c r="AB47" s="12">
        <f t="shared" si="53"/>
        <v>-47.063000000000002</v>
      </c>
      <c r="AC47" s="12">
        <f t="shared" si="53"/>
        <v>-43.992333333333299</v>
      </c>
      <c r="AD47" s="12">
        <f t="shared" si="53"/>
        <v>-42.509333333333302</v>
      </c>
      <c r="AE47" s="12">
        <f t="shared" si="53"/>
        <v>-39.555</v>
      </c>
      <c r="AF47" s="12">
        <f t="shared" si="53"/>
        <v>-36.045666666666698</v>
      </c>
      <c r="AG47" s="12">
        <f t="shared" si="53"/>
        <v>-30.475666666666697</v>
      </c>
      <c r="AH47" s="12">
        <f t="shared" si="53"/>
        <v>-28.780333333333303</v>
      </c>
      <c r="AI47" s="12">
        <f t="shared" si="53"/>
        <v>-28.4003333333333</v>
      </c>
      <c r="AJ47" s="12">
        <f t="shared" si="53"/>
        <v>-23.638666666666701</v>
      </c>
      <c r="AK47" s="12">
        <f t="shared" si="53"/>
        <v>-23.658000000000001</v>
      </c>
      <c r="AL47" s="12">
        <f t="shared" si="53"/>
        <v>-23.586666666666702</v>
      </c>
      <c r="AM47" s="12">
        <f t="shared" si="53"/>
        <v>-26.03</v>
      </c>
      <c r="AN47" s="12">
        <f t="shared" si="53"/>
        <v>-18.488333333333301</v>
      </c>
      <c r="AO47" s="12">
        <f t="shared" si="53"/>
        <v>-9.5776666666667012</v>
      </c>
      <c r="AP47" s="12">
        <f t="shared" si="53"/>
        <v>-8.4033333333332934</v>
      </c>
      <c r="AQ47" s="12">
        <f t="shared" si="53"/>
        <v>-6.5229999999999961</v>
      </c>
      <c r="AR47" s="12">
        <f t="shared" si="53"/>
        <v>-7.144333333333293</v>
      </c>
      <c r="AS47" s="12">
        <f t="shared" si="53"/>
        <v>-3.2336666666667071</v>
      </c>
      <c r="AT47" s="12">
        <f t="shared" si="53"/>
        <v>-5.9546666666666965</v>
      </c>
      <c r="AU47" s="12">
        <f t="shared" si="53"/>
        <v>-3.2836666666667043</v>
      </c>
      <c r="AV47" s="12">
        <f t="shared" si="53"/>
        <v>-1.465999999999994</v>
      </c>
      <c r="AW47" s="12">
        <f t="shared" si="53"/>
        <v>-4.4633333333332956</v>
      </c>
      <c r="AX47" s="12">
        <f t="shared" si="53"/>
        <v>-7.9223333333332988</v>
      </c>
      <c r="AZ47" s="12" t="s">
        <v>6</v>
      </c>
      <c r="BA47" s="12">
        <f t="shared" si="56"/>
        <v>-1.4477719909852995</v>
      </c>
      <c r="BB47" s="12">
        <f t="shared" si="57"/>
        <v>-1.8490993720411948</v>
      </c>
      <c r="BC47" s="12">
        <f t="shared" si="58"/>
        <v>-1.9262583198293746</v>
      </c>
      <c r="BD47" s="12">
        <f t="shared" si="59"/>
        <v>-2.1629054084479229</v>
      </c>
      <c r="BE47" s="12">
        <f t="shared" si="60"/>
        <v>-2.4668669512439121</v>
      </c>
      <c r="BF47" s="12">
        <f t="shared" si="61"/>
        <v>-2.9552283723436852</v>
      </c>
      <c r="BG47" s="12">
        <f t="shared" si="62"/>
        <v>-3.1983041507947019</v>
      </c>
      <c r="BH47" s="12">
        <f t="shared" si="63"/>
        <v>-3.3596462580889233</v>
      </c>
      <c r="BI47" s="12">
        <f t="shared" si="64"/>
        <v>-3.5466542261922247</v>
      </c>
      <c r="BJ47" s="12">
        <f t="shared" si="65"/>
        <v>-3.7638638702270821</v>
      </c>
      <c r="BK47" s="12">
        <f t="shared" si="66"/>
        <v>-3.9223922152553734</v>
      </c>
      <c r="BL47" s="12">
        <f t="shared" si="67"/>
        <v>-3.7651240971893145</v>
      </c>
      <c r="BM47" s="12">
        <f t="shared" si="68"/>
        <v>-3.9930264573228209</v>
      </c>
      <c r="BN47" s="12">
        <f t="shared" si="69"/>
        <v>-4.1661663294047697</v>
      </c>
      <c r="BO47" s="12">
        <f t="shared" si="70"/>
        <v>-5.097023069508765</v>
      </c>
      <c r="BP47" s="12">
        <f t="shared" si="71"/>
        <v>-4.5086832526364189</v>
      </c>
      <c r="BQ47" s="12">
        <f t="shared" si="72"/>
        <v>-4.6859564413218884</v>
      </c>
      <c r="BR47" s="12">
        <f t="shared" si="73"/>
        <v>-4.2299760797656552</v>
      </c>
      <c r="BS47" s="12">
        <f t="shared" si="74"/>
        <v>-4.6092663087584276</v>
      </c>
      <c r="BT47" s="12">
        <f t="shared" si="75"/>
        <v>-4.1332631958454975</v>
      </c>
      <c r="BU47" s="12">
        <f t="shared" si="76"/>
        <v>-4.9743629759254073</v>
      </c>
      <c r="BV47" s="12">
        <f t="shared" si="77"/>
        <v>-4.1801658053041137</v>
      </c>
      <c r="BW47" s="12">
        <f t="shared" si="78"/>
        <v>-4.1043233605660934</v>
      </c>
      <c r="BX47" s="12">
        <f t="shared" si="79"/>
        <v>-3.3032310793907693</v>
      </c>
      <c r="BY47" s="12">
        <f t="shared" si="80"/>
        <v>-3.2392075537690559</v>
      </c>
      <c r="BZ47" s="12">
        <f t="shared" si="81"/>
        <v>-3.4409391172452866</v>
      </c>
      <c r="CA47" s="12">
        <f t="shared" si="82"/>
        <v>-4.1091761950479535</v>
      </c>
      <c r="CB47" s="12">
        <f t="shared" si="83"/>
        <v>-6.6283499384847859</v>
      </c>
      <c r="CC47" s="12">
        <f t="shared" si="84"/>
        <v>-7.966204314662833</v>
      </c>
      <c r="CD47" s="12">
        <f t="shared" si="85"/>
        <v>-7.5856587779331344</v>
      </c>
      <c r="CE47" s="12">
        <f t="shared" si="86"/>
        <v>-6.7680256339663805</v>
      </c>
      <c r="CF47" s="12">
        <f t="shared" si="87"/>
        <v>-6.506149867008622</v>
      </c>
      <c r="CG47" s="12">
        <f t="shared" si="88"/>
        <v>-6.7781279430728549</v>
      </c>
      <c r="CH47" s="12">
        <f t="shared" si="89"/>
        <v>-7.1338789734281045</v>
      </c>
      <c r="CI47" s="12">
        <f t="shared" si="90"/>
        <v>-7.0664472078659948</v>
      </c>
      <c r="CJ47" s="12">
        <f t="shared" si="91"/>
        <v>-6.9921336240853318</v>
      </c>
      <c r="CK47" s="12">
        <f t="shared" si="92"/>
        <v>-6.7818660046149422</v>
      </c>
      <c r="CL47" s="12">
        <f t="shared" si="93"/>
        <v>-4.2386727156709885</v>
      </c>
      <c r="CM47" s="12">
        <f t="shared" si="94"/>
        <v>-2.6391561437905677</v>
      </c>
      <c r="CN47" s="12">
        <f t="shared" si="95"/>
        <v>-2.6335846662668283</v>
      </c>
      <c r="CO47" s="12">
        <f t="shared" si="96"/>
        <v>-4.8098936756796942</v>
      </c>
      <c r="CP47" s="12">
        <f t="shared" si="97"/>
        <v>-6.880230145345835</v>
      </c>
      <c r="CQ47" s="12">
        <f t="shared" si="98"/>
        <v>-6.5404902287284221</v>
      </c>
      <c r="CR47" s="12">
        <f t="shared" si="99"/>
        <v>-5.6484554529308033</v>
      </c>
      <c r="CS47" s="12">
        <f t="shared" si="100"/>
        <v>-5.9534087621337157</v>
      </c>
      <c r="CT47" s="12">
        <f t="shared" si="101"/>
        <v>-5.7581497341624601</v>
      </c>
      <c r="CU47" s="12">
        <f t="shared" si="102"/>
        <v>-5.4690259212901626</v>
      </c>
      <c r="CV47" s="12">
        <f t="shared" si="103"/>
        <v>-5.5990703298031654</v>
      </c>
      <c r="CW47" s="12">
        <f t="shared" si="104"/>
        <v>-5.9106347871071092</v>
      </c>
    </row>
    <row r="48" spans="1:101">
      <c r="A48" s="12" t="s">
        <v>7</v>
      </c>
      <c r="B48" s="12">
        <f t="shared" si="52"/>
        <v>-36.6666666666667</v>
      </c>
      <c r="C48" s="12">
        <f t="shared" si="53"/>
        <v>-35.3333333333333</v>
      </c>
      <c r="D48" s="12">
        <f t="shared" si="53"/>
        <v>-36.3333333333333</v>
      </c>
      <c r="E48" s="12">
        <f t="shared" si="53"/>
        <v>-37.6666666666667</v>
      </c>
      <c r="F48" s="12">
        <f t="shared" si="53"/>
        <v>-40</v>
      </c>
      <c r="G48" s="12">
        <f t="shared" si="53"/>
        <v>-40.3333333333333</v>
      </c>
      <c r="H48" s="12">
        <f t="shared" si="53"/>
        <v>-40.3333333333333</v>
      </c>
      <c r="I48" s="12">
        <f t="shared" si="53"/>
        <v>-41.3333333333333</v>
      </c>
      <c r="J48" s="12">
        <f t="shared" si="53"/>
        <v>-42.3333333333333</v>
      </c>
      <c r="K48" s="12">
        <f t="shared" si="53"/>
        <v>-43</v>
      </c>
      <c r="L48" s="12">
        <f t="shared" si="53"/>
        <v>-44</v>
      </c>
      <c r="M48" s="12">
        <f t="shared" si="53"/>
        <v>-43</v>
      </c>
      <c r="N48" s="12">
        <f t="shared" si="53"/>
        <v>-44</v>
      </c>
      <c r="O48" s="12">
        <f t="shared" si="53"/>
        <v>-44.3333333333333</v>
      </c>
      <c r="P48" s="12">
        <f t="shared" si="53"/>
        <v>-45.6666666666667</v>
      </c>
      <c r="Q48" s="12">
        <f t="shared" si="53"/>
        <v>-44.6666666666667</v>
      </c>
      <c r="R48" s="12">
        <f t="shared" si="53"/>
        <v>-43</v>
      </c>
      <c r="S48" s="12">
        <f t="shared" si="53"/>
        <v>-43</v>
      </c>
      <c r="T48" s="12">
        <f t="shared" si="53"/>
        <v>-42.6666666666667</v>
      </c>
      <c r="U48" s="12">
        <f t="shared" si="53"/>
        <v>-41</v>
      </c>
      <c r="V48" s="12">
        <f t="shared" si="53"/>
        <v>-42</v>
      </c>
      <c r="W48" s="12">
        <f t="shared" si="53"/>
        <v>-38</v>
      </c>
      <c r="X48" s="12">
        <f t="shared" si="53"/>
        <v>-36.3333333333333</v>
      </c>
      <c r="Y48" s="12">
        <f t="shared" si="53"/>
        <v>-31.6666666666667</v>
      </c>
      <c r="Z48" s="12">
        <f t="shared" si="53"/>
        <v>-33</v>
      </c>
      <c r="AA48" s="12">
        <f t="shared" si="53"/>
        <v>-32</v>
      </c>
      <c r="AB48" s="12">
        <f t="shared" si="53"/>
        <v>-30.3333333333333</v>
      </c>
      <c r="AC48" s="12">
        <f t="shared" si="53"/>
        <v>-26.3333333333333</v>
      </c>
      <c r="AD48" s="12">
        <f t="shared" si="53"/>
        <v>-23.6666666666667</v>
      </c>
      <c r="AE48" s="12">
        <f t="shared" si="53"/>
        <v>-25.3333333333333</v>
      </c>
      <c r="AF48" s="12">
        <f t="shared" si="53"/>
        <v>-26</v>
      </c>
      <c r="AG48" s="12">
        <f t="shared" ref="C48:AX53" si="105">AG8-75</f>
        <v>-27.3333333333333</v>
      </c>
      <c r="AH48" s="12">
        <f t="shared" si="105"/>
        <v>-22.3333333333333</v>
      </c>
      <c r="AI48" s="12">
        <f t="shared" si="105"/>
        <v>-20</v>
      </c>
      <c r="AJ48" s="12">
        <f t="shared" si="105"/>
        <v>-16</v>
      </c>
      <c r="AK48" s="12">
        <f t="shared" si="105"/>
        <v>-14.3333333333333</v>
      </c>
      <c r="AL48" s="12">
        <f t="shared" si="105"/>
        <v>-12.6666666666667</v>
      </c>
      <c r="AM48" s="12">
        <f t="shared" si="105"/>
        <v>-11.3333333333333</v>
      </c>
      <c r="AN48" s="12">
        <f t="shared" si="105"/>
        <v>-10.6666666666667</v>
      </c>
      <c r="AO48" s="12">
        <f t="shared" si="105"/>
        <v>-8.6666666666666998</v>
      </c>
      <c r="AP48" s="12">
        <f t="shared" si="105"/>
        <v>-10.3333333333333</v>
      </c>
      <c r="AQ48" s="12">
        <f t="shared" si="105"/>
        <v>-10</v>
      </c>
      <c r="AR48" s="12">
        <f t="shared" si="105"/>
        <v>-11.3333333333333</v>
      </c>
      <c r="AS48" s="12">
        <f t="shared" si="105"/>
        <v>-11.6666666666667</v>
      </c>
      <c r="AT48" s="12">
        <f t="shared" si="105"/>
        <v>-14.6666666666667</v>
      </c>
      <c r="AU48" s="12">
        <f t="shared" si="105"/>
        <v>-16.6666666666667</v>
      </c>
      <c r="AV48" s="12">
        <f t="shared" si="105"/>
        <v>-12.6666666666667</v>
      </c>
      <c r="AW48" s="12">
        <f t="shared" si="105"/>
        <v>-10.6666666666667</v>
      </c>
      <c r="AX48" s="12">
        <f t="shared" si="105"/>
        <v>-9.6666666666666998</v>
      </c>
      <c r="AZ48" s="12" t="s">
        <v>7</v>
      </c>
      <c r="BA48" s="12">
        <f t="shared" si="56"/>
        <v>-1.6588919948970662</v>
      </c>
      <c r="BB48" s="12">
        <f t="shared" si="57"/>
        <v>-2.0540308351868455</v>
      </c>
      <c r="BC48" s="12">
        <f t="shared" si="58"/>
        <v>-2.0672855704995294</v>
      </c>
      <c r="BD48" s="12">
        <f t="shared" si="59"/>
        <v>-2.4310308493766595</v>
      </c>
      <c r="BE48" s="12">
        <f t="shared" si="60"/>
        <v>-2.7596632192996973</v>
      </c>
      <c r="BF48" s="12">
        <f t="shared" si="61"/>
        <v>-3.3824537933790988</v>
      </c>
      <c r="BG48" s="12">
        <f t="shared" si="62"/>
        <v>-3.5497726843831328</v>
      </c>
      <c r="BH48" s="12">
        <f t="shared" si="63"/>
        <v>-3.7583549506148999</v>
      </c>
      <c r="BI48" s="12">
        <f t="shared" si="64"/>
        <v>-3.9139298415195918</v>
      </c>
      <c r="BJ48" s="12">
        <f t="shared" si="65"/>
        <v>-4.0846095672631897</v>
      </c>
      <c r="BK48" s="12">
        <f t="shared" si="66"/>
        <v>-4.2638332973404376</v>
      </c>
      <c r="BL48" s="12">
        <f t="shared" si="67"/>
        <v>-3.9995376784085837</v>
      </c>
      <c r="BM48" s="12">
        <f t="shared" si="68"/>
        <v>-4.1557405800917921</v>
      </c>
      <c r="BN48" s="12">
        <f t="shared" si="69"/>
        <v>-4.2937556379998609</v>
      </c>
      <c r="BO48" s="12">
        <f t="shared" si="70"/>
        <v>-5.2760291182100234</v>
      </c>
      <c r="BP48" s="12">
        <f t="shared" si="71"/>
        <v>-4.8039309770890464</v>
      </c>
      <c r="BQ48" s="12">
        <f t="shared" si="72"/>
        <v>-4.8263149509839804</v>
      </c>
      <c r="BR48" s="12">
        <f t="shared" si="73"/>
        <v>-4.314188055654272</v>
      </c>
      <c r="BS48" s="12">
        <f t="shared" si="74"/>
        <v>-4.5201815966677268</v>
      </c>
      <c r="BT48" s="12">
        <f t="shared" si="75"/>
        <v>-3.9661055242253451</v>
      </c>
      <c r="BU48" s="12">
        <f t="shared" si="76"/>
        <v>-4.7751272533463265</v>
      </c>
      <c r="BV48" s="12">
        <f t="shared" si="77"/>
        <v>-3.8655826377243518</v>
      </c>
      <c r="BW48" s="12">
        <f t="shared" si="78"/>
        <v>-3.7100876677079402</v>
      </c>
      <c r="BX48" s="12">
        <f t="shared" si="79"/>
        <v>-2.8581926241125473</v>
      </c>
      <c r="BY48" s="12">
        <f t="shared" si="80"/>
        <v>-2.8470061020447761</v>
      </c>
      <c r="BZ48" s="12">
        <f t="shared" si="81"/>
        <v>-2.9886720367008053</v>
      </c>
      <c r="CA48" s="12">
        <f t="shared" si="82"/>
        <v>-3.5459822049137268</v>
      </c>
      <c r="CB48" s="12">
        <f t="shared" si="83"/>
        <v>-5.6446728537115129</v>
      </c>
      <c r="CC48" s="12">
        <f t="shared" si="84"/>
        <v>-6.6888203976427398</v>
      </c>
      <c r="CD48" s="12">
        <f t="shared" si="85"/>
        <v>-6.6439215286918145</v>
      </c>
      <c r="CE48" s="12">
        <f t="shared" si="86"/>
        <v>-6.1557610445306663</v>
      </c>
      <c r="CF48" s="12">
        <f t="shared" si="87"/>
        <v>-6.3123185100248893</v>
      </c>
      <c r="CG48" s="12">
        <f t="shared" si="88"/>
        <v>-6.3570598134433745</v>
      </c>
      <c r="CH48" s="12">
        <f t="shared" si="89"/>
        <v>-6.5543164187962342</v>
      </c>
      <c r="CI48" s="12">
        <f t="shared" si="90"/>
        <v>-6.5192152088681121</v>
      </c>
      <c r="CJ48" s="12">
        <f t="shared" si="91"/>
        <v>-6.3312717037809678</v>
      </c>
      <c r="CK48" s="12">
        <f t="shared" si="92"/>
        <v>-6.0306693238224565</v>
      </c>
      <c r="CL48" s="12">
        <f t="shared" si="93"/>
        <v>-3.6220800203199892</v>
      </c>
      <c r="CM48" s="12">
        <f t="shared" si="94"/>
        <v>-2.4183521257703329</v>
      </c>
      <c r="CN48" s="12">
        <f t="shared" si="95"/>
        <v>-2.6052178913778414</v>
      </c>
      <c r="CO48" s="12">
        <f t="shared" si="96"/>
        <v>-4.9211973181487618</v>
      </c>
      <c r="CP48" s="12">
        <f t="shared" si="97"/>
        <v>-7.1736756786967613</v>
      </c>
      <c r="CQ48" s="12">
        <f t="shared" si="98"/>
        <v>-6.8740264868774137</v>
      </c>
      <c r="CR48" s="12">
        <f t="shared" si="99"/>
        <v>-6.2573164058185036</v>
      </c>
      <c r="CS48" s="12">
        <f t="shared" si="100"/>
        <v>-6.5940895192946236</v>
      </c>
      <c r="CT48" s="12">
        <f t="shared" si="101"/>
        <v>-6.7425353815596969</v>
      </c>
      <c r="CU48" s="12">
        <f t="shared" si="102"/>
        <v>-6.2701236161575666</v>
      </c>
      <c r="CV48" s="12">
        <f t="shared" si="103"/>
        <v>-6.0361637432753676</v>
      </c>
      <c r="CW48" s="12">
        <f t="shared" si="104"/>
        <v>-6.0349694128449789</v>
      </c>
    </row>
    <row r="49" spans="1:101">
      <c r="A49" s="12" t="s">
        <v>9</v>
      </c>
      <c r="B49" s="12" t="s">
        <v>89</v>
      </c>
      <c r="C49" s="12" t="s">
        <v>89</v>
      </c>
      <c r="D49" s="12" t="s">
        <v>89</v>
      </c>
      <c r="E49" s="12" t="s">
        <v>89</v>
      </c>
      <c r="F49" s="12" t="s">
        <v>89</v>
      </c>
      <c r="G49" s="12" t="s">
        <v>89</v>
      </c>
      <c r="H49" s="12" t="s">
        <v>89</v>
      </c>
      <c r="I49" s="12" t="s">
        <v>89</v>
      </c>
      <c r="J49" s="12" t="s">
        <v>89</v>
      </c>
      <c r="K49" s="12" t="s">
        <v>89</v>
      </c>
      <c r="L49" s="12" t="s">
        <v>89</v>
      </c>
      <c r="M49" s="12" t="s">
        <v>89</v>
      </c>
      <c r="N49" s="12" t="s">
        <v>89</v>
      </c>
      <c r="O49" s="12" t="s">
        <v>89</v>
      </c>
      <c r="P49" s="12" t="s">
        <v>89</v>
      </c>
      <c r="Q49" s="12" t="s">
        <v>89</v>
      </c>
      <c r="R49" s="12" t="s">
        <v>89</v>
      </c>
      <c r="S49" s="12" t="s">
        <v>89</v>
      </c>
      <c r="T49" s="12" t="s">
        <v>89</v>
      </c>
      <c r="U49" s="12" t="s">
        <v>89</v>
      </c>
      <c r="V49" s="12" t="s">
        <v>89</v>
      </c>
      <c r="W49" s="12" t="s">
        <v>89</v>
      </c>
      <c r="X49" s="12" t="s">
        <v>89</v>
      </c>
      <c r="Y49" s="12" t="s">
        <v>89</v>
      </c>
      <c r="Z49" s="12" t="s">
        <v>89</v>
      </c>
      <c r="AA49" s="12" t="s">
        <v>89</v>
      </c>
      <c r="AB49" s="12" t="s">
        <v>89</v>
      </c>
      <c r="AC49" s="12" t="s">
        <v>89</v>
      </c>
      <c r="AD49" s="12" t="s">
        <v>89</v>
      </c>
      <c r="AE49" s="12" t="s">
        <v>89</v>
      </c>
      <c r="AF49" s="12">
        <f t="shared" si="105"/>
        <v>-52.383499999999998</v>
      </c>
      <c r="AG49" s="12">
        <f t="shared" si="105"/>
        <v>-52.409333333333301</v>
      </c>
      <c r="AH49" s="12">
        <f t="shared" si="105"/>
        <v>-48.842666666666702</v>
      </c>
      <c r="AI49" s="12">
        <f t="shared" si="105"/>
        <v>-45.784999999999997</v>
      </c>
      <c r="AJ49" s="12">
        <f t="shared" si="105"/>
        <v>-41.167666666666697</v>
      </c>
      <c r="AK49" s="12">
        <f t="shared" si="105"/>
        <v>-40.807333333333297</v>
      </c>
      <c r="AL49" s="12">
        <f t="shared" si="105"/>
        <v>-44.440333333333299</v>
      </c>
      <c r="AM49" s="12">
        <f t="shared" si="105"/>
        <v>-42.844333333333303</v>
      </c>
      <c r="AN49" s="12">
        <f t="shared" si="105"/>
        <v>-39.996333333333297</v>
      </c>
      <c r="AO49" s="12">
        <f t="shared" si="105"/>
        <v>-35.700666666666699</v>
      </c>
      <c r="AP49" s="12">
        <f t="shared" si="105"/>
        <v>-38.517000000000003</v>
      </c>
      <c r="AQ49" s="12">
        <f t="shared" si="105"/>
        <v>-30.3938302231686</v>
      </c>
      <c r="AR49" s="12">
        <f t="shared" si="105"/>
        <v>-16.093401953908398</v>
      </c>
      <c r="AS49" s="12">
        <f t="shared" si="105"/>
        <v>-6.7958507401970962</v>
      </c>
      <c r="AT49" s="12">
        <f t="shared" si="105"/>
        <v>-1.4216112163064025</v>
      </c>
      <c r="AU49" s="12">
        <f t="shared" si="105"/>
        <v>-7.9450005003683941</v>
      </c>
      <c r="AV49" s="12">
        <f t="shared" si="105"/>
        <v>-4.4682603568741968</v>
      </c>
      <c r="AW49" s="12">
        <f t="shared" si="105"/>
        <v>-6.7810449670572979</v>
      </c>
      <c r="AX49" s="12">
        <f t="shared" si="105"/>
        <v>-3.9471259283832012</v>
      </c>
      <c r="AZ49" s="12" t="s">
        <v>9</v>
      </c>
      <c r="BA49" s="12" t="e">
        <f t="shared" si="56"/>
        <v>#VALUE!</v>
      </c>
      <c r="BB49" s="12" t="e">
        <f t="shared" si="57"/>
        <v>#VALUE!</v>
      </c>
      <c r="BC49" s="12" t="e">
        <f t="shared" si="58"/>
        <v>#VALUE!</v>
      </c>
      <c r="BD49" s="12" t="e">
        <f t="shared" si="59"/>
        <v>#VALUE!</v>
      </c>
      <c r="BE49" s="12" t="e">
        <f t="shared" si="60"/>
        <v>#VALUE!</v>
      </c>
      <c r="BF49" s="12" t="e">
        <f t="shared" si="61"/>
        <v>#VALUE!</v>
      </c>
      <c r="BG49" s="12" t="e">
        <f t="shared" si="62"/>
        <v>#VALUE!</v>
      </c>
      <c r="BH49" s="12" t="e">
        <f t="shared" si="63"/>
        <v>#VALUE!</v>
      </c>
      <c r="BI49" s="12" t="e">
        <f t="shared" si="64"/>
        <v>#VALUE!</v>
      </c>
      <c r="BJ49" s="12" t="e">
        <f t="shared" si="65"/>
        <v>#VALUE!</v>
      </c>
      <c r="BK49" s="12" t="e">
        <f t="shared" si="66"/>
        <v>#VALUE!</v>
      </c>
      <c r="BL49" s="12" t="e">
        <f t="shared" si="67"/>
        <v>#VALUE!</v>
      </c>
      <c r="BM49" s="12" t="e">
        <f t="shared" si="68"/>
        <v>#VALUE!</v>
      </c>
      <c r="BN49" s="12" t="e">
        <f t="shared" si="69"/>
        <v>#VALUE!</v>
      </c>
      <c r="BO49" s="12" t="e">
        <f t="shared" si="70"/>
        <v>#VALUE!</v>
      </c>
      <c r="BP49" s="12" t="e">
        <f t="shared" si="71"/>
        <v>#VALUE!</v>
      </c>
      <c r="BQ49" s="12" t="e">
        <f t="shared" si="72"/>
        <v>#VALUE!</v>
      </c>
      <c r="BR49" s="12" t="e">
        <f t="shared" si="73"/>
        <v>#VALUE!</v>
      </c>
      <c r="BS49" s="12" t="e">
        <f t="shared" si="74"/>
        <v>#VALUE!</v>
      </c>
      <c r="BT49" s="12" t="e">
        <f t="shared" si="75"/>
        <v>#VALUE!</v>
      </c>
      <c r="BU49" s="12" t="e">
        <f t="shared" si="76"/>
        <v>#VALUE!</v>
      </c>
      <c r="BV49" s="12" t="e">
        <f t="shared" si="77"/>
        <v>#VALUE!</v>
      </c>
      <c r="BW49" s="12" t="e">
        <f t="shared" si="78"/>
        <v>#VALUE!</v>
      </c>
      <c r="BX49" s="12" t="e">
        <f t="shared" si="79"/>
        <v>#VALUE!</v>
      </c>
      <c r="BY49" s="12" t="e">
        <f t="shared" si="80"/>
        <v>#VALUE!</v>
      </c>
      <c r="BZ49" s="12" t="e">
        <f t="shared" si="81"/>
        <v>#VALUE!</v>
      </c>
      <c r="CA49" s="12" t="e">
        <f t="shared" si="82"/>
        <v>#VALUE!</v>
      </c>
      <c r="CB49" s="12" t="e">
        <f t="shared" si="83"/>
        <v>#VALUE!</v>
      </c>
      <c r="CC49" s="12" t="e">
        <f t="shared" si="84"/>
        <v>#VALUE!</v>
      </c>
      <c r="CD49" s="12" t="e">
        <f t="shared" si="85"/>
        <v>#VALUE!</v>
      </c>
      <c r="CE49" s="12">
        <f t="shared" si="86"/>
        <v>-7.76378601005913</v>
      </c>
      <c r="CF49" s="12">
        <f t="shared" si="87"/>
        <v>-7.8591038418560055</v>
      </c>
      <c r="CG49" s="12">
        <f t="shared" si="88"/>
        <v>-8.0884442409896966</v>
      </c>
      <c r="CH49" s="12">
        <f t="shared" si="89"/>
        <v>-8.3332958804663484</v>
      </c>
      <c r="CI49" s="12">
        <f t="shared" si="90"/>
        <v>-8.3222199924401608</v>
      </c>
      <c r="CJ49" s="12">
        <f t="shared" si="91"/>
        <v>-8.2075487980260888</v>
      </c>
      <c r="CK49" s="12">
        <f t="shared" si="92"/>
        <v>-8.2164086037315016</v>
      </c>
      <c r="CL49" s="12">
        <f t="shared" si="93"/>
        <v>-4.9441112580068998</v>
      </c>
      <c r="CM49" s="12">
        <f t="shared" si="94"/>
        <v>-3.2463224961765786</v>
      </c>
      <c r="CN49" s="12">
        <f t="shared" si="95"/>
        <v>-3.4470042715632028</v>
      </c>
      <c r="CO49" s="12">
        <f t="shared" si="96"/>
        <v>-6.5465572964565615</v>
      </c>
      <c r="CP49" s="12">
        <f t="shared" si="97"/>
        <v>-8.8948371359604739</v>
      </c>
      <c r="CQ49" s="12">
        <f t="shared" si="98"/>
        <v>-7.2530323298564161</v>
      </c>
      <c r="CR49" s="12">
        <f t="shared" si="99"/>
        <v>-5.9056444472828851</v>
      </c>
      <c r="CS49" s="12">
        <f t="shared" si="100"/>
        <v>-5.6200477201009775</v>
      </c>
      <c r="CT49" s="12">
        <f t="shared" si="101"/>
        <v>-6.1010138246969507</v>
      </c>
      <c r="CU49" s="12">
        <f t="shared" si="102"/>
        <v>-5.6837545551170514</v>
      </c>
      <c r="CV49" s="12">
        <f t="shared" si="103"/>
        <v>-5.7623787375563058</v>
      </c>
      <c r="CW49" s="12">
        <f t="shared" si="104"/>
        <v>-5.6272853174387389</v>
      </c>
    </row>
    <row r="50" spans="1:101">
      <c r="A50" s="12" t="s">
        <v>25</v>
      </c>
      <c r="B50" s="12">
        <f t="shared" ref="B50:B60" si="106">B10-75</f>
        <v>-48.6666666666667</v>
      </c>
      <c r="C50" s="12">
        <f t="shared" si="105"/>
        <v>-51.6666666666667</v>
      </c>
      <c r="D50" s="12">
        <f t="shared" si="105"/>
        <v>-50</v>
      </c>
      <c r="E50" s="12">
        <f t="shared" si="105"/>
        <v>-50.6666666666667</v>
      </c>
      <c r="F50" s="12">
        <f t="shared" si="105"/>
        <v>-49</v>
      </c>
      <c r="G50" s="12">
        <f t="shared" si="105"/>
        <v>-49</v>
      </c>
      <c r="H50" s="12">
        <f t="shared" si="105"/>
        <v>-49</v>
      </c>
      <c r="I50" s="12">
        <f t="shared" si="105"/>
        <v>-49.3333333333333</v>
      </c>
      <c r="J50" s="12">
        <f t="shared" si="105"/>
        <v>-49.6666666666667</v>
      </c>
      <c r="K50" s="12">
        <f t="shared" si="105"/>
        <v>-49</v>
      </c>
      <c r="L50" s="12">
        <f t="shared" si="105"/>
        <v>-50.3333333333333</v>
      </c>
      <c r="M50" s="12">
        <f t="shared" si="105"/>
        <v>-52</v>
      </c>
      <c r="N50" s="12">
        <f t="shared" si="105"/>
        <v>-51.3333333333333</v>
      </c>
      <c r="O50" s="12">
        <f t="shared" si="105"/>
        <v>-46</v>
      </c>
      <c r="P50" s="12">
        <f t="shared" si="105"/>
        <v>-44</v>
      </c>
      <c r="Q50" s="12">
        <f t="shared" si="105"/>
        <v>-44.3333333333333</v>
      </c>
      <c r="R50" s="12">
        <f t="shared" si="105"/>
        <v>-47.6666666666667</v>
      </c>
      <c r="S50" s="12">
        <f t="shared" si="105"/>
        <v>-47</v>
      </c>
      <c r="T50" s="12">
        <f t="shared" si="105"/>
        <v>-48.3333333333333</v>
      </c>
      <c r="U50" s="12">
        <f t="shared" si="105"/>
        <v>-48.3333333333333</v>
      </c>
      <c r="V50" s="12">
        <f t="shared" si="105"/>
        <v>-46.6666666666667</v>
      </c>
      <c r="W50" s="12">
        <f t="shared" si="105"/>
        <v>-43.3333333333333</v>
      </c>
      <c r="X50" s="12">
        <f t="shared" si="105"/>
        <v>-41.6666666666667</v>
      </c>
      <c r="Y50" s="12">
        <f t="shared" si="105"/>
        <v>-42.6666666666667</v>
      </c>
      <c r="Z50" s="12">
        <f t="shared" si="105"/>
        <v>-47</v>
      </c>
      <c r="AA50" s="12">
        <f t="shared" si="105"/>
        <v>-49</v>
      </c>
      <c r="AB50" s="12">
        <f t="shared" si="105"/>
        <v>-48.3333333333333</v>
      </c>
      <c r="AC50" s="12">
        <f t="shared" si="105"/>
        <v>-41.3333333333333</v>
      </c>
      <c r="AD50" s="12">
        <f t="shared" si="105"/>
        <v>-37</v>
      </c>
      <c r="AE50" s="12">
        <f t="shared" si="105"/>
        <v>-37.3333333333333</v>
      </c>
      <c r="AF50" s="12">
        <f t="shared" si="105"/>
        <v>-37.3333333333333</v>
      </c>
      <c r="AG50" s="12">
        <f t="shared" si="105"/>
        <v>-37.3333333333333</v>
      </c>
      <c r="AH50" s="12">
        <f t="shared" si="105"/>
        <v>-34.3333333333333</v>
      </c>
      <c r="AI50" s="12">
        <f t="shared" si="105"/>
        <v>-32.3333333333333</v>
      </c>
      <c r="AJ50" s="12">
        <f t="shared" si="105"/>
        <v>-29.3333333333333</v>
      </c>
      <c r="AK50" s="12">
        <f t="shared" si="105"/>
        <v>-30.3333333333333</v>
      </c>
      <c r="AL50" s="12">
        <f t="shared" si="105"/>
        <v>-32.3333333333333</v>
      </c>
      <c r="AM50" s="12">
        <f t="shared" si="105"/>
        <v>-29.6666666666667</v>
      </c>
      <c r="AN50" s="12">
        <f t="shared" si="105"/>
        <v>-24.6666666666667</v>
      </c>
      <c r="AO50" s="12">
        <f t="shared" si="105"/>
        <v>-20.6666666666667</v>
      </c>
      <c r="AP50" s="12">
        <f t="shared" si="105"/>
        <v>-22</v>
      </c>
      <c r="AQ50" s="12">
        <f t="shared" si="105"/>
        <v>-23.6666666666667</v>
      </c>
      <c r="AR50" s="12">
        <f t="shared" si="105"/>
        <v>-24.6666666666667</v>
      </c>
      <c r="AS50" s="12">
        <f t="shared" si="105"/>
        <v>-24.3333333333333</v>
      </c>
      <c r="AT50" s="12">
        <f t="shared" si="105"/>
        <v>-23</v>
      </c>
      <c r="AU50" s="12">
        <f t="shared" si="105"/>
        <v>-24.6666666666667</v>
      </c>
      <c r="AV50" s="12">
        <f t="shared" si="105"/>
        <v>-23.6666666666667</v>
      </c>
      <c r="AW50" s="12">
        <f t="shared" si="105"/>
        <v>-28.6666666666667</v>
      </c>
      <c r="AX50" s="12">
        <f t="shared" si="105"/>
        <v>-25.3333333333333</v>
      </c>
      <c r="AZ50" s="12" t="s">
        <v>25</v>
      </c>
      <c r="BA50" s="12">
        <f t="shared" si="56"/>
        <v>-1.8371609853934672</v>
      </c>
      <c r="BB50" s="12">
        <f t="shared" si="57"/>
        <v>-2.3581018651691896</v>
      </c>
      <c r="BC50" s="12">
        <f t="shared" si="58"/>
        <v>-2.3210541584949813</v>
      </c>
      <c r="BD50" s="12">
        <f t="shared" si="59"/>
        <v>-2.7115344089201199</v>
      </c>
      <c r="BE50" s="12">
        <f t="shared" si="60"/>
        <v>-2.9756368625492389</v>
      </c>
      <c r="BF50" s="12">
        <f t="shared" si="61"/>
        <v>-3.6366266217833099</v>
      </c>
      <c r="BG50" s="12">
        <f t="shared" si="62"/>
        <v>-3.816518608643138</v>
      </c>
      <c r="BH50" s="12">
        <f t="shared" si="63"/>
        <v>-4.0168091592531736</v>
      </c>
      <c r="BI50" s="12">
        <f t="shared" si="64"/>
        <v>-4.1585504566145683</v>
      </c>
      <c r="BJ50" s="12">
        <f t="shared" si="65"/>
        <v>-4.292301579157928</v>
      </c>
      <c r="BK50" s="12">
        <f t="shared" si="66"/>
        <v>-4.4907599994397875</v>
      </c>
      <c r="BL50" s="12">
        <f t="shared" si="67"/>
        <v>-4.3045871623550012</v>
      </c>
      <c r="BM50" s="12">
        <f t="shared" si="68"/>
        <v>-4.4118366382487082</v>
      </c>
      <c r="BN50" s="12">
        <f t="shared" si="69"/>
        <v>-4.3537242921618713</v>
      </c>
      <c r="BO50" s="12">
        <f t="shared" si="70"/>
        <v>-5.2031557878480053</v>
      </c>
      <c r="BP50" s="12">
        <f t="shared" si="71"/>
        <v>-4.7905495537545342</v>
      </c>
      <c r="BQ50" s="12">
        <f t="shared" si="72"/>
        <v>-5.0171861637347606</v>
      </c>
      <c r="BR50" s="12">
        <f t="shared" si="73"/>
        <v>-4.4604317185578068</v>
      </c>
      <c r="BS50" s="12">
        <f t="shared" si="74"/>
        <v>-4.7378673959406736</v>
      </c>
      <c r="BT50" s="12">
        <f t="shared" si="75"/>
        <v>-4.2168363332280956</v>
      </c>
      <c r="BU50" s="12">
        <f t="shared" si="76"/>
        <v>-4.9655881694342154</v>
      </c>
      <c r="BV50" s="12">
        <f t="shared" si="77"/>
        <v>-4.0480290159060308</v>
      </c>
      <c r="BW50" s="12">
        <f t="shared" si="78"/>
        <v>-3.8878164182568256</v>
      </c>
      <c r="BX50" s="12">
        <f t="shared" si="79"/>
        <v>-3.1529437384741534</v>
      </c>
      <c r="BY50" s="12">
        <f t="shared" si="80"/>
        <v>-3.2160624486061362</v>
      </c>
      <c r="BZ50" s="12">
        <f t="shared" si="81"/>
        <v>-3.4635077808495316</v>
      </c>
      <c r="CA50" s="12">
        <f t="shared" si="82"/>
        <v>-4.1519411892977187</v>
      </c>
      <c r="CB50" s="12">
        <f t="shared" si="83"/>
        <v>-6.4802329800832839</v>
      </c>
      <c r="CC50" s="12">
        <f t="shared" si="84"/>
        <v>-7.5927150459728372</v>
      </c>
      <c r="CD50" s="12">
        <f t="shared" si="85"/>
        <v>-7.438543372654955</v>
      </c>
      <c r="CE50" s="12">
        <f t="shared" si="86"/>
        <v>-6.8465065082733796</v>
      </c>
      <c r="CF50" s="12">
        <f t="shared" si="87"/>
        <v>-6.9291574523725989</v>
      </c>
      <c r="CG50" s="12">
        <f t="shared" si="88"/>
        <v>-7.1408069137309145</v>
      </c>
      <c r="CH50" s="12">
        <f t="shared" si="89"/>
        <v>-7.4052276731662694</v>
      </c>
      <c r="CI50" s="12">
        <f t="shared" si="90"/>
        <v>-7.4744115764678325</v>
      </c>
      <c r="CJ50" s="12">
        <f t="shared" si="91"/>
        <v>-7.4652308149059179</v>
      </c>
      <c r="CK50" s="12">
        <f t="shared" si="92"/>
        <v>-7.3835571189004936</v>
      </c>
      <c r="CL50" s="12">
        <f t="shared" si="93"/>
        <v>-4.3912475922026157</v>
      </c>
      <c r="CM50" s="12">
        <f t="shared" si="94"/>
        <v>-2.813569204689998</v>
      </c>
      <c r="CN50" s="12">
        <f t="shared" si="95"/>
        <v>-2.9788746407388067</v>
      </c>
      <c r="CO50" s="12">
        <f t="shared" si="96"/>
        <v>-5.5940172639894152</v>
      </c>
      <c r="CP50" s="12">
        <f t="shared" si="97"/>
        <v>-8.3270901995852622</v>
      </c>
      <c r="CQ50" s="12">
        <f t="shared" si="98"/>
        <v>-7.935652199136479</v>
      </c>
      <c r="CR50" s="12">
        <f t="shared" si="99"/>
        <v>-7.1718472651304337</v>
      </c>
      <c r="CS50" s="12">
        <f t="shared" si="100"/>
        <v>-7.2069231177420763</v>
      </c>
      <c r="CT50" s="12">
        <f t="shared" si="101"/>
        <v>-7.330974833041271</v>
      </c>
      <c r="CU50" s="12">
        <f t="shared" si="102"/>
        <v>-7.0568691649530022</v>
      </c>
      <c r="CV50" s="12">
        <f t="shared" si="103"/>
        <v>-7.3044627399168842</v>
      </c>
      <c r="CW50" s="12">
        <f t="shared" si="104"/>
        <v>-7.1516763514422736</v>
      </c>
    </row>
    <row r="51" spans="1:101">
      <c r="A51" s="12" t="s">
        <v>11</v>
      </c>
      <c r="B51" s="12">
        <f t="shared" si="106"/>
        <v>-27.6666666666667</v>
      </c>
      <c r="C51" s="12">
        <f t="shared" si="105"/>
        <v>-27</v>
      </c>
      <c r="D51" s="12">
        <f t="shared" si="105"/>
        <v>-26.6666666666667</v>
      </c>
      <c r="E51" s="12">
        <f t="shared" si="105"/>
        <v>-27.6666666666667</v>
      </c>
      <c r="F51" s="12">
        <f t="shared" si="105"/>
        <v>-27.6666666666667</v>
      </c>
      <c r="G51" s="12">
        <f t="shared" si="105"/>
        <v>-29.3333333333333</v>
      </c>
      <c r="H51" s="12">
        <f t="shared" si="105"/>
        <v>-29</v>
      </c>
      <c r="I51" s="12">
        <f t="shared" si="105"/>
        <v>-31.3333333333333</v>
      </c>
      <c r="J51" s="12">
        <f t="shared" si="105"/>
        <v>-32</v>
      </c>
      <c r="K51" s="12">
        <f t="shared" si="105"/>
        <v>-31.6666666666667</v>
      </c>
      <c r="L51" s="12">
        <f t="shared" si="105"/>
        <v>-30.3333333333333</v>
      </c>
      <c r="M51" s="12">
        <f t="shared" si="105"/>
        <v>-29.6666666666667</v>
      </c>
      <c r="N51" s="12">
        <f t="shared" si="105"/>
        <v>-32.3333333333333</v>
      </c>
      <c r="O51" s="12">
        <f t="shared" si="105"/>
        <v>-35.3333333333333</v>
      </c>
      <c r="P51" s="12">
        <f t="shared" si="105"/>
        <v>-37.3333333333333</v>
      </c>
      <c r="Q51" s="12">
        <f t="shared" si="105"/>
        <v>-35.6666666666667</v>
      </c>
      <c r="R51" s="12">
        <f t="shared" si="105"/>
        <v>-34</v>
      </c>
      <c r="S51" s="12">
        <f t="shared" si="105"/>
        <v>-33</v>
      </c>
      <c r="T51" s="12">
        <f t="shared" si="105"/>
        <v>-33.3333333333333</v>
      </c>
      <c r="U51" s="12">
        <f t="shared" si="105"/>
        <v>-32</v>
      </c>
      <c r="V51" s="12">
        <f t="shared" si="105"/>
        <v>-33</v>
      </c>
      <c r="W51" s="12">
        <f t="shared" si="105"/>
        <v>-30.6666666666667</v>
      </c>
      <c r="X51" s="12">
        <f t="shared" si="105"/>
        <v>-30</v>
      </c>
      <c r="Y51" s="12">
        <f t="shared" si="105"/>
        <v>-29.6666666666667</v>
      </c>
      <c r="Z51" s="12">
        <f t="shared" si="105"/>
        <v>-31</v>
      </c>
      <c r="AA51" s="12">
        <f t="shared" si="105"/>
        <v>-31</v>
      </c>
      <c r="AB51" s="12">
        <f t="shared" si="105"/>
        <v>-29.3333333333333</v>
      </c>
      <c r="AC51" s="12">
        <f t="shared" si="105"/>
        <v>-28.3333333333333</v>
      </c>
      <c r="AD51" s="12">
        <f t="shared" si="105"/>
        <v>-27.3333333333333</v>
      </c>
      <c r="AE51" s="12">
        <f t="shared" si="105"/>
        <v>-24.6666666666667</v>
      </c>
      <c r="AF51" s="12">
        <f t="shared" si="105"/>
        <v>-24</v>
      </c>
      <c r="AG51" s="12">
        <f t="shared" si="105"/>
        <v>-24.3333333333333</v>
      </c>
      <c r="AH51" s="12">
        <f t="shared" si="105"/>
        <v>-26.6666666666667</v>
      </c>
      <c r="AI51" s="12">
        <f t="shared" si="105"/>
        <v>-26.3333333333333</v>
      </c>
      <c r="AJ51" s="12">
        <f t="shared" si="105"/>
        <v>-25</v>
      </c>
      <c r="AK51" s="12">
        <f t="shared" si="105"/>
        <v>-22</v>
      </c>
      <c r="AL51" s="12">
        <f t="shared" si="105"/>
        <v>-21.3333333333333</v>
      </c>
      <c r="AM51" s="12">
        <f t="shared" si="105"/>
        <v>-20</v>
      </c>
      <c r="AN51" s="12">
        <f t="shared" si="105"/>
        <v>-22</v>
      </c>
      <c r="AO51" s="12">
        <f t="shared" si="105"/>
        <v>-19.6666666666667</v>
      </c>
      <c r="AP51" s="12">
        <f t="shared" si="105"/>
        <v>-22.3333333333333</v>
      </c>
      <c r="AQ51" s="12">
        <f t="shared" si="105"/>
        <v>-19</v>
      </c>
      <c r="AR51" s="12">
        <f t="shared" si="105"/>
        <v>-19.3333333333333</v>
      </c>
      <c r="AS51" s="12">
        <f t="shared" si="105"/>
        <v>-16.6666666666667</v>
      </c>
      <c r="AT51" s="12">
        <f t="shared" si="105"/>
        <v>-19.3333333333333</v>
      </c>
      <c r="AU51" s="12">
        <f t="shared" si="105"/>
        <v>-17.3333333333333</v>
      </c>
      <c r="AV51" s="12">
        <f t="shared" si="105"/>
        <v>-12.3333333333333</v>
      </c>
      <c r="AW51" s="12">
        <f t="shared" si="105"/>
        <v>-8</v>
      </c>
      <c r="AX51" s="12">
        <f t="shared" si="105"/>
        <v>-7.3333333333333002</v>
      </c>
      <c r="AZ51" s="12" t="s">
        <v>11</v>
      </c>
      <c r="BA51" s="12">
        <f t="shared" si="56"/>
        <v>-1.5251902520247653</v>
      </c>
      <c r="BB51" s="12">
        <f t="shared" si="57"/>
        <v>-1.8988925545836099</v>
      </c>
      <c r="BC51" s="12">
        <f t="shared" si="58"/>
        <v>-1.8877907155759188</v>
      </c>
      <c r="BD51" s="12">
        <f t="shared" si="59"/>
        <v>-2.2152588804970743</v>
      </c>
      <c r="BE51" s="12">
        <f t="shared" si="60"/>
        <v>-2.4636993378095857</v>
      </c>
      <c r="BF51" s="12">
        <f t="shared" si="61"/>
        <v>-3.0598498188660632</v>
      </c>
      <c r="BG51" s="12">
        <f t="shared" si="62"/>
        <v>-3.2009510911200509</v>
      </c>
      <c r="BH51" s="12">
        <f t="shared" si="63"/>
        <v>-3.4352871898170574</v>
      </c>
      <c r="BI51" s="12">
        <f t="shared" si="64"/>
        <v>-3.5692371566130379</v>
      </c>
      <c r="BJ51" s="12">
        <f t="shared" si="65"/>
        <v>-3.6923024336842403</v>
      </c>
      <c r="BK51" s="12">
        <f t="shared" si="66"/>
        <v>-3.7741493612313106</v>
      </c>
      <c r="BL51" s="12">
        <f t="shared" si="67"/>
        <v>-3.5476125170064847</v>
      </c>
      <c r="BM51" s="12">
        <f t="shared" si="68"/>
        <v>-3.7483150330239683</v>
      </c>
      <c r="BN51" s="12">
        <f t="shared" si="69"/>
        <v>-3.9699249055250108</v>
      </c>
      <c r="BO51" s="12">
        <f t="shared" si="70"/>
        <v>-4.9116624663999362</v>
      </c>
      <c r="BP51" s="12">
        <f t="shared" si="71"/>
        <v>-4.4426325470572801</v>
      </c>
      <c r="BQ51" s="12">
        <f t="shared" si="72"/>
        <v>-4.45820618353605</v>
      </c>
      <c r="BR51" s="12">
        <f t="shared" si="73"/>
        <v>-3.9485788983954357</v>
      </c>
      <c r="BS51" s="12">
        <f t="shared" si="74"/>
        <v>-4.1616402802181591</v>
      </c>
      <c r="BT51" s="12">
        <f t="shared" si="75"/>
        <v>-3.6583904404492409</v>
      </c>
      <c r="BU51" s="12">
        <f t="shared" si="76"/>
        <v>-4.4078097723196858</v>
      </c>
      <c r="BV51" s="12">
        <f t="shared" si="77"/>
        <v>-3.6147188677245423</v>
      </c>
      <c r="BW51" s="12">
        <f t="shared" si="78"/>
        <v>-3.499034776431142</v>
      </c>
      <c r="BX51" s="12">
        <f t="shared" si="79"/>
        <v>-2.8046015124104366</v>
      </c>
      <c r="BY51" s="12">
        <f t="shared" si="80"/>
        <v>-2.7942837668217249</v>
      </c>
      <c r="BZ51" s="12">
        <f t="shared" si="81"/>
        <v>-2.9607405223391159</v>
      </c>
      <c r="CA51" s="12">
        <f t="shared" si="82"/>
        <v>-3.5123178168923941</v>
      </c>
      <c r="CB51" s="12">
        <f t="shared" si="83"/>
        <v>-5.7560808705610826</v>
      </c>
      <c r="CC51" s="12">
        <f t="shared" si="84"/>
        <v>-6.9373914259335132</v>
      </c>
      <c r="CD51" s="12">
        <f t="shared" si="85"/>
        <v>-6.5997758706938665</v>
      </c>
      <c r="CE51" s="12">
        <f t="shared" si="86"/>
        <v>-6.0338647862231287</v>
      </c>
      <c r="CF51" s="12">
        <f t="shared" si="87"/>
        <v>-6.127266827320577</v>
      </c>
      <c r="CG51" s="12">
        <f t="shared" si="88"/>
        <v>-6.6400795996583239</v>
      </c>
      <c r="CH51" s="12">
        <f t="shared" si="89"/>
        <v>-6.991270846715981</v>
      </c>
      <c r="CI51" s="12">
        <f t="shared" si="90"/>
        <v>-7.163972756997925</v>
      </c>
      <c r="CJ51" s="12">
        <f t="shared" si="91"/>
        <v>-6.874627111195009</v>
      </c>
      <c r="CK51" s="12">
        <f t="shared" si="92"/>
        <v>-6.6268571657212503</v>
      </c>
      <c r="CL51" s="12">
        <f t="shared" si="93"/>
        <v>-3.9856865088463214</v>
      </c>
      <c r="CM51" s="12">
        <f t="shared" si="94"/>
        <v>-2.7382897610862513</v>
      </c>
      <c r="CN51" s="12">
        <f t="shared" si="95"/>
        <v>-2.9477365782920595</v>
      </c>
      <c r="CO51" s="12">
        <f t="shared" si="96"/>
        <v>-5.6132406910134325</v>
      </c>
      <c r="CP51" s="12">
        <f t="shared" si="97"/>
        <v>-7.9332413387940646</v>
      </c>
      <c r="CQ51" s="12">
        <f t="shared" si="98"/>
        <v>-7.5110019142328497</v>
      </c>
      <c r="CR51" s="12">
        <f t="shared" si="99"/>
        <v>-6.6183154292311093</v>
      </c>
      <c r="CS51" s="12">
        <f t="shared" si="100"/>
        <v>-6.937276334425194</v>
      </c>
      <c r="CT51" s="12">
        <f t="shared" si="101"/>
        <v>-6.7915720025164905</v>
      </c>
      <c r="CU51" s="12">
        <f t="shared" si="102"/>
        <v>-6.246282841951639</v>
      </c>
      <c r="CV51" s="12">
        <f t="shared" si="103"/>
        <v>-5.8482675956247698</v>
      </c>
      <c r="CW51" s="12">
        <f t="shared" si="104"/>
        <v>-5.8686513581602702</v>
      </c>
    </row>
    <row r="52" spans="1:101">
      <c r="A52" s="12" t="s">
        <v>8</v>
      </c>
      <c r="B52" s="12">
        <f t="shared" si="106"/>
        <v>-45</v>
      </c>
      <c r="C52" s="12">
        <f t="shared" si="105"/>
        <v>-44</v>
      </c>
      <c r="D52" s="12">
        <f t="shared" si="105"/>
        <v>-45.6666666666667</v>
      </c>
      <c r="E52" s="12">
        <f t="shared" si="105"/>
        <v>-47.3333333333333</v>
      </c>
      <c r="F52" s="12">
        <f t="shared" si="105"/>
        <v>-47.3333333333333</v>
      </c>
      <c r="G52" s="12">
        <f t="shared" si="105"/>
        <v>-46</v>
      </c>
      <c r="H52" s="12">
        <f t="shared" si="105"/>
        <v>-45.6666666666667</v>
      </c>
      <c r="I52" s="12">
        <f t="shared" si="105"/>
        <v>-47.6666666666667</v>
      </c>
      <c r="J52" s="12">
        <f t="shared" si="105"/>
        <v>-48.3333333333333</v>
      </c>
      <c r="K52" s="12">
        <f t="shared" si="105"/>
        <v>-48</v>
      </c>
      <c r="L52" s="12">
        <f t="shared" si="105"/>
        <v>-46.6666666666667</v>
      </c>
      <c r="M52" s="12">
        <f t="shared" si="105"/>
        <v>-45.6666666666667</v>
      </c>
      <c r="N52" s="12">
        <f t="shared" si="105"/>
        <v>-45.6666666666667</v>
      </c>
      <c r="O52" s="12">
        <f t="shared" si="105"/>
        <v>-47.3333333333333</v>
      </c>
      <c r="P52" s="12">
        <f t="shared" si="105"/>
        <v>-48.3333333333333</v>
      </c>
      <c r="Q52" s="12">
        <f t="shared" si="105"/>
        <v>-48</v>
      </c>
      <c r="R52" s="12">
        <f t="shared" si="105"/>
        <v>-47</v>
      </c>
      <c r="S52" s="12">
        <f t="shared" si="105"/>
        <v>-47.3333333333333</v>
      </c>
      <c r="T52" s="12">
        <f t="shared" si="105"/>
        <v>-47.3333333333333</v>
      </c>
      <c r="U52" s="12">
        <f t="shared" si="105"/>
        <v>-46</v>
      </c>
      <c r="V52" s="12">
        <f t="shared" si="105"/>
        <v>-45</v>
      </c>
      <c r="W52" s="12">
        <f t="shared" si="105"/>
        <v>-43.3333333333333</v>
      </c>
      <c r="X52" s="12">
        <f t="shared" si="105"/>
        <v>-42.6666666666667</v>
      </c>
      <c r="Y52" s="12">
        <f t="shared" si="105"/>
        <v>-41.6666666666667</v>
      </c>
      <c r="Z52" s="12">
        <f t="shared" si="105"/>
        <v>-42.3333333333333</v>
      </c>
      <c r="AA52" s="12">
        <f t="shared" si="105"/>
        <v>-42.3333333333333</v>
      </c>
      <c r="AB52" s="12">
        <f t="shared" si="105"/>
        <v>-41.6666666666667</v>
      </c>
      <c r="AC52" s="12">
        <f t="shared" si="105"/>
        <v>-38.3333333333333</v>
      </c>
      <c r="AD52" s="12">
        <f t="shared" si="105"/>
        <v>-34</v>
      </c>
      <c r="AE52" s="12">
        <f t="shared" si="105"/>
        <v>-31</v>
      </c>
      <c r="AF52" s="12">
        <f t="shared" si="105"/>
        <v>-29.6666666666667</v>
      </c>
      <c r="AG52" s="12">
        <f t="shared" si="105"/>
        <v>-30.3333333333333</v>
      </c>
      <c r="AH52" s="12">
        <f t="shared" si="105"/>
        <v>-29.3333333333333</v>
      </c>
      <c r="AI52" s="12">
        <f t="shared" si="105"/>
        <v>-28.6666666666667</v>
      </c>
      <c r="AJ52" s="12">
        <f t="shared" si="105"/>
        <v>-26.3333333333333</v>
      </c>
      <c r="AK52" s="12">
        <f t="shared" si="105"/>
        <v>-25.3333333333333</v>
      </c>
      <c r="AL52" s="12">
        <f t="shared" si="105"/>
        <v>-25</v>
      </c>
      <c r="AM52" s="12">
        <f t="shared" si="105"/>
        <v>-25</v>
      </c>
      <c r="AN52" s="12">
        <f t="shared" si="105"/>
        <v>-23</v>
      </c>
      <c r="AO52" s="12">
        <f t="shared" si="105"/>
        <v>-23</v>
      </c>
      <c r="AP52" s="12">
        <f t="shared" si="105"/>
        <v>-25</v>
      </c>
      <c r="AQ52" s="12">
        <f t="shared" si="105"/>
        <v>-24</v>
      </c>
      <c r="AR52" s="12">
        <f t="shared" si="105"/>
        <v>-22.6666666666667</v>
      </c>
      <c r="AS52" s="12">
        <f t="shared" si="105"/>
        <v>-19.3333333333333</v>
      </c>
      <c r="AT52" s="12">
        <f t="shared" si="105"/>
        <v>-23</v>
      </c>
      <c r="AU52" s="12">
        <f t="shared" si="105"/>
        <v>-20.3333333333333</v>
      </c>
      <c r="AV52" s="12">
        <f t="shared" si="105"/>
        <v>-17.6666666666667</v>
      </c>
      <c r="AW52" s="12">
        <f t="shared" si="105"/>
        <v>-16.3333333333333</v>
      </c>
      <c r="AX52" s="12">
        <f t="shared" si="105"/>
        <v>-19.6666666666667</v>
      </c>
      <c r="AZ52" s="12" t="s">
        <v>8</v>
      </c>
      <c r="BA52" s="12">
        <f t="shared" si="56"/>
        <v>-1.7826899049640108</v>
      </c>
      <c r="BB52" s="12">
        <f t="shared" si="57"/>
        <v>-2.2153746470142117</v>
      </c>
      <c r="BC52" s="12">
        <f t="shared" si="58"/>
        <v>-2.2405909476671559</v>
      </c>
      <c r="BD52" s="12">
        <f t="shared" si="59"/>
        <v>-2.6396104192935899</v>
      </c>
      <c r="BE52" s="12">
        <f t="shared" si="60"/>
        <v>-2.9356417434289526</v>
      </c>
      <c r="BF52" s="12">
        <f t="shared" si="61"/>
        <v>-3.5486437196433909</v>
      </c>
      <c r="BG52" s="12">
        <f t="shared" si="62"/>
        <v>-3.7139240223892913</v>
      </c>
      <c r="BH52" s="12">
        <f t="shared" si="63"/>
        <v>-3.9629645324535359</v>
      </c>
      <c r="BI52" s="12">
        <f t="shared" si="64"/>
        <v>-4.1140739811427531</v>
      </c>
      <c r="BJ52" s="12">
        <f t="shared" si="65"/>
        <v>-4.2576862438421381</v>
      </c>
      <c r="BK52" s="12">
        <f t="shared" si="66"/>
        <v>-4.3593813824349024</v>
      </c>
      <c r="BL52" s="12">
        <f t="shared" si="67"/>
        <v>-4.089922710689005</v>
      </c>
      <c r="BM52" s="12">
        <f t="shared" si="68"/>
        <v>-4.2139442296729106</v>
      </c>
      <c r="BN52" s="12">
        <f t="shared" si="69"/>
        <v>-4.4016992154914778</v>
      </c>
      <c r="BO52" s="12">
        <f t="shared" si="70"/>
        <v>-5.3926264467892482</v>
      </c>
      <c r="BP52" s="12">
        <f t="shared" si="71"/>
        <v>-4.9377452104341435</v>
      </c>
      <c r="BQ52" s="12">
        <f t="shared" si="72"/>
        <v>-4.9899188476275054</v>
      </c>
      <c r="BR52" s="12">
        <f t="shared" si="73"/>
        <v>-4.472618690466434</v>
      </c>
      <c r="BS52" s="12">
        <f t="shared" si="74"/>
        <v>-4.6994522548925062</v>
      </c>
      <c r="BT52" s="12">
        <f t="shared" si="75"/>
        <v>-4.1370583485454029</v>
      </c>
      <c r="BU52" s="12">
        <f t="shared" si="76"/>
        <v>-4.8975664136885397</v>
      </c>
      <c r="BV52" s="12">
        <f t="shared" si="77"/>
        <v>-4.0480290159060308</v>
      </c>
      <c r="BW52" s="12">
        <f t="shared" si="78"/>
        <v>-3.9211405589847415</v>
      </c>
      <c r="BX52" s="12">
        <f t="shared" si="79"/>
        <v>-3.1261481826230981</v>
      </c>
      <c r="BY52" s="12">
        <f t="shared" si="80"/>
        <v>-3.0930436664190153</v>
      </c>
      <c r="BZ52" s="12">
        <f t="shared" si="81"/>
        <v>-3.2772976851049322</v>
      </c>
      <c r="CA52" s="12">
        <f t="shared" si="82"/>
        <v>-3.9275119358221682</v>
      </c>
      <c r="CB52" s="12">
        <f t="shared" si="83"/>
        <v>-6.3131209548089293</v>
      </c>
      <c r="CC52" s="12">
        <f t="shared" si="84"/>
        <v>-7.389338750098565</v>
      </c>
      <c r="CD52" s="12">
        <f t="shared" si="85"/>
        <v>-7.0191596216744108</v>
      </c>
      <c r="CE52" s="12">
        <f t="shared" si="86"/>
        <v>-6.379237518094488</v>
      </c>
      <c r="CF52" s="12">
        <f t="shared" si="87"/>
        <v>-6.4973701927292025</v>
      </c>
      <c r="CG52" s="12">
        <f t="shared" si="88"/>
        <v>-6.8142456219444396</v>
      </c>
      <c r="CH52" s="12">
        <f t="shared" si="89"/>
        <v>-7.1522540570022084</v>
      </c>
      <c r="CI52" s="12">
        <f t="shared" si="90"/>
        <v>-7.2594923937578946</v>
      </c>
      <c r="CJ52" s="12">
        <f t="shared" si="91"/>
        <v>-7.1108685926793713</v>
      </c>
      <c r="CK52" s="12">
        <f t="shared" si="92"/>
        <v>-6.8790904834476665</v>
      </c>
      <c r="CL52" s="12">
        <f t="shared" si="93"/>
        <v>-4.195459482996128</v>
      </c>
      <c r="CM52" s="12">
        <f t="shared" si="94"/>
        <v>-2.7665195524376558</v>
      </c>
      <c r="CN52" s="12">
        <f t="shared" si="95"/>
        <v>-3.0515301197812157</v>
      </c>
      <c r="CO52" s="12">
        <f t="shared" si="96"/>
        <v>-5.7670281072055829</v>
      </c>
      <c r="CP52" s="12">
        <f t="shared" si="97"/>
        <v>-8.3552222610703453</v>
      </c>
      <c r="CQ52" s="12">
        <f t="shared" si="98"/>
        <v>-7.7764083422976205</v>
      </c>
      <c r="CR52" s="12">
        <f t="shared" si="99"/>
        <v>-6.810848241717828</v>
      </c>
      <c r="CS52" s="12">
        <f t="shared" si="100"/>
        <v>-7.2069231177420763</v>
      </c>
      <c r="CT52" s="12">
        <f t="shared" si="101"/>
        <v>-7.01223679682208</v>
      </c>
      <c r="CU52" s="12">
        <f t="shared" si="102"/>
        <v>-6.6277352292464009</v>
      </c>
      <c r="CV52" s="12">
        <f t="shared" si="103"/>
        <v>-6.4354430570328773</v>
      </c>
      <c r="CW52" s="12">
        <f t="shared" si="104"/>
        <v>-6.7477610757794251</v>
      </c>
    </row>
    <row r="53" spans="1:101">
      <c r="A53" s="12" t="s">
        <v>30</v>
      </c>
      <c r="B53" s="12">
        <f t="shared" si="106"/>
        <v>-33.6666666666667</v>
      </c>
      <c r="C53" s="12">
        <f t="shared" si="105"/>
        <v>-34.6666666666667</v>
      </c>
      <c r="D53" s="12">
        <f t="shared" si="105"/>
        <v>-35.3333333333333</v>
      </c>
      <c r="E53" s="12">
        <f t="shared" si="105"/>
        <v>-34</v>
      </c>
      <c r="F53" s="12">
        <f t="shared" si="105"/>
        <v>-34.3333333333333</v>
      </c>
      <c r="G53" s="12">
        <f t="shared" si="105"/>
        <v>-38</v>
      </c>
      <c r="H53" s="12">
        <f t="shared" si="105"/>
        <v>-40.6666666666667</v>
      </c>
      <c r="I53" s="12">
        <f t="shared" si="105"/>
        <v>-42</v>
      </c>
      <c r="J53" s="12">
        <f t="shared" si="105"/>
        <v>-40</v>
      </c>
      <c r="K53" s="12">
        <f t="shared" si="105"/>
        <v>-39.6666666666667</v>
      </c>
      <c r="L53" s="12">
        <f t="shared" si="105"/>
        <v>-41.6666666666667</v>
      </c>
      <c r="M53" s="12">
        <f t="shared" si="105"/>
        <v>-43</v>
      </c>
      <c r="N53" s="12">
        <f t="shared" si="105"/>
        <v>-44</v>
      </c>
      <c r="O53" s="12">
        <f t="shared" si="105"/>
        <v>-43.6666666666667</v>
      </c>
      <c r="P53" s="12">
        <f t="shared" si="105"/>
        <v>-45.6666666666667</v>
      </c>
      <c r="Q53" s="12">
        <f t="shared" si="105"/>
        <v>-46</v>
      </c>
      <c r="R53" s="12">
        <f t="shared" si="105"/>
        <v>-47.3333333333333</v>
      </c>
      <c r="S53" s="12">
        <f t="shared" si="105"/>
        <v>-44.6666666666667</v>
      </c>
      <c r="T53" s="12">
        <f t="shared" si="105"/>
        <v>-44.3333333333333</v>
      </c>
      <c r="U53" s="12">
        <f t="shared" si="105"/>
        <v>-43</v>
      </c>
      <c r="V53" s="12">
        <f t="shared" si="105"/>
        <v>-46</v>
      </c>
      <c r="W53" s="12">
        <f t="shared" si="105"/>
        <v>-46.6666666666667</v>
      </c>
      <c r="X53" s="12">
        <f t="shared" si="105"/>
        <v>-48.6666666666667</v>
      </c>
      <c r="Y53" s="12">
        <f t="shared" si="105"/>
        <v>-47</v>
      </c>
      <c r="Z53" s="12">
        <f t="shared" si="105"/>
        <v>-45.6666666666667</v>
      </c>
      <c r="AA53" s="12">
        <f t="shared" si="105"/>
        <v>-43.3333333333333</v>
      </c>
      <c r="AB53" s="12">
        <f t="shared" si="105"/>
        <v>-41.3333333333333</v>
      </c>
      <c r="AC53" s="12">
        <f t="shared" si="105"/>
        <v>-34.518698298261803</v>
      </c>
      <c r="AD53" s="12">
        <f t="shared" si="105"/>
        <v>-24.394161864285699</v>
      </c>
      <c r="AE53" s="12">
        <f t="shared" si="105"/>
        <v>-16.241014725775599</v>
      </c>
      <c r="AF53" s="12">
        <f t="shared" si="105"/>
        <v>-12.037513504335799</v>
      </c>
      <c r="AG53" s="12">
        <f t="shared" si="105"/>
        <v>-8.1850015043477953</v>
      </c>
      <c r="AH53" s="12">
        <f t="shared" si="105"/>
        <v>-6.1283379311625055</v>
      </c>
      <c r="AI53" s="12">
        <f t="shared" si="105"/>
        <v>-5.3944425944547021</v>
      </c>
      <c r="AJ53" s="12">
        <f t="shared" si="105"/>
        <v>-6.5215050876001044</v>
      </c>
      <c r="AK53" s="12">
        <f t="shared" si="105"/>
        <v>-5.4136667505995035</v>
      </c>
      <c r="AL53" s="12">
        <f t="shared" si="105"/>
        <v>-4.7539385918357056</v>
      </c>
      <c r="AM53" s="12">
        <f t="shared" si="105"/>
        <v>-4.1440012981759935</v>
      </c>
      <c r="AN53" s="12">
        <f t="shared" si="105"/>
        <v>-3.6589713928548946</v>
      </c>
      <c r="AO53" s="12">
        <f t="shared" si="105"/>
        <v>-3.0382247174923975</v>
      </c>
      <c r="AP53" s="12">
        <f t="shared" si="105"/>
        <v>-3.7475184455209956</v>
      </c>
      <c r="AQ53" s="12">
        <f t="shared" si="105"/>
        <v>-2.8469473085627044</v>
      </c>
      <c r="AR53" s="12">
        <f t="shared" si="105"/>
        <v>-0.87903977981170556</v>
      </c>
      <c r="AS53" s="12">
        <f t="shared" si="105"/>
        <v>0.75863170215920661</v>
      </c>
      <c r="AT53" s="12">
        <f t="shared" si="105"/>
        <v>-0.57212045678720358</v>
      </c>
      <c r="AU53" s="12">
        <f t="shared" si="105"/>
        <v>1.253870476162902</v>
      </c>
      <c r="AV53" s="12">
        <f t="shared" ref="C53:AX59" si="107">AV13-75</f>
        <v>4.0253077101222061</v>
      </c>
      <c r="AW53" s="12">
        <f t="shared" si="107"/>
        <v>8.4792146671398996</v>
      </c>
      <c r="AX53" s="12">
        <f t="shared" si="107"/>
        <v>8.4792146671398996</v>
      </c>
      <c r="AZ53" s="12" t="s">
        <v>30</v>
      </c>
      <c r="BA53" s="12">
        <f t="shared" si="56"/>
        <v>-1.6143247472729658</v>
      </c>
      <c r="BB53" s="12">
        <f t="shared" si="57"/>
        <v>-2.0416197727385876</v>
      </c>
      <c r="BC53" s="12">
        <f t="shared" si="58"/>
        <v>-2.0487171372315696</v>
      </c>
      <c r="BD53" s="12">
        <f t="shared" si="59"/>
        <v>-2.3519144607874773</v>
      </c>
      <c r="BE53" s="12">
        <f t="shared" si="60"/>
        <v>-2.6236798142907261</v>
      </c>
      <c r="BF53" s="12">
        <f t="shared" si="61"/>
        <v>-3.3140226472702743</v>
      </c>
      <c r="BG53" s="12">
        <f t="shared" si="62"/>
        <v>-3.5600321430085193</v>
      </c>
      <c r="BH53" s="12">
        <f t="shared" si="63"/>
        <v>-3.779892801334757</v>
      </c>
      <c r="BI53" s="12">
        <f t="shared" si="64"/>
        <v>-3.8360960094439189</v>
      </c>
      <c r="BJ53" s="12">
        <f t="shared" si="65"/>
        <v>-3.9692251162105583</v>
      </c>
      <c r="BK53" s="12">
        <f t="shared" si="66"/>
        <v>-4.1802287228827835</v>
      </c>
      <c r="BL53" s="12">
        <f t="shared" si="67"/>
        <v>-3.9995376784085837</v>
      </c>
      <c r="BM53" s="12">
        <f t="shared" si="68"/>
        <v>-4.1557405800917921</v>
      </c>
      <c r="BN53" s="12">
        <f t="shared" si="69"/>
        <v>-4.2697681763350595</v>
      </c>
      <c r="BO53" s="12">
        <f t="shared" si="70"/>
        <v>-5.2760291182100234</v>
      </c>
      <c r="BP53" s="12">
        <f t="shared" si="71"/>
        <v>-4.8574566704270845</v>
      </c>
      <c r="BQ53" s="12">
        <f t="shared" si="72"/>
        <v>-5.0035525056811307</v>
      </c>
      <c r="BR53" s="12">
        <f t="shared" si="73"/>
        <v>-4.3751229151974131</v>
      </c>
      <c r="BS53" s="12">
        <f t="shared" si="74"/>
        <v>-4.5842068317480029</v>
      </c>
      <c r="BT53" s="12">
        <f t="shared" si="75"/>
        <v>-4.0344866539533681</v>
      </c>
      <c r="BU53" s="12">
        <f t="shared" si="76"/>
        <v>-4.9383794671359444</v>
      </c>
      <c r="BV53" s="12">
        <f t="shared" si="77"/>
        <v>-4.1620580022695837</v>
      </c>
      <c r="BW53" s="12">
        <f t="shared" si="78"/>
        <v>-4.1210854033522351</v>
      </c>
      <c r="BX53" s="12">
        <f t="shared" si="79"/>
        <v>-3.2690578138287245</v>
      </c>
      <c r="BY53" s="12">
        <f t="shared" si="80"/>
        <v>-3.1809142251241029</v>
      </c>
      <c r="BZ53" s="12">
        <f t="shared" si="81"/>
        <v>-3.3052291994666221</v>
      </c>
      <c r="CA53" s="12">
        <f t="shared" si="82"/>
        <v>-3.9162904731483885</v>
      </c>
      <c r="CB53" s="12">
        <f t="shared" si="83"/>
        <v>-6.1006304926778272</v>
      </c>
      <c r="CC53" s="12">
        <f t="shared" si="84"/>
        <v>-6.7381388238287654</v>
      </c>
      <c r="CD53" s="12">
        <f t="shared" si="85"/>
        <v>-6.0418419472053246</v>
      </c>
      <c r="CE53" s="12">
        <f t="shared" si="86"/>
        <v>-5.3047736142851702</v>
      </c>
      <c r="CF53" s="12">
        <f t="shared" si="87"/>
        <v>-5.13117483471345</v>
      </c>
      <c r="CG53" s="12">
        <f t="shared" si="88"/>
        <v>-5.2986749670580187</v>
      </c>
      <c r="CH53" s="12">
        <f t="shared" si="89"/>
        <v>-5.546638053440061</v>
      </c>
      <c r="CI53" s="12">
        <f t="shared" si="90"/>
        <v>-5.8401784155703487</v>
      </c>
      <c r="CJ53" s="12">
        <f t="shared" si="91"/>
        <v>-5.6991131294254842</v>
      </c>
      <c r="CK53" s="12">
        <f t="shared" si="92"/>
        <v>-5.4863455998456665</v>
      </c>
      <c r="CL53" s="12">
        <f t="shared" si="93"/>
        <v>-3.3204545076869034</v>
      </c>
      <c r="CM53" s="12">
        <f t="shared" si="94"/>
        <v>-2.2205263503364008</v>
      </c>
      <c r="CN53" s="12">
        <f t="shared" si="95"/>
        <v>-2.4299591144865613</v>
      </c>
      <c r="CO53" s="12">
        <f t="shared" si="96"/>
        <v>-4.5413915224800965</v>
      </c>
      <c r="CP53" s="12">
        <f t="shared" si="97"/>
        <v>-6.5699853243320536</v>
      </c>
      <c r="CQ53" s="12">
        <f t="shared" si="98"/>
        <v>-6.0416354738832139</v>
      </c>
      <c r="CR53" s="12">
        <f t="shared" si="99"/>
        <v>-5.3602122904672242</v>
      </c>
      <c r="CS53" s="12">
        <f t="shared" si="100"/>
        <v>-5.5575761426204959</v>
      </c>
      <c r="CT53" s="12">
        <f t="shared" si="101"/>
        <v>-5.424391500736971</v>
      </c>
      <c r="CU53" s="12">
        <f t="shared" si="102"/>
        <v>-5.0762748396533715</v>
      </c>
      <c r="CV53" s="12">
        <f t="shared" si="103"/>
        <v>-4.6871247385262311</v>
      </c>
      <c r="CW53" s="12">
        <f t="shared" si="104"/>
        <v>-4.7415461197114661</v>
      </c>
    </row>
    <row r="54" spans="1:101">
      <c r="A54" s="12" t="s">
        <v>17</v>
      </c>
      <c r="B54" s="12">
        <f t="shared" si="106"/>
        <v>-23.6666666666667</v>
      </c>
      <c r="C54" s="12">
        <f t="shared" si="107"/>
        <v>-26.6666666666667</v>
      </c>
      <c r="D54" s="12">
        <f t="shared" si="107"/>
        <v>-28</v>
      </c>
      <c r="E54" s="12">
        <f t="shared" si="107"/>
        <v>-29</v>
      </c>
      <c r="F54" s="12">
        <f t="shared" si="107"/>
        <v>-30</v>
      </c>
      <c r="G54" s="12">
        <f t="shared" si="107"/>
        <v>-33</v>
      </c>
      <c r="H54" s="12">
        <f t="shared" si="107"/>
        <v>-35.6666666666667</v>
      </c>
      <c r="I54" s="12">
        <f t="shared" si="107"/>
        <v>-40</v>
      </c>
      <c r="J54" s="12">
        <f t="shared" si="107"/>
        <v>-40.6666666666667</v>
      </c>
      <c r="K54" s="12">
        <f t="shared" si="107"/>
        <v>-41.3333333333333</v>
      </c>
      <c r="L54" s="12">
        <f t="shared" si="107"/>
        <v>-39.3333333333333</v>
      </c>
      <c r="M54" s="12">
        <f t="shared" si="107"/>
        <v>-39.6666666666667</v>
      </c>
      <c r="N54" s="12">
        <f t="shared" si="107"/>
        <v>-40.6666666666667</v>
      </c>
      <c r="O54" s="12">
        <f t="shared" si="107"/>
        <v>-41</v>
      </c>
      <c r="P54" s="12">
        <f t="shared" si="107"/>
        <v>-41</v>
      </c>
      <c r="Q54" s="12">
        <f t="shared" si="107"/>
        <v>-40</v>
      </c>
      <c r="R54" s="12">
        <f t="shared" si="107"/>
        <v>-40.3333333333333</v>
      </c>
      <c r="S54" s="12">
        <f t="shared" si="107"/>
        <v>-38.3333333333333</v>
      </c>
      <c r="T54" s="12">
        <f t="shared" si="107"/>
        <v>-38.6666666666667</v>
      </c>
      <c r="U54" s="12">
        <f t="shared" si="107"/>
        <v>-37.3333333333333</v>
      </c>
      <c r="V54" s="12">
        <f t="shared" si="107"/>
        <v>-38.6666666666667</v>
      </c>
      <c r="W54" s="12">
        <f t="shared" si="107"/>
        <v>-37.3333333333333</v>
      </c>
      <c r="X54" s="12">
        <f t="shared" si="107"/>
        <v>-35.6666666666667</v>
      </c>
      <c r="Y54" s="12">
        <f t="shared" si="107"/>
        <v>-34.6666666666667</v>
      </c>
      <c r="Z54" s="12">
        <f t="shared" si="107"/>
        <v>-35.3333333333333</v>
      </c>
      <c r="AA54" s="12">
        <f t="shared" si="107"/>
        <v>-36.3333333333333</v>
      </c>
      <c r="AB54" s="12">
        <f t="shared" si="107"/>
        <v>-34.6666666666667</v>
      </c>
      <c r="AC54" s="12">
        <f t="shared" si="107"/>
        <v>-29.6666666666667</v>
      </c>
      <c r="AD54" s="12">
        <f t="shared" si="107"/>
        <v>-17</v>
      </c>
      <c r="AE54" s="12">
        <f t="shared" si="107"/>
        <v>-7</v>
      </c>
      <c r="AF54" s="12">
        <f t="shared" si="107"/>
        <v>-7.3333333333333002</v>
      </c>
      <c r="AG54" s="12">
        <f t="shared" si="107"/>
        <v>-10.6666666666667</v>
      </c>
      <c r="AH54" s="12">
        <f t="shared" si="107"/>
        <v>-13.3333333333333</v>
      </c>
      <c r="AI54" s="12">
        <f t="shared" si="107"/>
        <v>-12.3333333333333</v>
      </c>
      <c r="AJ54" s="12">
        <f t="shared" si="107"/>
        <v>-11.6666666666667</v>
      </c>
      <c r="AK54" s="12">
        <f t="shared" si="107"/>
        <v>-11.3333333333333</v>
      </c>
      <c r="AL54" s="12">
        <f t="shared" si="107"/>
        <v>-11.3333333333333</v>
      </c>
      <c r="AM54" s="12">
        <f t="shared" si="107"/>
        <v>-18.6666666666667</v>
      </c>
      <c r="AN54" s="12">
        <f t="shared" si="107"/>
        <v>-19.3333333333333</v>
      </c>
      <c r="AO54" s="12">
        <f t="shared" si="107"/>
        <v>-18.6666666666667</v>
      </c>
      <c r="AP54" s="12">
        <f t="shared" si="107"/>
        <v>-18.6666666666667</v>
      </c>
      <c r="AQ54" s="12">
        <f t="shared" si="107"/>
        <v>-13</v>
      </c>
      <c r="AR54" s="12">
        <f t="shared" si="107"/>
        <v>-3.3333333333333002</v>
      </c>
      <c r="AS54" s="12">
        <f t="shared" si="107"/>
        <v>5.3333333333333002</v>
      </c>
      <c r="AT54" s="12">
        <f t="shared" si="107"/>
        <v>-5</v>
      </c>
      <c r="AU54" s="12">
        <f t="shared" si="107"/>
        <v>-6.6666666666666998</v>
      </c>
      <c r="AV54" s="12">
        <f t="shared" si="107"/>
        <v>-6</v>
      </c>
      <c r="AW54" s="12">
        <f t="shared" si="107"/>
        <v>-0.33333333333330017</v>
      </c>
      <c r="AX54" s="12">
        <f t="shared" si="107"/>
        <v>-3.6666666666666998</v>
      </c>
      <c r="AZ54" s="12" t="s">
        <v>17</v>
      </c>
      <c r="BA54" s="12">
        <f t="shared" si="56"/>
        <v>-1.4657672551926317</v>
      </c>
      <c r="BB54" s="12">
        <f t="shared" si="57"/>
        <v>-1.8926870233594812</v>
      </c>
      <c r="BC54" s="12">
        <f t="shared" si="58"/>
        <v>-1.9125486265998648</v>
      </c>
      <c r="BD54" s="12">
        <f t="shared" si="59"/>
        <v>-2.244028476347685</v>
      </c>
      <c r="BE54" s="12">
        <f t="shared" si="60"/>
        <v>-2.5196925045779843</v>
      </c>
      <c r="BF54" s="12">
        <f t="shared" si="61"/>
        <v>-3.1673844770370763</v>
      </c>
      <c r="BG54" s="12">
        <f t="shared" si="62"/>
        <v>-3.4061402636277478</v>
      </c>
      <c r="BH54" s="12">
        <f t="shared" si="63"/>
        <v>-3.7152792491751887</v>
      </c>
      <c r="BI54" s="12">
        <f t="shared" si="64"/>
        <v>-3.858334247179827</v>
      </c>
      <c r="BJ54" s="12">
        <f t="shared" si="65"/>
        <v>-4.0269173417368727</v>
      </c>
      <c r="BK54" s="12">
        <f t="shared" si="66"/>
        <v>-4.0966241484251249</v>
      </c>
      <c r="BL54" s="12">
        <f t="shared" si="67"/>
        <v>-3.8865563880580596</v>
      </c>
      <c r="BM54" s="12">
        <f t="shared" si="68"/>
        <v>-4.0393332809295579</v>
      </c>
      <c r="BN54" s="12">
        <f t="shared" si="69"/>
        <v>-4.1738183296758438</v>
      </c>
      <c r="BO54" s="12">
        <f t="shared" si="70"/>
        <v>-5.0719837931963747</v>
      </c>
      <c r="BP54" s="12">
        <f t="shared" si="71"/>
        <v>-4.6165910504059067</v>
      </c>
      <c r="BQ54" s="12">
        <f t="shared" si="72"/>
        <v>-4.7172456865549623</v>
      </c>
      <c r="BR54" s="12">
        <f t="shared" si="73"/>
        <v>-4.143570448933481</v>
      </c>
      <c r="BS54" s="12">
        <f t="shared" si="74"/>
        <v>-4.3665210324750561</v>
      </c>
      <c r="BT54" s="12">
        <f t="shared" si="75"/>
        <v>-3.8407401197239683</v>
      </c>
      <c r="BU54" s="12">
        <f t="shared" si="76"/>
        <v>-4.6390837418549795</v>
      </c>
      <c r="BV54" s="12">
        <f t="shared" si="77"/>
        <v>-3.8427768404516405</v>
      </c>
      <c r="BW54" s="12">
        <f t="shared" si="78"/>
        <v>-3.687871573889332</v>
      </c>
      <c r="BX54" s="12">
        <f t="shared" si="79"/>
        <v>-2.9385792916657123</v>
      </c>
      <c r="BY54" s="12">
        <f t="shared" si="80"/>
        <v>-2.9085154931383355</v>
      </c>
      <c r="BZ54" s="12">
        <f t="shared" si="81"/>
        <v>-3.1097085989347937</v>
      </c>
      <c r="CA54" s="12">
        <f t="shared" si="82"/>
        <v>-3.691861219672838</v>
      </c>
      <c r="CB54" s="12">
        <f t="shared" si="83"/>
        <v>-5.8303528817941324</v>
      </c>
      <c r="CC54" s="12">
        <f t="shared" si="84"/>
        <v>-6.236873073477688</v>
      </c>
      <c r="CD54" s="12">
        <f t="shared" si="85"/>
        <v>-5.4299159337481289</v>
      </c>
      <c r="CE54" s="12">
        <f t="shared" si="86"/>
        <v>-5.0180626336603105</v>
      </c>
      <c r="CF54" s="12">
        <f t="shared" si="87"/>
        <v>-5.2842536061120446</v>
      </c>
      <c r="CG54" s="12">
        <f t="shared" si="88"/>
        <v>-5.7692494882277199</v>
      </c>
      <c r="CH54" s="12">
        <f t="shared" si="89"/>
        <v>-6.0253715849986413</v>
      </c>
      <c r="CI54" s="12">
        <f t="shared" si="90"/>
        <v>-6.2087763893982038</v>
      </c>
      <c r="CJ54" s="12">
        <f t="shared" si="91"/>
        <v>-6.1186543704450402</v>
      </c>
      <c r="CK54" s="12">
        <f t="shared" si="92"/>
        <v>-5.9389481173764835</v>
      </c>
      <c r="CL54" s="12">
        <f t="shared" si="93"/>
        <v>-3.9297470490730411</v>
      </c>
      <c r="CM54" s="12">
        <f t="shared" si="94"/>
        <v>-2.6630103174825046</v>
      </c>
      <c r="CN54" s="12">
        <f t="shared" si="95"/>
        <v>-2.9165985158453127</v>
      </c>
      <c r="CO54" s="12">
        <f t="shared" si="96"/>
        <v>-5.4017829937492312</v>
      </c>
      <c r="CP54" s="12">
        <f t="shared" si="97"/>
        <v>-7.4268642320625284</v>
      </c>
      <c r="CQ54" s="12">
        <f t="shared" si="98"/>
        <v>-6.2370510595219768</v>
      </c>
      <c r="CR54" s="12">
        <f t="shared" si="99"/>
        <v>-5.0299197262156436</v>
      </c>
      <c r="CS54" s="12">
        <f t="shared" si="100"/>
        <v>-5.8832025450955729</v>
      </c>
      <c r="CT54" s="12">
        <f t="shared" si="101"/>
        <v>-6.0069860672077304</v>
      </c>
      <c r="CU54" s="12">
        <f t="shared" si="102"/>
        <v>-5.793308132039118</v>
      </c>
      <c r="CV54" s="12">
        <f t="shared" si="103"/>
        <v>-5.3080661711293073</v>
      </c>
      <c r="CW54" s="12">
        <f t="shared" si="104"/>
        <v>-5.6072944150843114</v>
      </c>
    </row>
    <row r="55" spans="1:101">
      <c r="A55" s="12" t="s">
        <v>44</v>
      </c>
      <c r="B55" s="12">
        <f t="shared" si="106"/>
        <v>4</v>
      </c>
      <c r="C55" s="12">
        <f t="shared" si="107"/>
        <v>-0.66666666666669983</v>
      </c>
      <c r="D55" s="12">
        <f t="shared" si="107"/>
        <v>-2.3333333333333002</v>
      </c>
      <c r="E55" s="12">
        <f t="shared" si="107"/>
        <v>-4.6666666666666998</v>
      </c>
      <c r="F55" s="12">
        <f t="shared" si="107"/>
        <v>-6</v>
      </c>
      <c r="G55" s="12">
        <f t="shared" si="107"/>
        <v>-4.3333333333333002</v>
      </c>
      <c r="H55" s="12">
        <f t="shared" si="107"/>
        <v>-7.6666666666666998</v>
      </c>
      <c r="I55" s="12">
        <f t="shared" si="107"/>
        <v>-9</v>
      </c>
      <c r="J55" s="12">
        <f t="shared" si="107"/>
        <v>-13.3333333333333</v>
      </c>
      <c r="K55" s="12">
        <f t="shared" si="107"/>
        <v>-15</v>
      </c>
      <c r="L55" s="12">
        <f t="shared" si="107"/>
        <v>-23.3333333333333</v>
      </c>
      <c r="M55" s="12">
        <f t="shared" si="107"/>
        <v>-26.6666666666667</v>
      </c>
      <c r="N55" s="12">
        <f t="shared" si="107"/>
        <v>-24.3333333333333</v>
      </c>
      <c r="O55" s="12">
        <f t="shared" si="107"/>
        <v>-20.3333333333333</v>
      </c>
      <c r="P55" s="12">
        <f t="shared" si="107"/>
        <v>-13</v>
      </c>
      <c r="Q55" s="12">
        <f t="shared" si="107"/>
        <v>-16.6666666666667</v>
      </c>
      <c r="R55" s="12">
        <f t="shared" si="107"/>
        <v>-15.3333333333333</v>
      </c>
      <c r="S55" s="12">
        <f t="shared" si="107"/>
        <v>-21.6666666666667</v>
      </c>
      <c r="T55" s="12">
        <f t="shared" si="107"/>
        <v>-21.3333333333333</v>
      </c>
      <c r="U55" s="12">
        <f t="shared" si="107"/>
        <v>-23.3333333333333</v>
      </c>
      <c r="V55" s="12">
        <f t="shared" si="107"/>
        <v>-27.3333333333333</v>
      </c>
      <c r="W55" s="12">
        <f t="shared" si="107"/>
        <v>-28.6666666666667</v>
      </c>
      <c r="X55" s="12">
        <f t="shared" si="107"/>
        <v>-29.3333333333333</v>
      </c>
      <c r="Y55" s="12">
        <f t="shared" si="107"/>
        <v>-28.6666666666667</v>
      </c>
      <c r="Z55" s="12">
        <f t="shared" si="107"/>
        <v>-30</v>
      </c>
      <c r="AA55" s="12">
        <f t="shared" si="107"/>
        <v>-31.3333333333333</v>
      </c>
      <c r="AB55" s="12">
        <f t="shared" si="107"/>
        <v>-31</v>
      </c>
      <c r="AC55" s="12">
        <f t="shared" si="107"/>
        <v>-32</v>
      </c>
      <c r="AD55" s="12">
        <f t="shared" si="107"/>
        <v>-32.6666666666667</v>
      </c>
      <c r="AE55" s="12">
        <f t="shared" si="107"/>
        <v>-34.6666666666667</v>
      </c>
      <c r="AF55" s="12">
        <f t="shared" si="107"/>
        <v>-37.3333333333333</v>
      </c>
      <c r="AG55" s="12">
        <f t="shared" si="107"/>
        <v>-40.3333333333333</v>
      </c>
      <c r="AH55" s="12">
        <f t="shared" si="107"/>
        <v>-43</v>
      </c>
      <c r="AI55" s="12">
        <f t="shared" si="107"/>
        <v>-45</v>
      </c>
      <c r="AJ55" s="12">
        <f t="shared" si="107"/>
        <v>-45.3333333333333</v>
      </c>
      <c r="AK55" s="12">
        <f t="shared" si="107"/>
        <v>-45</v>
      </c>
      <c r="AL55" s="12">
        <f t="shared" si="107"/>
        <v>-46</v>
      </c>
      <c r="AM55" s="12">
        <f t="shared" si="107"/>
        <v>-47.3333333333333</v>
      </c>
      <c r="AN55" s="12">
        <f t="shared" si="107"/>
        <v>-47.6666666666667</v>
      </c>
      <c r="AO55" s="12">
        <f t="shared" si="107"/>
        <v>-45.3333333333333</v>
      </c>
      <c r="AP55" s="12">
        <f t="shared" si="107"/>
        <v>-43</v>
      </c>
      <c r="AQ55" s="12">
        <f t="shared" si="107"/>
        <v>-43.6666666666667</v>
      </c>
      <c r="AR55" s="12">
        <f t="shared" si="107"/>
        <v>-42.6666666666667</v>
      </c>
      <c r="AS55" s="12">
        <f t="shared" si="107"/>
        <v>-44</v>
      </c>
      <c r="AT55" s="12">
        <f t="shared" si="107"/>
        <v>-46.3333333333333</v>
      </c>
      <c r="AU55" s="12">
        <f t="shared" si="107"/>
        <v>-50.6666666666667</v>
      </c>
      <c r="AV55" s="12">
        <f t="shared" si="107"/>
        <v>-53.3333333333333</v>
      </c>
      <c r="AW55" s="12">
        <f t="shared" si="107"/>
        <v>-53.3333333333333</v>
      </c>
      <c r="AX55" s="12">
        <f t="shared" si="107"/>
        <v>-52.6666666666667</v>
      </c>
      <c r="AZ55" s="12" t="s">
        <v>44</v>
      </c>
      <c r="BA55" s="12">
        <f t="shared" si="56"/>
        <v>-1.0547581937703732</v>
      </c>
      <c r="BB55" s="12">
        <f t="shared" si="57"/>
        <v>-1.4086555878773845</v>
      </c>
      <c r="BC55" s="12">
        <f t="shared" si="58"/>
        <v>-1.4359588393888945</v>
      </c>
      <c r="BD55" s="12">
        <f t="shared" si="59"/>
        <v>-1.7189833520740285</v>
      </c>
      <c r="BE55" s="12">
        <f t="shared" si="60"/>
        <v>-1.9437627892458738</v>
      </c>
      <c r="BF55" s="12">
        <f t="shared" si="61"/>
        <v>-2.3266589677000735</v>
      </c>
      <c r="BG55" s="12">
        <f t="shared" si="62"/>
        <v>-2.5443457390954261</v>
      </c>
      <c r="BH55" s="12">
        <f t="shared" si="63"/>
        <v>-2.7137691907018771</v>
      </c>
      <c r="BI55" s="12">
        <f t="shared" si="64"/>
        <v>-2.9465665000076471</v>
      </c>
      <c r="BJ55" s="12">
        <f t="shared" si="65"/>
        <v>-3.1153801784210766</v>
      </c>
      <c r="BK55" s="12">
        <f t="shared" si="66"/>
        <v>-3.5233356378583434</v>
      </c>
      <c r="BL55" s="12">
        <f t="shared" si="67"/>
        <v>-3.4459293556910127</v>
      </c>
      <c r="BM55" s="12">
        <f t="shared" si="68"/>
        <v>-3.4689375150346042</v>
      </c>
      <c r="BN55" s="12">
        <f t="shared" si="69"/>
        <v>-3.4302070180669277</v>
      </c>
      <c r="BO55" s="12">
        <f t="shared" si="70"/>
        <v>-3.8477118431144914</v>
      </c>
      <c r="BP55" s="12">
        <f t="shared" si="71"/>
        <v>-3.679891416990217</v>
      </c>
      <c r="BQ55" s="12">
        <f t="shared" si="72"/>
        <v>-3.6947213325329331</v>
      </c>
      <c r="BR55" s="12">
        <f t="shared" si="73"/>
        <v>-3.5342218535020886</v>
      </c>
      <c r="BS55" s="12">
        <f t="shared" si="74"/>
        <v>-3.7006585876401474</v>
      </c>
      <c r="BT55" s="12">
        <f t="shared" si="75"/>
        <v>-3.3620722116278059</v>
      </c>
      <c r="BU55" s="12">
        <f t="shared" si="76"/>
        <v>-4.1765358027843922</v>
      </c>
      <c r="BV55" s="12">
        <f t="shared" si="77"/>
        <v>-3.5463014759064122</v>
      </c>
      <c r="BW55" s="12">
        <f t="shared" si="78"/>
        <v>-3.4768186826125307</v>
      </c>
      <c r="BX55" s="12">
        <f t="shared" si="79"/>
        <v>-2.7778059565593818</v>
      </c>
      <c r="BY55" s="12">
        <f t="shared" si="80"/>
        <v>-2.7679225992101992</v>
      </c>
      <c r="BZ55" s="12">
        <f t="shared" si="81"/>
        <v>-2.9700510271263445</v>
      </c>
      <c r="CA55" s="12">
        <f t="shared" si="82"/>
        <v>-3.5684251302612831</v>
      </c>
      <c r="CB55" s="12">
        <f t="shared" si="83"/>
        <v>-5.9603289014519616</v>
      </c>
      <c r="CC55" s="12">
        <f t="shared" si="84"/>
        <v>-7.2989492852655573</v>
      </c>
      <c r="CD55" s="12">
        <f t="shared" si="85"/>
        <v>-7.2619607406631506</v>
      </c>
      <c r="CE55" s="12">
        <f t="shared" si="86"/>
        <v>-6.8465065082733796</v>
      </c>
      <c r="CF55" s="12">
        <f t="shared" si="87"/>
        <v>-7.1142091350769112</v>
      </c>
      <c r="CG55" s="12">
        <f t="shared" si="88"/>
        <v>-7.7068464861608064</v>
      </c>
      <c r="CH55" s="12">
        <f t="shared" si="89"/>
        <v>-8.2791365290057701</v>
      </c>
      <c r="CI55" s="12">
        <f t="shared" si="90"/>
        <v>-8.6206472175875</v>
      </c>
      <c r="CJ55" s="12">
        <f t="shared" si="91"/>
        <v>-8.5046933334371246</v>
      </c>
      <c r="CK55" s="12">
        <f t="shared" si="92"/>
        <v>-8.3236994849716766</v>
      </c>
      <c r="CL55" s="12">
        <f t="shared" si="93"/>
        <v>-5.132445434198595</v>
      </c>
      <c r="CM55" s="12">
        <f t="shared" si="94"/>
        <v>-3.4628544057723047</v>
      </c>
      <c r="CN55" s="12">
        <f t="shared" si="95"/>
        <v>-3.7469468477585663</v>
      </c>
      <c r="CO55" s="12">
        <f t="shared" si="96"/>
        <v>-6.805093166502588</v>
      </c>
      <c r="CP55" s="12">
        <f t="shared" si="97"/>
        <v>-10.015013888690383</v>
      </c>
      <c r="CQ55" s="12">
        <f t="shared" si="98"/>
        <v>-9.3688469106862104</v>
      </c>
      <c r="CR55" s="12">
        <f t="shared" si="99"/>
        <v>-8.5917767572200194</v>
      </c>
      <c r="CS55" s="12">
        <f t="shared" si="100"/>
        <v>-8.9228571933949503</v>
      </c>
      <c r="CT55" s="12">
        <f t="shared" si="101"/>
        <v>-9.2434030503563847</v>
      </c>
      <c r="CU55" s="12">
        <f t="shared" si="102"/>
        <v>-9.1786980692800828</v>
      </c>
      <c r="CV55" s="12">
        <f t="shared" si="103"/>
        <v>-9.0425021056848838</v>
      </c>
      <c r="CW55" s="12">
        <f t="shared" si="104"/>
        <v>-9.0999735634630969</v>
      </c>
    </row>
    <row r="56" spans="1:101">
      <c r="A56" s="12" t="s">
        <v>31</v>
      </c>
      <c r="B56" s="12">
        <f t="shared" si="106"/>
        <v>322.92</v>
      </c>
      <c r="C56" s="12">
        <f t="shared" si="107"/>
        <v>231.98333333333301</v>
      </c>
      <c r="D56" s="12">
        <f t="shared" si="107"/>
        <v>238.14333333333298</v>
      </c>
      <c r="E56" s="12">
        <f t="shared" si="107"/>
        <v>185.243333333333</v>
      </c>
      <c r="F56" s="12">
        <f t="shared" si="107"/>
        <v>163.37</v>
      </c>
      <c r="G56" s="12">
        <f t="shared" si="107"/>
        <v>102.363333333333</v>
      </c>
      <c r="H56" s="12">
        <f t="shared" si="107"/>
        <v>102.33666666666701</v>
      </c>
      <c r="I56" s="12">
        <f t="shared" si="107"/>
        <v>82.613333333333003</v>
      </c>
      <c r="J56" s="12">
        <f t="shared" si="107"/>
        <v>80.71666666666701</v>
      </c>
      <c r="K56" s="12">
        <f t="shared" si="107"/>
        <v>85.606666666666996</v>
      </c>
      <c r="L56" s="12">
        <f t="shared" si="107"/>
        <v>81.806666666667013</v>
      </c>
      <c r="M56" s="12">
        <f t="shared" si="107"/>
        <v>102.13333333333301</v>
      </c>
      <c r="N56" s="12">
        <f t="shared" si="107"/>
        <v>91.386666666666997</v>
      </c>
      <c r="O56" s="12">
        <f t="shared" si="107"/>
        <v>85.32</v>
      </c>
      <c r="P56" s="12">
        <f t="shared" si="107"/>
        <v>45.473333333333002</v>
      </c>
      <c r="Q56" s="12">
        <f t="shared" si="107"/>
        <v>60.753333333332989</v>
      </c>
      <c r="R56" s="12">
        <f t="shared" si="107"/>
        <v>53.809666666666999</v>
      </c>
      <c r="S56" s="12">
        <f t="shared" si="107"/>
        <v>78.976333333333002</v>
      </c>
      <c r="T56" s="12">
        <f t="shared" si="107"/>
        <v>71.549666666667008</v>
      </c>
      <c r="U56" s="12">
        <f t="shared" si="107"/>
        <v>101.95333333333301</v>
      </c>
      <c r="V56" s="12">
        <f t="shared" si="107"/>
        <v>59.502333333333013</v>
      </c>
      <c r="W56" s="12">
        <f t="shared" si="107"/>
        <v>99.538999999999987</v>
      </c>
      <c r="X56" s="12">
        <f t="shared" si="107"/>
        <v>100.52566666666701</v>
      </c>
      <c r="Y56" s="12">
        <f t="shared" si="107"/>
        <v>152.43</v>
      </c>
      <c r="Z56" s="12">
        <f t="shared" si="107"/>
        <v>157.91333333333299</v>
      </c>
      <c r="AA56" s="12">
        <f t="shared" si="107"/>
        <v>146.113333333333</v>
      </c>
      <c r="AB56" s="12">
        <f t="shared" si="107"/>
        <v>109.83666666666701</v>
      </c>
      <c r="AC56" s="12">
        <f t="shared" si="107"/>
        <v>34.072505175982997</v>
      </c>
      <c r="AD56" s="12">
        <f t="shared" si="107"/>
        <v>1.221338953671804</v>
      </c>
      <c r="AE56" s="12">
        <f t="shared" si="107"/>
        <v>-19.120054107144</v>
      </c>
      <c r="AF56" s="12">
        <f t="shared" si="107"/>
        <v>-19.388702671511098</v>
      </c>
      <c r="AG56" s="12">
        <f t="shared" si="107"/>
        <v>-19.2501707757867</v>
      </c>
      <c r="AH56" s="12">
        <f t="shared" si="107"/>
        <v>-19.814773182422499</v>
      </c>
      <c r="AI56" s="12">
        <f t="shared" si="107"/>
        <v>-19.337765502909299</v>
      </c>
      <c r="AJ56" s="12">
        <f t="shared" si="107"/>
        <v>-19.813081623884102</v>
      </c>
      <c r="AK56" s="12">
        <f t="shared" si="107"/>
        <v>-20.3733890381002</v>
      </c>
      <c r="AL56" s="12">
        <f t="shared" si="107"/>
        <v>-21.669764418107597</v>
      </c>
      <c r="AM56" s="12">
        <f t="shared" si="107"/>
        <v>-22.403765272483597</v>
      </c>
      <c r="AN56" s="12">
        <f t="shared" si="107"/>
        <v>-21.8064861936532</v>
      </c>
      <c r="AO56" s="12">
        <f t="shared" si="107"/>
        <v>-20.740468659839401</v>
      </c>
      <c r="AP56" s="12">
        <f t="shared" si="107"/>
        <v>-19.430465747796099</v>
      </c>
      <c r="AQ56" s="12">
        <f t="shared" si="107"/>
        <v>-19.3018604241175</v>
      </c>
      <c r="AR56" s="12">
        <f t="shared" si="107"/>
        <v>-18.792803904256502</v>
      </c>
      <c r="AS56" s="12">
        <f t="shared" si="107"/>
        <v>-20.300254302736199</v>
      </c>
      <c r="AT56" s="12">
        <f t="shared" si="107"/>
        <v>-21.917386987260599</v>
      </c>
      <c r="AU56" s="12">
        <f t="shared" si="107"/>
        <v>-24.608607311247603</v>
      </c>
      <c r="AV56" s="12">
        <f t="shared" si="107"/>
        <v>-24.685704482032101</v>
      </c>
      <c r="AW56" s="12">
        <f t="shared" si="107"/>
        <v>-23.864649277508299</v>
      </c>
      <c r="AX56" s="12">
        <f t="shared" si="107"/>
        <v>-22.589487877477303</v>
      </c>
      <c r="AZ56" s="12" t="s">
        <v>31</v>
      </c>
      <c r="BA56" s="12">
        <f t="shared" si="56"/>
        <v>3.6830373436556467</v>
      </c>
      <c r="BB56" s="12">
        <f t="shared" si="57"/>
        <v>2.9224949300037557</v>
      </c>
      <c r="BC56" s="12">
        <f t="shared" si="58"/>
        <v>3.0293160981125236</v>
      </c>
      <c r="BD56" s="12">
        <f t="shared" si="59"/>
        <v>2.3787421089181651</v>
      </c>
      <c r="BE56" s="12">
        <f t="shared" si="60"/>
        <v>2.1206212059957763</v>
      </c>
      <c r="BF56" s="12">
        <f t="shared" si="61"/>
        <v>0.80250182629620503</v>
      </c>
      <c r="BG56" s="12">
        <f t="shared" si="62"/>
        <v>0.84137820186781642</v>
      </c>
      <c r="BH56" s="12">
        <f t="shared" si="63"/>
        <v>0.24596225522074674</v>
      </c>
      <c r="BI56" s="12">
        <f t="shared" si="64"/>
        <v>0.19069288858541206</v>
      </c>
      <c r="BJ56" s="12">
        <f t="shared" si="65"/>
        <v>0.36715332324948796</v>
      </c>
      <c r="BK56" s="12">
        <f t="shared" si="66"/>
        <v>0.24388648720363071</v>
      </c>
      <c r="BL56" s="12">
        <f t="shared" si="67"/>
        <v>0.91966770345326232</v>
      </c>
      <c r="BM56" s="12">
        <f t="shared" si="68"/>
        <v>0.5722582826815592</v>
      </c>
      <c r="BN56" s="12">
        <f t="shared" si="69"/>
        <v>0.37132590657116099</v>
      </c>
      <c r="BO56" s="12">
        <f t="shared" si="70"/>
        <v>-1.2910239206935055</v>
      </c>
      <c r="BP56" s="12">
        <f t="shared" si="71"/>
        <v>-0.57192203331696589</v>
      </c>
      <c r="BQ56" s="12">
        <f t="shared" si="72"/>
        <v>-0.86670527612711246</v>
      </c>
      <c r="BR56" s="12">
        <f t="shared" si="73"/>
        <v>0.14537838789800997</v>
      </c>
      <c r="BS56" s="12">
        <f t="shared" si="74"/>
        <v>-0.13254504166318129</v>
      </c>
      <c r="BT56" s="12">
        <f t="shared" si="75"/>
        <v>0.92154969163464806</v>
      </c>
      <c r="BU56" s="12">
        <f t="shared" si="76"/>
        <v>-0.63250709797673887</v>
      </c>
      <c r="BV56" s="12">
        <f t="shared" si="77"/>
        <v>0.83944718891254699</v>
      </c>
      <c r="BW56" s="12">
        <f t="shared" si="78"/>
        <v>0.85062090817387659</v>
      </c>
      <c r="BX56" s="12">
        <f t="shared" si="79"/>
        <v>2.0747798895471981</v>
      </c>
      <c r="BY56" s="12">
        <f t="shared" si="80"/>
        <v>2.1856922772302925</v>
      </c>
      <c r="BZ56" s="12">
        <f t="shared" si="81"/>
        <v>1.9863030913076227</v>
      </c>
      <c r="CA56" s="12">
        <f t="shared" si="82"/>
        <v>1.1727550640365108</v>
      </c>
      <c r="CB56" s="12">
        <f t="shared" si="83"/>
        <v>-2.2798255164823749</v>
      </c>
      <c r="CC56" s="12">
        <f t="shared" si="84"/>
        <v>-5.0016102660552342</v>
      </c>
      <c r="CD56" s="12">
        <f t="shared" si="85"/>
        <v>-6.232487579044113</v>
      </c>
      <c r="CE56" s="12">
        <f t="shared" si="86"/>
        <v>-5.7528148410799567</v>
      </c>
      <c r="CF56" s="12">
        <f t="shared" si="87"/>
        <v>-5.8137175657427242</v>
      </c>
      <c r="CG56" s="12">
        <f t="shared" si="88"/>
        <v>-6.1925669621787005</v>
      </c>
      <c r="CH56" s="12">
        <f t="shared" si="89"/>
        <v>-6.5086270036659721</v>
      </c>
      <c r="CI56" s="12">
        <f t="shared" si="90"/>
        <v>-6.7923833376052629</v>
      </c>
      <c r="CJ56" s="12">
        <f t="shared" si="91"/>
        <v>-6.7593452161636343</v>
      </c>
      <c r="CK56" s="12">
        <f t="shared" si="92"/>
        <v>-6.6500005644573186</v>
      </c>
      <c r="CL56" s="12">
        <f t="shared" si="93"/>
        <v>-4.0865355069197022</v>
      </c>
      <c r="CM56" s="12">
        <f t="shared" si="94"/>
        <v>-2.732826906709465</v>
      </c>
      <c r="CN56" s="12">
        <f t="shared" si="95"/>
        <v>-2.9811726918109125</v>
      </c>
      <c r="CO56" s="12">
        <f t="shared" si="96"/>
        <v>-5.4458315014405416</v>
      </c>
      <c r="CP56" s="12">
        <f t="shared" si="97"/>
        <v>-7.958717206827628</v>
      </c>
      <c r="CQ56" s="12">
        <f t="shared" si="98"/>
        <v>-7.4679639187223019</v>
      </c>
      <c r="CR56" s="12">
        <f t="shared" si="99"/>
        <v>-6.8806597468521504</v>
      </c>
      <c r="CS56" s="12">
        <f t="shared" si="100"/>
        <v>-7.1273077223433017</v>
      </c>
      <c r="CT56" s="12">
        <f t="shared" si="101"/>
        <v>-7.3267042811342469</v>
      </c>
      <c r="CU56" s="12">
        <f t="shared" si="102"/>
        <v>-7.1297531163432701</v>
      </c>
      <c r="CV56" s="12">
        <f t="shared" si="103"/>
        <v>-6.9661075267766224</v>
      </c>
      <c r="CW56" s="12">
        <f t="shared" si="104"/>
        <v>-6.9560973349108011</v>
      </c>
    </row>
    <row r="57" spans="1:101">
      <c r="A57" s="12" t="s">
        <v>32</v>
      </c>
      <c r="B57" s="12">
        <f t="shared" si="106"/>
        <v>-29.887666666666703</v>
      </c>
      <c r="C57" s="12">
        <f t="shared" si="107"/>
        <v>-31.800333333333299</v>
      </c>
      <c r="D57" s="12">
        <f t="shared" si="107"/>
        <v>-33.218333333333298</v>
      </c>
      <c r="E57" s="12">
        <f t="shared" si="107"/>
        <v>-35.517666666666699</v>
      </c>
      <c r="F57" s="12">
        <f t="shared" si="107"/>
        <v>-36.806333333333299</v>
      </c>
      <c r="G57" s="12">
        <f t="shared" si="107"/>
        <v>-38.161666666666697</v>
      </c>
      <c r="H57" s="12">
        <f t="shared" si="107"/>
        <v>-38.312666666666701</v>
      </c>
      <c r="I57" s="12">
        <f t="shared" si="107"/>
        <v>-40.612333333333297</v>
      </c>
      <c r="J57" s="12">
        <f t="shared" si="107"/>
        <v>-42.529000000000003</v>
      </c>
      <c r="K57" s="12">
        <f t="shared" si="107"/>
        <v>-45.95</v>
      </c>
      <c r="L57" s="12">
        <f t="shared" si="107"/>
        <v>-47.932000000000002</v>
      </c>
      <c r="M57" s="12">
        <f t="shared" si="107"/>
        <v>-49.966666666666697</v>
      </c>
      <c r="N57" s="12">
        <f t="shared" si="107"/>
        <v>-50.021666666666704</v>
      </c>
      <c r="O57" s="12">
        <f t="shared" si="107"/>
        <v>-50.962000000000003</v>
      </c>
      <c r="P57" s="12">
        <f t="shared" si="107"/>
        <v>-51.537333333333301</v>
      </c>
      <c r="Q57" s="12">
        <f t="shared" si="107"/>
        <v>-52.4256666666667</v>
      </c>
      <c r="R57" s="12">
        <f t="shared" si="107"/>
        <v>-51.477000000000004</v>
      </c>
      <c r="S57" s="12">
        <f t="shared" si="107"/>
        <v>-51.432666666666705</v>
      </c>
      <c r="T57" s="12">
        <f t="shared" si="107"/>
        <v>-50.045999999999999</v>
      </c>
      <c r="U57" s="12">
        <f t="shared" si="107"/>
        <v>-48.835666666666697</v>
      </c>
      <c r="V57" s="12">
        <f t="shared" si="107"/>
        <v>-48.533333333333303</v>
      </c>
      <c r="W57" s="12">
        <f t="shared" si="107"/>
        <v>-45.765666666666704</v>
      </c>
      <c r="X57" s="12">
        <f t="shared" si="107"/>
        <v>-45.009666666666703</v>
      </c>
      <c r="Y57" s="12">
        <f t="shared" si="107"/>
        <v>-44.0683333333333</v>
      </c>
      <c r="Z57" s="12">
        <f t="shared" si="107"/>
        <v>-43.343666666666699</v>
      </c>
      <c r="AA57" s="12">
        <f t="shared" si="107"/>
        <v>-40.752000000000002</v>
      </c>
      <c r="AB57" s="12">
        <f t="shared" si="107"/>
        <v>-37.646999999999998</v>
      </c>
      <c r="AC57" s="12">
        <f t="shared" si="107"/>
        <v>-34.832999999999998</v>
      </c>
      <c r="AD57" s="12">
        <f t="shared" si="107"/>
        <v>-32.040666666666702</v>
      </c>
      <c r="AE57" s="12">
        <f t="shared" si="107"/>
        <v>-28.411000000000001</v>
      </c>
      <c r="AF57" s="12">
        <f t="shared" si="107"/>
        <v>-30.927666666666703</v>
      </c>
      <c r="AG57" s="12">
        <f t="shared" si="107"/>
        <v>-34.1666666666667</v>
      </c>
      <c r="AH57" s="12">
        <f t="shared" si="107"/>
        <v>-36.390333333333302</v>
      </c>
      <c r="AI57" s="12">
        <f t="shared" si="107"/>
        <v>-32.021000000000001</v>
      </c>
      <c r="AJ57" s="12">
        <f t="shared" si="107"/>
        <v>-29.139666666666699</v>
      </c>
      <c r="AK57" s="12">
        <f t="shared" si="107"/>
        <v>-29.026666666666699</v>
      </c>
      <c r="AL57" s="12">
        <f t="shared" si="107"/>
        <v>-30.225999999999999</v>
      </c>
      <c r="AM57" s="12">
        <f t="shared" si="107"/>
        <v>-26.762</v>
      </c>
      <c r="AN57" s="12">
        <f t="shared" si="107"/>
        <v>-22.695666666666703</v>
      </c>
      <c r="AO57" s="12">
        <f t="shared" si="107"/>
        <v>-23.905999999999999</v>
      </c>
      <c r="AP57" s="12">
        <f t="shared" si="107"/>
        <v>-25.432000000000002</v>
      </c>
      <c r="AQ57" s="12">
        <f t="shared" si="107"/>
        <v>-23.4106666666667</v>
      </c>
      <c r="AR57" s="12">
        <f t="shared" si="107"/>
        <v>-21.003</v>
      </c>
      <c r="AS57" s="12">
        <f t="shared" si="107"/>
        <v>-20.027666666666697</v>
      </c>
      <c r="AT57" s="12">
        <f t="shared" si="107"/>
        <v>-21.762666666666703</v>
      </c>
      <c r="AU57" s="12">
        <f t="shared" si="107"/>
        <v>-17.786000000000001</v>
      </c>
      <c r="AV57" s="12">
        <f t="shared" si="107"/>
        <v>-19.235666666666702</v>
      </c>
      <c r="AW57" s="12">
        <f t="shared" si="107"/>
        <v>-17.878333333333302</v>
      </c>
      <c r="AX57" s="12">
        <f t="shared" si="107"/>
        <v>-13.201666666666704</v>
      </c>
      <c r="AZ57" s="12" t="s">
        <v>32</v>
      </c>
      <c r="BA57" s="12">
        <f t="shared" si="56"/>
        <v>-1.5581848710158077</v>
      </c>
      <c r="BB57" s="12">
        <f t="shared" si="57"/>
        <v>-1.9882584097422975</v>
      </c>
      <c r="BC57" s="12">
        <f t="shared" si="58"/>
        <v>-2.0094449008698345</v>
      </c>
      <c r="BD57" s="12">
        <f t="shared" si="59"/>
        <v>-2.3846614532644366</v>
      </c>
      <c r="BE57" s="12">
        <f t="shared" si="60"/>
        <v>-2.6830245720414054</v>
      </c>
      <c r="BF57" s="12">
        <f t="shared" si="61"/>
        <v>-3.3187639481078151</v>
      </c>
      <c r="BG57" s="12">
        <f t="shared" si="62"/>
        <v>-3.4875798461960521</v>
      </c>
      <c r="BH57" s="12">
        <f t="shared" si="63"/>
        <v>-3.7350617650613755</v>
      </c>
      <c r="BI57" s="12">
        <f t="shared" si="64"/>
        <v>-3.9204567642950812</v>
      </c>
      <c r="BJ57" s="12">
        <f t="shared" si="65"/>
        <v>-4.1867248064447695</v>
      </c>
      <c r="BK57" s="12">
        <f t="shared" si="66"/>
        <v>-4.4047189488122243</v>
      </c>
      <c r="BL57" s="12">
        <f t="shared" si="67"/>
        <v>-4.2356685752411822</v>
      </c>
      <c r="BM57" s="12">
        <f t="shared" si="68"/>
        <v>-4.3660303660283715</v>
      </c>
      <c r="BN57" s="12">
        <f t="shared" si="69"/>
        <v>-4.5322629693330052</v>
      </c>
      <c r="BO57" s="12">
        <f t="shared" si="70"/>
        <v>-5.5327181370771887</v>
      </c>
      <c r="BP57" s="12">
        <f t="shared" si="71"/>
        <v>-5.1154103680464331</v>
      </c>
      <c r="BQ57" s="12">
        <f t="shared" si="72"/>
        <v>-5.1730325089457709</v>
      </c>
      <c r="BR57" s="12">
        <f t="shared" si="73"/>
        <v>-4.6224940709987417</v>
      </c>
      <c r="BS57" s="12">
        <f t="shared" si="74"/>
        <v>-4.8036597275091699</v>
      </c>
      <c r="BT57" s="12">
        <f t="shared" si="75"/>
        <v>-4.2340113936447867</v>
      </c>
      <c r="BU57" s="12">
        <f t="shared" si="76"/>
        <v>-5.0417725358693684</v>
      </c>
      <c r="BV57" s="12">
        <f t="shared" si="77"/>
        <v>-4.1312359672555159</v>
      </c>
      <c r="BW57" s="12">
        <f t="shared" si="78"/>
        <v>-3.9992190207102478</v>
      </c>
      <c r="BX57" s="12">
        <f t="shared" si="79"/>
        <v>-3.1905021759253804</v>
      </c>
      <c r="BY57" s="12">
        <f t="shared" si="80"/>
        <v>-3.1196772327625286</v>
      </c>
      <c r="BZ57" s="12">
        <f t="shared" si="81"/>
        <v>-3.2331286503943146</v>
      </c>
      <c r="CA57" s="12">
        <f t="shared" si="82"/>
        <v>-3.7921923174390826</v>
      </c>
      <c r="CB57" s="12">
        <f t="shared" si="83"/>
        <v>-6.1181383573193768</v>
      </c>
      <c r="CC57" s="12">
        <f t="shared" si="84"/>
        <v>-7.2565114315264596</v>
      </c>
      <c r="CD57" s="12">
        <f t="shared" si="85"/>
        <v>-6.8477199588393631</v>
      </c>
      <c r="CE57" s="12">
        <f t="shared" si="86"/>
        <v>-6.4560931089573916</v>
      </c>
      <c r="CF57" s="12">
        <f t="shared" si="87"/>
        <v>-6.7338251206291613</v>
      </c>
      <c r="CG57" s="12">
        <f t="shared" si="88"/>
        <v>-7.2751542291718696</v>
      </c>
      <c r="CH57" s="12">
        <f t="shared" si="89"/>
        <v>-7.3836789205893876</v>
      </c>
      <c r="CI57" s="12">
        <f t="shared" si="90"/>
        <v>-7.460537349228451</v>
      </c>
      <c r="CJ57" s="12">
        <f t="shared" si="91"/>
        <v>-7.3726241541640514</v>
      </c>
      <c r="CK57" s="12">
        <f t="shared" si="92"/>
        <v>-7.2385917521126419</v>
      </c>
      <c r="CL57" s="12">
        <f t="shared" si="93"/>
        <v>-4.2693834790865202</v>
      </c>
      <c r="CM57" s="12">
        <f t="shared" si="94"/>
        <v>-2.7579282859363796</v>
      </c>
      <c r="CN57" s="12">
        <f t="shared" si="95"/>
        <v>-3.0797412043579686</v>
      </c>
      <c r="CO57" s="12">
        <f t="shared" si="96"/>
        <v>-5.7919416686287111</v>
      </c>
      <c r="CP57" s="12">
        <f t="shared" si="97"/>
        <v>-8.3054847763647164</v>
      </c>
      <c r="CQ57" s="12">
        <f t="shared" si="98"/>
        <v>-7.6439439940504927</v>
      </c>
      <c r="CR57" s="12">
        <f t="shared" si="99"/>
        <v>-6.8609789727690629</v>
      </c>
      <c r="CS57" s="12">
        <f t="shared" si="100"/>
        <v>-7.1159295850446007</v>
      </c>
      <c r="CT57" s="12">
        <f t="shared" si="101"/>
        <v>-6.8248678681461588</v>
      </c>
      <c r="CU57" s="12">
        <f t="shared" si="102"/>
        <v>-6.7399537534336771</v>
      </c>
      <c r="CV57" s="12">
        <f t="shared" si="103"/>
        <v>-6.5443053875779409</v>
      </c>
      <c r="CW57" s="12">
        <f t="shared" si="104"/>
        <v>-6.2869412656923069</v>
      </c>
    </row>
    <row r="58" spans="1:101">
      <c r="A58" s="12" t="s">
        <v>45</v>
      </c>
      <c r="B58" s="12">
        <f t="shared" si="106"/>
        <v>-45.6666666666667</v>
      </c>
      <c r="C58" s="12">
        <f t="shared" si="107"/>
        <v>-41.3333333333333</v>
      </c>
      <c r="D58" s="12">
        <f t="shared" si="107"/>
        <v>-38.3333333333333</v>
      </c>
      <c r="E58" s="12">
        <f t="shared" si="107"/>
        <v>-37.3333333333333</v>
      </c>
      <c r="F58" s="12">
        <f t="shared" si="107"/>
        <v>-38.3333333333333</v>
      </c>
      <c r="G58" s="12">
        <f t="shared" si="107"/>
        <v>-39.3333333333333</v>
      </c>
      <c r="H58" s="12">
        <f t="shared" si="107"/>
        <v>-38.3333333333333</v>
      </c>
      <c r="I58" s="12">
        <f t="shared" si="107"/>
        <v>-41.3333333333333</v>
      </c>
      <c r="J58" s="12">
        <f t="shared" si="107"/>
        <v>-41.6666666666667</v>
      </c>
      <c r="K58" s="12">
        <f t="shared" si="107"/>
        <v>-38.6666666666667</v>
      </c>
      <c r="L58" s="12">
        <f t="shared" si="107"/>
        <v>-35</v>
      </c>
      <c r="M58" s="12">
        <f t="shared" si="107"/>
        <v>-32.6666666666667</v>
      </c>
      <c r="N58" s="12">
        <f t="shared" si="107"/>
        <v>-35</v>
      </c>
      <c r="O58" s="12">
        <f t="shared" si="107"/>
        <v>-37</v>
      </c>
      <c r="P58" s="12">
        <f t="shared" si="107"/>
        <v>-39.3333333333333</v>
      </c>
      <c r="Q58" s="12">
        <f t="shared" si="107"/>
        <v>-39.6666666666667</v>
      </c>
      <c r="R58" s="12">
        <f t="shared" si="107"/>
        <v>-40</v>
      </c>
      <c r="S58" s="12">
        <f t="shared" si="107"/>
        <v>-39.6666666666667</v>
      </c>
      <c r="T58" s="12">
        <f t="shared" si="107"/>
        <v>-37</v>
      </c>
      <c r="U58" s="12">
        <f t="shared" si="107"/>
        <v>-37.6666666666667</v>
      </c>
      <c r="V58" s="12">
        <f t="shared" si="107"/>
        <v>-37.3333333333333</v>
      </c>
      <c r="W58" s="12">
        <f t="shared" si="107"/>
        <v>-43.3333333333333</v>
      </c>
      <c r="X58" s="12">
        <f t="shared" si="107"/>
        <v>-44</v>
      </c>
      <c r="Y58" s="12">
        <f t="shared" si="107"/>
        <v>-47.3333333333333</v>
      </c>
      <c r="Z58" s="12">
        <f t="shared" si="107"/>
        <v>-45.3333333333333</v>
      </c>
      <c r="AA58" s="12">
        <f t="shared" si="107"/>
        <v>-45.6666666666667</v>
      </c>
      <c r="AB58" s="12">
        <f t="shared" si="107"/>
        <v>-45.6666666666667</v>
      </c>
      <c r="AC58" s="12">
        <f t="shared" si="107"/>
        <v>-45</v>
      </c>
      <c r="AD58" s="12">
        <f t="shared" si="107"/>
        <v>-45.6666666666667</v>
      </c>
      <c r="AE58" s="12">
        <f t="shared" si="107"/>
        <v>-45</v>
      </c>
      <c r="AF58" s="12">
        <f t="shared" si="107"/>
        <v>-46.6666666666667</v>
      </c>
      <c r="AG58" s="12">
        <f t="shared" si="107"/>
        <v>-48.6666666666667</v>
      </c>
      <c r="AH58" s="12">
        <f t="shared" si="107"/>
        <v>-49.3333333333333</v>
      </c>
      <c r="AI58" s="12">
        <f t="shared" si="107"/>
        <v>-51</v>
      </c>
      <c r="AJ58" s="12">
        <f t="shared" si="107"/>
        <v>-51</v>
      </c>
      <c r="AK58" s="12">
        <f t="shared" si="107"/>
        <v>-52.6666666666667</v>
      </c>
      <c r="AL58" s="12">
        <f t="shared" si="107"/>
        <v>-53</v>
      </c>
      <c r="AM58" s="12">
        <f t="shared" si="107"/>
        <v>-53</v>
      </c>
      <c r="AN58" s="12">
        <f t="shared" si="107"/>
        <v>-52.3333333333333</v>
      </c>
      <c r="AO58" s="12">
        <f t="shared" si="107"/>
        <v>-51</v>
      </c>
      <c r="AP58" s="12">
        <f t="shared" si="107"/>
        <v>-50</v>
      </c>
      <c r="AQ58" s="12">
        <f t="shared" si="107"/>
        <v>-50.3333333333333</v>
      </c>
      <c r="AR58" s="12">
        <f t="shared" si="107"/>
        <v>-50.3333333333333</v>
      </c>
      <c r="AS58" s="12">
        <f t="shared" si="107"/>
        <v>-50</v>
      </c>
      <c r="AT58" s="12">
        <f t="shared" si="107"/>
        <v>-50.6666666666667</v>
      </c>
      <c r="AU58" s="12">
        <f t="shared" si="107"/>
        <v>-52.3333333333333</v>
      </c>
      <c r="AV58" s="12">
        <f t="shared" si="107"/>
        <v>-51.3333333333333</v>
      </c>
      <c r="AW58" s="12">
        <f t="shared" si="107"/>
        <v>-48.6666666666667</v>
      </c>
      <c r="AX58" s="12">
        <f t="shared" si="107"/>
        <v>-46.3333333333333</v>
      </c>
      <c r="AZ58" s="12" t="s">
        <v>45</v>
      </c>
      <c r="BA58" s="12">
        <f t="shared" si="56"/>
        <v>-1.792593737769367</v>
      </c>
      <c r="BB58" s="12">
        <f t="shared" si="57"/>
        <v>-2.1657303972211754</v>
      </c>
      <c r="BC58" s="12">
        <f t="shared" si="58"/>
        <v>-2.1044224370354492</v>
      </c>
      <c r="BD58" s="12">
        <f t="shared" si="59"/>
        <v>-2.4238384504140051</v>
      </c>
      <c r="BE58" s="12">
        <f t="shared" si="60"/>
        <v>-2.719668100179411</v>
      </c>
      <c r="BF58" s="12">
        <f t="shared" si="61"/>
        <v>-3.3531261593324593</v>
      </c>
      <c r="BG58" s="12">
        <f t="shared" si="62"/>
        <v>-3.488215932630824</v>
      </c>
      <c r="BH58" s="12">
        <f t="shared" si="63"/>
        <v>-3.7583549506148999</v>
      </c>
      <c r="BI58" s="12">
        <f t="shared" si="64"/>
        <v>-3.8916916037836873</v>
      </c>
      <c r="BJ58" s="12">
        <f t="shared" si="65"/>
        <v>-3.9346097808947684</v>
      </c>
      <c r="BK58" s="12">
        <f t="shared" si="66"/>
        <v>-3.9413585101466229</v>
      </c>
      <c r="BL58" s="12">
        <f t="shared" si="67"/>
        <v>-3.6492956783219572</v>
      </c>
      <c r="BM58" s="12">
        <f t="shared" si="68"/>
        <v>-3.8414408723537576</v>
      </c>
      <c r="BN58" s="12">
        <f t="shared" si="69"/>
        <v>-4.0298935596870216</v>
      </c>
      <c r="BO58" s="12">
        <f t="shared" si="70"/>
        <v>-4.9991104628343566</v>
      </c>
      <c r="BP58" s="12">
        <f t="shared" si="71"/>
        <v>-4.603209627071398</v>
      </c>
      <c r="BQ58" s="12">
        <f t="shared" si="72"/>
        <v>-4.703612028501337</v>
      </c>
      <c r="BR58" s="12">
        <f t="shared" si="73"/>
        <v>-4.192318336567995</v>
      </c>
      <c r="BS58" s="12">
        <f t="shared" si="74"/>
        <v>-4.3024957973947755</v>
      </c>
      <c r="BT58" s="12">
        <f t="shared" si="75"/>
        <v>-3.8521369746786411</v>
      </c>
      <c r="BU58" s="12">
        <f t="shared" si="76"/>
        <v>-4.5846663372584375</v>
      </c>
      <c r="BV58" s="12">
        <f t="shared" si="77"/>
        <v>-4.0480290159060308</v>
      </c>
      <c r="BW58" s="12">
        <f t="shared" si="78"/>
        <v>-3.965572746621961</v>
      </c>
      <c r="BX58" s="12">
        <f t="shared" si="79"/>
        <v>-3.2779896657790757</v>
      </c>
      <c r="BY58" s="12">
        <f t="shared" si="80"/>
        <v>-3.1721271692535926</v>
      </c>
      <c r="BZ58" s="12">
        <f t="shared" si="81"/>
        <v>-3.3704027329772335</v>
      </c>
      <c r="CA58" s="12">
        <f t="shared" si="82"/>
        <v>-4.0621694879074992</v>
      </c>
      <c r="CB58" s="12">
        <f t="shared" si="83"/>
        <v>-6.6844810109741628</v>
      </c>
      <c r="CC58" s="12">
        <f t="shared" si="84"/>
        <v>-8.180246567387405</v>
      </c>
      <c r="CD58" s="12">
        <f t="shared" si="85"/>
        <v>-7.9462184396314086</v>
      </c>
      <c r="CE58" s="12">
        <f t="shared" si="86"/>
        <v>-7.4153557137085606</v>
      </c>
      <c r="CF58" s="12">
        <f t="shared" si="87"/>
        <v>-7.6282415870333402</v>
      </c>
      <c r="CG58" s="12">
        <f t="shared" si="88"/>
        <v>-8.1204907890903382</v>
      </c>
      <c r="CH58" s="12">
        <f t="shared" si="89"/>
        <v>-8.6930933554560585</v>
      </c>
      <c r="CI58" s="12">
        <f t="shared" si="90"/>
        <v>-9.0266056738173859</v>
      </c>
      <c r="CJ58" s="12">
        <f t="shared" si="91"/>
        <v>-9.048048740851165</v>
      </c>
      <c r="CK58" s="12">
        <f t="shared" si="92"/>
        <v>-8.8052358188130135</v>
      </c>
      <c r="CL58" s="12">
        <f t="shared" si="93"/>
        <v>-5.3701881382350436</v>
      </c>
      <c r="CM58" s="12">
        <f t="shared" si="94"/>
        <v>-3.5945934320788582</v>
      </c>
      <c r="CN58" s="12">
        <f t="shared" si="95"/>
        <v>-3.9233958682901342</v>
      </c>
      <c r="CO58" s="12">
        <f t="shared" si="96"/>
        <v>-7.2087851340069786</v>
      </c>
      <c r="CP58" s="12">
        <f t="shared" si="97"/>
        <v>-10.577655118392084</v>
      </c>
      <c r="CQ58" s="12">
        <f t="shared" si="98"/>
        <v>-9.9792816952351657</v>
      </c>
      <c r="CR58" s="12">
        <f t="shared" si="99"/>
        <v>-9.0249755853151452</v>
      </c>
      <c r="CS58" s="12">
        <f t="shared" si="100"/>
        <v>-9.2415306645876321</v>
      </c>
      <c r="CT58" s="12">
        <f t="shared" si="101"/>
        <v>-9.3659946027483727</v>
      </c>
      <c r="CU58" s="12">
        <f t="shared" si="102"/>
        <v>-9.0356534240445487</v>
      </c>
      <c r="CV58" s="12">
        <f t="shared" si="103"/>
        <v>-8.7136838472963465</v>
      </c>
      <c r="CW58" s="12">
        <f t="shared" si="104"/>
        <v>-8.6485388436046104</v>
      </c>
    </row>
    <row r="59" spans="1:101">
      <c r="A59" s="12" t="s">
        <v>12</v>
      </c>
      <c r="B59" s="12">
        <f t="shared" si="106"/>
        <v>-27.3333333333333</v>
      </c>
      <c r="C59" s="12">
        <f t="shared" si="107"/>
        <v>-27.6666666666667</v>
      </c>
      <c r="D59" s="12">
        <f t="shared" si="107"/>
        <v>-28.6666666666667</v>
      </c>
      <c r="E59" s="12">
        <f t="shared" si="107"/>
        <v>-29.6666666666667</v>
      </c>
      <c r="F59" s="12">
        <f t="shared" si="107"/>
        <v>-29.6666666666667</v>
      </c>
      <c r="G59" s="12">
        <f t="shared" si="107"/>
        <v>-30</v>
      </c>
      <c r="H59" s="12">
        <f t="shared" si="107"/>
        <v>-30.3333333333333</v>
      </c>
      <c r="I59" s="12">
        <f t="shared" si="107"/>
        <v>-32.3333333333333</v>
      </c>
      <c r="J59" s="12">
        <f t="shared" si="107"/>
        <v>-33.3333333333333</v>
      </c>
      <c r="K59" s="12">
        <f t="shared" si="107"/>
        <v>-35.3333333333333</v>
      </c>
      <c r="L59" s="12">
        <f t="shared" si="107"/>
        <v>-36.3333333333333</v>
      </c>
      <c r="M59" s="12">
        <f t="shared" si="107"/>
        <v>-37</v>
      </c>
      <c r="N59" s="12">
        <f t="shared" si="107"/>
        <v>-36.3333333333333</v>
      </c>
      <c r="O59" s="12">
        <f t="shared" ref="C59:AX64" si="108">O19-75</f>
        <v>-36</v>
      </c>
      <c r="P59" s="12">
        <f t="shared" si="108"/>
        <v>-38.6666666666667</v>
      </c>
      <c r="Q59" s="12">
        <f t="shared" si="108"/>
        <v>-41.3333333333333</v>
      </c>
      <c r="R59" s="12">
        <f t="shared" si="108"/>
        <v>-44.3333333333333</v>
      </c>
      <c r="S59" s="12">
        <f t="shared" si="108"/>
        <v>-43.6666666666667</v>
      </c>
      <c r="T59" s="12">
        <f t="shared" si="108"/>
        <v>-42.6666666666667</v>
      </c>
      <c r="U59" s="12">
        <f t="shared" si="108"/>
        <v>-41.6666666666667</v>
      </c>
      <c r="V59" s="12">
        <f t="shared" si="108"/>
        <v>-41.3333333333333</v>
      </c>
      <c r="W59" s="12">
        <f t="shared" si="108"/>
        <v>-41.3333333333333</v>
      </c>
      <c r="X59" s="12">
        <f t="shared" si="108"/>
        <v>-41.6666666666667</v>
      </c>
      <c r="Y59" s="12">
        <f t="shared" si="108"/>
        <v>-41</v>
      </c>
      <c r="Z59" s="12">
        <f t="shared" si="108"/>
        <v>-40</v>
      </c>
      <c r="AA59" s="12">
        <f t="shared" si="108"/>
        <v>-38.3333333333333</v>
      </c>
      <c r="AB59" s="12">
        <f t="shared" si="108"/>
        <v>-37</v>
      </c>
      <c r="AC59" s="12">
        <f t="shared" si="108"/>
        <v>-36.6666666666667</v>
      </c>
      <c r="AD59" s="12">
        <f t="shared" si="108"/>
        <v>-35.6666666666667</v>
      </c>
      <c r="AE59" s="12">
        <f t="shared" si="108"/>
        <v>-35.3333333333333</v>
      </c>
      <c r="AF59" s="12">
        <f t="shared" si="108"/>
        <v>-35</v>
      </c>
      <c r="AG59" s="12">
        <f t="shared" si="108"/>
        <v>-35</v>
      </c>
      <c r="AH59" s="12">
        <f t="shared" si="108"/>
        <v>-35.3333333333333</v>
      </c>
      <c r="AI59" s="12">
        <f t="shared" si="108"/>
        <v>-34.6666666666667</v>
      </c>
      <c r="AJ59" s="12">
        <f t="shared" si="108"/>
        <v>-34</v>
      </c>
      <c r="AK59" s="12">
        <f t="shared" si="108"/>
        <v>-33</v>
      </c>
      <c r="AL59" s="12">
        <f t="shared" si="108"/>
        <v>-32.3333333333333</v>
      </c>
      <c r="AM59" s="12">
        <f t="shared" si="108"/>
        <v>-32</v>
      </c>
      <c r="AN59" s="12">
        <f t="shared" si="108"/>
        <v>-31.6666666666667</v>
      </c>
      <c r="AO59" s="12">
        <f t="shared" si="108"/>
        <v>-32</v>
      </c>
      <c r="AP59" s="12">
        <f t="shared" si="108"/>
        <v>-34.3333333333333</v>
      </c>
      <c r="AQ59" s="12">
        <f t="shared" si="108"/>
        <v>-34</v>
      </c>
      <c r="AR59" s="12">
        <f t="shared" si="108"/>
        <v>-32.6666666666667</v>
      </c>
      <c r="AS59" s="12">
        <f t="shared" si="108"/>
        <v>-30.6666666666667</v>
      </c>
      <c r="AT59" s="12">
        <f t="shared" si="108"/>
        <v>-31.6666666666667</v>
      </c>
      <c r="AU59" s="12">
        <f t="shared" si="108"/>
        <v>-30.6666666666667</v>
      </c>
      <c r="AV59" s="12">
        <f t="shared" si="108"/>
        <v>-27.6666666666667</v>
      </c>
      <c r="AW59" s="12">
        <f t="shared" si="108"/>
        <v>-24.3333333333333</v>
      </c>
      <c r="AX59" s="12">
        <f t="shared" si="108"/>
        <v>-23.3333333333333</v>
      </c>
      <c r="AZ59" s="12" t="s">
        <v>12</v>
      </c>
      <c r="BA59" s="12">
        <f t="shared" si="56"/>
        <v>-1.5202383356220865</v>
      </c>
      <c r="BB59" s="12">
        <f t="shared" si="57"/>
        <v>-1.9113036170318696</v>
      </c>
      <c r="BC59" s="12">
        <f t="shared" si="58"/>
        <v>-1.9249275821118386</v>
      </c>
      <c r="BD59" s="12">
        <f t="shared" si="59"/>
        <v>-2.258413274272991</v>
      </c>
      <c r="BE59" s="12">
        <f t="shared" si="60"/>
        <v>-2.5116934807539284</v>
      </c>
      <c r="BF59" s="12">
        <f t="shared" si="61"/>
        <v>-3.0794015748971573</v>
      </c>
      <c r="BG59" s="12">
        <f t="shared" si="62"/>
        <v>-3.2419889256215892</v>
      </c>
      <c r="BH59" s="12">
        <f t="shared" si="63"/>
        <v>-3.4675939658968415</v>
      </c>
      <c r="BI59" s="12">
        <f t="shared" si="64"/>
        <v>-3.6137136320848504</v>
      </c>
      <c r="BJ59" s="12">
        <f t="shared" si="65"/>
        <v>-3.8192253298421339</v>
      </c>
      <c r="BK59" s="12">
        <f t="shared" si="66"/>
        <v>-3.9891325526938535</v>
      </c>
      <c r="BL59" s="12">
        <f t="shared" si="67"/>
        <v>-3.7961713557776386</v>
      </c>
      <c r="BM59" s="12">
        <f t="shared" si="68"/>
        <v>-3.8880037920186505</v>
      </c>
      <c r="BN59" s="12">
        <f t="shared" si="69"/>
        <v>-3.9939123671898158</v>
      </c>
      <c r="BO59" s="12">
        <f t="shared" si="70"/>
        <v>-4.969961130689553</v>
      </c>
      <c r="BP59" s="12">
        <f t="shared" si="71"/>
        <v>-4.6701167437439448</v>
      </c>
      <c r="BQ59" s="12">
        <f t="shared" si="72"/>
        <v>-4.8808495831984873</v>
      </c>
      <c r="BR59" s="12">
        <f t="shared" si="73"/>
        <v>-4.338561999471529</v>
      </c>
      <c r="BS59" s="12">
        <f t="shared" si="74"/>
        <v>-4.5201815966677268</v>
      </c>
      <c r="BT59" s="12">
        <f t="shared" si="75"/>
        <v>-3.9888992341346876</v>
      </c>
      <c r="BU59" s="12">
        <f t="shared" si="76"/>
        <v>-4.7479185510480555</v>
      </c>
      <c r="BV59" s="12">
        <f t="shared" si="77"/>
        <v>-3.9796116240879007</v>
      </c>
      <c r="BW59" s="12">
        <f t="shared" si="78"/>
        <v>-3.8878164182568256</v>
      </c>
      <c r="BX59" s="12">
        <f t="shared" si="79"/>
        <v>-3.108284478722394</v>
      </c>
      <c r="BY59" s="12">
        <f t="shared" si="80"/>
        <v>-3.0315342753254564</v>
      </c>
      <c r="BZ59" s="12">
        <f t="shared" si="81"/>
        <v>-3.1655716276581729</v>
      </c>
      <c r="CA59" s="12">
        <f t="shared" si="82"/>
        <v>-3.7704114583892805</v>
      </c>
      <c r="CB59" s="12">
        <f t="shared" si="83"/>
        <v>-6.2202809407676254</v>
      </c>
      <c r="CC59" s="12">
        <f t="shared" si="84"/>
        <v>-7.5023255811398295</v>
      </c>
      <c r="CD59" s="12">
        <f t="shared" si="85"/>
        <v>-7.3061063986610986</v>
      </c>
      <c r="CE59" s="12">
        <f t="shared" si="86"/>
        <v>-6.7042942069145877</v>
      </c>
      <c r="CF59" s="12">
        <f t="shared" si="87"/>
        <v>-6.7852283658248025</v>
      </c>
      <c r="CG59" s="12">
        <f t="shared" si="88"/>
        <v>-7.2061191720882087</v>
      </c>
      <c r="CH59" s="12">
        <f t="shared" si="89"/>
        <v>-7.5662108834524968</v>
      </c>
      <c r="CI59" s="12">
        <f t="shared" si="90"/>
        <v>-7.8087303051277379</v>
      </c>
      <c r="CJ59" s="12">
        <f t="shared" si="91"/>
        <v>-7.6542240000934116</v>
      </c>
      <c r="CK59" s="12">
        <f t="shared" si="92"/>
        <v>-7.3835571189004936</v>
      </c>
      <c r="CL59" s="12">
        <f t="shared" si="93"/>
        <v>-4.4891416468058569</v>
      </c>
      <c r="CM59" s="12">
        <f t="shared" si="94"/>
        <v>-3.0111777441498306</v>
      </c>
      <c r="CN59" s="12">
        <f t="shared" si="95"/>
        <v>-3.3317726818019398</v>
      </c>
      <c r="CO59" s="12">
        <f t="shared" si="96"/>
        <v>-6.3052840638781023</v>
      </c>
      <c r="CP59" s="12">
        <f t="shared" si="97"/>
        <v>-9.1991841056229049</v>
      </c>
      <c r="CQ59" s="12">
        <f t="shared" si="98"/>
        <v>-8.572627626491915</v>
      </c>
      <c r="CR59" s="12">
        <f t="shared" si="99"/>
        <v>-7.6291126947864054</v>
      </c>
      <c r="CS59" s="12">
        <f t="shared" si="100"/>
        <v>-7.8442700601274327</v>
      </c>
      <c r="CT59" s="12">
        <f t="shared" si="101"/>
        <v>-7.7723044216524508</v>
      </c>
      <c r="CU59" s="12">
        <f t="shared" si="102"/>
        <v>-7.3429584554240694</v>
      </c>
      <c r="CV59" s="12">
        <f t="shared" si="103"/>
        <v>-6.9991314999846619</v>
      </c>
      <c r="CW59" s="12">
        <f t="shared" si="104"/>
        <v>-7.0091180188553839</v>
      </c>
    </row>
    <row r="60" spans="1:101">
      <c r="A60" s="12" t="s">
        <v>33</v>
      </c>
      <c r="B60" s="12">
        <f t="shared" si="106"/>
        <v>-28.6666666666667</v>
      </c>
      <c r="C60" s="12">
        <f t="shared" si="108"/>
        <v>-30.3333333333333</v>
      </c>
      <c r="D60" s="12">
        <f t="shared" si="108"/>
        <v>-31.6666666666667</v>
      </c>
      <c r="E60" s="12">
        <f t="shared" si="108"/>
        <v>-33</v>
      </c>
      <c r="F60" s="12">
        <f t="shared" si="108"/>
        <v>-33.3333333333333</v>
      </c>
      <c r="G60" s="12">
        <f t="shared" si="108"/>
        <v>-33.6666666666667</v>
      </c>
      <c r="H60" s="12">
        <f t="shared" si="108"/>
        <v>-33.3333333333333</v>
      </c>
      <c r="I60" s="12">
        <f t="shared" si="108"/>
        <v>-34.3333333333333</v>
      </c>
      <c r="J60" s="12">
        <f t="shared" si="108"/>
        <v>-36.3333333333333</v>
      </c>
      <c r="K60" s="12">
        <f t="shared" si="108"/>
        <v>-38</v>
      </c>
      <c r="L60" s="12">
        <f t="shared" si="108"/>
        <v>-40</v>
      </c>
      <c r="M60" s="12">
        <f t="shared" si="108"/>
        <v>-39.6666666666667</v>
      </c>
      <c r="N60" s="12">
        <f t="shared" si="108"/>
        <v>-38</v>
      </c>
      <c r="O60" s="12">
        <f t="shared" si="108"/>
        <v>-37.3333333333333</v>
      </c>
      <c r="P60" s="12">
        <f t="shared" si="108"/>
        <v>-37</v>
      </c>
      <c r="Q60" s="12">
        <f t="shared" si="108"/>
        <v>-38.6666666666667</v>
      </c>
      <c r="R60" s="12">
        <f t="shared" si="108"/>
        <v>-39</v>
      </c>
      <c r="S60" s="12">
        <f t="shared" si="108"/>
        <v>-40.3333333333333</v>
      </c>
      <c r="T60" s="12">
        <f t="shared" si="108"/>
        <v>-40.6666666666667</v>
      </c>
      <c r="U60" s="12">
        <f t="shared" si="108"/>
        <v>-40.6666666666667</v>
      </c>
      <c r="V60" s="12">
        <f t="shared" si="108"/>
        <v>-41</v>
      </c>
      <c r="W60" s="12">
        <f t="shared" si="108"/>
        <v>-40.3333333333333</v>
      </c>
      <c r="X60" s="12">
        <f t="shared" si="108"/>
        <v>-39.3333333333333</v>
      </c>
      <c r="Y60" s="12">
        <f t="shared" si="108"/>
        <v>-38.3333333333333</v>
      </c>
      <c r="Z60" s="12">
        <f t="shared" si="108"/>
        <v>-39</v>
      </c>
      <c r="AA60" s="12">
        <f t="shared" si="108"/>
        <v>-39.6666666666667</v>
      </c>
      <c r="AB60" s="12">
        <f t="shared" si="108"/>
        <v>-39.6666666666667</v>
      </c>
      <c r="AC60" s="12">
        <f t="shared" si="108"/>
        <v>-39</v>
      </c>
      <c r="AD60" s="12">
        <f t="shared" si="108"/>
        <v>-38.6666666666667</v>
      </c>
      <c r="AE60" s="12">
        <f t="shared" si="108"/>
        <v>-37.6666666666667</v>
      </c>
      <c r="AF60" s="12">
        <f t="shared" si="108"/>
        <v>-40</v>
      </c>
      <c r="AG60" s="12">
        <f t="shared" si="108"/>
        <v>-38.3333333333333</v>
      </c>
      <c r="AH60" s="12">
        <f t="shared" si="108"/>
        <v>-37.6666666666667</v>
      </c>
      <c r="AI60" s="12">
        <f t="shared" si="108"/>
        <v>-33.6666666666667</v>
      </c>
      <c r="AJ60" s="12">
        <f t="shared" si="108"/>
        <v>-33.3333333333333</v>
      </c>
      <c r="AK60" s="12">
        <f t="shared" si="108"/>
        <v>-33.3333333333333</v>
      </c>
      <c r="AL60" s="12">
        <f t="shared" si="108"/>
        <v>-33.3333333333333</v>
      </c>
      <c r="AM60" s="12">
        <f t="shared" si="108"/>
        <v>-33</v>
      </c>
      <c r="AN60" s="12">
        <f t="shared" si="108"/>
        <v>-32.6666666666667</v>
      </c>
      <c r="AO60" s="12">
        <f t="shared" si="108"/>
        <v>-33.3333333333333</v>
      </c>
      <c r="AP60" s="12">
        <f t="shared" si="108"/>
        <v>-35.6666666666667</v>
      </c>
      <c r="AQ60" s="12">
        <f t="shared" si="108"/>
        <v>-37.3333333333333</v>
      </c>
      <c r="AR60" s="12">
        <f t="shared" si="108"/>
        <v>-37.6666666666667</v>
      </c>
      <c r="AS60" s="12">
        <f t="shared" si="108"/>
        <v>-37</v>
      </c>
      <c r="AT60" s="12">
        <f t="shared" si="108"/>
        <v>-36</v>
      </c>
      <c r="AU60" s="12">
        <f t="shared" si="108"/>
        <v>-34.6666666666667</v>
      </c>
      <c r="AV60" s="12">
        <f t="shared" si="108"/>
        <v>-35.3333333333333</v>
      </c>
      <c r="AW60" s="12">
        <f t="shared" si="108"/>
        <v>-37.3333333333333</v>
      </c>
      <c r="AX60" s="12">
        <f t="shared" si="108"/>
        <v>-39.3333333333333</v>
      </c>
      <c r="AZ60" s="12" t="s">
        <v>33</v>
      </c>
      <c r="BA60" s="12">
        <f t="shared" si="56"/>
        <v>-1.5400460012327988</v>
      </c>
      <c r="BB60" s="12">
        <f t="shared" si="57"/>
        <v>-1.9609478668249039</v>
      </c>
      <c r="BC60" s="12">
        <f t="shared" si="58"/>
        <v>-1.9806328819157182</v>
      </c>
      <c r="BD60" s="12">
        <f t="shared" si="59"/>
        <v>-2.3303372638995188</v>
      </c>
      <c r="BE60" s="12">
        <f t="shared" si="60"/>
        <v>-2.5996827428185547</v>
      </c>
      <c r="BF60" s="12">
        <f t="shared" si="61"/>
        <v>-3.1869362330681703</v>
      </c>
      <c r="BG60" s="12">
        <f t="shared" si="62"/>
        <v>-3.3343240532500524</v>
      </c>
      <c r="BH60" s="12">
        <f t="shared" si="63"/>
        <v>-3.5322075180564103</v>
      </c>
      <c r="BI60" s="12">
        <f t="shared" si="64"/>
        <v>-3.7137857018964309</v>
      </c>
      <c r="BJ60" s="12">
        <f t="shared" si="65"/>
        <v>-3.9115328906842408</v>
      </c>
      <c r="BK60" s="12">
        <f t="shared" si="66"/>
        <v>-4.1205111696987418</v>
      </c>
      <c r="BL60" s="12">
        <f t="shared" si="67"/>
        <v>-3.8865563880580596</v>
      </c>
      <c r="BM60" s="12">
        <f t="shared" si="68"/>
        <v>-3.946207441599769</v>
      </c>
      <c r="BN60" s="12">
        <f t="shared" si="69"/>
        <v>-4.0418872905194219</v>
      </c>
      <c r="BO60" s="12">
        <f t="shared" si="70"/>
        <v>-4.897087800327534</v>
      </c>
      <c r="BP60" s="12">
        <f t="shared" si="71"/>
        <v>-4.5630653570678685</v>
      </c>
      <c r="BQ60" s="12">
        <f t="shared" si="72"/>
        <v>-4.6627110543404555</v>
      </c>
      <c r="BR60" s="12">
        <f t="shared" si="73"/>
        <v>-4.2166922803852476</v>
      </c>
      <c r="BS60" s="12">
        <f t="shared" si="74"/>
        <v>-4.443351314571391</v>
      </c>
      <c r="BT60" s="12">
        <f t="shared" si="75"/>
        <v>-3.9547086692706759</v>
      </c>
      <c r="BU60" s="12">
        <f t="shared" si="76"/>
        <v>-4.7343141998989218</v>
      </c>
      <c r="BV60" s="12">
        <f t="shared" si="77"/>
        <v>-3.9454029281788356</v>
      </c>
      <c r="BW60" s="12">
        <f t="shared" si="78"/>
        <v>-3.810060089891687</v>
      </c>
      <c r="BX60" s="12">
        <f t="shared" si="79"/>
        <v>-3.0368296631195792</v>
      </c>
      <c r="BY60" s="12">
        <f t="shared" si="80"/>
        <v>-3.0051731077139308</v>
      </c>
      <c r="BZ60" s="12">
        <f t="shared" si="81"/>
        <v>-3.2028136468070945</v>
      </c>
      <c r="CA60" s="12">
        <f t="shared" si="82"/>
        <v>-3.8601831597795027</v>
      </c>
      <c r="CB60" s="12">
        <f t="shared" si="83"/>
        <v>-6.3502569604254546</v>
      </c>
      <c r="CC60" s="12">
        <f t="shared" si="84"/>
        <v>-7.7057018770141026</v>
      </c>
      <c r="CD60" s="12">
        <f t="shared" si="85"/>
        <v>-7.4606162016539361</v>
      </c>
      <c r="CE60" s="12">
        <f t="shared" si="86"/>
        <v>-7.0090348526834321</v>
      </c>
      <c r="CF60" s="12">
        <f t="shared" si="87"/>
        <v>-6.99084134660737</v>
      </c>
      <c r="CG60" s="12">
        <f t="shared" si="88"/>
        <v>-7.3585144415885679</v>
      </c>
      <c r="CH60" s="12">
        <f t="shared" si="89"/>
        <v>-7.4972180790441154</v>
      </c>
      <c r="CI60" s="12">
        <f t="shared" si="90"/>
        <v>-7.76097048674775</v>
      </c>
      <c r="CJ60" s="12">
        <f t="shared" si="91"/>
        <v>-7.6778481482418464</v>
      </c>
      <c r="CK60" s="12">
        <f t="shared" si="92"/>
        <v>-7.4523480237349702</v>
      </c>
      <c r="CL60" s="12">
        <f t="shared" si="93"/>
        <v>-4.5310962416358178</v>
      </c>
      <c r="CM60" s="12">
        <f t="shared" si="94"/>
        <v>-3.0394075355012351</v>
      </c>
      <c r="CN60" s="12">
        <f t="shared" si="95"/>
        <v>-3.3732900983976011</v>
      </c>
      <c r="CO60" s="12">
        <f t="shared" si="96"/>
        <v>-6.3821777719741801</v>
      </c>
      <c r="CP60" s="12">
        <f t="shared" si="97"/>
        <v>-9.4805047204737551</v>
      </c>
      <c r="CQ60" s="12">
        <f t="shared" si="98"/>
        <v>-8.9707372685890636</v>
      </c>
      <c r="CR60" s="12">
        <f t="shared" si="99"/>
        <v>-8.0863781244423709</v>
      </c>
      <c r="CS60" s="12">
        <f t="shared" si="100"/>
        <v>-8.1629435313201064</v>
      </c>
      <c r="CT60" s="12">
        <f t="shared" si="101"/>
        <v>-8.0665241473932365</v>
      </c>
      <c r="CU60" s="12">
        <f t="shared" si="102"/>
        <v>-7.891296262160278</v>
      </c>
      <c r="CV60" s="12">
        <f t="shared" si="103"/>
        <v>-7.9151252197813129</v>
      </c>
      <c r="CW60" s="12">
        <f t="shared" si="104"/>
        <v>-8.1495846795504985</v>
      </c>
    </row>
    <row r="61" spans="1:101">
      <c r="A61" s="12" t="s">
        <v>14</v>
      </c>
      <c r="B61" s="12" t="s">
        <v>89</v>
      </c>
      <c r="C61" s="12" t="s">
        <v>89</v>
      </c>
      <c r="D61" s="12" t="s">
        <v>89</v>
      </c>
      <c r="E61" s="12" t="s">
        <v>89</v>
      </c>
      <c r="F61" s="12" t="s">
        <v>89</v>
      </c>
      <c r="G61" s="12" t="s">
        <v>89</v>
      </c>
      <c r="H61" s="12" t="s">
        <v>89</v>
      </c>
      <c r="I61" s="12" t="s">
        <v>89</v>
      </c>
      <c r="J61" s="12" t="s">
        <v>89</v>
      </c>
      <c r="K61" s="12" t="s">
        <v>89</v>
      </c>
      <c r="L61" s="12" t="s">
        <v>89</v>
      </c>
      <c r="M61" s="12" t="s">
        <v>89</v>
      </c>
      <c r="N61" s="12" t="s">
        <v>89</v>
      </c>
      <c r="O61" s="12" t="s">
        <v>89</v>
      </c>
      <c r="P61" s="12" t="s">
        <v>89</v>
      </c>
      <c r="Q61" s="12" t="s">
        <v>89</v>
      </c>
      <c r="R61" s="12" t="s">
        <v>89</v>
      </c>
      <c r="S61" s="12" t="s">
        <v>89</v>
      </c>
      <c r="T61" s="12" t="s">
        <v>89</v>
      </c>
      <c r="U61" s="12" t="s">
        <v>89</v>
      </c>
      <c r="V61" s="12" t="s">
        <v>89</v>
      </c>
      <c r="W61" s="12" t="s">
        <v>89</v>
      </c>
      <c r="X61" s="12" t="s">
        <v>89</v>
      </c>
      <c r="Y61" s="12" t="s">
        <v>89</v>
      </c>
      <c r="Z61" s="12" t="s">
        <v>89</v>
      </c>
      <c r="AA61" s="12" t="s">
        <v>89</v>
      </c>
      <c r="AB61" s="12" t="s">
        <v>89</v>
      </c>
      <c r="AC61" s="12" t="s">
        <v>89</v>
      </c>
      <c r="AD61" s="12" t="s">
        <v>89</v>
      </c>
      <c r="AE61" s="12" t="s">
        <v>89</v>
      </c>
      <c r="AF61" s="12">
        <f t="shared" si="108"/>
        <v>-50.226500000000001</v>
      </c>
      <c r="AG61" s="12">
        <f t="shared" si="108"/>
        <v>-49.321666666666701</v>
      </c>
      <c r="AH61" s="12">
        <f t="shared" si="108"/>
        <v>-43.008333333333297</v>
      </c>
      <c r="AI61" s="12">
        <f t="shared" si="108"/>
        <v>-36.356666666666698</v>
      </c>
      <c r="AJ61" s="12">
        <f t="shared" si="108"/>
        <v>-29.2753333333333</v>
      </c>
      <c r="AK61" s="12">
        <f t="shared" si="108"/>
        <v>-29.9776666666667</v>
      </c>
      <c r="AL61" s="12">
        <f t="shared" si="108"/>
        <v>-35.755000000000003</v>
      </c>
      <c r="AM61" s="12">
        <f t="shared" si="108"/>
        <v>-38.384333333333302</v>
      </c>
      <c r="AN61" s="12">
        <f t="shared" si="108"/>
        <v>-39.545000000000002</v>
      </c>
      <c r="AO61" s="12">
        <f t="shared" si="108"/>
        <v>-36.548333333333296</v>
      </c>
      <c r="AP61" s="12">
        <f t="shared" si="108"/>
        <v>-34.616</v>
      </c>
      <c r="AQ61" s="12">
        <f t="shared" si="108"/>
        <v>-31.877666666666698</v>
      </c>
      <c r="AR61" s="12">
        <f t="shared" si="108"/>
        <v>-28.717666666666702</v>
      </c>
      <c r="AS61" s="12">
        <f t="shared" si="108"/>
        <v>-30.166333333333299</v>
      </c>
      <c r="AT61" s="12">
        <f t="shared" si="108"/>
        <v>-26.962000000000003</v>
      </c>
      <c r="AU61" s="12">
        <f t="shared" si="108"/>
        <v>-25.915666666666702</v>
      </c>
      <c r="AV61" s="12">
        <f t="shared" si="108"/>
        <v>-22.913333333333298</v>
      </c>
      <c r="AW61" s="12">
        <f t="shared" si="108"/>
        <v>-25.120333333333299</v>
      </c>
      <c r="AX61" s="12">
        <f t="shared" si="108"/>
        <v>-29.1323333333333</v>
      </c>
      <c r="AZ61" s="12" t="s">
        <v>14</v>
      </c>
      <c r="BA61" s="12" t="e">
        <f t="shared" si="56"/>
        <v>#VALUE!</v>
      </c>
      <c r="BB61" s="12" t="e">
        <f t="shared" si="57"/>
        <v>#VALUE!</v>
      </c>
      <c r="BC61" s="12" t="e">
        <f t="shared" si="58"/>
        <v>#VALUE!</v>
      </c>
      <c r="BD61" s="12" t="e">
        <f t="shared" si="59"/>
        <v>#VALUE!</v>
      </c>
      <c r="BE61" s="12" t="e">
        <f t="shared" si="60"/>
        <v>#VALUE!</v>
      </c>
      <c r="BF61" s="12" t="e">
        <f t="shared" si="61"/>
        <v>#VALUE!</v>
      </c>
      <c r="BG61" s="12" t="e">
        <f t="shared" si="62"/>
        <v>#VALUE!</v>
      </c>
      <c r="BH61" s="12" t="e">
        <f t="shared" si="63"/>
        <v>#VALUE!</v>
      </c>
      <c r="BI61" s="12" t="e">
        <f t="shared" si="64"/>
        <v>#VALUE!</v>
      </c>
      <c r="BJ61" s="12" t="e">
        <f t="shared" si="65"/>
        <v>#VALUE!</v>
      </c>
      <c r="BK61" s="12" t="e">
        <f t="shared" si="66"/>
        <v>#VALUE!</v>
      </c>
      <c r="BL61" s="12" t="e">
        <f t="shared" si="67"/>
        <v>#VALUE!</v>
      </c>
      <c r="BM61" s="12" t="e">
        <f t="shared" si="68"/>
        <v>#VALUE!</v>
      </c>
      <c r="BN61" s="12" t="e">
        <f t="shared" si="69"/>
        <v>#VALUE!</v>
      </c>
      <c r="BO61" s="12" t="e">
        <f t="shared" si="70"/>
        <v>#VALUE!</v>
      </c>
      <c r="BP61" s="12" t="e">
        <f t="shared" si="71"/>
        <v>#VALUE!</v>
      </c>
      <c r="BQ61" s="12" t="e">
        <f t="shared" si="72"/>
        <v>#VALUE!</v>
      </c>
      <c r="BR61" s="12" t="e">
        <f t="shared" si="73"/>
        <v>#VALUE!</v>
      </c>
      <c r="BS61" s="12" t="e">
        <f t="shared" si="74"/>
        <v>#VALUE!</v>
      </c>
      <c r="BT61" s="12" t="e">
        <f t="shared" si="75"/>
        <v>#VALUE!</v>
      </c>
      <c r="BU61" s="12" t="e">
        <f t="shared" si="76"/>
        <v>#VALUE!</v>
      </c>
      <c r="BV61" s="12" t="e">
        <f t="shared" si="77"/>
        <v>#VALUE!</v>
      </c>
      <c r="BW61" s="12" t="e">
        <f t="shared" si="78"/>
        <v>#VALUE!</v>
      </c>
      <c r="BX61" s="12" t="e">
        <f t="shared" si="79"/>
        <v>#VALUE!</v>
      </c>
      <c r="BY61" s="12" t="e">
        <f t="shared" si="80"/>
        <v>#VALUE!</v>
      </c>
      <c r="BZ61" s="12" t="e">
        <f t="shared" si="81"/>
        <v>#VALUE!</v>
      </c>
      <c r="CA61" s="12" t="e">
        <f t="shared" si="82"/>
        <v>#VALUE!</v>
      </c>
      <c r="CB61" s="12" t="e">
        <f t="shared" si="83"/>
        <v>#VALUE!</v>
      </c>
      <c r="CC61" s="12" t="e">
        <f t="shared" si="84"/>
        <v>#VALUE!</v>
      </c>
      <c r="CD61" s="12" t="e">
        <f t="shared" si="85"/>
        <v>#VALUE!</v>
      </c>
      <c r="CE61" s="12">
        <f t="shared" si="86"/>
        <v>-7.632320895474451</v>
      </c>
      <c r="CF61" s="12">
        <f t="shared" si="87"/>
        <v>-7.6686445377571149</v>
      </c>
      <c r="CG61" s="12">
        <f t="shared" si="88"/>
        <v>-7.7073907549804481</v>
      </c>
      <c r="CH61" s="12">
        <f t="shared" si="89"/>
        <v>-7.6828087229026618</v>
      </c>
      <c r="CI61" s="12">
        <f t="shared" si="90"/>
        <v>-7.4702564722687734</v>
      </c>
      <c r="CJ61" s="12">
        <f t="shared" si="91"/>
        <v>-7.4400238488315402</v>
      </c>
      <c r="CK61" s="12">
        <f t="shared" si="92"/>
        <v>-7.6189366649424626</v>
      </c>
      <c r="CL61" s="12">
        <f t="shared" si="93"/>
        <v>-4.7569937650652721</v>
      </c>
      <c r="CM61" s="12">
        <f t="shared" si="94"/>
        <v>-3.2335814503466458</v>
      </c>
      <c r="CN61" s="12">
        <f t="shared" si="95"/>
        <v>-3.4733989691638927</v>
      </c>
      <c r="CO61" s="12">
        <f t="shared" si="96"/>
        <v>-6.3215855299944721</v>
      </c>
      <c r="CP61" s="12">
        <f t="shared" si="97"/>
        <v>-9.0200672701473685</v>
      </c>
      <c r="CQ61" s="12">
        <f t="shared" si="98"/>
        <v>-8.2582006311635876</v>
      </c>
      <c r="CR61" s="12">
        <f t="shared" si="99"/>
        <v>-7.5929887258435791</v>
      </c>
      <c r="CS61" s="12">
        <f t="shared" si="100"/>
        <v>-7.498288723787935</v>
      </c>
      <c r="CT61" s="12">
        <f t="shared" si="101"/>
        <v>-7.4228449424038319</v>
      </c>
      <c r="CU61" s="12">
        <f t="shared" si="102"/>
        <v>-7.0029890152476124</v>
      </c>
      <c r="CV61" s="12">
        <f t="shared" si="103"/>
        <v>-7.0545843505600434</v>
      </c>
      <c r="CW61" s="12">
        <f t="shared" si="104"/>
        <v>-7.4224659041910686</v>
      </c>
    </row>
    <row r="62" spans="1:101">
      <c r="A62" s="12" t="s">
        <v>16</v>
      </c>
      <c r="B62" s="12">
        <f t="shared" ref="B62:B68" si="109">B22-75</f>
        <v>-36.607666666666702</v>
      </c>
      <c r="C62" s="12">
        <f t="shared" si="108"/>
        <v>-36.536333333333303</v>
      </c>
      <c r="D62" s="12">
        <f t="shared" si="108"/>
        <v>-36.673666666666698</v>
      </c>
      <c r="E62" s="12">
        <f t="shared" si="108"/>
        <v>-37.3943333333333</v>
      </c>
      <c r="F62" s="12">
        <f t="shared" si="108"/>
        <v>-40.384333333333302</v>
      </c>
      <c r="G62" s="12">
        <f t="shared" si="108"/>
        <v>-39.786000000000001</v>
      </c>
      <c r="H62" s="12">
        <f t="shared" si="108"/>
        <v>-38.670666666666698</v>
      </c>
      <c r="I62" s="12">
        <f t="shared" si="108"/>
        <v>-40.162999999999997</v>
      </c>
      <c r="J62" s="12">
        <f t="shared" si="108"/>
        <v>-38.962000000000003</v>
      </c>
      <c r="K62" s="12">
        <f t="shared" si="108"/>
        <v>-36.655000000000001</v>
      </c>
      <c r="L62" s="12">
        <f t="shared" si="108"/>
        <v>-32.633333333333297</v>
      </c>
      <c r="M62" s="12">
        <f t="shared" si="108"/>
        <v>-31.692666666666703</v>
      </c>
      <c r="N62" s="12">
        <f t="shared" si="108"/>
        <v>-33.094000000000001</v>
      </c>
      <c r="O62" s="12">
        <f t="shared" si="108"/>
        <v>-35.593666666666699</v>
      </c>
      <c r="P62" s="12">
        <f t="shared" si="108"/>
        <v>-37.243333333333297</v>
      </c>
      <c r="Q62" s="12">
        <f t="shared" si="108"/>
        <v>-34.251333333333299</v>
      </c>
      <c r="R62" s="12">
        <f t="shared" si="108"/>
        <v>-31.311999999999998</v>
      </c>
      <c r="S62" s="12">
        <f t="shared" si="108"/>
        <v>-28.966999999999999</v>
      </c>
      <c r="T62" s="12">
        <f t="shared" si="108"/>
        <v>-27.231333333333303</v>
      </c>
      <c r="U62" s="12">
        <f t="shared" si="108"/>
        <v>-23.801666666666698</v>
      </c>
      <c r="V62" s="12">
        <f t="shared" si="108"/>
        <v>-23.564999999999998</v>
      </c>
      <c r="W62" s="12">
        <f t="shared" si="108"/>
        <v>-19.825333333333298</v>
      </c>
      <c r="X62" s="12">
        <f t="shared" si="108"/>
        <v>-18.937666666666701</v>
      </c>
      <c r="Y62" s="12">
        <f t="shared" si="108"/>
        <v>-13.064666666666703</v>
      </c>
      <c r="Z62" s="12">
        <f t="shared" si="108"/>
        <v>-13.585333333333303</v>
      </c>
      <c r="AA62" s="12">
        <f t="shared" si="108"/>
        <v>-9.9623333333333051</v>
      </c>
      <c r="AB62" s="12">
        <f t="shared" si="108"/>
        <v>-5.9200000000000017</v>
      </c>
      <c r="AC62" s="12">
        <f t="shared" si="108"/>
        <v>-1.9333333333293012E-2</v>
      </c>
      <c r="AD62" s="12">
        <f t="shared" si="108"/>
        <v>2.7049999999999983</v>
      </c>
      <c r="AE62" s="12">
        <f t="shared" si="108"/>
        <v>4.5446666666666999</v>
      </c>
      <c r="AF62" s="12">
        <f t="shared" si="108"/>
        <v>7.3536666666666974</v>
      </c>
      <c r="AG62" s="12">
        <f t="shared" si="108"/>
        <v>7.651333333333298</v>
      </c>
      <c r="AH62" s="12">
        <f t="shared" si="108"/>
        <v>6.466666666666697</v>
      </c>
      <c r="AI62" s="12">
        <f t="shared" si="108"/>
        <v>6.3599999999999994</v>
      </c>
      <c r="AJ62" s="12">
        <f t="shared" si="108"/>
        <v>7.1836666666666957</v>
      </c>
      <c r="AK62" s="12">
        <f t="shared" si="108"/>
        <v>7.604333333333301</v>
      </c>
      <c r="AL62" s="12">
        <f t="shared" si="108"/>
        <v>5.8816666666667032</v>
      </c>
      <c r="AM62" s="12">
        <f t="shared" si="108"/>
        <v>93.848000000000013</v>
      </c>
      <c r="AN62" s="12">
        <f t="shared" si="108"/>
        <v>171.78966666666699</v>
      </c>
      <c r="AO62" s="12">
        <f t="shared" si="108"/>
        <v>152.72399999999999</v>
      </c>
      <c r="AP62" s="12">
        <f t="shared" si="108"/>
        <v>52.000666666667001</v>
      </c>
      <c r="AQ62" s="12">
        <f t="shared" si="108"/>
        <v>-39.398000000000003</v>
      </c>
      <c r="AR62" s="12">
        <f t="shared" si="108"/>
        <v>-33.764000000000003</v>
      </c>
      <c r="AS62" s="12">
        <f t="shared" si="108"/>
        <v>-34.692333333333302</v>
      </c>
      <c r="AT62" s="12">
        <f t="shared" si="108"/>
        <v>-34.228000000000002</v>
      </c>
      <c r="AU62" s="12">
        <f t="shared" si="108"/>
        <v>-31.702666666666701</v>
      </c>
      <c r="AV62" s="12">
        <f t="shared" si="108"/>
        <v>-28.887</v>
      </c>
      <c r="AW62" s="12">
        <f t="shared" si="108"/>
        <v>-27.865000000000002</v>
      </c>
      <c r="AX62" s="12">
        <f t="shared" si="108"/>
        <v>-35.201999999999998</v>
      </c>
      <c r="AZ62" s="12" t="s">
        <v>16</v>
      </c>
      <c r="BA62" s="12">
        <f t="shared" si="56"/>
        <v>-1.6580155056937922</v>
      </c>
      <c r="BB62" s="12">
        <f t="shared" si="57"/>
        <v>-2.0764265973747289</v>
      </c>
      <c r="BC62" s="12">
        <f t="shared" si="58"/>
        <v>-2.073605027288393</v>
      </c>
      <c r="BD62" s="12">
        <f t="shared" si="59"/>
        <v>-2.4251546594241704</v>
      </c>
      <c r="BE62" s="12">
        <f t="shared" si="60"/>
        <v>-2.7688860937688342</v>
      </c>
      <c r="BF62" s="12">
        <f t="shared" si="61"/>
        <v>-3.3664018016775725</v>
      </c>
      <c r="BG62" s="12">
        <f t="shared" si="62"/>
        <v>-3.4985985047597157</v>
      </c>
      <c r="BH62" s="12">
        <f t="shared" si="63"/>
        <v>-3.7205452536761934</v>
      </c>
      <c r="BI62" s="12">
        <f t="shared" si="64"/>
        <v>-3.8014710732891124</v>
      </c>
      <c r="BJ62" s="12">
        <f t="shared" si="65"/>
        <v>-3.8649752646845039</v>
      </c>
      <c r="BK62" s="12">
        <f t="shared" si="66"/>
        <v>-3.8565595846252854</v>
      </c>
      <c r="BL62" s="12">
        <f t="shared" si="67"/>
        <v>-3.6162825452815337</v>
      </c>
      <c r="BM62" s="12">
        <f t="shared" si="68"/>
        <v>-3.7748791786927911</v>
      </c>
      <c r="BN62" s="12">
        <f t="shared" si="69"/>
        <v>-3.9792920093051194</v>
      </c>
      <c r="BO62" s="12">
        <f t="shared" si="70"/>
        <v>-4.9077273065603872</v>
      </c>
      <c r="BP62" s="12">
        <f t="shared" si="71"/>
        <v>-4.3858150235789477</v>
      </c>
      <c r="BQ62" s="12">
        <f t="shared" si="72"/>
        <v>-4.3482643649916008</v>
      </c>
      <c r="BR62" s="12">
        <f t="shared" si="73"/>
        <v>-3.8011287252729469</v>
      </c>
      <c r="BS62" s="12">
        <f t="shared" si="74"/>
        <v>-3.9272310895422406</v>
      </c>
      <c r="BT62" s="12">
        <f t="shared" si="75"/>
        <v>-3.3780847928391204</v>
      </c>
      <c r="BU62" s="12">
        <f t="shared" si="76"/>
        <v>-4.0227386130434244</v>
      </c>
      <c r="BV62" s="12">
        <f t="shared" si="77"/>
        <v>-3.2438509924757297</v>
      </c>
      <c r="BW62" s="12">
        <f t="shared" si="78"/>
        <v>-3.1303920236520311</v>
      </c>
      <c r="BX62" s="12">
        <f t="shared" si="79"/>
        <v>-2.3597416941712201</v>
      </c>
      <c r="BY62" s="12">
        <f t="shared" si="80"/>
        <v>-2.3352128199228743</v>
      </c>
      <c r="BZ62" s="12">
        <f t="shared" si="81"/>
        <v>-2.3731266337026726</v>
      </c>
      <c r="CA62" s="12">
        <f t="shared" si="82"/>
        <v>-2.7241222786862553</v>
      </c>
      <c r="CB62" s="12">
        <f t="shared" si="83"/>
        <v>-4.1788775760217289</v>
      </c>
      <c r="CC62" s="12">
        <f t="shared" si="84"/>
        <v>-4.9010297700768417</v>
      </c>
      <c r="CD62" s="12">
        <f t="shared" si="85"/>
        <v>-4.6654455741975873</v>
      </c>
      <c r="CE62" s="12">
        <f t="shared" si="86"/>
        <v>-4.1229174607789059</v>
      </c>
      <c r="CF62" s="12">
        <f t="shared" si="87"/>
        <v>-4.154328031519511</v>
      </c>
      <c r="CG62" s="12">
        <f t="shared" si="88"/>
        <v>-4.4760667727532795</v>
      </c>
      <c r="CH62" s="12">
        <f t="shared" si="89"/>
        <v>-4.7356660945913003</v>
      </c>
      <c r="CI62" s="12">
        <f t="shared" si="90"/>
        <v>-4.8583436447949007</v>
      </c>
      <c r="CJ62" s="12">
        <f t="shared" si="91"/>
        <v>-4.7764956416879238</v>
      </c>
      <c r="CK62" s="12">
        <f t="shared" si="92"/>
        <v>-4.7547126906509671</v>
      </c>
      <c r="CL62" s="12">
        <f t="shared" si="93"/>
        <v>0.79076020335511077</v>
      </c>
      <c r="CM62" s="12">
        <f t="shared" si="94"/>
        <v>2.7323520949720148</v>
      </c>
      <c r="CN62" s="12">
        <f t="shared" si="95"/>
        <v>2.4201747656109713</v>
      </c>
      <c r="CO62" s="12">
        <f t="shared" si="96"/>
        <v>-1.3263780178032167</v>
      </c>
      <c r="CP62" s="12">
        <f t="shared" si="97"/>
        <v>-9.6547547093123764</v>
      </c>
      <c r="CQ62" s="12">
        <f t="shared" si="98"/>
        <v>-8.6599994226108343</v>
      </c>
      <c r="CR62" s="12">
        <f t="shared" si="99"/>
        <v>-7.9197650418366701</v>
      </c>
      <c r="CS62" s="12">
        <f t="shared" si="100"/>
        <v>-8.0326305949462409</v>
      </c>
      <c r="CT62" s="12">
        <f t="shared" si="101"/>
        <v>-7.8485073306193147</v>
      </c>
      <c r="CU62" s="12">
        <f t="shared" si="102"/>
        <v>-7.4302395297919492</v>
      </c>
      <c r="CV62" s="12">
        <f t="shared" si="103"/>
        <v>-7.2479764605294221</v>
      </c>
      <c r="CW62" s="12">
        <f t="shared" si="104"/>
        <v>-7.8551066838701828</v>
      </c>
    </row>
    <row r="63" spans="1:101">
      <c r="A63" s="12" t="s">
        <v>35</v>
      </c>
      <c r="B63" s="12">
        <f t="shared" si="109"/>
        <v>-8</v>
      </c>
      <c r="C63" s="12">
        <f t="shared" si="108"/>
        <v>-9.6666666666666998</v>
      </c>
      <c r="D63" s="12">
        <f t="shared" si="108"/>
        <v>-12</v>
      </c>
      <c r="E63" s="12">
        <f t="shared" si="108"/>
        <v>-11.3333333333333</v>
      </c>
      <c r="F63" s="12">
        <f t="shared" si="108"/>
        <v>-13.6666666666667</v>
      </c>
      <c r="G63" s="12">
        <f t="shared" si="108"/>
        <v>-16</v>
      </c>
      <c r="H63" s="12">
        <f t="shared" si="108"/>
        <v>-20</v>
      </c>
      <c r="I63" s="12">
        <f t="shared" si="108"/>
        <v>-22.3333333333333</v>
      </c>
      <c r="J63" s="12">
        <f t="shared" si="108"/>
        <v>-24.3333333333333</v>
      </c>
      <c r="K63" s="12">
        <f t="shared" si="108"/>
        <v>-25.6666666666667</v>
      </c>
      <c r="L63" s="12">
        <f t="shared" si="108"/>
        <v>-28.3333333333333</v>
      </c>
      <c r="M63" s="12">
        <f t="shared" si="108"/>
        <v>-30.6666666666667</v>
      </c>
      <c r="N63" s="12">
        <f t="shared" si="108"/>
        <v>-33.3333333333333</v>
      </c>
      <c r="O63" s="12">
        <f t="shared" si="108"/>
        <v>-37</v>
      </c>
      <c r="P63" s="12">
        <f t="shared" si="108"/>
        <v>-38.6666666666667</v>
      </c>
      <c r="Q63" s="12">
        <f t="shared" si="108"/>
        <v>-37.6666666666667</v>
      </c>
      <c r="R63" s="12">
        <f t="shared" si="108"/>
        <v>-37.3333333333333</v>
      </c>
      <c r="S63" s="12">
        <f t="shared" si="108"/>
        <v>-37.3333333333333</v>
      </c>
      <c r="T63" s="12">
        <f t="shared" si="108"/>
        <v>-38.6666666666667</v>
      </c>
      <c r="U63" s="12">
        <f t="shared" si="108"/>
        <v>-39.6666666666667</v>
      </c>
      <c r="V63" s="12">
        <f t="shared" si="108"/>
        <v>-40.6666666666667</v>
      </c>
      <c r="W63" s="12">
        <f t="shared" si="108"/>
        <v>-42</v>
      </c>
      <c r="X63" s="12">
        <f t="shared" si="108"/>
        <v>-40.3333333333333</v>
      </c>
      <c r="Y63" s="12">
        <f t="shared" si="108"/>
        <v>-42</v>
      </c>
      <c r="Z63" s="12">
        <f t="shared" si="108"/>
        <v>-42.6666666666667</v>
      </c>
      <c r="AA63" s="12">
        <f t="shared" si="108"/>
        <v>-45</v>
      </c>
      <c r="AB63" s="12">
        <f t="shared" si="108"/>
        <v>-45</v>
      </c>
      <c r="AC63" s="12">
        <f t="shared" si="108"/>
        <v>-44.3333333333333</v>
      </c>
      <c r="AD63" s="12">
        <f t="shared" si="108"/>
        <v>-42.3333333333333</v>
      </c>
      <c r="AE63" s="12">
        <f t="shared" si="108"/>
        <v>-41</v>
      </c>
      <c r="AF63" s="12">
        <f t="shared" si="108"/>
        <v>-40.6666666666667</v>
      </c>
      <c r="AG63" s="12">
        <f t="shared" si="108"/>
        <v>-40.3333333333333</v>
      </c>
      <c r="AH63" s="12">
        <f t="shared" si="108"/>
        <v>-39</v>
      </c>
      <c r="AI63" s="12">
        <f t="shared" si="108"/>
        <v>-38</v>
      </c>
      <c r="AJ63" s="12">
        <f t="shared" si="108"/>
        <v>-38</v>
      </c>
      <c r="AK63" s="12">
        <f t="shared" si="108"/>
        <v>-39</v>
      </c>
      <c r="AL63" s="12">
        <f t="shared" si="108"/>
        <v>-40</v>
      </c>
      <c r="AM63" s="12">
        <f t="shared" si="108"/>
        <v>-41</v>
      </c>
      <c r="AN63" s="12">
        <f t="shared" si="108"/>
        <v>-41</v>
      </c>
      <c r="AO63" s="12">
        <f t="shared" si="108"/>
        <v>-37.3333333333333</v>
      </c>
      <c r="AP63" s="12">
        <f t="shared" si="108"/>
        <v>-32.6666666666667</v>
      </c>
      <c r="AQ63" s="12">
        <f t="shared" si="108"/>
        <v>-28.6666666666667</v>
      </c>
      <c r="AR63" s="12">
        <f t="shared" si="108"/>
        <v>-31.3333333333333</v>
      </c>
      <c r="AS63" s="12">
        <f t="shared" si="108"/>
        <v>-32.3333333333333</v>
      </c>
      <c r="AT63" s="12">
        <f t="shared" si="108"/>
        <v>-33.6666666666667</v>
      </c>
      <c r="AU63" s="12">
        <f t="shared" si="108"/>
        <v>-28.6666666666667</v>
      </c>
      <c r="AV63" s="12">
        <f t="shared" si="108"/>
        <v>-28.6666666666667</v>
      </c>
      <c r="AW63" s="12">
        <f t="shared" si="108"/>
        <v>-29</v>
      </c>
      <c r="AX63" s="12">
        <f t="shared" si="108"/>
        <v>-35.3333333333333</v>
      </c>
      <c r="AZ63" s="12" t="s">
        <v>35</v>
      </c>
      <c r="BA63" s="12">
        <f t="shared" si="56"/>
        <v>-1.2330271842667742</v>
      </c>
      <c r="BB63" s="12">
        <f t="shared" si="57"/>
        <v>-1.5762049309288795</v>
      </c>
      <c r="BC63" s="12">
        <f t="shared" si="58"/>
        <v>-1.6154536943125071</v>
      </c>
      <c r="BD63" s="12">
        <f t="shared" si="59"/>
        <v>-1.8628313313270839</v>
      </c>
      <c r="BE63" s="12">
        <f t="shared" si="60"/>
        <v>-2.1277403371991879</v>
      </c>
      <c r="BF63" s="12">
        <f t="shared" si="61"/>
        <v>-2.6688146982442031</v>
      </c>
      <c r="BG63" s="12">
        <f t="shared" si="62"/>
        <v>-2.9239457082346623</v>
      </c>
      <c r="BH63" s="12">
        <f t="shared" si="63"/>
        <v>-3.144526205098999</v>
      </c>
      <c r="BI63" s="12">
        <f t="shared" si="64"/>
        <v>-3.3134974226501086</v>
      </c>
      <c r="BJ63" s="12">
        <f t="shared" si="65"/>
        <v>-3.484610421789502</v>
      </c>
      <c r="BK63" s="12">
        <f t="shared" si="66"/>
        <v>-3.7024882974104627</v>
      </c>
      <c r="BL63" s="12">
        <f t="shared" si="67"/>
        <v>-3.5815069041116425</v>
      </c>
      <c r="BM63" s="12">
        <f t="shared" si="68"/>
        <v>-3.7832372227726387</v>
      </c>
      <c r="BN63" s="12">
        <f t="shared" si="69"/>
        <v>-4.0298935596870216</v>
      </c>
      <c r="BO63" s="12">
        <f t="shared" si="70"/>
        <v>-4.969961130689553</v>
      </c>
      <c r="BP63" s="12">
        <f t="shared" si="71"/>
        <v>-4.522921087064339</v>
      </c>
      <c r="BQ63" s="12">
        <f t="shared" si="72"/>
        <v>-4.5945427640723189</v>
      </c>
      <c r="BR63" s="12">
        <f t="shared" si="73"/>
        <v>-4.1070095332075969</v>
      </c>
      <c r="BS63" s="12">
        <f t="shared" si="74"/>
        <v>-4.3665210324750561</v>
      </c>
      <c r="BT63" s="12">
        <f t="shared" si="75"/>
        <v>-3.9205181044066642</v>
      </c>
      <c r="BU63" s="12">
        <f t="shared" si="76"/>
        <v>-4.7207098487497889</v>
      </c>
      <c r="BV63" s="12">
        <f t="shared" si="77"/>
        <v>-4.0024174213606116</v>
      </c>
      <c r="BW63" s="12">
        <f t="shared" si="78"/>
        <v>-3.8433842306196024</v>
      </c>
      <c r="BX63" s="12">
        <f t="shared" si="79"/>
        <v>-3.1350800345734493</v>
      </c>
      <c r="BY63" s="12">
        <f t="shared" si="80"/>
        <v>-3.1018307222895256</v>
      </c>
      <c r="BZ63" s="12">
        <f t="shared" si="81"/>
        <v>-3.3517817234027727</v>
      </c>
      <c r="CA63" s="12">
        <f t="shared" si="82"/>
        <v>-4.0397265625599434</v>
      </c>
      <c r="CB63" s="12">
        <f t="shared" si="83"/>
        <v>-6.6473450053576375</v>
      </c>
      <c r="CC63" s="12">
        <f t="shared" si="84"/>
        <v>-7.9542729053048751</v>
      </c>
      <c r="CD63" s="12">
        <f t="shared" si="85"/>
        <v>-7.6813444916436948</v>
      </c>
      <c r="CE63" s="12">
        <f t="shared" si="86"/>
        <v>-7.049666938785947</v>
      </c>
      <c r="CF63" s="12">
        <f t="shared" si="87"/>
        <v>-7.1142091350769112</v>
      </c>
      <c r="CG63" s="12">
        <f t="shared" si="88"/>
        <v>-7.4455974527316258</v>
      </c>
      <c r="CH63" s="12">
        <f t="shared" si="89"/>
        <v>-7.7961868981470994</v>
      </c>
      <c r="CI63" s="12">
        <f t="shared" si="90"/>
        <v>-8.0952892154076554</v>
      </c>
      <c r="CJ63" s="12">
        <f t="shared" si="91"/>
        <v>-8.0794586667652677</v>
      </c>
      <c r="CK63" s="12">
        <f t="shared" si="92"/>
        <v>-7.910954055964817</v>
      </c>
      <c r="CL63" s="12">
        <f t="shared" si="93"/>
        <v>-4.8667330002755085</v>
      </c>
      <c r="CM63" s="12">
        <f t="shared" si="94"/>
        <v>-3.2746557967629397</v>
      </c>
      <c r="CN63" s="12">
        <f t="shared" si="95"/>
        <v>-3.4978423481845895</v>
      </c>
      <c r="CO63" s="12">
        <f t="shared" si="96"/>
        <v>-6.2091669287580125</v>
      </c>
      <c r="CP63" s="12">
        <f t="shared" si="97"/>
        <v>-8.749071121861542</v>
      </c>
      <c r="CQ63" s="12">
        <f t="shared" si="98"/>
        <v>-8.4664650552660046</v>
      </c>
      <c r="CR63" s="12">
        <f t="shared" si="99"/>
        <v>-7.7494457025906023</v>
      </c>
      <c r="CS63" s="12">
        <f t="shared" si="100"/>
        <v>-7.9913501237548221</v>
      </c>
      <c r="CT63" s="12">
        <f t="shared" si="101"/>
        <v>-7.6251945587820575</v>
      </c>
      <c r="CU63" s="12">
        <f t="shared" si="102"/>
        <v>-7.4144807780418365</v>
      </c>
      <c r="CV63" s="12">
        <f t="shared" si="103"/>
        <v>-7.3279497583732063</v>
      </c>
      <c r="CW63" s="12">
        <f t="shared" si="104"/>
        <v>-7.8644680143767198</v>
      </c>
    </row>
    <row r="64" spans="1:101">
      <c r="A64" s="12" t="s">
        <v>19</v>
      </c>
      <c r="B64" s="12">
        <f t="shared" si="109"/>
        <v>-50.6666666666667</v>
      </c>
      <c r="C64" s="12">
        <f t="shared" si="108"/>
        <v>-51</v>
      </c>
      <c r="D64" s="12">
        <f t="shared" si="108"/>
        <v>-52.3333333333333</v>
      </c>
      <c r="E64" s="12">
        <f t="shared" si="108"/>
        <v>-54</v>
      </c>
      <c r="F64" s="12">
        <f t="shared" si="108"/>
        <v>-55.3333333333333</v>
      </c>
      <c r="G64" s="12">
        <f t="shared" si="108"/>
        <v>-55.3333333333333</v>
      </c>
      <c r="H64" s="12">
        <f t="shared" si="108"/>
        <v>-55.3333333333333</v>
      </c>
      <c r="I64" s="12">
        <f t="shared" si="108"/>
        <v>-56.6666666666667</v>
      </c>
      <c r="J64" s="12">
        <f t="shared" si="108"/>
        <v>-57</v>
      </c>
      <c r="K64" s="12">
        <f t="shared" si="108"/>
        <v>-57.3333333333333</v>
      </c>
      <c r="L64" s="12">
        <f t="shared" si="108"/>
        <v>-57.3333333333333</v>
      </c>
      <c r="M64" s="12">
        <f t="shared" si="108"/>
        <v>-58.3333333333333</v>
      </c>
      <c r="N64" s="12">
        <f t="shared" si="108"/>
        <v>-59.3333333333333</v>
      </c>
      <c r="O64" s="12">
        <f t="shared" si="108"/>
        <v>-60</v>
      </c>
      <c r="P64" s="12">
        <f t="shared" si="108"/>
        <v>-60.3333333333333</v>
      </c>
      <c r="Q64" s="12">
        <f t="shared" si="108"/>
        <v>-59.6666666666667</v>
      </c>
      <c r="R64" s="12">
        <f t="shared" si="108"/>
        <v>-60</v>
      </c>
      <c r="S64" s="12">
        <f t="shared" si="108"/>
        <v>-60.3333333333333</v>
      </c>
      <c r="T64" s="12">
        <f t="shared" si="108"/>
        <v>-60.6666666666667</v>
      </c>
      <c r="U64" s="12">
        <f t="shared" si="108"/>
        <v>-59.6666666666667</v>
      </c>
      <c r="V64" s="12">
        <f t="shared" si="108"/>
        <v>-59.6666666666667</v>
      </c>
      <c r="W64" s="12">
        <f t="shared" si="108"/>
        <v>-59.3333333333333</v>
      </c>
      <c r="X64" s="12">
        <f t="shared" si="108"/>
        <v>-60.3333333333333</v>
      </c>
      <c r="Y64" s="12">
        <f t="shared" si="108"/>
        <v>-59.6666666666667</v>
      </c>
      <c r="Z64" s="12">
        <f t="shared" si="108"/>
        <v>-59.6666666666667</v>
      </c>
      <c r="AA64" s="12">
        <f t="shared" si="108"/>
        <v>-59</v>
      </c>
      <c r="AB64" s="12">
        <f t="shared" si="108"/>
        <v>-58.3333333333333</v>
      </c>
      <c r="AC64" s="12">
        <f t="shared" si="108"/>
        <v>-49.359098997439304</v>
      </c>
      <c r="AD64" s="12">
        <f t="shared" ref="C64:AX69" si="110">AD24-75</f>
        <v>-40.767186562083502</v>
      </c>
      <c r="AE64" s="12">
        <f t="shared" si="110"/>
        <v>-31.659103366785203</v>
      </c>
      <c r="AF64" s="12">
        <f t="shared" si="110"/>
        <v>-31.0822374763193</v>
      </c>
      <c r="AG64" s="12">
        <f t="shared" si="110"/>
        <v>-31.356297765711801</v>
      </c>
      <c r="AH64" s="12">
        <f t="shared" si="110"/>
        <v>-33.123778062635097</v>
      </c>
      <c r="AI64" s="12">
        <f t="shared" si="110"/>
        <v>-33.669652465577499</v>
      </c>
      <c r="AJ64" s="12">
        <f t="shared" si="110"/>
        <v>-32.536450815480897</v>
      </c>
      <c r="AK64" s="12">
        <f t="shared" si="110"/>
        <v>-32.920946220654599</v>
      </c>
      <c r="AL64" s="12">
        <f t="shared" si="110"/>
        <v>-33.463313292441001</v>
      </c>
      <c r="AM64" s="12">
        <f t="shared" si="110"/>
        <v>-33.7036496264341</v>
      </c>
      <c r="AN64" s="12">
        <f t="shared" si="110"/>
        <v>-31.567317611793598</v>
      </c>
      <c r="AO64" s="12">
        <f t="shared" si="110"/>
        <v>-28.785210539292599</v>
      </c>
      <c r="AP64" s="12">
        <f t="shared" si="110"/>
        <v>-29.5296181948314</v>
      </c>
      <c r="AQ64" s="12">
        <f t="shared" si="110"/>
        <v>-29.1851577827426</v>
      </c>
      <c r="AR64" s="12">
        <f t="shared" si="110"/>
        <v>-30.622819055695899</v>
      </c>
      <c r="AS64" s="12">
        <f t="shared" si="110"/>
        <v>-28.646551474830801</v>
      </c>
      <c r="AT64" s="12">
        <f t="shared" si="110"/>
        <v>-27.716776677306299</v>
      </c>
      <c r="AU64" s="12">
        <f t="shared" si="110"/>
        <v>-25.9127441902491</v>
      </c>
      <c r="AV64" s="12">
        <f t="shared" si="110"/>
        <v>-24.743984539406298</v>
      </c>
      <c r="AW64" s="12">
        <f t="shared" si="110"/>
        <v>-24.165988885292201</v>
      </c>
      <c r="AX64" s="12">
        <f t="shared" si="110"/>
        <v>-24.165988885292201</v>
      </c>
      <c r="AZ64" s="12" t="s">
        <v>19</v>
      </c>
      <c r="BA64" s="12">
        <f t="shared" si="56"/>
        <v>-1.8668724838095341</v>
      </c>
      <c r="BB64" s="12">
        <f t="shared" si="57"/>
        <v>-2.34569080272093</v>
      </c>
      <c r="BC64" s="12">
        <f t="shared" si="58"/>
        <v>-2.3643805027868869</v>
      </c>
      <c r="BD64" s="12">
        <f t="shared" si="59"/>
        <v>-2.7834583985466477</v>
      </c>
      <c r="BE64" s="12">
        <f t="shared" si="60"/>
        <v>-3.1276183152063233</v>
      </c>
      <c r="BF64" s="12">
        <f t="shared" si="61"/>
        <v>-3.8223683040786933</v>
      </c>
      <c r="BG64" s="12">
        <f t="shared" si="62"/>
        <v>-4.0114483225254478</v>
      </c>
      <c r="BH64" s="12">
        <f t="shared" si="63"/>
        <v>-4.2537255171715938</v>
      </c>
      <c r="BI64" s="12">
        <f t="shared" si="64"/>
        <v>-4.4031710717095418</v>
      </c>
      <c r="BJ64" s="12">
        <f t="shared" si="65"/>
        <v>-4.5807627067895087</v>
      </c>
      <c r="BK64" s="12">
        <f t="shared" si="66"/>
        <v>-4.7415737228127552</v>
      </c>
      <c r="BL64" s="12">
        <f t="shared" si="67"/>
        <v>-4.5192516140209982</v>
      </c>
      <c r="BM64" s="12">
        <f t="shared" si="68"/>
        <v>-4.6912141562380727</v>
      </c>
      <c r="BN64" s="12">
        <f t="shared" si="69"/>
        <v>-4.8574609871227485</v>
      </c>
      <c r="BO64" s="12">
        <f t="shared" si="70"/>
        <v>-5.9173144253957703</v>
      </c>
      <c r="BP64" s="12">
        <f t="shared" si="71"/>
        <v>-5.4060950271419905</v>
      </c>
      <c r="BQ64" s="12">
        <f t="shared" si="72"/>
        <v>-5.5216315117189607</v>
      </c>
      <c r="BR64" s="12">
        <f t="shared" si="73"/>
        <v>-4.9479105949029218</v>
      </c>
      <c r="BS64" s="12">
        <f t="shared" si="74"/>
        <v>-5.2116541355347437</v>
      </c>
      <c r="BT64" s="12">
        <f t="shared" si="75"/>
        <v>-4.6043294016868961</v>
      </c>
      <c r="BU64" s="12">
        <f t="shared" si="76"/>
        <v>-5.4961578642504731</v>
      </c>
      <c r="BV64" s="12">
        <f t="shared" si="77"/>
        <v>-4.5953681504510726</v>
      </c>
      <c r="BW64" s="12">
        <f t="shared" si="78"/>
        <v>-4.5098670451779155</v>
      </c>
      <c r="BX64" s="12">
        <f t="shared" si="79"/>
        <v>-3.6084681879420901</v>
      </c>
      <c r="BY64" s="12">
        <f t="shared" si="80"/>
        <v>-3.5499705716854622</v>
      </c>
      <c r="BZ64" s="12">
        <f t="shared" si="81"/>
        <v>-3.7428229244664295</v>
      </c>
      <c r="CA64" s="12">
        <f t="shared" si="82"/>
        <v>-4.4885850695110472</v>
      </c>
      <c r="CB64" s="12">
        <f t="shared" si="83"/>
        <v>-6.9273002982519918</v>
      </c>
      <c r="CC64" s="12">
        <f t="shared" si="84"/>
        <v>-7.8481005289274641</v>
      </c>
      <c r="CD64" s="12">
        <f t="shared" si="85"/>
        <v>-7.0628044493975084</v>
      </c>
      <c r="CE64" s="12">
        <f t="shared" si="86"/>
        <v>-6.4655139106275001</v>
      </c>
      <c r="CF64" s="12">
        <f t="shared" si="87"/>
        <v>-6.5604706225819704</v>
      </c>
      <c r="CG64" s="12">
        <f t="shared" si="88"/>
        <v>-7.0618081273936451</v>
      </c>
      <c r="CH64" s="12">
        <f t="shared" si="89"/>
        <v>-7.4974240776843715</v>
      </c>
      <c r="CI64" s="12">
        <f t="shared" si="90"/>
        <v>-7.7038820402635242</v>
      </c>
      <c r="CJ64" s="12">
        <f t="shared" si="91"/>
        <v>-7.648621265508563</v>
      </c>
      <c r="CK64" s="12">
        <f t="shared" si="92"/>
        <v>-7.4612894627323367</v>
      </c>
      <c r="CL64" s="12">
        <f t="shared" si="93"/>
        <v>-4.5606175766151145</v>
      </c>
      <c r="CM64" s="12">
        <f t="shared" si="94"/>
        <v>-3.0083731410598036</v>
      </c>
      <c r="CN64" s="12">
        <f t="shared" si="95"/>
        <v>-3.2316703668212878</v>
      </c>
      <c r="CO64" s="12">
        <f t="shared" si="96"/>
        <v>-6.0282524616506077</v>
      </c>
      <c r="CP64" s="12">
        <f t="shared" si="97"/>
        <v>-8.792829793732297</v>
      </c>
      <c r="CQ64" s="12">
        <f t="shared" si="98"/>
        <v>-8.4098925383109755</v>
      </c>
      <c r="CR64" s="12">
        <f t="shared" si="99"/>
        <v>-7.4832607724996603</v>
      </c>
      <c r="CS64" s="12">
        <f t="shared" si="100"/>
        <v>-7.5537950246492747</v>
      </c>
      <c r="CT64" s="12">
        <f t="shared" si="101"/>
        <v>-7.4226299798513136</v>
      </c>
      <c r="CU64" s="12">
        <f t="shared" si="102"/>
        <v>-7.1339214414089698</v>
      </c>
      <c r="CV64" s="12">
        <f t="shared" si="103"/>
        <v>-6.9873402335655479</v>
      </c>
      <c r="CW64" s="12">
        <f t="shared" si="104"/>
        <v>-7.068469012408622</v>
      </c>
    </row>
    <row r="65" spans="1:101">
      <c r="A65" s="12" t="s">
        <v>36</v>
      </c>
      <c r="B65" s="12">
        <f t="shared" si="109"/>
        <v>-47.6666666666667</v>
      </c>
      <c r="C65" s="12">
        <f t="shared" si="110"/>
        <v>-46.6666666666667</v>
      </c>
      <c r="D65" s="12">
        <f t="shared" si="110"/>
        <v>-45.6666666666667</v>
      </c>
      <c r="E65" s="12">
        <f t="shared" si="110"/>
        <v>-45</v>
      </c>
      <c r="F65" s="12">
        <f t="shared" si="110"/>
        <v>-44.6666666666667</v>
      </c>
      <c r="G65" s="12">
        <f t="shared" si="110"/>
        <v>-41.3333333333333</v>
      </c>
      <c r="H65" s="12">
        <f t="shared" si="110"/>
        <v>-37.6666666666667</v>
      </c>
      <c r="I65" s="12">
        <f t="shared" si="110"/>
        <v>-37.6666666666667</v>
      </c>
      <c r="J65" s="12">
        <f t="shared" si="110"/>
        <v>-37.6666666666667</v>
      </c>
      <c r="K65" s="12">
        <f t="shared" si="110"/>
        <v>-38.3333333333333</v>
      </c>
      <c r="L65" s="12">
        <f t="shared" si="110"/>
        <v>-37</v>
      </c>
      <c r="M65" s="12">
        <f t="shared" si="110"/>
        <v>-40</v>
      </c>
      <c r="N65" s="12">
        <f t="shared" si="110"/>
        <v>-42</v>
      </c>
      <c r="O65" s="12">
        <f t="shared" si="110"/>
        <v>-40.3333333333333</v>
      </c>
      <c r="P65" s="12">
        <f t="shared" si="110"/>
        <v>-37</v>
      </c>
      <c r="Q65" s="12">
        <f t="shared" si="110"/>
        <v>-35.3333333333333</v>
      </c>
      <c r="R65" s="12">
        <f t="shared" si="110"/>
        <v>-36</v>
      </c>
      <c r="S65" s="12">
        <f t="shared" si="110"/>
        <v>-37</v>
      </c>
      <c r="T65" s="12">
        <f t="shared" si="110"/>
        <v>-37</v>
      </c>
      <c r="U65" s="12">
        <f t="shared" si="110"/>
        <v>-37</v>
      </c>
      <c r="V65" s="12">
        <f t="shared" si="110"/>
        <v>-36.3333333333333</v>
      </c>
      <c r="W65" s="12">
        <f t="shared" si="110"/>
        <v>-34.3333333333333</v>
      </c>
      <c r="X65" s="12">
        <f t="shared" si="110"/>
        <v>-31.6666666666667</v>
      </c>
      <c r="Y65" s="12">
        <f t="shared" si="110"/>
        <v>-29</v>
      </c>
      <c r="Z65" s="12">
        <f t="shared" si="110"/>
        <v>-30.3333333333333</v>
      </c>
      <c r="AA65" s="12">
        <f t="shared" si="110"/>
        <v>-33.6666666666667</v>
      </c>
      <c r="AB65" s="12">
        <f t="shared" si="110"/>
        <v>-38.3333333333333</v>
      </c>
      <c r="AC65" s="12">
        <f t="shared" si="110"/>
        <v>-25.3649939013577</v>
      </c>
      <c r="AD65" s="12">
        <f t="shared" si="110"/>
        <v>-11.513672102480399</v>
      </c>
      <c r="AE65" s="12">
        <f t="shared" si="110"/>
        <v>3.4491631731157071</v>
      </c>
      <c r="AF65" s="12">
        <f t="shared" si="110"/>
        <v>3.0840667490843003</v>
      </c>
      <c r="AG65" s="12">
        <f t="shared" si="110"/>
        <v>2.8376414249028983</v>
      </c>
      <c r="AH65" s="12">
        <f t="shared" si="110"/>
        <v>2.7770023378869979</v>
      </c>
      <c r="AI65" s="12">
        <f t="shared" si="110"/>
        <v>2.5234664155827033</v>
      </c>
      <c r="AJ65" s="12">
        <f t="shared" si="110"/>
        <v>2.5810172992168958</v>
      </c>
      <c r="AK65" s="12">
        <f t="shared" si="110"/>
        <v>2.787667957573106</v>
      </c>
      <c r="AL65" s="12">
        <f t="shared" si="110"/>
        <v>3.0529599419556064</v>
      </c>
      <c r="AM65" s="12">
        <f t="shared" si="110"/>
        <v>3.0511824662710012</v>
      </c>
      <c r="AN65" s="12">
        <f t="shared" si="110"/>
        <v>2.4961525490537042</v>
      </c>
      <c r="AO65" s="12">
        <f t="shared" si="110"/>
        <v>2.1830358763228048</v>
      </c>
      <c r="AP65" s="12">
        <f t="shared" si="110"/>
        <v>1.715914222720798</v>
      </c>
      <c r="AQ65" s="12">
        <f t="shared" si="110"/>
        <v>1.3908105720221045</v>
      </c>
      <c r="AR65" s="12">
        <f t="shared" si="110"/>
        <v>0.77774955802379964</v>
      </c>
      <c r="AS65" s="12">
        <f t="shared" si="110"/>
        <v>0.7995558182389999</v>
      </c>
      <c r="AT65" s="12">
        <f t="shared" si="110"/>
        <v>0.9220126322817066</v>
      </c>
      <c r="AU65" s="12">
        <f t="shared" si="110"/>
        <v>0.77490816502459836</v>
      </c>
      <c r="AV65" s="12">
        <f t="shared" si="110"/>
        <v>0.45539174217910272</v>
      </c>
      <c r="AW65" s="12">
        <f t="shared" si="110"/>
        <v>-0.1526277040296975</v>
      </c>
      <c r="AX65" s="12">
        <f t="shared" si="110"/>
        <v>-20.027677953399099</v>
      </c>
      <c r="AZ65" s="12" t="s">
        <v>36</v>
      </c>
      <c r="BA65" s="12">
        <f t="shared" si="56"/>
        <v>-1.8223052361854337</v>
      </c>
      <c r="BB65" s="12">
        <f t="shared" si="57"/>
        <v>-2.265018896807248</v>
      </c>
      <c r="BC65" s="12">
        <f t="shared" si="58"/>
        <v>-2.2405909476671559</v>
      </c>
      <c r="BD65" s="12">
        <f t="shared" si="59"/>
        <v>-2.5892636265550211</v>
      </c>
      <c r="BE65" s="12">
        <f t="shared" si="60"/>
        <v>-2.8716495528364976</v>
      </c>
      <c r="BF65" s="12">
        <f t="shared" si="61"/>
        <v>-3.4117814274257388</v>
      </c>
      <c r="BG65" s="12">
        <f t="shared" si="62"/>
        <v>-3.4676970153800566</v>
      </c>
      <c r="BH65" s="12">
        <f t="shared" si="63"/>
        <v>-3.6398967716556934</v>
      </c>
      <c r="BI65" s="12">
        <f t="shared" si="64"/>
        <v>-3.7582621773682465</v>
      </c>
      <c r="BJ65" s="12">
        <f t="shared" si="65"/>
        <v>-3.9230713357895031</v>
      </c>
      <c r="BK65" s="12">
        <f t="shared" si="66"/>
        <v>-4.0130195739674708</v>
      </c>
      <c r="BL65" s="12">
        <f t="shared" si="67"/>
        <v>-3.8978545170931111</v>
      </c>
      <c r="BM65" s="12">
        <f t="shared" si="68"/>
        <v>-4.0858962005944512</v>
      </c>
      <c r="BN65" s="12">
        <f t="shared" si="69"/>
        <v>-4.1498308680110387</v>
      </c>
      <c r="BO65" s="12">
        <f t="shared" si="70"/>
        <v>-4.897087800327534</v>
      </c>
      <c r="BP65" s="12">
        <f t="shared" si="71"/>
        <v>-4.429251123722767</v>
      </c>
      <c r="BQ65" s="12">
        <f t="shared" si="72"/>
        <v>-4.540008131857812</v>
      </c>
      <c r="BR65" s="12">
        <f t="shared" si="73"/>
        <v>-4.0948225612989706</v>
      </c>
      <c r="BS65" s="12">
        <f t="shared" si="74"/>
        <v>-4.3024957973947755</v>
      </c>
      <c r="BT65" s="12">
        <f t="shared" si="75"/>
        <v>-3.8293432647692991</v>
      </c>
      <c r="BU65" s="12">
        <f t="shared" si="76"/>
        <v>-4.5438532838110328</v>
      </c>
      <c r="BV65" s="12">
        <f t="shared" si="77"/>
        <v>-3.7401507527244453</v>
      </c>
      <c r="BW65" s="12">
        <f t="shared" si="78"/>
        <v>-3.5545750109776693</v>
      </c>
      <c r="BX65" s="12">
        <f t="shared" si="79"/>
        <v>-2.7867378085097325</v>
      </c>
      <c r="BY65" s="12">
        <f t="shared" si="80"/>
        <v>-2.7767096550807069</v>
      </c>
      <c r="BZ65" s="12">
        <f t="shared" si="81"/>
        <v>-3.0352245606369559</v>
      </c>
      <c r="CA65" s="12">
        <f t="shared" si="82"/>
        <v>-3.8152973090843898</v>
      </c>
      <c r="CB65" s="12">
        <f t="shared" si="83"/>
        <v>-5.5907324658346935</v>
      </c>
      <c r="CC65" s="12">
        <f t="shared" si="84"/>
        <v>-5.8649433915612805</v>
      </c>
      <c r="CD65" s="12">
        <f t="shared" si="85"/>
        <v>-4.737988158040384</v>
      </c>
      <c r="CE65" s="12">
        <f t="shared" si="86"/>
        <v>-4.3831415879906386</v>
      </c>
      <c r="CF65" s="12">
        <f t="shared" si="87"/>
        <v>-4.4512552940779049</v>
      </c>
      <c r="CG65" s="12">
        <f t="shared" si="88"/>
        <v>-4.7170470826462347</v>
      </c>
      <c r="CH65" s="12">
        <f t="shared" si="89"/>
        <v>-5.0003593057871889</v>
      </c>
      <c r="CI65" s="12">
        <f t="shared" si="90"/>
        <v>-5.1880761915791416</v>
      </c>
      <c r="CJ65" s="12">
        <f t="shared" si="91"/>
        <v>-5.1178644909431341</v>
      </c>
      <c r="CK65" s="12">
        <f t="shared" si="92"/>
        <v>-4.9493019857552127</v>
      </c>
      <c r="CL65" s="12">
        <f t="shared" si="93"/>
        <v>-3.0185834881224141</v>
      </c>
      <c r="CM65" s="12">
        <f t="shared" si="94"/>
        <v>-2.0467684857142858</v>
      </c>
      <c r="CN65" s="12">
        <f t="shared" si="95"/>
        <v>-2.2673791760656035</v>
      </c>
      <c r="CO65" s="12">
        <f t="shared" si="96"/>
        <v>-4.2263138248843406</v>
      </c>
      <c r="CP65" s="12">
        <f t="shared" si="97"/>
        <v>-6.2123347285655033</v>
      </c>
      <c r="CQ65" s="12">
        <f t="shared" si="98"/>
        <v>-5.909718711820001</v>
      </c>
      <c r="CR65" s="12">
        <f t="shared" si="99"/>
        <v>-5.3572575772794586</v>
      </c>
      <c r="CS65" s="12">
        <f t="shared" si="100"/>
        <v>-5.4476975477164746</v>
      </c>
      <c r="CT65" s="12">
        <f t="shared" si="101"/>
        <v>-5.4596215406927922</v>
      </c>
      <c r="CU65" s="12">
        <f t="shared" si="102"/>
        <v>-5.3316035212309156</v>
      </c>
      <c r="CV65" s="12">
        <f t="shared" si="103"/>
        <v>-5.295333461777461</v>
      </c>
      <c r="CW65" s="12">
        <f t="shared" si="104"/>
        <v>-6.7734936593202342</v>
      </c>
    </row>
    <row r="66" spans="1:101">
      <c r="A66" s="12" t="s">
        <v>37</v>
      </c>
      <c r="B66" s="12">
        <f t="shared" si="109"/>
        <v>-60</v>
      </c>
      <c r="C66" s="12">
        <f t="shared" si="110"/>
        <v>-60.6666666666667</v>
      </c>
      <c r="D66" s="12">
        <f t="shared" si="110"/>
        <v>-59.6666666666667</v>
      </c>
      <c r="E66" s="12">
        <f t="shared" si="110"/>
        <v>-60.6666666666667</v>
      </c>
      <c r="F66" s="12">
        <f t="shared" si="110"/>
        <v>-61</v>
      </c>
      <c r="G66" s="12">
        <f t="shared" si="110"/>
        <v>-60</v>
      </c>
      <c r="H66" s="12">
        <f t="shared" si="110"/>
        <v>-59.6666666666667</v>
      </c>
      <c r="I66" s="12">
        <f t="shared" si="110"/>
        <v>-58.6666666666667</v>
      </c>
      <c r="J66" s="12">
        <f t="shared" si="110"/>
        <v>-59</v>
      </c>
      <c r="K66" s="12">
        <f t="shared" si="110"/>
        <v>-58.3333333333333</v>
      </c>
      <c r="L66" s="12">
        <f t="shared" si="110"/>
        <v>-58.3333333333333</v>
      </c>
      <c r="M66" s="12">
        <f t="shared" si="110"/>
        <v>-57.6666666666667</v>
      </c>
      <c r="N66" s="12">
        <f t="shared" si="110"/>
        <v>-58.6666666666667</v>
      </c>
      <c r="O66" s="12">
        <f t="shared" si="110"/>
        <v>-59.3333333333333</v>
      </c>
      <c r="P66" s="12">
        <f t="shared" si="110"/>
        <v>-59.6666666666667</v>
      </c>
      <c r="Q66" s="12">
        <f t="shared" si="110"/>
        <v>-58</v>
      </c>
      <c r="R66" s="12">
        <f t="shared" si="110"/>
        <v>-57.6666666666667</v>
      </c>
      <c r="S66" s="12">
        <f t="shared" si="110"/>
        <v>-57.6666666666667</v>
      </c>
      <c r="T66" s="12">
        <f t="shared" si="110"/>
        <v>-57.6666666666667</v>
      </c>
      <c r="U66" s="12">
        <f t="shared" si="110"/>
        <v>-56.6666666666667</v>
      </c>
      <c r="V66" s="12">
        <f t="shared" si="110"/>
        <v>-57.3333333333333</v>
      </c>
      <c r="W66" s="12">
        <f t="shared" si="110"/>
        <v>-56</v>
      </c>
      <c r="X66" s="12">
        <f t="shared" si="110"/>
        <v>-55.3333333333333</v>
      </c>
      <c r="Y66" s="12">
        <f t="shared" si="110"/>
        <v>-55</v>
      </c>
      <c r="Z66" s="12">
        <f t="shared" si="110"/>
        <v>-55.6666666666667</v>
      </c>
      <c r="AA66" s="12">
        <f t="shared" si="110"/>
        <v>-57</v>
      </c>
      <c r="AB66" s="12">
        <f t="shared" si="110"/>
        <v>-56.3333333333333</v>
      </c>
      <c r="AC66" s="12">
        <f t="shared" si="110"/>
        <v>-45.9116222658038</v>
      </c>
      <c r="AD66" s="12">
        <f t="shared" si="110"/>
        <v>-34.824441231031997</v>
      </c>
      <c r="AE66" s="12">
        <f t="shared" si="110"/>
        <v>-26.916864239780701</v>
      </c>
      <c r="AF66" s="12">
        <f t="shared" si="110"/>
        <v>-27.3696210424024</v>
      </c>
      <c r="AG66" s="12">
        <f t="shared" si="110"/>
        <v>-29.061461182804898</v>
      </c>
      <c r="AH66" s="12">
        <f t="shared" si="110"/>
        <v>-28.447980457604999</v>
      </c>
      <c r="AI66" s="12">
        <f t="shared" si="110"/>
        <v>-29.728535113849802</v>
      </c>
      <c r="AJ66" s="12">
        <f t="shared" si="110"/>
        <v>-29.210558146568403</v>
      </c>
      <c r="AK66" s="12">
        <f t="shared" si="110"/>
        <v>-28.133017833754501</v>
      </c>
      <c r="AL66" s="12">
        <f t="shared" si="110"/>
        <v>-27.590293798355603</v>
      </c>
      <c r="AM66" s="12">
        <f t="shared" si="110"/>
        <v>-26.069779694489696</v>
      </c>
      <c r="AN66" s="12">
        <f t="shared" si="110"/>
        <v>-25.262346968223397</v>
      </c>
      <c r="AO66" s="12">
        <f t="shared" si="110"/>
        <v>-24.514248994525197</v>
      </c>
      <c r="AP66" s="12">
        <f t="shared" si="110"/>
        <v>-25.5731780772647</v>
      </c>
      <c r="AQ66" s="12">
        <f t="shared" si="110"/>
        <v>-25.460403626850301</v>
      </c>
      <c r="AR66" s="12">
        <f t="shared" si="110"/>
        <v>-26.425140325143502</v>
      </c>
      <c r="AS66" s="12">
        <f t="shared" si="110"/>
        <v>-27.131092994007801</v>
      </c>
      <c r="AT66" s="12">
        <f t="shared" si="110"/>
        <v>-28.653732843148703</v>
      </c>
      <c r="AU66" s="12">
        <f t="shared" si="110"/>
        <v>-27.853879872814197</v>
      </c>
      <c r="AV66" s="12">
        <f t="shared" si="110"/>
        <v>-27.229031750654002</v>
      </c>
      <c r="AW66" s="12">
        <f t="shared" si="110"/>
        <v>-26.598065438052899</v>
      </c>
      <c r="AX66" s="12">
        <f t="shared" si="110"/>
        <v>-27.118604991781602</v>
      </c>
      <c r="AZ66" s="12" t="s">
        <v>37</v>
      </c>
      <c r="BA66" s="12">
        <f t="shared" si="56"/>
        <v>-2.0055261430845124</v>
      </c>
      <c r="BB66" s="12">
        <f t="shared" si="57"/>
        <v>-2.5256512082206841</v>
      </c>
      <c r="BC66" s="12">
        <f t="shared" si="58"/>
        <v>-2.5005490134185937</v>
      </c>
      <c r="BD66" s="12">
        <f t="shared" si="59"/>
        <v>-2.9273063777997046</v>
      </c>
      <c r="BE66" s="12">
        <f t="shared" si="60"/>
        <v>-3.263601720215294</v>
      </c>
      <c r="BF66" s="12">
        <f t="shared" si="61"/>
        <v>-3.9592305962963454</v>
      </c>
      <c r="BG66" s="12">
        <f t="shared" si="62"/>
        <v>-4.1448212846554515</v>
      </c>
      <c r="BH66" s="12">
        <f t="shared" si="63"/>
        <v>-4.3183390693311621</v>
      </c>
      <c r="BI66" s="12">
        <f t="shared" si="64"/>
        <v>-4.4698857849172624</v>
      </c>
      <c r="BJ66" s="12">
        <f t="shared" si="65"/>
        <v>-4.6153780421052986</v>
      </c>
      <c r="BK66" s="12">
        <f t="shared" si="66"/>
        <v>-4.7774042547231783</v>
      </c>
      <c r="BL66" s="12">
        <f t="shared" si="67"/>
        <v>-4.4966553559508942</v>
      </c>
      <c r="BM66" s="12">
        <f t="shared" si="68"/>
        <v>-4.6679326964056269</v>
      </c>
      <c r="BN66" s="12">
        <f t="shared" si="69"/>
        <v>-4.8334735254579444</v>
      </c>
      <c r="BO66" s="12">
        <f t="shared" si="70"/>
        <v>-5.888165093250965</v>
      </c>
      <c r="BP66" s="12">
        <f t="shared" si="71"/>
        <v>-5.3391879104694402</v>
      </c>
      <c r="BQ66" s="12">
        <f t="shared" si="72"/>
        <v>-5.4261959053435724</v>
      </c>
      <c r="BR66" s="12">
        <f t="shared" si="73"/>
        <v>-4.8504148196339001</v>
      </c>
      <c r="BS66" s="12">
        <f t="shared" si="74"/>
        <v>-5.0964087123902404</v>
      </c>
      <c r="BT66" s="12">
        <f t="shared" si="75"/>
        <v>-4.5017577070948613</v>
      </c>
      <c r="BU66" s="12">
        <f t="shared" si="76"/>
        <v>-5.4009274062065282</v>
      </c>
      <c r="BV66" s="12">
        <f t="shared" si="77"/>
        <v>-4.4813391640875224</v>
      </c>
      <c r="BW66" s="12">
        <f t="shared" si="78"/>
        <v>-4.3432463415383378</v>
      </c>
      <c r="BX66" s="12">
        <f t="shared" si="79"/>
        <v>-3.4834222606371656</v>
      </c>
      <c r="BY66" s="12">
        <f t="shared" si="80"/>
        <v>-3.4445259012393596</v>
      </c>
      <c r="BZ66" s="12">
        <f t="shared" si="81"/>
        <v>-3.6869598957430498</v>
      </c>
      <c r="CA66" s="12">
        <f t="shared" si="82"/>
        <v>-4.4212562934683817</v>
      </c>
      <c r="CB66" s="12">
        <f t="shared" si="83"/>
        <v>-6.7352620253487183</v>
      </c>
      <c r="CC66" s="12">
        <f t="shared" si="84"/>
        <v>-7.445229351343003</v>
      </c>
      <c r="CD66" s="12">
        <f t="shared" si="85"/>
        <v>-6.7487805494296351</v>
      </c>
      <c r="CE66" s="12">
        <f t="shared" si="86"/>
        <v>-6.2392368847147273</v>
      </c>
      <c r="CF66" s="12">
        <f t="shared" si="87"/>
        <v>-6.4189161655158573</v>
      </c>
      <c r="CG66" s="12">
        <f t="shared" si="88"/>
        <v>-6.7564212261874985</v>
      </c>
      <c r="CH66" s="12">
        <f t="shared" si="89"/>
        <v>-7.2255153390861446</v>
      </c>
      <c r="CI66" s="12">
        <f t="shared" si="90"/>
        <v>-7.465615995535642</v>
      </c>
      <c r="CJ66" s="12">
        <f t="shared" si="91"/>
        <v>-7.3092890768998666</v>
      </c>
      <c r="CK66" s="12">
        <f t="shared" si="92"/>
        <v>-7.0572791376236816</v>
      </c>
      <c r="CL66" s="12">
        <f t="shared" si="93"/>
        <v>-4.2403416566357626</v>
      </c>
      <c r="CM66" s="12">
        <f t="shared" si="94"/>
        <v>-2.8303851353150851</v>
      </c>
      <c r="CN66" s="12">
        <f t="shared" si="95"/>
        <v>-3.0986808995326651</v>
      </c>
      <c r="CO66" s="12">
        <f t="shared" si="96"/>
        <v>-5.800083448025779</v>
      </c>
      <c r="CP66" s="12">
        <f t="shared" si="97"/>
        <v>-8.4784747549411286</v>
      </c>
      <c r="CQ66" s="12">
        <f t="shared" si="98"/>
        <v>-8.0756652628991716</v>
      </c>
      <c r="CR66" s="12">
        <f t="shared" si="99"/>
        <v>-7.3738449661797691</v>
      </c>
      <c r="CS66" s="12">
        <f t="shared" si="100"/>
        <v>-7.6226988108933629</v>
      </c>
      <c r="CT66" s="12">
        <f t="shared" si="101"/>
        <v>-7.5654100818888024</v>
      </c>
      <c r="CU66" s="12">
        <f t="shared" si="102"/>
        <v>-7.3116577897722106</v>
      </c>
      <c r="CV66" s="12">
        <f t="shared" si="103"/>
        <v>-7.1587069142112005</v>
      </c>
      <c r="CW66" s="12">
        <f t="shared" si="104"/>
        <v>-7.2789290268637838</v>
      </c>
    </row>
    <row r="67" spans="1:101">
      <c r="A67" s="12" t="s">
        <v>21</v>
      </c>
      <c r="B67" s="12">
        <f t="shared" si="109"/>
        <v>-19.3333333333333</v>
      </c>
      <c r="C67" s="12">
        <f t="shared" si="110"/>
        <v>-22.6666666666667</v>
      </c>
      <c r="D67" s="12">
        <f t="shared" si="110"/>
        <v>-22.6666666666667</v>
      </c>
      <c r="E67" s="12">
        <f t="shared" si="110"/>
        <v>-24.6666666666667</v>
      </c>
      <c r="F67" s="12">
        <f t="shared" si="110"/>
        <v>-26.3333333333333</v>
      </c>
      <c r="G67" s="12">
        <f t="shared" si="110"/>
        <v>-28.6666666666667</v>
      </c>
      <c r="H67" s="12">
        <f t="shared" si="110"/>
        <v>-31</v>
      </c>
      <c r="I67" s="12">
        <f t="shared" si="110"/>
        <v>-33.3333333333333</v>
      </c>
      <c r="J67" s="12">
        <f t="shared" si="110"/>
        <v>-35.3333333333333</v>
      </c>
      <c r="K67" s="12">
        <f t="shared" si="110"/>
        <v>-36</v>
      </c>
      <c r="L67" s="12">
        <f t="shared" si="110"/>
        <v>-36</v>
      </c>
      <c r="M67" s="12">
        <f t="shared" si="110"/>
        <v>-36.6666666666667</v>
      </c>
      <c r="N67" s="12">
        <f t="shared" si="110"/>
        <v>-39</v>
      </c>
      <c r="O67" s="12">
        <f t="shared" si="110"/>
        <v>-40.3333333333333</v>
      </c>
      <c r="P67" s="12">
        <f t="shared" si="110"/>
        <v>-42.3333333333333</v>
      </c>
      <c r="Q67" s="12">
        <f t="shared" si="110"/>
        <v>-41.6666666666667</v>
      </c>
      <c r="R67" s="12">
        <f t="shared" si="110"/>
        <v>-43.6666666666667</v>
      </c>
      <c r="S67" s="12">
        <f t="shared" si="110"/>
        <v>-45.3333333333333</v>
      </c>
      <c r="T67" s="12">
        <f t="shared" si="110"/>
        <v>-45.6666666666667</v>
      </c>
      <c r="U67" s="12">
        <f t="shared" si="110"/>
        <v>-44.6666666666667</v>
      </c>
      <c r="V67" s="12">
        <f t="shared" si="110"/>
        <v>-42</v>
      </c>
      <c r="W67" s="12">
        <f t="shared" si="110"/>
        <v>-40</v>
      </c>
      <c r="X67" s="12">
        <f t="shared" si="110"/>
        <v>-38.3333333333333</v>
      </c>
      <c r="Y67" s="12">
        <f t="shared" si="110"/>
        <v>-37</v>
      </c>
      <c r="Z67" s="12">
        <f t="shared" si="110"/>
        <v>-36.6666666666667</v>
      </c>
      <c r="AA67" s="12">
        <f t="shared" si="110"/>
        <v>-37.3333333333333</v>
      </c>
      <c r="AB67" s="12">
        <f t="shared" si="110"/>
        <v>-37</v>
      </c>
      <c r="AC67" s="12">
        <f t="shared" si="110"/>
        <v>-29</v>
      </c>
      <c r="AD67" s="12">
        <f t="shared" si="110"/>
        <v>-20.3333333333333</v>
      </c>
      <c r="AE67" s="12">
        <f t="shared" si="110"/>
        <v>-18</v>
      </c>
      <c r="AF67" s="12">
        <f t="shared" si="110"/>
        <v>-21.3333333333333</v>
      </c>
      <c r="AG67" s="12">
        <f t="shared" si="110"/>
        <v>-27</v>
      </c>
      <c r="AH67" s="12">
        <f t="shared" si="110"/>
        <v>-25</v>
      </c>
      <c r="AI67" s="12">
        <f t="shared" si="110"/>
        <v>-27</v>
      </c>
      <c r="AJ67" s="12">
        <f t="shared" si="110"/>
        <v>-27.3333333333333</v>
      </c>
      <c r="AK67" s="12">
        <f t="shared" si="110"/>
        <v>-27</v>
      </c>
      <c r="AL67" s="12">
        <f t="shared" si="110"/>
        <v>-26.6666666666667</v>
      </c>
      <c r="AM67" s="12">
        <f t="shared" si="110"/>
        <v>-26</v>
      </c>
      <c r="AN67" s="12">
        <f t="shared" si="110"/>
        <v>-26.3333333333333</v>
      </c>
      <c r="AO67" s="12">
        <f t="shared" si="110"/>
        <v>-24.6666666666667</v>
      </c>
      <c r="AP67" s="12">
        <f t="shared" si="110"/>
        <v>-25</v>
      </c>
      <c r="AQ67" s="12">
        <f t="shared" si="110"/>
        <v>-23.3333333333333</v>
      </c>
      <c r="AR67" s="12">
        <f t="shared" si="110"/>
        <v>-25</v>
      </c>
      <c r="AS67" s="12">
        <f t="shared" si="110"/>
        <v>-26.3333333333333</v>
      </c>
      <c r="AT67" s="12">
        <f t="shared" si="110"/>
        <v>-30.3333333333333</v>
      </c>
      <c r="AU67" s="12">
        <f t="shared" si="110"/>
        <v>-31</v>
      </c>
      <c r="AV67" s="12">
        <f t="shared" si="110"/>
        <v>-26.6666666666667</v>
      </c>
      <c r="AW67" s="12">
        <f t="shared" si="110"/>
        <v>-26</v>
      </c>
      <c r="AX67" s="12">
        <f t="shared" si="110"/>
        <v>-29.3333333333333</v>
      </c>
      <c r="AZ67" s="12" t="s">
        <v>21</v>
      </c>
      <c r="BA67" s="12">
        <f t="shared" si="56"/>
        <v>-1.4013923419578191</v>
      </c>
      <c r="BB67" s="12">
        <f t="shared" si="57"/>
        <v>-1.8182206486699279</v>
      </c>
      <c r="BC67" s="12">
        <f t="shared" si="58"/>
        <v>-1.8135169825040793</v>
      </c>
      <c r="BD67" s="12">
        <f t="shared" si="59"/>
        <v>-2.1505272898331986</v>
      </c>
      <c r="BE67" s="12">
        <f t="shared" si="60"/>
        <v>-2.4317032425133558</v>
      </c>
      <c r="BF67" s="12">
        <f t="shared" si="61"/>
        <v>-3.0402980628349723</v>
      </c>
      <c r="BG67" s="12">
        <f t="shared" si="62"/>
        <v>-3.2625078428723597</v>
      </c>
      <c r="BH67" s="12">
        <f t="shared" si="63"/>
        <v>-3.4999007419766262</v>
      </c>
      <c r="BI67" s="12">
        <f t="shared" si="64"/>
        <v>-3.6804283452925706</v>
      </c>
      <c r="BJ67" s="12">
        <f t="shared" si="65"/>
        <v>-3.8423022200526615</v>
      </c>
      <c r="BK67" s="12">
        <f t="shared" si="66"/>
        <v>-3.9771890420570468</v>
      </c>
      <c r="BL67" s="12">
        <f t="shared" si="67"/>
        <v>-3.7848732267425875</v>
      </c>
      <c r="BM67" s="12">
        <f t="shared" si="68"/>
        <v>-3.9811296313484394</v>
      </c>
      <c r="BN67" s="12">
        <f t="shared" si="69"/>
        <v>-4.1498308680110387</v>
      </c>
      <c r="BO67" s="12">
        <f t="shared" si="70"/>
        <v>-5.1302824574859871</v>
      </c>
      <c r="BP67" s="12">
        <f t="shared" si="71"/>
        <v>-4.6834981670784579</v>
      </c>
      <c r="BQ67" s="12">
        <f t="shared" si="72"/>
        <v>-4.8535822670912356</v>
      </c>
      <c r="BR67" s="12">
        <f t="shared" si="73"/>
        <v>-4.3994968590146666</v>
      </c>
      <c r="BS67" s="12">
        <f t="shared" si="74"/>
        <v>-4.6354270198122292</v>
      </c>
      <c r="BT67" s="12">
        <f t="shared" si="75"/>
        <v>-4.0914709287267224</v>
      </c>
      <c r="BU67" s="12">
        <f t="shared" si="76"/>
        <v>-4.7751272533463265</v>
      </c>
      <c r="BV67" s="12">
        <f t="shared" si="77"/>
        <v>-3.934000029542482</v>
      </c>
      <c r="BW67" s="12">
        <f t="shared" si="78"/>
        <v>-3.7767359491637711</v>
      </c>
      <c r="BX67" s="12">
        <f t="shared" si="79"/>
        <v>-3.0011022553181737</v>
      </c>
      <c r="BY67" s="12">
        <f t="shared" si="80"/>
        <v>-2.9436637166203714</v>
      </c>
      <c r="BZ67" s="12">
        <f t="shared" si="81"/>
        <v>-3.1376401132964835</v>
      </c>
      <c r="CA67" s="12">
        <f t="shared" si="82"/>
        <v>-3.7704114583892805</v>
      </c>
      <c r="CB67" s="12">
        <f t="shared" si="83"/>
        <v>-5.7932168761776079</v>
      </c>
      <c r="CC67" s="12">
        <f t="shared" si="84"/>
        <v>-6.4628467355602108</v>
      </c>
      <c r="CD67" s="12">
        <f t="shared" si="85"/>
        <v>-6.158319290714342</v>
      </c>
      <c r="CE67" s="12">
        <f t="shared" si="86"/>
        <v>-5.8713364418130762</v>
      </c>
      <c r="CF67" s="12">
        <f t="shared" si="87"/>
        <v>-6.291757211946635</v>
      </c>
      <c r="CG67" s="12">
        <f t="shared" si="88"/>
        <v>-6.5312258357294963</v>
      </c>
      <c r="CH67" s="12">
        <f t="shared" si="89"/>
        <v>-7.037266049654904</v>
      </c>
      <c r="CI67" s="12">
        <f t="shared" si="90"/>
        <v>-7.3311321213278742</v>
      </c>
      <c r="CJ67" s="12">
        <f t="shared" si="91"/>
        <v>-7.2289893334215556</v>
      </c>
      <c r="CK67" s="12">
        <f t="shared" si="92"/>
        <v>-6.9937419915051304</v>
      </c>
      <c r="CL67" s="12">
        <f t="shared" si="93"/>
        <v>-4.2374140778260889</v>
      </c>
      <c r="CM67" s="12">
        <f t="shared" si="94"/>
        <v>-2.8606188569423372</v>
      </c>
      <c r="CN67" s="12">
        <f t="shared" si="95"/>
        <v>-3.1034268905257951</v>
      </c>
      <c r="CO67" s="12">
        <f t="shared" si="96"/>
        <v>-5.7670281072055829</v>
      </c>
      <c r="CP67" s="12">
        <f t="shared" si="97"/>
        <v>-8.298958138100172</v>
      </c>
      <c r="CQ67" s="12">
        <f t="shared" si="98"/>
        <v>-7.9621928419429526</v>
      </c>
      <c r="CR67" s="12">
        <f t="shared" si="99"/>
        <v>-7.3162468744954756</v>
      </c>
      <c r="CS67" s="12">
        <f t="shared" si="100"/>
        <v>-7.7462166843758347</v>
      </c>
      <c r="CT67" s="12">
        <f t="shared" si="101"/>
        <v>-7.7968227321308472</v>
      </c>
      <c r="CU67" s="12">
        <f t="shared" si="102"/>
        <v>-7.2714361328063024</v>
      </c>
      <c r="CV67" s="12">
        <f t="shared" si="103"/>
        <v>-7.1165665922662864</v>
      </c>
      <c r="CW67" s="12">
        <f t="shared" si="104"/>
        <v>-7.4367930166160514</v>
      </c>
    </row>
    <row r="68" spans="1:101">
      <c r="A68" s="12" t="s">
        <v>38</v>
      </c>
      <c r="B68" s="12">
        <f t="shared" si="109"/>
        <v>-41.3333333333333</v>
      </c>
      <c r="C68" s="12">
        <f t="shared" si="110"/>
        <v>-42.6666666666667</v>
      </c>
      <c r="D68" s="12">
        <f t="shared" si="110"/>
        <v>-46</v>
      </c>
      <c r="E68" s="12">
        <f t="shared" si="110"/>
        <v>-46.6666666666667</v>
      </c>
      <c r="F68" s="12">
        <f t="shared" si="110"/>
        <v>-45.3333333333333</v>
      </c>
      <c r="G68" s="12">
        <f t="shared" si="110"/>
        <v>-44.6666666666667</v>
      </c>
      <c r="H68" s="12">
        <f t="shared" si="110"/>
        <v>-46.3333333333333</v>
      </c>
      <c r="I68" s="12">
        <f t="shared" si="110"/>
        <v>-45.6666666666667</v>
      </c>
      <c r="J68" s="12">
        <f t="shared" si="110"/>
        <v>-45.6666666666667</v>
      </c>
      <c r="K68" s="12">
        <f t="shared" si="110"/>
        <v>-46</v>
      </c>
      <c r="L68" s="12">
        <f t="shared" si="110"/>
        <v>-49.3333333333333</v>
      </c>
      <c r="M68" s="12">
        <f t="shared" si="110"/>
        <v>-52.3333333333333</v>
      </c>
      <c r="N68" s="12">
        <f t="shared" si="110"/>
        <v>-52.6666666666667</v>
      </c>
      <c r="O68" s="12">
        <f t="shared" si="110"/>
        <v>-52.6666666666667</v>
      </c>
      <c r="P68" s="12">
        <f t="shared" si="110"/>
        <v>-55.6666666666667</v>
      </c>
      <c r="Q68" s="12">
        <f t="shared" si="110"/>
        <v>-57.6666666666667</v>
      </c>
      <c r="R68" s="12">
        <f t="shared" si="110"/>
        <v>-59.6666666666667</v>
      </c>
      <c r="S68" s="12">
        <f t="shared" si="110"/>
        <v>-58</v>
      </c>
      <c r="T68" s="12">
        <f t="shared" si="110"/>
        <v>-58.6666666666667</v>
      </c>
      <c r="U68" s="12">
        <f t="shared" si="110"/>
        <v>-58.3333333333333</v>
      </c>
      <c r="V68" s="12">
        <f t="shared" si="110"/>
        <v>-59.3333333333333</v>
      </c>
      <c r="W68" s="12">
        <f t="shared" si="110"/>
        <v>-57</v>
      </c>
      <c r="X68" s="12">
        <f t="shared" si="110"/>
        <v>-56.3333333333333</v>
      </c>
      <c r="Y68" s="12">
        <f t="shared" si="110"/>
        <v>-55</v>
      </c>
      <c r="Z68" s="12">
        <f t="shared" si="110"/>
        <v>-55</v>
      </c>
      <c r="AA68" s="12">
        <f t="shared" si="110"/>
        <v>-55.6666666666667</v>
      </c>
      <c r="AB68" s="12">
        <f t="shared" si="110"/>
        <v>-55</v>
      </c>
      <c r="AC68" s="12">
        <f t="shared" si="110"/>
        <v>-55.6666666666667</v>
      </c>
      <c r="AD68" s="12">
        <f t="shared" si="110"/>
        <v>-53.6666666666667</v>
      </c>
      <c r="AE68" s="12">
        <f t="shared" si="110"/>
        <v>-54.6666666666667</v>
      </c>
      <c r="AF68" s="12">
        <f t="shared" si="110"/>
        <v>-54.6666666666667</v>
      </c>
      <c r="AG68" s="12">
        <f t="shared" si="110"/>
        <v>-55.3333333333333</v>
      </c>
      <c r="AH68" s="12">
        <f t="shared" si="110"/>
        <v>-42.864593238439397</v>
      </c>
      <c r="AI68" s="12">
        <f t="shared" si="110"/>
        <v>-30.948913826465201</v>
      </c>
      <c r="AJ68" s="12">
        <f t="shared" si="110"/>
        <v>-19.904821056118102</v>
      </c>
      <c r="AK68" s="12">
        <f t="shared" si="110"/>
        <v>-19.061092746736399</v>
      </c>
      <c r="AL68" s="12">
        <f t="shared" si="110"/>
        <v>-15.981973753316197</v>
      </c>
      <c r="AM68" s="12">
        <f t="shared" si="110"/>
        <v>-14.185839426632903</v>
      </c>
      <c r="AN68" s="12">
        <f t="shared" si="110"/>
        <v>-13.445557787409797</v>
      </c>
      <c r="AO68" s="12">
        <f t="shared" si="110"/>
        <v>-13.830827378841903</v>
      </c>
      <c r="AP68" s="12">
        <f t="shared" si="110"/>
        <v>-9.0830179226484944</v>
      </c>
      <c r="AQ68" s="12">
        <f t="shared" si="110"/>
        <v>-5.7694840388605968</v>
      </c>
      <c r="AR68" s="12">
        <f t="shared" si="110"/>
        <v>-0.97849792591469509</v>
      </c>
      <c r="AS68" s="12">
        <f t="shared" si="110"/>
        <v>2.9682092210503015</v>
      </c>
      <c r="AT68" s="12">
        <f t="shared" si="110"/>
        <v>5.6574401723239021</v>
      </c>
      <c r="AU68" s="12">
        <f t="shared" si="110"/>
        <v>8.1826782249537047</v>
      </c>
      <c r="AV68" s="12">
        <f t="shared" si="110"/>
        <v>7.1473039441261932</v>
      </c>
      <c r="AW68" s="12">
        <f t="shared" si="110"/>
        <v>8.2578251515940053</v>
      </c>
      <c r="AX68" s="12">
        <f t="shared" si="110"/>
        <v>7.4981082580840024</v>
      </c>
      <c r="AZ68" s="12" t="s">
        <v>38</v>
      </c>
      <c r="BA68" s="12">
        <f t="shared" si="56"/>
        <v>-1.7282188245345544</v>
      </c>
      <c r="BB68" s="12">
        <f t="shared" si="57"/>
        <v>-2.1905525221176947</v>
      </c>
      <c r="BC68" s="12">
        <f t="shared" si="58"/>
        <v>-2.2467804254231418</v>
      </c>
      <c r="BD68" s="12">
        <f t="shared" si="59"/>
        <v>-2.6252256213682856</v>
      </c>
      <c r="BE68" s="12">
        <f t="shared" si="60"/>
        <v>-2.8876476004846099</v>
      </c>
      <c r="BF68" s="12">
        <f t="shared" si="61"/>
        <v>-3.5095402075812059</v>
      </c>
      <c r="BG68" s="12">
        <f t="shared" si="62"/>
        <v>-3.7344429396400587</v>
      </c>
      <c r="BH68" s="12">
        <f t="shared" si="63"/>
        <v>-3.8983509802939671</v>
      </c>
      <c r="BI68" s="12">
        <f t="shared" si="64"/>
        <v>-4.025121030199128</v>
      </c>
      <c r="BJ68" s="12">
        <f t="shared" si="65"/>
        <v>-4.1884555732105593</v>
      </c>
      <c r="BK68" s="12">
        <f t="shared" si="66"/>
        <v>-4.4549294675293636</v>
      </c>
      <c r="BL68" s="12">
        <f t="shared" si="67"/>
        <v>-4.3158852913900523</v>
      </c>
      <c r="BM68" s="12">
        <f t="shared" si="68"/>
        <v>-4.4583995579136042</v>
      </c>
      <c r="BN68" s="12">
        <f t="shared" si="69"/>
        <v>-4.5935989088099092</v>
      </c>
      <c r="BO68" s="12">
        <f t="shared" si="70"/>
        <v>-5.7132691003821243</v>
      </c>
      <c r="BP68" s="12">
        <f t="shared" si="71"/>
        <v>-5.3258064871349307</v>
      </c>
      <c r="BQ68" s="12">
        <f t="shared" si="72"/>
        <v>-5.5079978536653345</v>
      </c>
      <c r="BR68" s="12">
        <f t="shared" si="73"/>
        <v>-4.8626017915425273</v>
      </c>
      <c r="BS68" s="12">
        <f t="shared" si="74"/>
        <v>-5.1348238534384079</v>
      </c>
      <c r="BT68" s="12">
        <f t="shared" si="75"/>
        <v>-4.558741981868212</v>
      </c>
      <c r="BU68" s="12">
        <f t="shared" si="76"/>
        <v>-5.4825535131013368</v>
      </c>
      <c r="BV68" s="12">
        <f t="shared" si="77"/>
        <v>-4.5155478599965875</v>
      </c>
      <c r="BW68" s="12">
        <f t="shared" si="78"/>
        <v>-4.3765704822662537</v>
      </c>
      <c r="BX68" s="12">
        <f t="shared" si="79"/>
        <v>-3.4834222606371656</v>
      </c>
      <c r="BY68" s="12">
        <f t="shared" si="80"/>
        <v>-3.4269517894983417</v>
      </c>
      <c r="BZ68" s="12">
        <f t="shared" si="81"/>
        <v>-3.6497178765941305</v>
      </c>
      <c r="CA68" s="12">
        <f t="shared" si="82"/>
        <v>-4.3763704427732719</v>
      </c>
      <c r="CB68" s="12">
        <f t="shared" si="83"/>
        <v>-7.2786571008385339</v>
      </c>
      <c r="CC68" s="12">
        <f t="shared" si="84"/>
        <v>-8.7225833563854636</v>
      </c>
      <c r="CD68" s="12">
        <f t="shared" si="85"/>
        <v>-8.5863304806017187</v>
      </c>
      <c r="CE68" s="12">
        <f t="shared" si="86"/>
        <v>-7.9029407469387118</v>
      </c>
      <c r="CF68" s="12">
        <f t="shared" si="87"/>
        <v>-8.039467548598477</v>
      </c>
      <c r="CG68" s="12">
        <f t="shared" si="88"/>
        <v>-7.6980027647664349</v>
      </c>
      <c r="CH68" s="12">
        <f t="shared" si="89"/>
        <v>-7.3097126889097712</v>
      </c>
      <c r="CI68" s="12">
        <f t="shared" si="90"/>
        <v>-6.7989555255379308</v>
      </c>
      <c r="CJ68" s="12">
        <f t="shared" si="91"/>
        <v>-6.6663395701581676</v>
      </c>
      <c r="CK68" s="12">
        <f t="shared" si="92"/>
        <v>-6.258732298117228</v>
      </c>
      <c r="CL68" s="12">
        <f t="shared" si="93"/>
        <v>-3.7417557577143694</v>
      </c>
      <c r="CM68" s="12">
        <f t="shared" si="94"/>
        <v>-2.4967996422971814</v>
      </c>
      <c r="CN68" s="12">
        <f t="shared" si="95"/>
        <v>-2.7660198501185911</v>
      </c>
      <c r="CO68" s="12">
        <f t="shared" si="96"/>
        <v>-4.8490912769858463</v>
      </c>
      <c r="CP68" s="12">
        <f t="shared" si="97"/>
        <v>-6.8166362732995349</v>
      </c>
      <c r="CQ68" s="12">
        <f t="shared" si="98"/>
        <v>-6.0495545232729544</v>
      </c>
      <c r="CR68" s="12">
        <f t="shared" si="99"/>
        <v>-5.2006812251723975</v>
      </c>
      <c r="CS68" s="12">
        <f t="shared" si="100"/>
        <v>-5.0994540557703258</v>
      </c>
      <c r="CT68" s="12">
        <f t="shared" si="101"/>
        <v>-4.9147435218470035</v>
      </c>
      <c r="CU68" s="12">
        <f t="shared" si="102"/>
        <v>-4.852982417793485</v>
      </c>
      <c r="CV68" s="12">
        <f t="shared" si="103"/>
        <v>-4.7027240774392212</v>
      </c>
      <c r="CW68" s="12">
        <f t="shared" si="104"/>
        <v>-4.8114785665941255</v>
      </c>
    </row>
    <row r="69" spans="1:101">
      <c r="A69" s="12" t="s">
        <v>24</v>
      </c>
      <c r="B69" s="12" t="s">
        <v>89</v>
      </c>
      <c r="C69" s="12" t="s">
        <v>89</v>
      </c>
      <c r="D69" s="12" t="s">
        <v>89</v>
      </c>
      <c r="E69" s="12" t="s">
        <v>89</v>
      </c>
      <c r="F69" s="12" t="s">
        <v>89</v>
      </c>
      <c r="G69" s="12" t="s">
        <v>89</v>
      </c>
      <c r="H69" s="12" t="s">
        <v>89</v>
      </c>
      <c r="I69" s="12" t="s">
        <v>89</v>
      </c>
      <c r="J69" s="12" t="s">
        <v>89</v>
      </c>
      <c r="K69" s="12" t="s">
        <v>89</v>
      </c>
      <c r="L69" s="12" t="s">
        <v>89</v>
      </c>
      <c r="M69" s="12" t="s">
        <v>89</v>
      </c>
      <c r="N69" s="12" t="s">
        <v>89</v>
      </c>
      <c r="O69" s="12" t="s">
        <v>89</v>
      </c>
      <c r="P69" s="12" t="s">
        <v>89</v>
      </c>
      <c r="Q69" s="12" t="s">
        <v>89</v>
      </c>
      <c r="R69" s="12" t="s">
        <v>89</v>
      </c>
      <c r="S69" s="12" t="s">
        <v>89</v>
      </c>
      <c r="T69" s="12" t="s">
        <v>89</v>
      </c>
      <c r="U69" s="12" t="s">
        <v>89</v>
      </c>
      <c r="V69" s="12" t="s">
        <v>89</v>
      </c>
      <c r="W69" s="12" t="s">
        <v>89</v>
      </c>
      <c r="X69" s="12" t="s">
        <v>89</v>
      </c>
      <c r="Y69" s="12" t="s">
        <v>89</v>
      </c>
      <c r="Z69" s="12" t="s">
        <v>89</v>
      </c>
      <c r="AA69" s="12" t="s">
        <v>89</v>
      </c>
      <c r="AB69" s="12" t="s">
        <v>89</v>
      </c>
      <c r="AC69" s="12" t="s">
        <v>89</v>
      </c>
      <c r="AD69" s="12" t="s">
        <v>89</v>
      </c>
      <c r="AE69" s="12" t="s">
        <v>89</v>
      </c>
      <c r="AF69" s="12" t="s">
        <v>89</v>
      </c>
      <c r="AG69" s="12">
        <f t="shared" si="110"/>
        <v>-24.6355</v>
      </c>
      <c r="AH69" s="12">
        <f t="shared" si="110"/>
        <v>-23.433</v>
      </c>
      <c r="AI69" s="12">
        <f t="shared" si="110"/>
        <v>-21.707333333333303</v>
      </c>
      <c r="AJ69" s="12">
        <f t="shared" si="110"/>
        <v>-20.920333333333303</v>
      </c>
      <c r="AK69" s="12">
        <f t="shared" si="110"/>
        <v>-21.822333333333297</v>
      </c>
      <c r="AL69" s="12">
        <f t="shared" si="110"/>
        <v>-20.608333333333299</v>
      </c>
      <c r="AM69" s="12">
        <f t="shared" si="110"/>
        <v>-27.532333333333298</v>
      </c>
      <c r="AN69" s="12">
        <f t="shared" si="110"/>
        <v>-26.046999999999997</v>
      </c>
      <c r="AO69" s="12">
        <f t="shared" si="110"/>
        <v>-26.17</v>
      </c>
      <c r="AP69" s="12">
        <f t="shared" si="110"/>
        <v>-25.0356666666667</v>
      </c>
      <c r="AQ69" s="12">
        <f t="shared" si="110"/>
        <v>-22.994999999999997</v>
      </c>
      <c r="AR69" s="12">
        <f t="shared" si="110"/>
        <v>-20.4493333333333</v>
      </c>
      <c r="AS69" s="12">
        <f t="shared" ref="C69:AX75" si="111">AS29-75</f>
        <v>-17.310666666666698</v>
      </c>
      <c r="AT69" s="12">
        <f t="shared" si="111"/>
        <v>-21.640999999999998</v>
      </c>
      <c r="AU69" s="12">
        <f t="shared" si="111"/>
        <v>-16.847333333333303</v>
      </c>
      <c r="AV69" s="12">
        <f t="shared" si="111"/>
        <v>-13.8823333333333</v>
      </c>
      <c r="AW69" s="12">
        <f t="shared" si="111"/>
        <v>-14.799666666666702</v>
      </c>
      <c r="AX69" s="12">
        <f t="shared" si="111"/>
        <v>-19.514333333333298</v>
      </c>
      <c r="AZ69" s="12" t="s">
        <v>24</v>
      </c>
      <c r="BA69" s="12" t="e">
        <f t="shared" si="56"/>
        <v>#VALUE!</v>
      </c>
      <c r="BB69" s="12" t="e">
        <f t="shared" si="57"/>
        <v>#VALUE!</v>
      </c>
      <c r="BC69" s="12" t="e">
        <f t="shared" si="58"/>
        <v>#VALUE!</v>
      </c>
      <c r="BD69" s="12" t="e">
        <f t="shared" si="59"/>
        <v>#VALUE!</v>
      </c>
      <c r="BE69" s="12" t="e">
        <f t="shared" si="60"/>
        <v>#VALUE!</v>
      </c>
      <c r="BF69" s="12" t="e">
        <f t="shared" si="61"/>
        <v>#VALUE!</v>
      </c>
      <c r="BG69" s="12" t="e">
        <f t="shared" si="62"/>
        <v>#VALUE!</v>
      </c>
      <c r="BH69" s="12" t="e">
        <f t="shared" si="63"/>
        <v>#VALUE!</v>
      </c>
      <c r="BI69" s="12" t="e">
        <f t="shared" si="64"/>
        <v>#VALUE!</v>
      </c>
      <c r="BJ69" s="12" t="e">
        <f t="shared" si="65"/>
        <v>#VALUE!</v>
      </c>
      <c r="BK69" s="12" t="e">
        <f t="shared" si="66"/>
        <v>#VALUE!</v>
      </c>
      <c r="BL69" s="12" t="e">
        <f t="shared" si="67"/>
        <v>#VALUE!</v>
      </c>
      <c r="BM69" s="12" t="e">
        <f t="shared" si="68"/>
        <v>#VALUE!</v>
      </c>
      <c r="BN69" s="12" t="e">
        <f t="shared" si="69"/>
        <v>#VALUE!</v>
      </c>
      <c r="BO69" s="12" t="e">
        <f t="shared" si="70"/>
        <v>#VALUE!</v>
      </c>
      <c r="BP69" s="12" t="e">
        <f t="shared" si="71"/>
        <v>#VALUE!</v>
      </c>
      <c r="BQ69" s="12" t="e">
        <f t="shared" si="72"/>
        <v>#VALUE!</v>
      </c>
      <c r="BR69" s="12" t="e">
        <f t="shared" si="73"/>
        <v>#VALUE!</v>
      </c>
      <c r="BS69" s="12" t="e">
        <f t="shared" si="74"/>
        <v>#VALUE!</v>
      </c>
      <c r="BT69" s="12" t="e">
        <f t="shared" si="75"/>
        <v>#VALUE!</v>
      </c>
      <c r="BU69" s="12" t="e">
        <f t="shared" si="76"/>
        <v>#VALUE!</v>
      </c>
      <c r="BV69" s="12" t="e">
        <f t="shared" si="77"/>
        <v>#VALUE!</v>
      </c>
      <c r="BW69" s="12" t="e">
        <f t="shared" si="78"/>
        <v>#VALUE!</v>
      </c>
      <c r="BX69" s="12" t="e">
        <f t="shared" si="79"/>
        <v>#VALUE!</v>
      </c>
      <c r="BY69" s="12" t="e">
        <f t="shared" si="80"/>
        <v>#VALUE!</v>
      </c>
      <c r="BZ69" s="12" t="e">
        <f t="shared" si="81"/>
        <v>#VALUE!</v>
      </c>
      <c r="CA69" s="12" t="e">
        <f t="shared" si="82"/>
        <v>#VALUE!</v>
      </c>
      <c r="CB69" s="12" t="e">
        <f t="shared" si="83"/>
        <v>#VALUE!</v>
      </c>
      <c r="CC69" s="12" t="e">
        <f t="shared" si="84"/>
        <v>#VALUE!</v>
      </c>
      <c r="CD69" s="12" t="e">
        <f t="shared" si="85"/>
        <v>#VALUE!</v>
      </c>
      <c r="CE69" s="12" t="e">
        <f t="shared" si="86"/>
        <v>#VALUE!</v>
      </c>
      <c r="CF69" s="12">
        <f t="shared" si="87"/>
        <v>-6.1459056440285194</v>
      </c>
      <c r="CG69" s="12">
        <f t="shared" si="88"/>
        <v>-6.4288815268836146</v>
      </c>
      <c r="CH69" s="12">
        <f t="shared" si="89"/>
        <v>-6.6721101335228088</v>
      </c>
      <c r="CI69" s="12">
        <f t="shared" si="90"/>
        <v>-6.8717065484215976</v>
      </c>
      <c r="CJ69" s="12">
        <f t="shared" si="91"/>
        <v>-6.8620354402318897</v>
      </c>
      <c r="CK69" s="12">
        <f t="shared" si="92"/>
        <v>-6.5769837597162537</v>
      </c>
      <c r="CL69" s="12">
        <f t="shared" si="93"/>
        <v>-4.3017025019705315</v>
      </c>
      <c r="CM69" s="12">
        <f t="shared" si="94"/>
        <v>-2.8525357266853857</v>
      </c>
      <c r="CN69" s="12">
        <f t="shared" si="95"/>
        <v>-3.150237777737404</v>
      </c>
      <c r="CO69" s="12">
        <f t="shared" si="96"/>
        <v>-5.769085013897155</v>
      </c>
      <c r="CP69" s="12">
        <f t="shared" si="97"/>
        <v>-8.2704040956928129</v>
      </c>
      <c r="CQ69" s="12">
        <f t="shared" si="98"/>
        <v>-7.5998599863489327</v>
      </c>
      <c r="CR69" s="12">
        <f t="shared" si="99"/>
        <v>-6.6648121034466525</v>
      </c>
      <c r="CS69" s="12">
        <f t="shared" si="100"/>
        <v>-7.1069822145072648</v>
      </c>
      <c r="CT69" s="12">
        <f t="shared" si="101"/>
        <v>-6.755824305838984</v>
      </c>
      <c r="CU69" s="12">
        <f t="shared" si="102"/>
        <v>-6.35707091968656</v>
      </c>
      <c r="CV69" s="12">
        <f t="shared" si="103"/>
        <v>-6.3273792851153328</v>
      </c>
      <c r="CW69" s="12">
        <f t="shared" si="104"/>
        <v>-6.7369028827807194</v>
      </c>
    </row>
    <row r="70" spans="1:101">
      <c r="A70" s="12" t="s">
        <v>23</v>
      </c>
      <c r="B70" s="12">
        <f t="shared" ref="B70:B77" si="112">B30-75</f>
        <v>-14.432333333333297</v>
      </c>
      <c r="C70" s="12">
        <f t="shared" si="111"/>
        <v>-13.467333333333301</v>
      </c>
      <c r="D70" s="12">
        <f t="shared" si="111"/>
        <v>-13.741999999999997</v>
      </c>
      <c r="E70" s="12">
        <f t="shared" si="111"/>
        <v>-10.293999999999997</v>
      </c>
      <c r="F70" s="12">
        <f t="shared" si="111"/>
        <v>-9.0960000000000036</v>
      </c>
      <c r="G70" s="12">
        <f t="shared" si="111"/>
        <v>-10.801000000000002</v>
      </c>
      <c r="H70" s="12">
        <f t="shared" si="111"/>
        <v>-15.334333333333298</v>
      </c>
      <c r="I70" s="12">
        <f t="shared" si="111"/>
        <v>-21.247666666666703</v>
      </c>
      <c r="J70" s="12">
        <f t="shared" si="111"/>
        <v>-21.1323333333333</v>
      </c>
      <c r="K70" s="12">
        <f t="shared" si="111"/>
        <v>-23.558666666666703</v>
      </c>
      <c r="L70" s="12">
        <f t="shared" si="111"/>
        <v>-21.9523333333333</v>
      </c>
      <c r="M70" s="12">
        <f t="shared" si="111"/>
        <v>-20.548333333333296</v>
      </c>
      <c r="N70" s="12">
        <f t="shared" si="111"/>
        <v>-19.798999999999999</v>
      </c>
      <c r="O70" s="12">
        <f t="shared" si="111"/>
        <v>-19.072000000000003</v>
      </c>
      <c r="P70" s="12">
        <f t="shared" si="111"/>
        <v>-19.555999999999997</v>
      </c>
      <c r="Q70" s="12">
        <f t="shared" si="111"/>
        <v>-21.53</v>
      </c>
      <c r="R70" s="12">
        <f t="shared" si="111"/>
        <v>-23.4896666666667</v>
      </c>
      <c r="S70" s="12">
        <f t="shared" si="111"/>
        <v>-24.991333333333301</v>
      </c>
      <c r="T70" s="12">
        <f t="shared" si="111"/>
        <v>-25.335000000000001</v>
      </c>
      <c r="U70" s="12">
        <f t="shared" si="111"/>
        <v>-25.229666666666702</v>
      </c>
      <c r="V70" s="12">
        <f t="shared" si="111"/>
        <v>-25.375999999999998</v>
      </c>
      <c r="W70" s="12">
        <f t="shared" si="111"/>
        <v>-25.633666666666699</v>
      </c>
      <c r="X70" s="12">
        <f t="shared" si="111"/>
        <v>-27.930666666666703</v>
      </c>
      <c r="Y70" s="12">
        <f t="shared" si="111"/>
        <v>-27.869333333333302</v>
      </c>
      <c r="Z70" s="12">
        <f t="shared" si="111"/>
        <v>-28.165666666666702</v>
      </c>
      <c r="AA70" s="12">
        <f t="shared" si="111"/>
        <v>-28.173333333333296</v>
      </c>
      <c r="AB70" s="12">
        <f t="shared" si="111"/>
        <v>-28.514666666666699</v>
      </c>
      <c r="AC70" s="12">
        <f t="shared" si="111"/>
        <v>-28.095666666666702</v>
      </c>
      <c r="AD70" s="12">
        <f t="shared" si="111"/>
        <v>-17.294333333333299</v>
      </c>
      <c r="AE70" s="12">
        <f t="shared" si="111"/>
        <v>-14.060666666666698</v>
      </c>
      <c r="AF70" s="12">
        <f t="shared" si="111"/>
        <v>-4.216666666666697</v>
      </c>
      <c r="AG70" s="12">
        <f t="shared" si="111"/>
        <v>-6.2199999999999989</v>
      </c>
      <c r="AH70" s="12">
        <f t="shared" si="111"/>
        <v>-3.8469999999999942</v>
      </c>
      <c r="AI70" s="12">
        <f t="shared" si="111"/>
        <v>-10.313000000000002</v>
      </c>
      <c r="AJ70" s="12">
        <f t="shared" si="111"/>
        <v>-13.969666666666697</v>
      </c>
      <c r="AK70" s="12">
        <f t="shared" si="111"/>
        <v>-15.136333333333297</v>
      </c>
      <c r="AL70" s="12">
        <f t="shared" si="111"/>
        <v>-13.187666666666701</v>
      </c>
      <c r="AM70" s="12">
        <f t="shared" si="111"/>
        <v>-17.697000000000003</v>
      </c>
      <c r="AN70" s="12">
        <f t="shared" si="111"/>
        <v>-19.639000000000003</v>
      </c>
      <c r="AO70" s="12">
        <f t="shared" si="111"/>
        <v>-21.306333333333299</v>
      </c>
      <c r="AP70" s="12">
        <f t="shared" si="111"/>
        <v>-22.042333333333303</v>
      </c>
      <c r="AQ70" s="12">
        <f t="shared" si="111"/>
        <v>-25.069000000000003</v>
      </c>
      <c r="AR70" s="12">
        <f t="shared" si="111"/>
        <v>-27.001666666666701</v>
      </c>
      <c r="AS70" s="12">
        <f t="shared" si="111"/>
        <v>-25.838333333333303</v>
      </c>
      <c r="AT70" s="12">
        <f t="shared" si="111"/>
        <v>-31.106000000000002</v>
      </c>
      <c r="AU70" s="12">
        <f t="shared" si="111"/>
        <v>-32.481333333333303</v>
      </c>
      <c r="AV70" s="12">
        <f t="shared" si="111"/>
        <v>-33.308999999999997</v>
      </c>
      <c r="AW70" s="12">
        <f t="shared" si="111"/>
        <v>-23.159333333333301</v>
      </c>
      <c r="AX70" s="12">
        <f t="shared" si="111"/>
        <v>-18.79</v>
      </c>
      <c r="AZ70" s="12" t="s">
        <v>23</v>
      </c>
      <c r="BA70" s="12">
        <f t="shared" si="56"/>
        <v>-1.3285843150892473</v>
      </c>
      <c r="BB70" s="12">
        <f t="shared" si="57"/>
        <v>-1.6469603979464023</v>
      </c>
      <c r="BC70" s="12">
        <f t="shared" si="58"/>
        <v>-1.6477999050652929</v>
      </c>
      <c r="BD70" s="12">
        <f t="shared" si="59"/>
        <v>-1.840405431361533</v>
      </c>
      <c r="BE70" s="12">
        <f t="shared" si="60"/>
        <v>-2.0180577225237162</v>
      </c>
      <c r="BF70" s="12">
        <f t="shared" si="61"/>
        <v>-2.516340328835724</v>
      </c>
      <c r="BG70" s="12">
        <f t="shared" si="62"/>
        <v>-2.7803440658551501</v>
      </c>
      <c r="BH70" s="12">
        <f t="shared" si="63"/>
        <v>-3.1094518152017159</v>
      </c>
      <c r="BI70" s="12">
        <f t="shared" si="64"/>
        <v>-3.2067205241611521</v>
      </c>
      <c r="BJ70" s="12">
        <f t="shared" si="65"/>
        <v>-3.4116412949438173</v>
      </c>
      <c r="BK70" s="12">
        <f t="shared" si="66"/>
        <v>-3.4738536732900482</v>
      </c>
      <c r="BL70" s="12">
        <f t="shared" si="67"/>
        <v>-3.2385521972526212</v>
      </c>
      <c r="BM70" s="12">
        <f t="shared" si="68"/>
        <v>-3.3105886659842172</v>
      </c>
      <c r="BN70" s="12">
        <f t="shared" si="69"/>
        <v>-3.3848227405971203</v>
      </c>
      <c r="BO70" s="12">
        <f t="shared" si="70"/>
        <v>-4.134366375426521</v>
      </c>
      <c r="BP70" s="12">
        <f t="shared" si="71"/>
        <v>-3.8751263834407146</v>
      </c>
      <c r="BQ70" s="12">
        <f t="shared" si="72"/>
        <v>-4.028323311447136</v>
      </c>
      <c r="BR70" s="12">
        <f t="shared" si="73"/>
        <v>-3.6557747113187409</v>
      </c>
      <c r="BS70" s="12">
        <f t="shared" si="74"/>
        <v>-3.8543831770679002</v>
      </c>
      <c r="BT70" s="12">
        <f t="shared" si="75"/>
        <v>-3.4269089194649287</v>
      </c>
      <c r="BU70" s="12">
        <f t="shared" si="76"/>
        <v>-4.0966510528366742</v>
      </c>
      <c r="BV70" s="12">
        <f t="shared" si="77"/>
        <v>-3.4425465012142178</v>
      </c>
      <c r="BW70" s="12">
        <f t="shared" si="78"/>
        <v>-3.4300760212181762</v>
      </c>
      <c r="BX70" s="12">
        <f t="shared" si="79"/>
        <v>-2.7564409666941385</v>
      </c>
      <c r="BY70" s="12">
        <f t="shared" si="80"/>
        <v>-2.7195674307547915</v>
      </c>
      <c r="BZ70" s="12">
        <f t="shared" si="81"/>
        <v>-2.8817874417434046</v>
      </c>
      <c r="CA70" s="12">
        <f t="shared" si="82"/>
        <v>-3.4847579045655985</v>
      </c>
      <c r="CB70" s="12">
        <f t="shared" si="83"/>
        <v>-5.7428418845587954</v>
      </c>
      <c r="CC70" s="12">
        <f t="shared" si="84"/>
        <v>-6.2568265478395722</v>
      </c>
      <c r="CD70" s="12">
        <f t="shared" si="85"/>
        <v>-5.8974625976044432</v>
      </c>
      <c r="CE70" s="12">
        <f t="shared" si="86"/>
        <v>-4.8281076311310676</v>
      </c>
      <c r="CF70" s="12">
        <f t="shared" si="87"/>
        <v>-5.009965889748095</v>
      </c>
      <c r="CG70" s="12">
        <f t="shared" si="88"/>
        <v>-5.149675634697636</v>
      </c>
      <c r="CH70" s="12">
        <f t="shared" si="89"/>
        <v>-5.8859831224922434</v>
      </c>
      <c r="CI70" s="12">
        <f t="shared" si="90"/>
        <v>-6.3737626819918658</v>
      </c>
      <c r="CJ70" s="12">
        <f t="shared" si="91"/>
        <v>-6.3881822766705509</v>
      </c>
      <c r="CK70" s="12">
        <f t="shared" si="92"/>
        <v>-6.0665093852412193</v>
      </c>
      <c r="CL70" s="12">
        <f t="shared" si="93"/>
        <v>-3.8890650769529209</v>
      </c>
      <c r="CM70" s="12">
        <f t="shared" si="94"/>
        <v>-2.671639223705585</v>
      </c>
      <c r="CN70" s="12">
        <f t="shared" si="95"/>
        <v>-2.998792621350574</v>
      </c>
      <c r="CO70" s="12">
        <f t="shared" si="96"/>
        <v>-5.5964586392214644</v>
      </c>
      <c r="CP70" s="12">
        <f t="shared" si="97"/>
        <v>-8.4454417822530132</v>
      </c>
      <c r="CQ70" s="12">
        <f t="shared" si="98"/>
        <v>-8.1215694019958473</v>
      </c>
      <c r="CR70" s="12">
        <f t="shared" si="99"/>
        <v>-7.2805079711776282</v>
      </c>
      <c r="CS70" s="12">
        <f t="shared" si="100"/>
        <v>-7.8030386156238851</v>
      </c>
      <c r="CT70" s="12">
        <f t="shared" si="101"/>
        <v>-7.9057821038968497</v>
      </c>
      <c r="CU70" s="12">
        <f t="shared" si="102"/>
        <v>-7.7465112404077141</v>
      </c>
      <c r="CV70" s="12">
        <f t="shared" si="103"/>
        <v>-6.9164102209814882</v>
      </c>
      <c r="CW70" s="12">
        <f t="shared" si="104"/>
        <v>-6.6852730066621691</v>
      </c>
    </row>
    <row r="71" spans="1:101">
      <c r="A71" s="12" t="s">
        <v>160</v>
      </c>
      <c r="B71" s="12">
        <f t="shared" si="112"/>
        <v>-31.6666666666667</v>
      </c>
      <c r="C71" s="12">
        <f t="shared" si="111"/>
        <v>-27.6666666666667</v>
      </c>
      <c r="D71" s="12">
        <f t="shared" si="111"/>
        <v>-25</v>
      </c>
      <c r="E71" s="12">
        <f t="shared" si="111"/>
        <v>-23.3333333333333</v>
      </c>
      <c r="F71" s="12">
        <f t="shared" si="111"/>
        <v>-28.3333333333333</v>
      </c>
      <c r="G71" s="12">
        <f t="shared" si="111"/>
        <v>-31.6666666666667</v>
      </c>
      <c r="H71" s="12">
        <f t="shared" si="111"/>
        <v>-34.3333333333333</v>
      </c>
      <c r="I71" s="12">
        <f t="shared" si="111"/>
        <v>-35.6666666666667</v>
      </c>
      <c r="J71" s="12">
        <f t="shared" si="111"/>
        <v>-36.3333333333333</v>
      </c>
      <c r="K71" s="12">
        <f t="shared" si="111"/>
        <v>-38</v>
      </c>
      <c r="L71" s="12">
        <f t="shared" si="111"/>
        <v>-39.3333333333333</v>
      </c>
      <c r="M71" s="12">
        <f t="shared" si="111"/>
        <v>-41.3333333333333</v>
      </c>
      <c r="N71" s="12">
        <f t="shared" si="111"/>
        <v>-41.6666666666667</v>
      </c>
      <c r="O71" s="12">
        <f t="shared" si="111"/>
        <v>-37.3333333333333</v>
      </c>
      <c r="P71" s="12">
        <f t="shared" si="111"/>
        <v>-33.6666666666667</v>
      </c>
      <c r="Q71" s="12">
        <f t="shared" si="111"/>
        <v>-31.6666666666667</v>
      </c>
      <c r="R71" s="12">
        <f t="shared" si="111"/>
        <v>-33.6666666666667</v>
      </c>
      <c r="S71" s="12">
        <f t="shared" si="111"/>
        <v>-38.3333333333333</v>
      </c>
      <c r="T71" s="12">
        <f t="shared" si="111"/>
        <v>-40</v>
      </c>
      <c r="U71" s="12">
        <f t="shared" si="111"/>
        <v>-37.6666666666667</v>
      </c>
      <c r="V71" s="12">
        <f t="shared" si="111"/>
        <v>-33.6666666666667</v>
      </c>
      <c r="W71" s="12">
        <f t="shared" si="111"/>
        <v>-32.6666666666667</v>
      </c>
      <c r="X71" s="12">
        <f t="shared" si="111"/>
        <v>-36.3333333333333</v>
      </c>
      <c r="Y71" s="12">
        <f t="shared" si="111"/>
        <v>-38.3333333333333</v>
      </c>
      <c r="Z71" s="12">
        <f t="shared" si="111"/>
        <v>-40.3333333333333</v>
      </c>
      <c r="AA71" s="12">
        <f t="shared" si="111"/>
        <v>-40.6666666666667</v>
      </c>
      <c r="AB71" s="12">
        <f t="shared" si="111"/>
        <v>-41.3333333333333</v>
      </c>
      <c r="AC71" s="12">
        <f t="shared" si="111"/>
        <v>-42</v>
      </c>
      <c r="AD71" s="12">
        <f t="shared" si="111"/>
        <v>-43.3333333333333</v>
      </c>
      <c r="AE71" s="12">
        <f t="shared" si="111"/>
        <v>-44</v>
      </c>
      <c r="AF71" s="12">
        <f t="shared" si="111"/>
        <v>-44.3333333333333</v>
      </c>
      <c r="AG71" s="12">
        <f t="shared" si="111"/>
        <v>-44.6666666666667</v>
      </c>
      <c r="AH71" s="12">
        <f t="shared" si="111"/>
        <v>-45</v>
      </c>
      <c r="AI71" s="12">
        <f t="shared" si="111"/>
        <v>-44</v>
      </c>
      <c r="AJ71" s="12">
        <f t="shared" si="111"/>
        <v>-43.6666666666667</v>
      </c>
      <c r="AK71" s="12">
        <f t="shared" si="111"/>
        <v>-43</v>
      </c>
      <c r="AL71" s="12">
        <f t="shared" si="111"/>
        <v>-42.6666666666667</v>
      </c>
      <c r="AM71" s="12">
        <f t="shared" si="111"/>
        <v>-41</v>
      </c>
      <c r="AN71" s="12">
        <f t="shared" si="111"/>
        <v>-38.3333333333333</v>
      </c>
      <c r="AO71" s="12">
        <f t="shared" si="111"/>
        <v>-37.3333333333333</v>
      </c>
      <c r="AP71" s="12">
        <f t="shared" si="111"/>
        <v>-37.3333333333333</v>
      </c>
      <c r="AQ71" s="12">
        <f t="shared" si="111"/>
        <v>-38.6666666666667</v>
      </c>
      <c r="AR71" s="12">
        <f t="shared" si="111"/>
        <v>-40</v>
      </c>
      <c r="AS71" s="12">
        <f t="shared" si="111"/>
        <v>-39</v>
      </c>
      <c r="AT71" s="12">
        <f t="shared" si="111"/>
        <v>-39.6666666666667</v>
      </c>
      <c r="AU71" s="12">
        <f t="shared" si="111"/>
        <v>-36.6666666666667</v>
      </c>
      <c r="AV71" s="12">
        <f t="shared" si="111"/>
        <v>-33.6666666666667</v>
      </c>
      <c r="AW71" s="12">
        <f t="shared" si="111"/>
        <v>-31</v>
      </c>
      <c r="AX71" s="12">
        <f t="shared" si="111"/>
        <v>-30</v>
      </c>
      <c r="AZ71" s="12" t="s">
        <v>160</v>
      </c>
      <c r="BA71" s="12">
        <f t="shared" si="56"/>
        <v>-1.5846132488568991</v>
      </c>
      <c r="BB71" s="12">
        <f t="shared" si="57"/>
        <v>-1.9113036170318696</v>
      </c>
      <c r="BC71" s="12">
        <f t="shared" si="58"/>
        <v>-1.8568433267959852</v>
      </c>
      <c r="BD71" s="12">
        <f t="shared" si="59"/>
        <v>-2.1217576939825857</v>
      </c>
      <c r="BE71" s="12">
        <f t="shared" si="60"/>
        <v>-2.4796973854576985</v>
      </c>
      <c r="BF71" s="12">
        <f t="shared" si="61"/>
        <v>-3.1282809649748913</v>
      </c>
      <c r="BG71" s="12">
        <f t="shared" si="62"/>
        <v>-3.3651024291262064</v>
      </c>
      <c r="BH71" s="12">
        <f t="shared" si="63"/>
        <v>-3.5752832194961246</v>
      </c>
      <c r="BI71" s="12">
        <f t="shared" si="64"/>
        <v>-3.7137857018964309</v>
      </c>
      <c r="BJ71" s="12">
        <f t="shared" si="65"/>
        <v>-3.9115328906842408</v>
      </c>
      <c r="BK71" s="12">
        <f t="shared" si="66"/>
        <v>-4.0966241484251249</v>
      </c>
      <c r="BL71" s="12">
        <f t="shared" si="67"/>
        <v>-3.9430470332333201</v>
      </c>
      <c r="BM71" s="12">
        <f t="shared" si="68"/>
        <v>-4.0742554706782288</v>
      </c>
      <c r="BN71" s="12">
        <f t="shared" si="69"/>
        <v>-4.0418872905194219</v>
      </c>
      <c r="BO71" s="12">
        <f t="shared" si="70"/>
        <v>-4.7513411396035021</v>
      </c>
      <c r="BP71" s="12">
        <f t="shared" si="71"/>
        <v>-4.2820554670431612</v>
      </c>
      <c r="BQ71" s="12">
        <f t="shared" si="72"/>
        <v>-4.4445725254824238</v>
      </c>
      <c r="BR71" s="12">
        <f t="shared" si="73"/>
        <v>-4.143570448933481</v>
      </c>
      <c r="BS71" s="12">
        <f t="shared" si="74"/>
        <v>-4.4177412205392779</v>
      </c>
      <c r="BT71" s="12">
        <f t="shared" si="75"/>
        <v>-3.8521369746786411</v>
      </c>
      <c r="BU71" s="12">
        <f t="shared" si="76"/>
        <v>-4.4350184746179568</v>
      </c>
      <c r="BV71" s="12">
        <f t="shared" si="77"/>
        <v>-3.6831362595426724</v>
      </c>
      <c r="BW71" s="12">
        <f t="shared" si="78"/>
        <v>-3.7100876677079402</v>
      </c>
      <c r="BX71" s="12">
        <f t="shared" si="79"/>
        <v>-3.0368296631195792</v>
      </c>
      <c r="BY71" s="12">
        <f t="shared" si="80"/>
        <v>-3.040321331195964</v>
      </c>
      <c r="BZ71" s="12">
        <f t="shared" si="81"/>
        <v>-3.2307451611687843</v>
      </c>
      <c r="CA71" s="12">
        <f t="shared" si="82"/>
        <v>-3.9162904731483885</v>
      </c>
      <c r="CB71" s="12">
        <f t="shared" si="83"/>
        <v>-6.5173689856998083</v>
      </c>
      <c r="CC71" s="12">
        <f t="shared" si="84"/>
        <v>-8.0220650039296331</v>
      </c>
      <c r="CD71" s="12">
        <f t="shared" si="85"/>
        <v>-7.8799999526344804</v>
      </c>
      <c r="CE71" s="12">
        <f t="shared" si="86"/>
        <v>-7.2731434123497625</v>
      </c>
      <c r="CF71" s="12">
        <f t="shared" si="87"/>
        <v>-7.381506010094256</v>
      </c>
      <c r="CG71" s="12">
        <f t="shared" si="88"/>
        <v>-7.8374710028753958</v>
      </c>
      <c r="CH71" s="12">
        <f t="shared" si="89"/>
        <v>-8.2101437245973887</v>
      </c>
      <c r="CI71" s="12">
        <f t="shared" si="90"/>
        <v>-8.5012476716375396</v>
      </c>
      <c r="CJ71" s="12">
        <f t="shared" si="91"/>
        <v>-8.3629484445465057</v>
      </c>
      <c r="CK71" s="12">
        <f t="shared" si="92"/>
        <v>-8.0943964688567576</v>
      </c>
      <c r="CL71" s="12">
        <f t="shared" si="93"/>
        <v>-4.8667330002755085</v>
      </c>
      <c r="CM71" s="12">
        <f t="shared" si="94"/>
        <v>-3.199376353159193</v>
      </c>
      <c r="CN71" s="12">
        <f t="shared" si="95"/>
        <v>-3.4978423481845895</v>
      </c>
      <c r="CO71" s="12">
        <f t="shared" si="96"/>
        <v>-6.4782949070942699</v>
      </c>
      <c r="CP71" s="12">
        <f t="shared" si="97"/>
        <v>-9.5930329664141034</v>
      </c>
      <c r="CQ71" s="12">
        <f t="shared" si="98"/>
        <v>-9.1565217682343967</v>
      </c>
      <c r="CR71" s="12">
        <f t="shared" si="99"/>
        <v>-8.2307777338074128</v>
      </c>
      <c r="CS71" s="12">
        <f t="shared" si="100"/>
        <v>-8.4325903146369896</v>
      </c>
      <c r="CT71" s="12">
        <f t="shared" si="101"/>
        <v>-8.2136340102636307</v>
      </c>
      <c r="CU71" s="12">
        <f t="shared" si="102"/>
        <v>-7.7720923911306707</v>
      </c>
      <c r="CV71" s="12">
        <f t="shared" si="103"/>
        <v>-7.468871869111152</v>
      </c>
      <c r="CW71" s="12">
        <f t="shared" si="104"/>
        <v>-7.484312460811684</v>
      </c>
    </row>
    <row r="72" spans="1:101">
      <c r="A72" s="12" t="s">
        <v>10</v>
      </c>
      <c r="B72" s="12">
        <f t="shared" si="112"/>
        <v>-33.3333333333333</v>
      </c>
      <c r="C72" s="12">
        <f t="shared" si="111"/>
        <v>-33.6666666666667</v>
      </c>
      <c r="D72" s="12">
        <f t="shared" si="111"/>
        <v>-34.6666666666667</v>
      </c>
      <c r="E72" s="12">
        <f t="shared" si="111"/>
        <v>-37.3333333333333</v>
      </c>
      <c r="F72" s="12">
        <f t="shared" si="111"/>
        <v>-37.3333333333333</v>
      </c>
      <c r="G72" s="12">
        <f t="shared" si="111"/>
        <v>-38.6666666666667</v>
      </c>
      <c r="H72" s="12">
        <f t="shared" si="111"/>
        <v>-39.6666666666667</v>
      </c>
      <c r="I72" s="12">
        <f t="shared" si="111"/>
        <v>-41.6666666666667</v>
      </c>
      <c r="J72" s="12">
        <f t="shared" si="111"/>
        <v>-41.6666666666667</v>
      </c>
      <c r="K72" s="12">
        <f t="shared" si="111"/>
        <v>-42</v>
      </c>
      <c r="L72" s="12">
        <f t="shared" si="111"/>
        <v>-42.6666666666667</v>
      </c>
      <c r="M72" s="12">
        <f t="shared" si="111"/>
        <v>-43.3333333333333</v>
      </c>
      <c r="N72" s="12">
        <f t="shared" si="111"/>
        <v>-42.3333333333333</v>
      </c>
      <c r="O72" s="12">
        <f t="shared" si="111"/>
        <v>-42.6666666666667</v>
      </c>
      <c r="P72" s="12">
        <f t="shared" si="111"/>
        <v>-43</v>
      </c>
      <c r="Q72" s="12">
        <f t="shared" si="111"/>
        <v>-43.3333333333333</v>
      </c>
      <c r="R72" s="12">
        <f t="shared" si="111"/>
        <v>-43.3333333333333</v>
      </c>
      <c r="S72" s="12">
        <f t="shared" si="111"/>
        <v>-41.6666666666667</v>
      </c>
      <c r="T72" s="12">
        <f t="shared" si="111"/>
        <v>-44</v>
      </c>
      <c r="U72" s="12">
        <f t="shared" si="111"/>
        <v>-43.3333333333333</v>
      </c>
      <c r="V72" s="12">
        <f t="shared" si="111"/>
        <v>-45.3333333333333</v>
      </c>
      <c r="W72" s="12">
        <f t="shared" si="111"/>
        <v>-41</v>
      </c>
      <c r="X72" s="12">
        <f t="shared" si="111"/>
        <v>-38.6666666666667</v>
      </c>
      <c r="Y72" s="12">
        <f t="shared" si="111"/>
        <v>-39.3333333333333</v>
      </c>
      <c r="Z72" s="12">
        <f t="shared" si="111"/>
        <v>-41.3333333333333</v>
      </c>
      <c r="AA72" s="12">
        <f t="shared" si="111"/>
        <v>-42</v>
      </c>
      <c r="AB72" s="12">
        <f t="shared" si="111"/>
        <v>-41</v>
      </c>
      <c r="AC72" s="12">
        <f t="shared" si="111"/>
        <v>-41.3333333333333</v>
      </c>
      <c r="AD72" s="12">
        <f t="shared" si="111"/>
        <v>-42</v>
      </c>
      <c r="AE72" s="12">
        <f t="shared" si="111"/>
        <v>-41.6666666666667</v>
      </c>
      <c r="AF72" s="12">
        <f t="shared" si="111"/>
        <v>-41.3333333333333</v>
      </c>
      <c r="AG72" s="12">
        <f t="shared" si="111"/>
        <v>-43</v>
      </c>
      <c r="AH72" s="12">
        <f t="shared" si="111"/>
        <v>-46</v>
      </c>
      <c r="AI72" s="12">
        <f t="shared" si="111"/>
        <v>-45.6666666666667</v>
      </c>
      <c r="AJ72" s="12">
        <f t="shared" si="111"/>
        <v>-43.6666666666667</v>
      </c>
      <c r="AK72" s="12">
        <f t="shared" si="111"/>
        <v>-40.3333333333333</v>
      </c>
      <c r="AL72" s="12">
        <f t="shared" si="111"/>
        <v>-42.6666666666667</v>
      </c>
      <c r="AM72" s="12">
        <f t="shared" si="111"/>
        <v>-41.6666666666667</v>
      </c>
      <c r="AN72" s="12">
        <f t="shared" si="111"/>
        <v>-43</v>
      </c>
      <c r="AO72" s="12">
        <f t="shared" si="111"/>
        <v>-40.3333333333333</v>
      </c>
      <c r="AP72" s="12">
        <f t="shared" si="111"/>
        <v>-42</v>
      </c>
      <c r="AQ72" s="12">
        <f t="shared" si="111"/>
        <v>-39</v>
      </c>
      <c r="AR72" s="12">
        <f t="shared" si="111"/>
        <v>-41.6666666666667</v>
      </c>
      <c r="AS72" s="12">
        <f t="shared" si="111"/>
        <v>-41.3333333333333</v>
      </c>
      <c r="AT72" s="12">
        <f t="shared" si="111"/>
        <v>-41</v>
      </c>
      <c r="AU72" s="12">
        <f t="shared" si="111"/>
        <v>-34.6666666666667</v>
      </c>
      <c r="AV72" s="12">
        <f t="shared" si="111"/>
        <v>-33.6666666666667</v>
      </c>
      <c r="AW72" s="12">
        <f t="shared" si="111"/>
        <v>-35</v>
      </c>
      <c r="AX72" s="12">
        <f t="shared" si="111"/>
        <v>-36.3333333333333</v>
      </c>
      <c r="AZ72" s="12" t="s">
        <v>10</v>
      </c>
      <c r="BA72" s="12">
        <f t="shared" si="56"/>
        <v>-1.609372830870287</v>
      </c>
      <c r="BB72" s="12">
        <f t="shared" si="57"/>
        <v>-2.0230031790661993</v>
      </c>
      <c r="BC72" s="12">
        <f t="shared" si="58"/>
        <v>-2.0363381817195978</v>
      </c>
      <c r="BD72" s="12">
        <f t="shared" si="59"/>
        <v>-2.4238384504140051</v>
      </c>
      <c r="BE72" s="12">
        <f t="shared" si="60"/>
        <v>-2.6956710287072396</v>
      </c>
      <c r="BF72" s="12">
        <f t="shared" si="61"/>
        <v>-3.3335744033013683</v>
      </c>
      <c r="BG72" s="12">
        <f t="shared" si="62"/>
        <v>-3.5292537671323649</v>
      </c>
      <c r="BH72" s="12">
        <f t="shared" si="63"/>
        <v>-3.76912387597483</v>
      </c>
      <c r="BI72" s="12">
        <f t="shared" si="64"/>
        <v>-3.8916916037836873</v>
      </c>
      <c r="BJ72" s="12">
        <f t="shared" si="65"/>
        <v>-4.0499942319473998</v>
      </c>
      <c r="BK72" s="12">
        <f t="shared" si="66"/>
        <v>-4.2160592547932065</v>
      </c>
      <c r="BL72" s="12">
        <f t="shared" si="67"/>
        <v>-4.0108358074436348</v>
      </c>
      <c r="BM72" s="12">
        <f t="shared" si="68"/>
        <v>-4.0975369305106737</v>
      </c>
      <c r="BN72" s="12">
        <f t="shared" si="69"/>
        <v>-4.2337869838378541</v>
      </c>
      <c r="BO72" s="12">
        <f t="shared" si="70"/>
        <v>-5.1594317896307951</v>
      </c>
      <c r="BP72" s="12">
        <f t="shared" si="71"/>
        <v>-4.7504052837510047</v>
      </c>
      <c r="BQ72" s="12">
        <f t="shared" si="72"/>
        <v>-4.8399486090376067</v>
      </c>
      <c r="BR72" s="12">
        <f t="shared" si="73"/>
        <v>-4.2654401680197616</v>
      </c>
      <c r="BS72" s="12">
        <f t="shared" si="74"/>
        <v>-4.5714017847319486</v>
      </c>
      <c r="BT72" s="12">
        <f t="shared" si="75"/>
        <v>-4.0458835089080383</v>
      </c>
      <c r="BU72" s="12">
        <f t="shared" si="76"/>
        <v>-4.9111707648376735</v>
      </c>
      <c r="BV72" s="12">
        <f t="shared" si="77"/>
        <v>-3.968208725451547</v>
      </c>
      <c r="BW72" s="12">
        <f t="shared" si="78"/>
        <v>-3.7878439960730788</v>
      </c>
      <c r="BX72" s="12">
        <f t="shared" si="79"/>
        <v>-3.0636252189706346</v>
      </c>
      <c r="BY72" s="12">
        <f t="shared" si="80"/>
        <v>-3.0666824988074897</v>
      </c>
      <c r="BZ72" s="12">
        <f t="shared" si="81"/>
        <v>-3.2679871803177032</v>
      </c>
      <c r="CA72" s="12">
        <f t="shared" si="82"/>
        <v>-3.905069010474612</v>
      </c>
      <c r="CB72" s="12">
        <f t="shared" si="83"/>
        <v>-6.4802329800832839</v>
      </c>
      <c r="CC72" s="12">
        <f t="shared" si="84"/>
        <v>-7.9316755390966245</v>
      </c>
      <c r="CD72" s="12">
        <f t="shared" si="85"/>
        <v>-7.7254901496416499</v>
      </c>
      <c r="CE72" s="12">
        <f t="shared" si="86"/>
        <v>-7.0902990248884556</v>
      </c>
      <c r="CF72" s="12">
        <f t="shared" si="87"/>
        <v>-7.2786995197029691</v>
      </c>
      <c r="CG72" s="12">
        <f t="shared" si="88"/>
        <v>-7.9027832612326909</v>
      </c>
      <c r="CH72" s="12">
        <f t="shared" si="89"/>
        <v>-8.3251317319446922</v>
      </c>
      <c r="CI72" s="12">
        <f t="shared" si="90"/>
        <v>-8.5012476716375396</v>
      </c>
      <c r="CJ72" s="12">
        <f t="shared" si="91"/>
        <v>-8.1739552593590119</v>
      </c>
      <c r="CK72" s="12">
        <f t="shared" si="92"/>
        <v>-8.0943964688567576</v>
      </c>
      <c r="CL72" s="12">
        <f t="shared" si="93"/>
        <v>-4.8947027301621508</v>
      </c>
      <c r="CM72" s="12">
        <f t="shared" si="94"/>
        <v>-3.3311153794657491</v>
      </c>
      <c r="CN72" s="12">
        <f t="shared" si="95"/>
        <v>-3.5912565355248312</v>
      </c>
      <c r="CO72" s="12">
        <f t="shared" si="96"/>
        <v>-6.7474228854305318</v>
      </c>
      <c r="CP72" s="12">
        <f t="shared" si="97"/>
        <v>-9.6211650278991847</v>
      </c>
      <c r="CQ72" s="12">
        <f t="shared" si="98"/>
        <v>-9.2892249822667807</v>
      </c>
      <c r="CR72" s="12">
        <f t="shared" si="99"/>
        <v>-8.3992439447332927</v>
      </c>
      <c r="CS72" s="12">
        <f t="shared" si="100"/>
        <v>-8.5306436903885796</v>
      </c>
      <c r="CT72" s="12">
        <f t="shared" si="101"/>
        <v>-8.0665241473932365</v>
      </c>
      <c r="CU72" s="12">
        <f t="shared" si="102"/>
        <v>-7.7720923911306707</v>
      </c>
      <c r="CV72" s="12">
        <f t="shared" si="103"/>
        <v>-7.7507160905870442</v>
      </c>
      <c r="CW72" s="12">
        <f t="shared" si="104"/>
        <v>-7.9357471806701643</v>
      </c>
    </row>
    <row r="73" spans="1:101">
      <c r="A73" s="12" t="s">
        <v>26</v>
      </c>
      <c r="B73" s="12">
        <f t="shared" si="112"/>
        <v>-35</v>
      </c>
      <c r="C73" s="12">
        <f t="shared" si="111"/>
        <v>-35</v>
      </c>
      <c r="D73" s="12">
        <f t="shared" si="111"/>
        <v>-34.6666666666667</v>
      </c>
      <c r="E73" s="12">
        <f t="shared" si="111"/>
        <v>-36.3333333333333</v>
      </c>
      <c r="F73" s="12">
        <f t="shared" si="111"/>
        <v>-37.3333333333333</v>
      </c>
      <c r="G73" s="12">
        <f t="shared" si="111"/>
        <v>-37.3333333333333</v>
      </c>
      <c r="H73" s="12">
        <f t="shared" si="111"/>
        <v>-37.6666666666667</v>
      </c>
      <c r="I73" s="12">
        <f t="shared" si="111"/>
        <v>-39</v>
      </c>
      <c r="J73" s="12">
        <f t="shared" si="111"/>
        <v>-40</v>
      </c>
      <c r="K73" s="12">
        <f t="shared" si="111"/>
        <v>-37.6666666666667</v>
      </c>
      <c r="L73" s="12">
        <f t="shared" si="111"/>
        <v>-39</v>
      </c>
      <c r="M73" s="12">
        <f t="shared" si="111"/>
        <v>-36.3333333333333</v>
      </c>
      <c r="N73" s="12">
        <f t="shared" si="111"/>
        <v>-37.3333333333333</v>
      </c>
      <c r="O73" s="12">
        <f t="shared" si="111"/>
        <v>-36</v>
      </c>
      <c r="P73" s="12">
        <f t="shared" si="111"/>
        <v>-39.3333333333333</v>
      </c>
      <c r="Q73" s="12">
        <f t="shared" si="111"/>
        <v>-38</v>
      </c>
      <c r="R73" s="12">
        <f t="shared" si="111"/>
        <v>-38.3333333333333</v>
      </c>
      <c r="S73" s="12">
        <f t="shared" si="111"/>
        <v>-38</v>
      </c>
      <c r="T73" s="12">
        <f t="shared" si="111"/>
        <v>-38</v>
      </c>
      <c r="U73" s="12">
        <f t="shared" si="111"/>
        <v>-36</v>
      </c>
      <c r="V73" s="12">
        <f t="shared" si="111"/>
        <v>-36</v>
      </c>
      <c r="W73" s="12">
        <f t="shared" si="111"/>
        <v>-33.3333333333333</v>
      </c>
      <c r="X73" s="12">
        <f t="shared" si="111"/>
        <v>-33.3333333333333</v>
      </c>
      <c r="Y73" s="12">
        <f t="shared" si="111"/>
        <v>-31.3333333333333</v>
      </c>
      <c r="Z73" s="12">
        <f t="shared" si="111"/>
        <v>-34.3333333333333</v>
      </c>
      <c r="AA73" s="12">
        <f t="shared" si="111"/>
        <v>-35</v>
      </c>
      <c r="AB73" s="12">
        <f t="shared" si="111"/>
        <v>-34.3333333333333</v>
      </c>
      <c r="AC73" s="12">
        <f t="shared" si="111"/>
        <v>-28.240684237786901</v>
      </c>
      <c r="AD73" s="12">
        <f t="shared" si="111"/>
        <v>-23.996712633576998</v>
      </c>
      <c r="AE73" s="12">
        <f t="shared" si="111"/>
        <v>-22.034636845974198</v>
      </c>
      <c r="AF73" s="12">
        <f t="shared" si="111"/>
        <v>-22.490243436609298</v>
      </c>
      <c r="AG73" s="12">
        <f t="shared" si="111"/>
        <v>-23.444500508969398</v>
      </c>
      <c r="AH73" s="12">
        <f t="shared" si="111"/>
        <v>-23.150797781752303</v>
      </c>
      <c r="AI73" s="12">
        <f t="shared" si="111"/>
        <v>-22.513959507866701</v>
      </c>
      <c r="AJ73" s="12">
        <f t="shared" si="111"/>
        <v>-20.449648474440203</v>
      </c>
      <c r="AK73" s="12">
        <f t="shared" si="111"/>
        <v>-19.918749056843502</v>
      </c>
      <c r="AL73" s="12">
        <f t="shared" si="111"/>
        <v>-20.512904261460299</v>
      </c>
      <c r="AM73" s="12">
        <f t="shared" si="111"/>
        <v>-20.137262175679602</v>
      </c>
      <c r="AN73" s="12">
        <f t="shared" si="111"/>
        <v>-19.816296416928502</v>
      </c>
      <c r="AO73" s="12">
        <f t="shared" si="111"/>
        <v>-18.665053310353201</v>
      </c>
      <c r="AP73" s="12">
        <f t="shared" si="111"/>
        <v>-18.068728477668401</v>
      </c>
      <c r="AQ73" s="12">
        <f t="shared" si="111"/>
        <v>-16.067839538468199</v>
      </c>
      <c r="AR73" s="12">
        <f t="shared" si="111"/>
        <v>-15.4972336324495</v>
      </c>
      <c r="AS73" s="12">
        <f t="shared" si="111"/>
        <v>-16.359002341836401</v>
      </c>
      <c r="AT73" s="12">
        <f t="shared" si="111"/>
        <v>-16.433164601834001</v>
      </c>
      <c r="AU73" s="12">
        <f t="shared" si="111"/>
        <v>-17.274859483494197</v>
      </c>
      <c r="AV73" s="12">
        <f t="shared" si="111"/>
        <v>-11.632450091821497</v>
      </c>
      <c r="AW73" s="12">
        <f t="shared" si="111"/>
        <v>-7.5601872961642016</v>
      </c>
      <c r="AX73" s="12">
        <f t="shared" si="111"/>
        <v>-2.6801005019169963</v>
      </c>
      <c r="AZ73" s="12" t="s">
        <v>26</v>
      </c>
      <c r="BA73" s="12">
        <f t="shared" si="56"/>
        <v>-1.6341324128836767</v>
      </c>
      <c r="BB73" s="12">
        <f t="shared" si="57"/>
        <v>-2.0478253039627168</v>
      </c>
      <c r="BC73" s="12">
        <f t="shared" si="58"/>
        <v>-2.0363381817195978</v>
      </c>
      <c r="BD73" s="12">
        <f t="shared" si="59"/>
        <v>-2.4022612535260466</v>
      </c>
      <c r="BE73" s="12">
        <f t="shared" si="60"/>
        <v>-2.6956710287072396</v>
      </c>
      <c r="BF73" s="12">
        <f t="shared" si="61"/>
        <v>-3.2944708912391802</v>
      </c>
      <c r="BG73" s="12">
        <f t="shared" si="62"/>
        <v>-3.4676970153800566</v>
      </c>
      <c r="BH73" s="12">
        <f t="shared" si="63"/>
        <v>-3.6829724730954045</v>
      </c>
      <c r="BI73" s="12">
        <f t="shared" si="64"/>
        <v>-3.8360960094439189</v>
      </c>
      <c r="BJ73" s="12">
        <f t="shared" si="65"/>
        <v>-3.899994445578979</v>
      </c>
      <c r="BK73" s="12">
        <f t="shared" si="66"/>
        <v>-4.0846806377883187</v>
      </c>
      <c r="BL73" s="12">
        <f t="shared" si="67"/>
        <v>-3.7735750977075324</v>
      </c>
      <c r="BM73" s="12">
        <f t="shared" si="68"/>
        <v>-3.922925981767321</v>
      </c>
      <c r="BN73" s="12">
        <f t="shared" si="69"/>
        <v>-3.9939123671898158</v>
      </c>
      <c r="BO73" s="12">
        <f t="shared" si="70"/>
        <v>-4.9991104628343566</v>
      </c>
      <c r="BP73" s="12">
        <f t="shared" si="71"/>
        <v>-4.5363025103988477</v>
      </c>
      <c r="BQ73" s="12">
        <f t="shared" si="72"/>
        <v>-4.6354437382332003</v>
      </c>
      <c r="BR73" s="12">
        <f t="shared" si="73"/>
        <v>-4.1313834770248539</v>
      </c>
      <c r="BS73" s="12">
        <f t="shared" si="74"/>
        <v>-4.340910938442943</v>
      </c>
      <c r="BT73" s="12">
        <f t="shared" si="75"/>
        <v>-3.7951526999052874</v>
      </c>
      <c r="BU73" s="12">
        <f t="shared" si="76"/>
        <v>-4.5302489326619</v>
      </c>
      <c r="BV73" s="12">
        <f t="shared" si="77"/>
        <v>-3.7059420568153802</v>
      </c>
      <c r="BW73" s="12">
        <f t="shared" si="78"/>
        <v>-3.6101152455241929</v>
      </c>
      <c r="BX73" s="12">
        <f t="shared" si="79"/>
        <v>-2.8492607721621934</v>
      </c>
      <c r="BY73" s="12">
        <f t="shared" si="80"/>
        <v>-2.8821543255268098</v>
      </c>
      <c r="BZ73" s="12">
        <f t="shared" si="81"/>
        <v>-3.0724665797858748</v>
      </c>
      <c r="CA73" s="12">
        <f t="shared" si="82"/>
        <v>-3.6806397569990583</v>
      </c>
      <c r="CB73" s="12">
        <f t="shared" si="83"/>
        <v>-5.7509199445622166</v>
      </c>
      <c r="CC73" s="12">
        <f t="shared" si="84"/>
        <v>-6.7111949063822269</v>
      </c>
      <c r="CD73" s="12">
        <f t="shared" si="85"/>
        <v>-6.4254868382368127</v>
      </c>
      <c r="CE73" s="12">
        <f t="shared" si="86"/>
        <v>-5.9418479482068411</v>
      </c>
      <c r="CF73" s="12">
        <f t="shared" si="87"/>
        <v>-6.0724401573901208</v>
      </c>
      <c r="CG73" s="12">
        <f t="shared" si="88"/>
        <v>-6.4104502626964202</v>
      </c>
      <c r="CH73" s="12">
        <f t="shared" si="89"/>
        <v>-6.7277615354130722</v>
      </c>
      <c r="CI73" s="12">
        <f t="shared" si="90"/>
        <v>-6.8379868133591817</v>
      </c>
      <c r="CJ73" s="12">
        <f t="shared" si="91"/>
        <v>-6.7271237693494017</v>
      </c>
      <c r="CK73" s="12">
        <f t="shared" si="92"/>
        <v>-6.5704191075145966</v>
      </c>
      <c r="CL73" s="12">
        <f t="shared" si="93"/>
        <v>-3.9914452878124385</v>
      </c>
      <c r="CM73" s="12">
        <f t="shared" si="94"/>
        <v>-2.6766442645628281</v>
      </c>
      <c r="CN73" s="12">
        <f t="shared" si="95"/>
        <v>-2.9165482790556738</v>
      </c>
      <c r="CO73" s="12">
        <f t="shared" si="96"/>
        <v>-5.3672997303259837</v>
      </c>
      <c r="CP73" s="12">
        <f t="shared" si="97"/>
        <v>-7.6857781836302195</v>
      </c>
      <c r="CQ73" s="12">
        <f t="shared" si="98"/>
        <v>-7.2055642584392849</v>
      </c>
      <c r="CR73" s="12">
        <f t="shared" si="99"/>
        <v>-6.5961021250705816</v>
      </c>
      <c r="CS73" s="12">
        <f t="shared" si="100"/>
        <v>-6.7239978336456518</v>
      </c>
      <c r="CT73" s="12">
        <f t="shared" si="101"/>
        <v>-6.7872709625008225</v>
      </c>
      <c r="CU73" s="12">
        <f t="shared" si="102"/>
        <v>-6.196154044634846</v>
      </c>
      <c r="CV73" s="12">
        <f t="shared" si="103"/>
        <v>-5.817277928347818</v>
      </c>
      <c r="CW73" s="12">
        <f t="shared" si="104"/>
        <v>-5.5369728013676314</v>
      </c>
    </row>
    <row r="74" spans="1:101">
      <c r="A74" s="12" t="s">
        <v>40</v>
      </c>
      <c r="B74" s="12">
        <f t="shared" si="112"/>
        <v>-50</v>
      </c>
      <c r="C74" s="12">
        <f t="shared" si="111"/>
        <v>-49.3333333333333</v>
      </c>
      <c r="D74" s="12">
        <f t="shared" si="111"/>
        <v>-51.3333333333333</v>
      </c>
      <c r="E74" s="12">
        <f t="shared" si="111"/>
        <v>-52</v>
      </c>
      <c r="F74" s="12">
        <f t="shared" si="111"/>
        <v>-53</v>
      </c>
      <c r="G74" s="12">
        <f t="shared" si="111"/>
        <v>-52.3333333333333</v>
      </c>
      <c r="H74" s="12">
        <f t="shared" si="111"/>
        <v>-52</v>
      </c>
      <c r="I74" s="12">
        <f t="shared" si="111"/>
        <v>-53</v>
      </c>
      <c r="J74" s="12">
        <f t="shared" si="111"/>
        <v>-52.6666666666667</v>
      </c>
      <c r="K74" s="12">
        <f t="shared" si="111"/>
        <v>-52.3333333333333</v>
      </c>
      <c r="L74" s="12">
        <f t="shared" si="111"/>
        <v>-52</v>
      </c>
      <c r="M74" s="12">
        <f t="shared" si="111"/>
        <v>-51.3333333333333</v>
      </c>
      <c r="N74" s="12">
        <f t="shared" si="111"/>
        <v>-51.6666666666667</v>
      </c>
      <c r="O74" s="12">
        <f t="shared" si="111"/>
        <v>-52</v>
      </c>
      <c r="P74" s="12">
        <f t="shared" si="111"/>
        <v>-54.6666666666667</v>
      </c>
      <c r="Q74" s="12">
        <f t="shared" si="111"/>
        <v>-55</v>
      </c>
      <c r="R74" s="12">
        <f t="shared" si="111"/>
        <v>-54.6666666666667</v>
      </c>
      <c r="S74" s="12">
        <f t="shared" si="111"/>
        <v>-54</v>
      </c>
      <c r="T74" s="12">
        <f t="shared" si="111"/>
        <v>-53.3333333333333</v>
      </c>
      <c r="U74" s="12">
        <f t="shared" si="111"/>
        <v>-52.3333333333333</v>
      </c>
      <c r="V74" s="12">
        <f t="shared" si="111"/>
        <v>-51.6666666666667</v>
      </c>
      <c r="W74" s="12">
        <f t="shared" si="111"/>
        <v>-50.3333333333333</v>
      </c>
      <c r="X74" s="12">
        <f t="shared" si="111"/>
        <v>-50.3333333333333</v>
      </c>
      <c r="Y74" s="12">
        <f t="shared" si="111"/>
        <v>-49.6666666666667</v>
      </c>
      <c r="Z74" s="12">
        <f t="shared" si="111"/>
        <v>-50.6666666666667</v>
      </c>
      <c r="AA74" s="12">
        <f t="shared" si="111"/>
        <v>-49</v>
      </c>
      <c r="AB74" s="12">
        <f t="shared" si="111"/>
        <v>-45.6666666666667</v>
      </c>
      <c r="AC74" s="12">
        <f t="shared" si="111"/>
        <v>-34.851825904194797</v>
      </c>
      <c r="AD74" s="12">
        <f t="shared" si="111"/>
        <v>-26.502161261508803</v>
      </c>
      <c r="AE74" s="12">
        <f t="shared" si="111"/>
        <v>-18.2696290737981</v>
      </c>
      <c r="AF74" s="12">
        <f t="shared" si="111"/>
        <v>-16.560636498033702</v>
      </c>
      <c r="AG74" s="12">
        <f t="shared" si="111"/>
        <v>-15.185762717748197</v>
      </c>
      <c r="AH74" s="12">
        <f t="shared" si="111"/>
        <v>-15.108923164463697</v>
      </c>
      <c r="AI74" s="12">
        <f t="shared" si="111"/>
        <v>-15.484219304805897</v>
      </c>
      <c r="AJ74" s="12">
        <f t="shared" si="111"/>
        <v>-13.738984652914603</v>
      </c>
      <c r="AK74" s="12">
        <f t="shared" si="111"/>
        <v>-13.1919820311645</v>
      </c>
      <c r="AL74" s="12">
        <f t="shared" si="111"/>
        <v>-12.940278194783602</v>
      </c>
      <c r="AM74" s="12">
        <f t="shared" si="111"/>
        <v>-13.523792178353901</v>
      </c>
      <c r="AN74" s="12">
        <f t="shared" si="111"/>
        <v>-13.782249311770002</v>
      </c>
      <c r="AO74" s="12">
        <f t="shared" si="111"/>
        <v>-13.822146485512299</v>
      </c>
      <c r="AP74" s="12">
        <f t="shared" si="111"/>
        <v>-15.6847055506068</v>
      </c>
      <c r="AQ74" s="12">
        <f t="shared" si="111"/>
        <v>-14.586688334351699</v>
      </c>
      <c r="AR74" s="12">
        <f t="shared" si="111"/>
        <v>-14.266537701178699</v>
      </c>
      <c r="AS74" s="12">
        <f t="shared" si="111"/>
        <v>-13.149892321739401</v>
      </c>
      <c r="AT74" s="12">
        <f t="shared" si="111"/>
        <v>-13.800988923045502</v>
      </c>
      <c r="AU74" s="12">
        <f t="shared" si="111"/>
        <v>-14.281195419258701</v>
      </c>
      <c r="AV74" s="12">
        <f t="shared" si="111"/>
        <v>-14.221252827403397</v>
      </c>
      <c r="AW74" s="12">
        <f t="shared" si="111"/>
        <v>-14.399136007522401</v>
      </c>
      <c r="AX74" s="12">
        <f t="shared" si="111"/>
        <v>-14.399136007522401</v>
      </c>
      <c r="AZ74" s="12" t="s">
        <v>40</v>
      </c>
      <c r="BA74" s="12">
        <f t="shared" si="56"/>
        <v>-1.8569686510041781</v>
      </c>
      <c r="BB74" s="12">
        <f t="shared" si="57"/>
        <v>-2.3146631466002821</v>
      </c>
      <c r="BC74" s="12">
        <f t="shared" si="58"/>
        <v>-2.3458120695189271</v>
      </c>
      <c r="BD74" s="12">
        <f t="shared" si="59"/>
        <v>-2.7403040047707306</v>
      </c>
      <c r="BE74" s="12">
        <f t="shared" si="60"/>
        <v>-3.0716251484379238</v>
      </c>
      <c r="BF74" s="12">
        <f t="shared" si="61"/>
        <v>-3.7343854019387739</v>
      </c>
      <c r="BG74" s="12">
        <f t="shared" si="62"/>
        <v>-3.9088537362716007</v>
      </c>
      <c r="BH74" s="12">
        <f t="shared" si="63"/>
        <v>-4.1352673382123841</v>
      </c>
      <c r="BI74" s="12">
        <f t="shared" si="64"/>
        <v>-4.2586225264261488</v>
      </c>
      <c r="BJ74" s="12">
        <f t="shared" si="65"/>
        <v>-4.4076860302105594</v>
      </c>
      <c r="BK74" s="12">
        <f t="shared" si="66"/>
        <v>-4.5504775526238284</v>
      </c>
      <c r="BL74" s="12">
        <f t="shared" si="67"/>
        <v>-4.2819909042848945</v>
      </c>
      <c r="BM74" s="12">
        <f t="shared" si="68"/>
        <v>-4.4234773681649342</v>
      </c>
      <c r="BN74" s="12">
        <f t="shared" si="69"/>
        <v>-4.5696114471451041</v>
      </c>
      <c r="BO74" s="12">
        <f t="shared" si="70"/>
        <v>-5.6695451021649141</v>
      </c>
      <c r="BP74" s="12">
        <f t="shared" si="71"/>
        <v>-5.2187551004588508</v>
      </c>
      <c r="BQ74" s="12">
        <f t="shared" si="72"/>
        <v>-5.303492982860929</v>
      </c>
      <c r="BR74" s="12">
        <f t="shared" si="73"/>
        <v>-4.7163581286389924</v>
      </c>
      <c r="BS74" s="12">
        <f t="shared" si="74"/>
        <v>-4.9299431011815127</v>
      </c>
      <c r="BT74" s="12">
        <f t="shared" si="75"/>
        <v>-4.3535985926841425</v>
      </c>
      <c r="BU74" s="12">
        <f t="shared" si="76"/>
        <v>-5.1696534366712381</v>
      </c>
      <c r="BV74" s="12">
        <f t="shared" si="77"/>
        <v>-4.2874898872694862</v>
      </c>
      <c r="BW74" s="12">
        <f t="shared" si="78"/>
        <v>-4.1766256378987592</v>
      </c>
      <c r="BX74" s="12">
        <f t="shared" si="79"/>
        <v>-3.3405126294315393</v>
      </c>
      <c r="BY74" s="12">
        <f t="shared" si="80"/>
        <v>-3.3127200631817315</v>
      </c>
      <c r="BZ74" s="12">
        <f t="shared" si="81"/>
        <v>-3.4635077808495316</v>
      </c>
      <c r="CA74" s="12">
        <f t="shared" si="82"/>
        <v>-4.0621694879074992</v>
      </c>
      <c r="CB74" s="12">
        <f t="shared" si="83"/>
        <v>-6.1191870356452478</v>
      </c>
      <c r="CC74" s="12">
        <f t="shared" si="84"/>
        <v>-6.8810445268662424</v>
      </c>
      <c r="CD74" s="12">
        <f t="shared" si="85"/>
        <v>-6.1761737200316347</v>
      </c>
      <c r="CE74" s="12">
        <f t="shared" si="86"/>
        <v>-5.5804494986834516</v>
      </c>
      <c r="CF74" s="12">
        <f t="shared" si="87"/>
        <v>-5.5630090489637265</v>
      </c>
      <c r="CG74" s="12">
        <f t="shared" si="88"/>
        <v>-5.8852172700150946</v>
      </c>
      <c r="CH74" s="12">
        <f t="shared" si="89"/>
        <v>-6.2427600445415621</v>
      </c>
      <c r="CI74" s="12">
        <f t="shared" si="90"/>
        <v>-6.3572366853713724</v>
      </c>
      <c r="CJ74" s="12">
        <f t="shared" si="91"/>
        <v>-6.2503813470254279</v>
      </c>
      <c r="CK74" s="12">
        <f t="shared" si="92"/>
        <v>-6.0494913084147619</v>
      </c>
      <c r="CL74" s="12">
        <f t="shared" si="93"/>
        <v>-3.7139798336545331</v>
      </c>
      <c r="CM74" s="12">
        <f t="shared" si="94"/>
        <v>-2.5063043737796562</v>
      </c>
      <c r="CN74" s="12">
        <f t="shared" si="95"/>
        <v>-2.7657495439200002</v>
      </c>
      <c r="CO74" s="12">
        <f t="shared" si="96"/>
        <v>-5.2298124580401151</v>
      </c>
      <c r="CP74" s="12">
        <f t="shared" si="97"/>
        <v>-7.5607746734014771</v>
      </c>
      <c r="CQ74" s="12">
        <f t="shared" si="98"/>
        <v>-7.1075738750935571</v>
      </c>
      <c r="CR74" s="12">
        <f t="shared" si="99"/>
        <v>-6.3644050084148569</v>
      </c>
      <c r="CS74" s="12">
        <f t="shared" si="100"/>
        <v>-6.530427550488314</v>
      </c>
      <c r="CT74" s="12">
        <f t="shared" si="101"/>
        <v>-6.5670722075159684</v>
      </c>
      <c r="CU74" s="12">
        <f t="shared" si="102"/>
        <v>-6.3813112290828915</v>
      </c>
      <c r="CV74" s="12">
        <f t="shared" si="103"/>
        <v>-6.2991574721643957</v>
      </c>
      <c r="CW74" s="12">
        <f t="shared" si="104"/>
        <v>-6.3722958819704614</v>
      </c>
    </row>
    <row r="75" spans="1:101">
      <c r="A75" s="12" t="s">
        <v>41</v>
      </c>
      <c r="B75" s="12">
        <f t="shared" si="112"/>
        <v>5.6666666666666998</v>
      </c>
      <c r="C75" s="12">
        <f t="shared" si="111"/>
        <v>9</v>
      </c>
      <c r="D75" s="12">
        <f t="shared" si="111"/>
        <v>7.3333333333333002</v>
      </c>
      <c r="E75" s="12">
        <f t="shared" si="111"/>
        <v>3.3333333333333002</v>
      </c>
      <c r="F75" s="12">
        <f t="shared" si="111"/>
        <v>1.3333333333333002</v>
      </c>
      <c r="G75" s="12">
        <f t="shared" si="111"/>
        <v>-2</v>
      </c>
      <c r="H75" s="12">
        <f t="shared" si="111"/>
        <v>-7</v>
      </c>
      <c r="I75" s="12">
        <f t="shared" si="111"/>
        <v>-11.3333333333333</v>
      </c>
      <c r="J75" s="12">
        <f t="shared" si="111"/>
        <v>-9.3333333333333002</v>
      </c>
      <c r="K75" s="12">
        <f t="shared" si="111"/>
        <v>-10.6666666666667</v>
      </c>
      <c r="L75" s="12">
        <f t="shared" ref="C75:AX77" si="113">L35-75</f>
        <v>-15</v>
      </c>
      <c r="M75" s="12">
        <f t="shared" si="113"/>
        <v>-18.3333333333333</v>
      </c>
      <c r="N75" s="12">
        <f t="shared" si="113"/>
        <v>-19</v>
      </c>
      <c r="O75" s="12">
        <f t="shared" si="113"/>
        <v>-16.6666666666667</v>
      </c>
      <c r="P75" s="12">
        <f t="shared" si="113"/>
        <v>-20</v>
      </c>
      <c r="Q75" s="12">
        <f t="shared" si="113"/>
        <v>-24.3333333333333</v>
      </c>
      <c r="R75" s="12">
        <f t="shared" si="113"/>
        <v>-25</v>
      </c>
      <c r="S75" s="12">
        <f t="shared" si="113"/>
        <v>-27</v>
      </c>
      <c r="T75" s="12">
        <f t="shared" si="113"/>
        <v>-26</v>
      </c>
      <c r="U75" s="12">
        <f t="shared" si="113"/>
        <v>-27.6666666666667</v>
      </c>
      <c r="V75" s="12">
        <f t="shared" si="113"/>
        <v>-29</v>
      </c>
      <c r="W75" s="12">
        <f t="shared" si="113"/>
        <v>-29.6666666666667</v>
      </c>
      <c r="X75" s="12">
        <f t="shared" si="113"/>
        <v>-29.6666666666667</v>
      </c>
      <c r="Y75" s="12">
        <f t="shared" si="113"/>
        <v>-26.6666666666667</v>
      </c>
      <c r="Z75" s="12">
        <f t="shared" si="113"/>
        <v>-26.6666666666667</v>
      </c>
      <c r="AA75" s="12">
        <f t="shared" si="113"/>
        <v>-26</v>
      </c>
      <c r="AB75" s="12">
        <f t="shared" si="113"/>
        <v>-29.6666666666667</v>
      </c>
      <c r="AC75" s="12">
        <f t="shared" si="113"/>
        <v>-29.6666666666667</v>
      </c>
      <c r="AD75" s="12">
        <f t="shared" si="113"/>
        <v>-29.6666666666667</v>
      </c>
      <c r="AE75" s="12">
        <f t="shared" si="113"/>
        <v>-28</v>
      </c>
      <c r="AF75" s="12">
        <f t="shared" si="113"/>
        <v>-28.6666666666667</v>
      </c>
      <c r="AG75" s="12">
        <f t="shared" si="113"/>
        <v>-29.6666666666667</v>
      </c>
      <c r="AH75" s="12">
        <f t="shared" si="113"/>
        <v>-28.6666666666667</v>
      </c>
      <c r="AI75" s="12">
        <f t="shared" si="113"/>
        <v>-27.3333333333333</v>
      </c>
      <c r="AJ75" s="12">
        <f t="shared" si="113"/>
        <v>-27</v>
      </c>
      <c r="AK75" s="12">
        <f t="shared" si="113"/>
        <v>-27.3333333333333</v>
      </c>
      <c r="AL75" s="12">
        <f t="shared" si="113"/>
        <v>-30</v>
      </c>
      <c r="AM75" s="12">
        <f t="shared" si="113"/>
        <v>-30.6666666666667</v>
      </c>
      <c r="AN75" s="12">
        <f t="shared" si="113"/>
        <v>-30</v>
      </c>
      <c r="AO75" s="12">
        <f t="shared" si="113"/>
        <v>-26.3333333333333</v>
      </c>
      <c r="AP75" s="12">
        <f t="shared" si="113"/>
        <v>-26.3333333333333</v>
      </c>
      <c r="AQ75" s="12">
        <f t="shared" si="113"/>
        <v>-26.3333333333333</v>
      </c>
      <c r="AR75" s="12">
        <f t="shared" si="113"/>
        <v>-26.3333333333333</v>
      </c>
      <c r="AS75" s="12">
        <f t="shared" si="113"/>
        <v>-25.3333333333333</v>
      </c>
      <c r="AT75" s="12">
        <f t="shared" si="113"/>
        <v>-27</v>
      </c>
      <c r="AU75" s="12">
        <f t="shared" si="113"/>
        <v>-27.3333333333333</v>
      </c>
      <c r="AV75" s="12">
        <f t="shared" si="113"/>
        <v>-27.6666666666667</v>
      </c>
      <c r="AW75" s="12">
        <f t="shared" si="113"/>
        <v>-25.6666666666667</v>
      </c>
      <c r="AX75" s="12">
        <f t="shared" si="113"/>
        <v>-24</v>
      </c>
      <c r="AZ75" s="12" t="s">
        <v>41</v>
      </c>
      <c r="BA75" s="12">
        <f t="shared" si="56"/>
        <v>-1.0299986117569835</v>
      </c>
      <c r="BB75" s="12">
        <f t="shared" si="57"/>
        <v>-1.22869518237763</v>
      </c>
      <c r="BC75" s="12">
        <f t="shared" si="58"/>
        <v>-1.2564639844652838</v>
      </c>
      <c r="BD75" s="12">
        <f t="shared" si="59"/>
        <v>-1.5463657769703605</v>
      </c>
      <c r="BE75" s="12">
        <f t="shared" si="60"/>
        <v>-1.7677842651166185</v>
      </c>
      <c r="BF75" s="12">
        <f t="shared" si="61"/>
        <v>-2.258227821591249</v>
      </c>
      <c r="BG75" s="12">
        <f t="shared" si="62"/>
        <v>-2.5238268218446556</v>
      </c>
      <c r="BH75" s="12">
        <f t="shared" si="63"/>
        <v>-2.7891516682213724</v>
      </c>
      <c r="BI75" s="12">
        <f t="shared" si="64"/>
        <v>-2.8131370735922063</v>
      </c>
      <c r="BJ75" s="12">
        <f t="shared" si="65"/>
        <v>-2.9653803920526558</v>
      </c>
      <c r="BK75" s="12">
        <f t="shared" si="66"/>
        <v>-3.2247478719381459</v>
      </c>
      <c r="BL75" s="12">
        <f t="shared" si="67"/>
        <v>-3.1634761298146978</v>
      </c>
      <c r="BM75" s="12">
        <f t="shared" si="68"/>
        <v>-3.2826858363750291</v>
      </c>
      <c r="BN75" s="12">
        <f t="shared" si="69"/>
        <v>-3.2982759789105098</v>
      </c>
      <c r="BO75" s="12">
        <f t="shared" si="70"/>
        <v>-4.1537798306349618</v>
      </c>
      <c r="BP75" s="12">
        <f t="shared" si="71"/>
        <v>-3.9876641536839412</v>
      </c>
      <c r="BQ75" s="12">
        <f t="shared" si="72"/>
        <v>-4.0900974160881187</v>
      </c>
      <c r="BR75" s="12">
        <f t="shared" si="73"/>
        <v>-3.7292134040401339</v>
      </c>
      <c r="BS75" s="12">
        <f t="shared" si="74"/>
        <v>-3.8799292458649313</v>
      </c>
      <c r="BT75" s="12">
        <f t="shared" si="75"/>
        <v>-3.5102313260385252</v>
      </c>
      <c r="BU75" s="12">
        <f t="shared" si="76"/>
        <v>-4.2445575585300679</v>
      </c>
      <c r="BV75" s="12">
        <f t="shared" si="77"/>
        <v>-3.5805101718154773</v>
      </c>
      <c r="BW75" s="12">
        <f t="shared" si="78"/>
        <v>-3.4879267295218379</v>
      </c>
      <c r="BX75" s="12">
        <f t="shared" si="79"/>
        <v>-2.7242148448572716</v>
      </c>
      <c r="BY75" s="12">
        <f t="shared" si="80"/>
        <v>-2.6800520405051143</v>
      </c>
      <c r="BZ75" s="12">
        <f t="shared" si="81"/>
        <v>-2.8210829505306667</v>
      </c>
      <c r="CA75" s="12">
        <f t="shared" si="82"/>
        <v>-3.5235392795661737</v>
      </c>
      <c r="CB75" s="12">
        <f t="shared" si="83"/>
        <v>-5.8303528817941324</v>
      </c>
      <c r="CC75" s="12">
        <f t="shared" si="84"/>
        <v>-7.0955729893912851</v>
      </c>
      <c r="CD75" s="12">
        <f t="shared" si="85"/>
        <v>-6.8205041606836261</v>
      </c>
      <c r="CE75" s="12">
        <f t="shared" si="86"/>
        <v>-6.3182893889407188</v>
      </c>
      <c r="CF75" s="12">
        <f t="shared" si="87"/>
        <v>-6.4562475965726929</v>
      </c>
      <c r="CG75" s="12">
        <f t="shared" si="88"/>
        <v>-6.7707041163729134</v>
      </c>
      <c r="CH75" s="12">
        <f t="shared" si="89"/>
        <v>-7.0602636511243624</v>
      </c>
      <c r="CI75" s="12">
        <f t="shared" si="90"/>
        <v>-7.3072522121378833</v>
      </c>
      <c r="CJ75" s="12">
        <f t="shared" si="91"/>
        <v>-7.2526134815699903</v>
      </c>
      <c r="CK75" s="12">
        <f t="shared" si="92"/>
        <v>-7.2230450076200503</v>
      </c>
      <c r="CL75" s="12">
        <f t="shared" si="93"/>
        <v>-4.4332021870325766</v>
      </c>
      <c r="CM75" s="12">
        <f t="shared" si="94"/>
        <v>-2.9641280918974884</v>
      </c>
      <c r="CN75" s="12">
        <f t="shared" si="95"/>
        <v>-3.1553236612703714</v>
      </c>
      <c r="CO75" s="12">
        <f t="shared" si="96"/>
        <v>-5.8439218153016554</v>
      </c>
      <c r="CP75" s="12">
        <f t="shared" si="97"/>
        <v>-8.5521466914659392</v>
      </c>
      <c r="CQ75" s="12">
        <f t="shared" si="98"/>
        <v>-8.068355413168856</v>
      </c>
      <c r="CR75" s="12">
        <f t="shared" si="99"/>
        <v>-7.2440470698129547</v>
      </c>
      <c r="CS75" s="12">
        <f t="shared" si="100"/>
        <v>-7.5010832449968552</v>
      </c>
      <c r="CT75" s="12">
        <f t="shared" si="101"/>
        <v>-7.527121316868457</v>
      </c>
      <c r="CU75" s="12">
        <f t="shared" si="102"/>
        <v>-7.3429584554240694</v>
      </c>
      <c r="CV75" s="12">
        <f t="shared" si="103"/>
        <v>-7.0930795738099643</v>
      </c>
      <c r="CW75" s="12">
        <f t="shared" si="104"/>
        <v>-7.0566374630510165</v>
      </c>
    </row>
    <row r="76" spans="1:101">
      <c r="A76" s="12" t="s">
        <v>42</v>
      </c>
      <c r="B76" s="12">
        <f t="shared" si="112"/>
        <v>-48.6666666666667</v>
      </c>
      <c r="C76" s="12">
        <f t="shared" si="113"/>
        <v>-47.3333333333333</v>
      </c>
      <c r="D76" s="12">
        <f t="shared" si="113"/>
        <v>-47</v>
      </c>
      <c r="E76" s="12">
        <f t="shared" si="113"/>
        <v>-47</v>
      </c>
      <c r="F76" s="12">
        <f t="shared" si="113"/>
        <v>-48</v>
      </c>
      <c r="G76" s="12">
        <f t="shared" si="113"/>
        <v>-49.3333333333333</v>
      </c>
      <c r="H76" s="12">
        <f t="shared" si="113"/>
        <v>-48.3333333333333</v>
      </c>
      <c r="I76" s="12">
        <f t="shared" si="113"/>
        <v>-48</v>
      </c>
      <c r="J76" s="12">
        <f t="shared" si="113"/>
        <v>-47.3333333333333</v>
      </c>
      <c r="K76" s="12">
        <f t="shared" si="113"/>
        <v>-46.6666666666667</v>
      </c>
      <c r="L76" s="12">
        <f t="shared" si="113"/>
        <v>-46.3333333333333</v>
      </c>
      <c r="M76" s="12">
        <f t="shared" si="113"/>
        <v>-46</v>
      </c>
      <c r="N76" s="12">
        <f t="shared" si="113"/>
        <v>-48.6666666666667</v>
      </c>
      <c r="O76" s="12">
        <f t="shared" si="113"/>
        <v>-50.6666666666667</v>
      </c>
      <c r="P76" s="12">
        <f t="shared" si="113"/>
        <v>-51</v>
      </c>
      <c r="Q76" s="12">
        <f t="shared" si="113"/>
        <v>-49.3333333333333</v>
      </c>
      <c r="R76" s="12">
        <f t="shared" si="113"/>
        <v>-47.6666666666667</v>
      </c>
      <c r="S76" s="12">
        <f t="shared" si="113"/>
        <v>-46</v>
      </c>
      <c r="T76" s="12">
        <f t="shared" si="113"/>
        <v>-45.3333333333333</v>
      </c>
      <c r="U76" s="12">
        <f t="shared" si="113"/>
        <v>-43.6666666666667</v>
      </c>
      <c r="V76" s="12">
        <f t="shared" si="113"/>
        <v>-44</v>
      </c>
      <c r="W76" s="12">
        <f t="shared" si="113"/>
        <v>-40.6666666666667</v>
      </c>
      <c r="X76" s="12">
        <f t="shared" si="113"/>
        <v>-39.6666666666667</v>
      </c>
      <c r="Y76" s="12">
        <f t="shared" si="113"/>
        <v>-37.6666666666667</v>
      </c>
      <c r="Z76" s="12">
        <f t="shared" si="113"/>
        <v>-38.6666666666667</v>
      </c>
      <c r="AA76" s="12">
        <f t="shared" si="113"/>
        <v>-38</v>
      </c>
      <c r="AB76" s="12">
        <f t="shared" si="113"/>
        <v>-37.3333333333333</v>
      </c>
      <c r="AC76" s="12">
        <f t="shared" si="113"/>
        <v>-36</v>
      </c>
      <c r="AD76" s="12">
        <f t="shared" si="113"/>
        <v>-33.6666666666667</v>
      </c>
      <c r="AE76" s="12">
        <f t="shared" si="113"/>
        <v>-31.3333333333333</v>
      </c>
      <c r="AF76" s="12">
        <f t="shared" si="113"/>
        <v>-31</v>
      </c>
      <c r="AG76" s="12">
        <f t="shared" si="113"/>
        <v>-32.3333333333333</v>
      </c>
      <c r="AH76" s="12">
        <f t="shared" si="113"/>
        <v>-33.6666666666667</v>
      </c>
      <c r="AI76" s="12">
        <f t="shared" si="113"/>
        <v>-32.6666666666667</v>
      </c>
      <c r="AJ76" s="12">
        <f t="shared" si="113"/>
        <v>-31</v>
      </c>
      <c r="AK76" s="12">
        <f t="shared" si="113"/>
        <v>-30</v>
      </c>
      <c r="AL76" s="12">
        <f t="shared" si="113"/>
        <v>-29.6666666666667</v>
      </c>
      <c r="AM76" s="12">
        <f t="shared" si="113"/>
        <v>-28</v>
      </c>
      <c r="AN76" s="12">
        <f t="shared" si="113"/>
        <v>-29.6666666666667</v>
      </c>
      <c r="AO76" s="12">
        <f t="shared" si="113"/>
        <v>-29</v>
      </c>
      <c r="AP76" s="12">
        <f t="shared" si="113"/>
        <v>-30</v>
      </c>
      <c r="AQ76" s="12">
        <f t="shared" si="113"/>
        <v>-27.3333333333333</v>
      </c>
      <c r="AR76" s="12">
        <f t="shared" si="113"/>
        <v>-27</v>
      </c>
      <c r="AS76" s="12">
        <f t="shared" si="113"/>
        <v>-26.6666666666667</v>
      </c>
      <c r="AT76" s="12">
        <f t="shared" si="113"/>
        <v>-27.6666666666667</v>
      </c>
      <c r="AU76" s="12">
        <f t="shared" si="113"/>
        <v>-24.6666666666667</v>
      </c>
      <c r="AV76" s="12">
        <f t="shared" si="113"/>
        <v>-24</v>
      </c>
      <c r="AW76" s="12">
        <f t="shared" si="113"/>
        <v>-22.6666666666667</v>
      </c>
      <c r="AX76" s="12">
        <f t="shared" si="113"/>
        <v>-24.3333333333333</v>
      </c>
      <c r="AZ76" s="12" t="s">
        <v>42</v>
      </c>
      <c r="BA76" s="12">
        <f t="shared" si="56"/>
        <v>-1.8371609853934672</v>
      </c>
      <c r="BB76" s="12">
        <f t="shared" si="57"/>
        <v>-2.2774299592555054</v>
      </c>
      <c r="BC76" s="12">
        <f t="shared" si="58"/>
        <v>-2.2653488586911017</v>
      </c>
      <c r="BD76" s="12">
        <f t="shared" si="59"/>
        <v>-2.6324180203309377</v>
      </c>
      <c r="BE76" s="12">
        <f t="shared" si="60"/>
        <v>-2.9516397910770675</v>
      </c>
      <c r="BF76" s="12">
        <f t="shared" si="61"/>
        <v>-3.6464024997988553</v>
      </c>
      <c r="BG76" s="12">
        <f t="shared" si="62"/>
        <v>-3.7959996913923675</v>
      </c>
      <c r="BH76" s="12">
        <f t="shared" si="63"/>
        <v>-3.9737334578134629</v>
      </c>
      <c r="BI76" s="12">
        <f t="shared" si="64"/>
        <v>-4.0807166245388924</v>
      </c>
      <c r="BJ76" s="12">
        <f t="shared" si="65"/>
        <v>-4.2115324634210864</v>
      </c>
      <c r="BK76" s="12">
        <f t="shared" si="66"/>
        <v>-4.3474378717980917</v>
      </c>
      <c r="BL76" s="12">
        <f t="shared" si="67"/>
        <v>-4.1012208397240562</v>
      </c>
      <c r="BM76" s="12">
        <f t="shared" si="68"/>
        <v>-4.3187107989189224</v>
      </c>
      <c r="BN76" s="12">
        <f t="shared" si="69"/>
        <v>-4.5216365238154985</v>
      </c>
      <c r="BO76" s="12">
        <f t="shared" si="70"/>
        <v>-5.5092237753684765</v>
      </c>
      <c r="BP76" s="12">
        <f t="shared" si="71"/>
        <v>-4.9912709037721816</v>
      </c>
      <c r="BQ76" s="12">
        <f t="shared" si="72"/>
        <v>-5.0171861637347606</v>
      </c>
      <c r="BR76" s="12">
        <f t="shared" si="73"/>
        <v>-4.4238708028319236</v>
      </c>
      <c r="BS76" s="12">
        <f t="shared" si="74"/>
        <v>-4.6226219727961713</v>
      </c>
      <c r="BT76" s="12">
        <f t="shared" si="75"/>
        <v>-4.0572803638627111</v>
      </c>
      <c r="BU76" s="12">
        <f t="shared" si="76"/>
        <v>-4.8567533602411359</v>
      </c>
      <c r="BV76" s="12">
        <f t="shared" si="77"/>
        <v>-3.9568058268151929</v>
      </c>
      <c r="BW76" s="12">
        <f t="shared" si="78"/>
        <v>-3.8211681368009942</v>
      </c>
      <c r="BX76" s="12">
        <f t="shared" si="79"/>
        <v>-3.0189659592188778</v>
      </c>
      <c r="BY76" s="12">
        <f t="shared" si="80"/>
        <v>-2.9963860518434227</v>
      </c>
      <c r="BZ76" s="12">
        <f t="shared" si="81"/>
        <v>-3.1562611228709443</v>
      </c>
      <c r="CA76" s="12">
        <f t="shared" si="82"/>
        <v>-3.781632921063057</v>
      </c>
      <c r="CB76" s="12">
        <f t="shared" si="83"/>
        <v>-6.1831449351511001</v>
      </c>
      <c r="CC76" s="12">
        <f t="shared" si="84"/>
        <v>-7.3667413838903144</v>
      </c>
      <c r="CD76" s="12">
        <f t="shared" si="85"/>
        <v>-7.0412324506733848</v>
      </c>
      <c r="CE76" s="12">
        <f t="shared" si="86"/>
        <v>-6.4605016902995116</v>
      </c>
      <c r="CF76" s="12">
        <f t="shared" si="87"/>
        <v>-6.6207379811987446</v>
      </c>
      <c r="CG76" s="12">
        <f t="shared" si="88"/>
        <v>-7.0972654081593882</v>
      </c>
      <c r="CH76" s="12">
        <f t="shared" si="89"/>
        <v>-7.428225274635734</v>
      </c>
      <c r="CI76" s="12">
        <f t="shared" si="90"/>
        <v>-7.5938111224178009</v>
      </c>
      <c r="CJ76" s="12">
        <f t="shared" si="91"/>
        <v>-7.4416066667574841</v>
      </c>
      <c r="CK76" s="12">
        <f t="shared" si="92"/>
        <v>-7.2001147060085602</v>
      </c>
      <c r="CL76" s="12">
        <f t="shared" si="93"/>
        <v>-4.3213232674860116</v>
      </c>
      <c r="CM76" s="12">
        <f t="shared" si="94"/>
        <v>-2.9547181614470213</v>
      </c>
      <c r="CN76" s="12">
        <f t="shared" si="95"/>
        <v>-3.2383584944616981</v>
      </c>
      <c r="CO76" s="12">
        <f t="shared" si="96"/>
        <v>-6.055379512565862</v>
      </c>
      <c r="CP76" s="12">
        <f t="shared" si="97"/>
        <v>-8.6365428759211955</v>
      </c>
      <c r="CQ76" s="12">
        <f t="shared" si="98"/>
        <v>-8.1214366987818121</v>
      </c>
      <c r="CR76" s="12">
        <f t="shared" si="99"/>
        <v>-7.3403134760563207</v>
      </c>
      <c r="CS76" s="12">
        <f t="shared" si="100"/>
        <v>-7.5501099328726538</v>
      </c>
      <c r="CT76" s="12">
        <f t="shared" si="101"/>
        <v>-7.330974833041271</v>
      </c>
      <c r="CU76" s="12">
        <f t="shared" si="102"/>
        <v>-7.0807099391589219</v>
      </c>
      <c r="CV76" s="12">
        <f t="shared" si="103"/>
        <v>-6.8816964077030454</v>
      </c>
      <c r="CW76" s="12">
        <f t="shared" si="104"/>
        <v>-7.0803971851488292</v>
      </c>
    </row>
    <row r="77" spans="1:101">
      <c r="A77" s="12" t="s">
        <v>48</v>
      </c>
      <c r="B77" s="12">
        <f t="shared" si="112"/>
        <v>-4.6666666666666998</v>
      </c>
      <c r="C77" s="12">
        <f t="shared" si="113"/>
        <v>-7.6666666666666998</v>
      </c>
      <c r="D77" s="12">
        <f t="shared" si="113"/>
        <v>-8.6666666666666998</v>
      </c>
      <c r="E77" s="12">
        <f t="shared" si="113"/>
        <v>-11.3333333333333</v>
      </c>
      <c r="F77" s="12">
        <f t="shared" si="113"/>
        <v>-12.3333333333333</v>
      </c>
      <c r="G77" s="12">
        <f t="shared" si="113"/>
        <v>-13.6666666666667</v>
      </c>
      <c r="H77" s="12">
        <f t="shared" si="113"/>
        <v>-14</v>
      </c>
      <c r="I77" s="12">
        <f t="shared" si="113"/>
        <v>-16.3333333333333</v>
      </c>
      <c r="J77" s="12">
        <f t="shared" si="113"/>
        <v>-16.3333333333333</v>
      </c>
      <c r="K77" s="12">
        <f t="shared" si="113"/>
        <v>-16</v>
      </c>
      <c r="L77" s="12">
        <f t="shared" si="113"/>
        <v>-14.3333333333333</v>
      </c>
      <c r="M77" s="12">
        <f t="shared" si="113"/>
        <v>-17</v>
      </c>
      <c r="N77" s="12">
        <f t="shared" si="113"/>
        <v>-19</v>
      </c>
      <c r="O77" s="12">
        <f t="shared" si="113"/>
        <v>-20.3333333333333</v>
      </c>
      <c r="P77" s="12">
        <f t="shared" si="113"/>
        <v>-18.3333333333333</v>
      </c>
      <c r="Q77" s="12">
        <f t="shared" si="113"/>
        <v>-17</v>
      </c>
      <c r="R77" s="12">
        <f t="shared" si="113"/>
        <v>-15</v>
      </c>
      <c r="S77" s="12">
        <f t="shared" si="113"/>
        <v>-17</v>
      </c>
      <c r="T77" s="12">
        <f t="shared" si="113"/>
        <v>-15.3333333333333</v>
      </c>
      <c r="U77" s="12">
        <f t="shared" si="113"/>
        <v>-12</v>
      </c>
      <c r="V77" s="12">
        <f t="shared" si="113"/>
        <v>-13.3333333333333</v>
      </c>
      <c r="W77" s="12">
        <f t="shared" si="113"/>
        <v>-14.3333333333333</v>
      </c>
      <c r="X77" s="12">
        <f t="shared" si="113"/>
        <v>-15.3333333333333</v>
      </c>
      <c r="Y77" s="12">
        <f t="shared" si="113"/>
        <v>-10.3333333333333</v>
      </c>
      <c r="Z77" s="12">
        <f t="shared" si="113"/>
        <v>-10.3333333333333</v>
      </c>
      <c r="AA77" s="12">
        <f t="shared" si="113"/>
        <v>-16</v>
      </c>
      <c r="AB77" s="12">
        <f t="shared" si="113"/>
        <v>-18</v>
      </c>
      <c r="AC77" s="12">
        <f t="shared" si="113"/>
        <v>-17.6666666666667</v>
      </c>
      <c r="AD77" s="12">
        <f t="shared" si="113"/>
        <v>-15.3333333333333</v>
      </c>
      <c r="AE77" s="12">
        <f t="shared" si="113"/>
        <v>-13</v>
      </c>
      <c r="AF77" s="12">
        <f t="shared" si="113"/>
        <v>-16.3333333333333</v>
      </c>
      <c r="AG77" s="12">
        <f t="shared" si="113"/>
        <v>-13.6666666666667</v>
      </c>
      <c r="AH77" s="12">
        <f t="shared" si="113"/>
        <v>-17</v>
      </c>
      <c r="AI77" s="12">
        <f t="shared" si="113"/>
        <v>-14</v>
      </c>
      <c r="AJ77" s="12">
        <f t="shared" si="113"/>
        <v>-15.3333333333333</v>
      </c>
      <c r="AK77" s="12">
        <f t="shared" si="113"/>
        <v>-13</v>
      </c>
      <c r="AL77" s="12">
        <f t="shared" si="113"/>
        <v>-12.6666666666667</v>
      </c>
      <c r="AM77" s="12">
        <f t="shared" si="113"/>
        <v>-11.6666666666667</v>
      </c>
      <c r="AN77" s="12">
        <f t="shared" si="113"/>
        <v>-11.6666666666667</v>
      </c>
      <c r="AO77" s="12">
        <f t="shared" si="113"/>
        <v>-12.3333333333333</v>
      </c>
      <c r="AP77" s="12">
        <f t="shared" si="113"/>
        <v>-13.3333333333333</v>
      </c>
      <c r="AQ77" s="12">
        <f t="shared" si="113"/>
        <v>-11.6666666666667</v>
      </c>
      <c r="AR77" s="12">
        <f t="shared" si="113"/>
        <v>-9.3333333333333002</v>
      </c>
      <c r="AS77" s="12">
        <f t="shared" si="113"/>
        <v>-9</v>
      </c>
      <c r="AT77" s="12">
        <f t="shared" si="113"/>
        <v>-9</v>
      </c>
      <c r="AU77" s="12">
        <f t="shared" si="113"/>
        <v>-8.3333333333333002</v>
      </c>
      <c r="AV77" s="12">
        <f t="shared" si="113"/>
        <v>-5.3333333333333002</v>
      </c>
      <c r="AW77" s="12">
        <f t="shared" si="113"/>
        <v>-5</v>
      </c>
      <c r="AX77" s="12">
        <f t="shared" si="113"/>
        <v>-6</v>
      </c>
      <c r="AZ77" s="12" t="s">
        <v>48</v>
      </c>
      <c r="BA77" s="12">
        <f t="shared" si="56"/>
        <v>-1.1835080202399966</v>
      </c>
      <c r="BB77" s="12">
        <f t="shared" si="57"/>
        <v>-1.5389717435841028</v>
      </c>
      <c r="BC77" s="12">
        <f t="shared" si="58"/>
        <v>-1.5535589167526416</v>
      </c>
      <c r="BD77" s="12">
        <f t="shared" si="59"/>
        <v>-1.8628313313270839</v>
      </c>
      <c r="BE77" s="12">
        <f t="shared" si="60"/>
        <v>-2.0957442419029579</v>
      </c>
      <c r="BF77" s="12">
        <f t="shared" si="61"/>
        <v>-2.6003835521353782</v>
      </c>
      <c r="BG77" s="12">
        <f t="shared" si="62"/>
        <v>-2.7392754529777359</v>
      </c>
      <c r="BH77" s="12">
        <f t="shared" si="63"/>
        <v>-2.9506855486202936</v>
      </c>
      <c r="BI77" s="12">
        <f t="shared" si="64"/>
        <v>-3.0466385698192275</v>
      </c>
      <c r="BJ77" s="12">
        <f t="shared" si="65"/>
        <v>-3.1499955137368665</v>
      </c>
      <c r="BK77" s="12">
        <f t="shared" si="66"/>
        <v>-3.2008608506645291</v>
      </c>
      <c r="BL77" s="12">
        <f t="shared" si="67"/>
        <v>-3.1182836136744889</v>
      </c>
      <c r="BM77" s="12">
        <f t="shared" si="68"/>
        <v>-3.2826858363750291</v>
      </c>
      <c r="BN77" s="12">
        <f t="shared" si="69"/>
        <v>-3.4302070180669277</v>
      </c>
      <c r="BO77" s="12">
        <f t="shared" si="70"/>
        <v>-4.0809065002729437</v>
      </c>
      <c r="BP77" s="12">
        <f t="shared" si="71"/>
        <v>-3.6932728403247257</v>
      </c>
      <c r="BQ77" s="12">
        <f t="shared" si="72"/>
        <v>-3.6810876744793073</v>
      </c>
      <c r="BR77" s="12">
        <f t="shared" si="73"/>
        <v>-3.3636042467812972</v>
      </c>
      <c r="BS77" s="12">
        <f t="shared" si="74"/>
        <v>-3.4701677413511418</v>
      </c>
      <c r="BT77" s="12">
        <f t="shared" si="75"/>
        <v>-2.974579143169009</v>
      </c>
      <c r="BU77" s="12">
        <f t="shared" si="76"/>
        <v>-3.6051530545207293</v>
      </c>
      <c r="BV77" s="12">
        <f t="shared" si="77"/>
        <v>-3.0559768345431442</v>
      </c>
      <c r="BW77" s="12">
        <f t="shared" si="78"/>
        <v>-3.0102807124217117</v>
      </c>
      <c r="BX77" s="12">
        <f t="shared" si="79"/>
        <v>-2.2865540992900359</v>
      </c>
      <c r="BY77" s="12">
        <f t="shared" si="80"/>
        <v>-2.2494863028501926</v>
      </c>
      <c r="BZ77" s="12">
        <f t="shared" si="81"/>
        <v>-2.5417678069137692</v>
      </c>
      <c r="CA77" s="12">
        <f t="shared" si="82"/>
        <v>-3.1307880859839559</v>
      </c>
      <c r="CB77" s="12">
        <f t="shared" si="83"/>
        <v>-5.161904780696716</v>
      </c>
      <c r="CC77" s="12">
        <f t="shared" si="84"/>
        <v>-6.1238862424364235</v>
      </c>
      <c r="CD77" s="12">
        <f t="shared" si="85"/>
        <v>-5.8272268557297</v>
      </c>
      <c r="CE77" s="12">
        <f t="shared" si="86"/>
        <v>-5.5665957960442309</v>
      </c>
      <c r="CF77" s="12">
        <f t="shared" si="87"/>
        <v>-5.4693052888163578</v>
      </c>
      <c r="CG77" s="12">
        <f t="shared" si="88"/>
        <v>-6.0087277688711369</v>
      </c>
      <c r="CH77" s="12">
        <f t="shared" si="89"/>
        <v>-6.1403595923459457</v>
      </c>
      <c r="CI77" s="12">
        <f t="shared" si="90"/>
        <v>-6.4714553904881233</v>
      </c>
      <c r="CJ77" s="12">
        <f t="shared" si="91"/>
        <v>-6.2367751111872245</v>
      </c>
      <c r="CK77" s="12">
        <f t="shared" si="92"/>
        <v>-6.0306693238224565</v>
      </c>
      <c r="CL77" s="12">
        <f t="shared" si="93"/>
        <v>-3.6360648852633122</v>
      </c>
      <c r="CM77" s="12">
        <f t="shared" si="94"/>
        <v>-2.4465819171217373</v>
      </c>
      <c r="CN77" s="12">
        <f t="shared" si="95"/>
        <v>-2.7193907870159122</v>
      </c>
      <c r="CO77" s="12">
        <f t="shared" si="96"/>
        <v>-5.0942081613649295</v>
      </c>
      <c r="CP77" s="12">
        <f t="shared" si="97"/>
        <v>-7.3143359861221899</v>
      </c>
      <c r="CQ77" s="12">
        <f t="shared" si="98"/>
        <v>-6.7147826300385542</v>
      </c>
      <c r="CR77" s="12">
        <f t="shared" si="99"/>
        <v>-6.0647835933317777</v>
      </c>
      <c r="CS77" s="12">
        <f t="shared" si="100"/>
        <v>-6.177362672350351</v>
      </c>
      <c r="CT77" s="12">
        <f t="shared" si="101"/>
        <v>-6.1295776195997203</v>
      </c>
      <c r="CU77" s="12">
        <f t="shared" si="102"/>
        <v>-5.7456265836272706</v>
      </c>
      <c r="CV77" s="12">
        <f t="shared" si="103"/>
        <v>-5.6368844295178508</v>
      </c>
      <c r="CW77" s="12">
        <f t="shared" si="104"/>
        <v>-5.773612469769013</v>
      </c>
    </row>
    <row r="78" spans="1:101">
      <c r="B78" s="12">
        <f>AVERAGE(B43:B77)</f>
        <v>-14.877208333333332</v>
      </c>
      <c r="C78" s="12">
        <f t="shared" ref="C78:AX78" si="114">AVERAGE(C43:C77)</f>
        <v>-17.531739583333334</v>
      </c>
      <c r="D78" s="12">
        <f t="shared" si="114"/>
        <v>-18.549041666666696</v>
      </c>
      <c r="E78" s="12">
        <f t="shared" si="114"/>
        <v>-20.643666666666675</v>
      </c>
      <c r="F78" s="12">
        <f t="shared" si="114"/>
        <v>-23.169781250000007</v>
      </c>
      <c r="G78" s="12">
        <f t="shared" si="114"/>
        <v>-25.164708333333344</v>
      </c>
      <c r="H78" s="12">
        <f t="shared" si="114"/>
        <v>-26.538510416666647</v>
      </c>
      <c r="I78" s="12">
        <f t="shared" si="114"/>
        <v>-28.319729166666676</v>
      </c>
      <c r="J78" s="12">
        <f t="shared" si="114"/>
        <v>-29.172656249999996</v>
      </c>
      <c r="K78" s="12">
        <f t="shared" si="114"/>
        <v>-30.050395833333337</v>
      </c>
      <c r="L78" s="12">
        <f t="shared" si="114"/>
        <v>-30.629635416666648</v>
      </c>
      <c r="M78" s="12">
        <f t="shared" si="114"/>
        <v>-31.109927083333339</v>
      </c>
      <c r="N78" s="12">
        <f t="shared" si="114"/>
        <v>-31.873833333333319</v>
      </c>
      <c r="O78" s="12">
        <f t="shared" si="114"/>
        <v>-32.209020833333334</v>
      </c>
      <c r="P78" s="12">
        <f t="shared" si="114"/>
        <v>-34.094145833333343</v>
      </c>
      <c r="Q78" s="12">
        <f t="shared" si="114"/>
        <v>-33.16719791666668</v>
      </c>
      <c r="R78" s="12">
        <f t="shared" si="114"/>
        <v>-33.583833333333338</v>
      </c>
      <c r="S78" s="12">
        <f t="shared" si="114"/>
        <v>-32.960781249999997</v>
      </c>
      <c r="T78" s="12">
        <f t="shared" si="114"/>
        <v>-33.414989583333323</v>
      </c>
      <c r="U78" s="12">
        <f t="shared" si="114"/>
        <v>-31.966802083333356</v>
      </c>
      <c r="V78" s="12">
        <f t="shared" si="114"/>
        <v>-33.054750000000006</v>
      </c>
      <c r="W78" s="12">
        <f t="shared" si="114"/>
        <v>-30.980427083333336</v>
      </c>
      <c r="X78" s="12">
        <f t="shared" si="114"/>
        <v>-30.482927083333323</v>
      </c>
      <c r="Y78" s="12">
        <f t="shared" si="114"/>
        <v>-27.893093750000009</v>
      </c>
      <c r="Z78" s="12">
        <f t="shared" si="114"/>
        <v>-28.363895833333345</v>
      </c>
      <c r="AA78" s="12">
        <f t="shared" si="114"/>
        <v>-29.070687500000009</v>
      </c>
      <c r="AB78" s="12">
        <f t="shared" si="114"/>
        <v>-29.923791666666649</v>
      </c>
      <c r="AC78" s="12">
        <f t="shared" si="114"/>
        <v>-29.36516587613372</v>
      </c>
      <c r="AD78" s="12">
        <f t="shared" si="114"/>
        <v>-27.004237691641418</v>
      </c>
      <c r="AE78" s="12">
        <f t="shared" si="114"/>
        <v>-25.374850635114633</v>
      </c>
      <c r="AF78" s="12">
        <f t="shared" si="114"/>
        <v>-26.767536379578331</v>
      </c>
      <c r="AG78" s="12">
        <f t="shared" si="114"/>
        <v>-27.147173074731175</v>
      </c>
      <c r="AH78" s="12">
        <f t="shared" si="114"/>
        <v>-26.535804684585496</v>
      </c>
      <c r="AI78" s="12">
        <f t="shared" si="114"/>
        <v>-25.601616621636886</v>
      </c>
      <c r="AJ78" s="12">
        <f t="shared" si="114"/>
        <v>-24.246071427569646</v>
      </c>
      <c r="AK78" s="12">
        <f t="shared" si="114"/>
        <v>-23.864637850033446</v>
      </c>
      <c r="AL78" s="12">
        <f t="shared" si="114"/>
        <v>-24.135332813623243</v>
      </c>
      <c r="AM78" s="12">
        <f t="shared" si="114"/>
        <v>-22.15247187629091</v>
      </c>
      <c r="AN78" s="12">
        <f t="shared" si="114"/>
        <v>-19.689224613840089</v>
      </c>
      <c r="AO78" s="12">
        <f t="shared" si="114"/>
        <v>-19.663506030675769</v>
      </c>
      <c r="AP78" s="12">
        <f t="shared" si="114"/>
        <v>-22.935267141506433</v>
      </c>
      <c r="AQ78" s="12">
        <f t="shared" si="114"/>
        <v>-24.017611171978022</v>
      </c>
      <c r="AR78" s="12">
        <f t="shared" si="114"/>
        <v>-22.495930522775819</v>
      </c>
      <c r="AS78" s="12">
        <f t="shared" si="114"/>
        <v>-20.930584604801016</v>
      </c>
      <c r="AT78" s="12">
        <f t="shared" si="114"/>
        <v>-22.134480583077536</v>
      </c>
      <c r="AU78" s="12">
        <f t="shared" si="114"/>
        <v>-21.309639291494957</v>
      </c>
      <c r="AV78" s="12">
        <f t="shared" si="114"/>
        <v>-19.904379939966152</v>
      </c>
      <c r="AW78" s="12">
        <f t="shared" si="114"/>
        <v>-18.898953881790352</v>
      </c>
      <c r="AX78" s="12">
        <f t="shared" si="114"/>
        <v>-20.024888612768063</v>
      </c>
    </row>
    <row r="79" spans="1:101">
      <c r="B79" s="12">
        <f>STDEV(B43:B77)</f>
        <v>67.314006584012475</v>
      </c>
      <c r="C79" s="12">
        <f t="shared" ref="C79:AX79" si="115">STDEV(C43:C77)</f>
        <v>53.715519476754494</v>
      </c>
      <c r="D79" s="12">
        <f t="shared" si="115"/>
        <v>53.854839854772081</v>
      </c>
      <c r="E79" s="12">
        <f t="shared" si="115"/>
        <v>46.345222931068754</v>
      </c>
      <c r="F79" s="12">
        <f t="shared" si="115"/>
        <v>41.671751536835295</v>
      </c>
      <c r="G79" s="12">
        <f t="shared" si="115"/>
        <v>34.09753403256822</v>
      </c>
      <c r="H79" s="12">
        <f t="shared" si="115"/>
        <v>32.490343350922352</v>
      </c>
      <c r="I79" s="12">
        <f t="shared" si="115"/>
        <v>30.953258769318779</v>
      </c>
      <c r="J79" s="12">
        <f t="shared" si="115"/>
        <v>29.978394627477119</v>
      </c>
      <c r="K79" s="12">
        <f t="shared" si="115"/>
        <v>28.888930032806911</v>
      </c>
      <c r="L79" s="12">
        <f t="shared" si="115"/>
        <v>27.90915866111045</v>
      </c>
      <c r="M79" s="12">
        <f t="shared" si="115"/>
        <v>29.503410015867686</v>
      </c>
      <c r="N79" s="12">
        <f t="shared" si="115"/>
        <v>28.635088669892749</v>
      </c>
      <c r="O79" s="12">
        <f t="shared" si="115"/>
        <v>27.792297325266922</v>
      </c>
      <c r="P79" s="12">
        <f t="shared" si="115"/>
        <v>22.870735540520439</v>
      </c>
      <c r="Q79" s="12">
        <f t="shared" si="115"/>
        <v>24.910155295190982</v>
      </c>
      <c r="R79" s="12">
        <f t="shared" si="115"/>
        <v>24.449295414494731</v>
      </c>
      <c r="S79" s="12">
        <f t="shared" si="115"/>
        <v>27.351612511500637</v>
      </c>
      <c r="T79" s="12">
        <f t="shared" si="115"/>
        <v>26.031402533343009</v>
      </c>
      <c r="U79" s="12">
        <f t="shared" si="115"/>
        <v>29.247835008791647</v>
      </c>
      <c r="V79" s="12">
        <f t="shared" si="115"/>
        <v>24.501964825755884</v>
      </c>
      <c r="W79" s="12">
        <f t="shared" si="115"/>
        <v>29.232333283275121</v>
      </c>
      <c r="X79" s="12">
        <f t="shared" si="115"/>
        <v>30.008275627113164</v>
      </c>
      <c r="Y79" s="12">
        <f t="shared" si="115"/>
        <v>37.319621416273897</v>
      </c>
      <c r="Z79" s="12">
        <f t="shared" si="115"/>
        <v>37.934586765526163</v>
      </c>
      <c r="AA79" s="12">
        <f t="shared" si="115"/>
        <v>35.801854029496418</v>
      </c>
      <c r="AB79" s="12">
        <f t="shared" si="115"/>
        <v>29.704980805422863</v>
      </c>
      <c r="AC79" s="12">
        <f t="shared" si="115"/>
        <v>17.952029454940707</v>
      </c>
      <c r="AD79" s="12">
        <f t="shared" si="115"/>
        <v>14.750981608272603</v>
      </c>
      <c r="AE79" s="12">
        <f t="shared" si="115"/>
        <v>15.101522933412625</v>
      </c>
      <c r="AF79" s="12">
        <f t="shared" si="115"/>
        <v>16.407394515376374</v>
      </c>
      <c r="AG79" s="12">
        <f t="shared" si="115"/>
        <v>16.21168722250199</v>
      </c>
      <c r="AH79" s="12">
        <f t="shared" si="115"/>
        <v>15.31106143244098</v>
      </c>
      <c r="AI79" s="12">
        <f t="shared" si="115"/>
        <v>14.494265142214129</v>
      </c>
      <c r="AJ79" s="12">
        <f t="shared" si="115"/>
        <v>13.958735382168758</v>
      </c>
      <c r="AK79" s="12">
        <f t="shared" si="115"/>
        <v>14.109856204715458</v>
      </c>
      <c r="AL79" s="12">
        <f t="shared" si="115"/>
        <v>14.536805445519004</v>
      </c>
      <c r="AM79" s="12">
        <f t="shared" si="115"/>
        <v>23.835291558717763</v>
      </c>
      <c r="AN79" s="12">
        <f t="shared" si="115"/>
        <v>35.423570353460732</v>
      </c>
      <c r="AO79" s="12">
        <f t="shared" si="115"/>
        <v>32.115036114087665</v>
      </c>
      <c r="AP79" s="12">
        <f t="shared" si="115"/>
        <v>17.339953636614936</v>
      </c>
      <c r="AQ79" s="12">
        <f t="shared" si="115"/>
        <v>11.848876894786233</v>
      </c>
      <c r="AR79" s="12">
        <f t="shared" si="115"/>
        <v>12.559354186101045</v>
      </c>
      <c r="AS79" s="12">
        <f t="shared" si="115"/>
        <v>13.850452981101897</v>
      </c>
      <c r="AT79" s="12">
        <f t="shared" si="115"/>
        <v>13.598035999404878</v>
      </c>
      <c r="AU79" s="12">
        <f t="shared" si="115"/>
        <v>13.595281519377385</v>
      </c>
      <c r="AV79" s="12">
        <f t="shared" si="115"/>
        <v>13.981648853103515</v>
      </c>
      <c r="AW79" s="12">
        <f t="shared" si="115"/>
        <v>14.192237041631662</v>
      </c>
      <c r="AX79" s="12">
        <f t="shared" si="115"/>
        <v>14.029344786149215</v>
      </c>
    </row>
  </sheetData>
  <mergeCells count="4">
    <mergeCell ref="B1:AX1"/>
    <mergeCell ref="BA1:CW1"/>
    <mergeCell ref="B41:AX41"/>
    <mergeCell ref="BA41:CW4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9"/>
  <sheetViews>
    <sheetView topLeftCell="AD31" workbookViewId="0">
      <selection activeCell="AK42" sqref="AK42"/>
    </sheetView>
  </sheetViews>
  <sheetFormatPr defaultColWidth="9.125" defaultRowHeight="13.8"/>
  <cols>
    <col min="1" max="1" width="9.125" style="12"/>
    <col min="2" max="50" width="9.25" style="12" bestFit="1" customWidth="1"/>
    <col min="51" max="52" width="9.125" style="12"/>
    <col min="53" max="82" width="11.625" style="12" bestFit="1" customWidth="1"/>
    <col min="83" max="101" width="9.25" style="12" bestFit="1" customWidth="1"/>
    <col min="102" max="16384" width="9.125" style="12"/>
  </cols>
  <sheetData>
    <row r="1" spans="1:101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BA1" s="232" t="s">
        <v>163</v>
      </c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</row>
    <row r="2" spans="1:101">
      <c r="A2" s="12" t="s">
        <v>236</v>
      </c>
      <c r="B2" s="12" t="s">
        <v>343</v>
      </c>
      <c r="C2" s="12" t="s">
        <v>344</v>
      </c>
      <c r="D2" s="12" t="s">
        <v>345</v>
      </c>
      <c r="E2" s="12" t="s">
        <v>346</v>
      </c>
      <c r="F2" s="12" t="s">
        <v>347</v>
      </c>
      <c r="G2" s="12" t="s">
        <v>348</v>
      </c>
      <c r="H2" s="12" t="s">
        <v>349</v>
      </c>
      <c r="I2" s="12" t="s">
        <v>350</v>
      </c>
      <c r="J2" s="12" t="s">
        <v>351</v>
      </c>
      <c r="K2" s="12" t="s">
        <v>352</v>
      </c>
      <c r="L2" s="12" t="s">
        <v>353</v>
      </c>
      <c r="M2" s="12" t="s">
        <v>354</v>
      </c>
      <c r="N2" s="12" t="s">
        <v>355</v>
      </c>
      <c r="O2" s="12" t="s">
        <v>356</v>
      </c>
      <c r="P2" s="12" t="s">
        <v>357</v>
      </c>
      <c r="Q2" s="12" t="s">
        <v>358</v>
      </c>
      <c r="R2" s="12" t="s">
        <v>359</v>
      </c>
      <c r="S2" s="12" t="s">
        <v>360</v>
      </c>
      <c r="T2" s="12" t="s">
        <v>361</v>
      </c>
      <c r="U2" s="12" t="s">
        <v>362</v>
      </c>
      <c r="V2" s="12" t="s">
        <v>363</v>
      </c>
      <c r="W2" s="12" t="s">
        <v>364</v>
      </c>
      <c r="X2" s="12" t="s">
        <v>365</v>
      </c>
      <c r="Y2" s="12" t="s">
        <v>366</v>
      </c>
      <c r="Z2" s="12" t="s">
        <v>367</v>
      </c>
      <c r="AA2" s="12" t="s">
        <v>368</v>
      </c>
      <c r="AB2" s="12" t="s">
        <v>369</v>
      </c>
      <c r="AC2" s="12" t="s">
        <v>370</v>
      </c>
      <c r="AD2" s="12" t="s">
        <v>371</v>
      </c>
      <c r="AE2" s="12" t="s">
        <v>372</v>
      </c>
      <c r="AF2" s="12" t="s">
        <v>373</v>
      </c>
      <c r="AG2" s="12" t="s">
        <v>374</v>
      </c>
      <c r="AH2" s="12" t="s">
        <v>375</v>
      </c>
      <c r="AI2" s="12" t="s">
        <v>376</v>
      </c>
      <c r="AJ2" s="12" t="s">
        <v>377</v>
      </c>
      <c r="AK2" s="12" t="s">
        <v>378</v>
      </c>
      <c r="AL2" s="12" t="s">
        <v>379</v>
      </c>
      <c r="AM2" s="12" t="s">
        <v>380</v>
      </c>
      <c r="AN2" s="12" t="s">
        <v>381</v>
      </c>
      <c r="AO2" s="12" t="s">
        <v>382</v>
      </c>
      <c r="AP2" s="12" t="s">
        <v>383</v>
      </c>
      <c r="AQ2" s="12" t="s">
        <v>384</v>
      </c>
      <c r="AR2" s="12" t="s">
        <v>385</v>
      </c>
      <c r="AS2" s="12" t="s">
        <v>386</v>
      </c>
      <c r="AT2" s="12" t="s">
        <v>387</v>
      </c>
      <c r="AU2" s="12" t="s">
        <v>388</v>
      </c>
      <c r="AV2" s="12" t="s">
        <v>389</v>
      </c>
      <c r="AW2" s="12" t="s">
        <v>390</v>
      </c>
      <c r="AX2" s="12" t="s">
        <v>391</v>
      </c>
      <c r="AZ2" s="12" t="s">
        <v>236</v>
      </c>
      <c r="BA2" s="12" t="s">
        <v>343</v>
      </c>
      <c r="BB2" s="12" t="s">
        <v>344</v>
      </c>
      <c r="BC2" s="12" t="s">
        <v>345</v>
      </c>
      <c r="BD2" s="12" t="s">
        <v>346</v>
      </c>
      <c r="BE2" s="12" t="s">
        <v>347</v>
      </c>
      <c r="BF2" s="12" t="s">
        <v>348</v>
      </c>
      <c r="BG2" s="12" t="s">
        <v>349</v>
      </c>
      <c r="BH2" s="12" t="s">
        <v>350</v>
      </c>
      <c r="BI2" s="12" t="s">
        <v>351</v>
      </c>
      <c r="BJ2" s="12" t="s">
        <v>352</v>
      </c>
      <c r="BK2" s="12" t="s">
        <v>353</v>
      </c>
      <c r="BL2" s="12" t="s">
        <v>354</v>
      </c>
      <c r="BM2" s="12" t="s">
        <v>355</v>
      </c>
      <c r="BN2" s="12" t="s">
        <v>356</v>
      </c>
      <c r="BO2" s="12" t="s">
        <v>357</v>
      </c>
      <c r="BP2" s="12" t="s">
        <v>358</v>
      </c>
      <c r="BQ2" s="12" t="s">
        <v>359</v>
      </c>
      <c r="BR2" s="12" t="s">
        <v>360</v>
      </c>
      <c r="BS2" s="12" t="s">
        <v>361</v>
      </c>
      <c r="BT2" s="12" t="s">
        <v>362</v>
      </c>
      <c r="BU2" s="12" t="s">
        <v>363</v>
      </c>
      <c r="BV2" s="12" t="s">
        <v>364</v>
      </c>
      <c r="BW2" s="12" t="s">
        <v>365</v>
      </c>
      <c r="BX2" s="12" t="s">
        <v>366</v>
      </c>
      <c r="BY2" s="12" t="s">
        <v>367</v>
      </c>
      <c r="BZ2" s="12" t="s">
        <v>368</v>
      </c>
      <c r="CA2" s="12" t="s">
        <v>369</v>
      </c>
      <c r="CB2" s="12" t="s">
        <v>370</v>
      </c>
      <c r="CC2" s="12" t="s">
        <v>371</v>
      </c>
      <c r="CD2" s="12" t="s">
        <v>372</v>
      </c>
      <c r="CE2" s="12" t="s">
        <v>373</v>
      </c>
      <c r="CF2" s="12" t="s">
        <v>374</v>
      </c>
      <c r="CG2" s="12" t="s">
        <v>375</v>
      </c>
      <c r="CH2" s="12" t="s">
        <v>376</v>
      </c>
      <c r="CI2" s="12" t="s">
        <v>377</v>
      </c>
      <c r="CJ2" s="12" t="s">
        <v>378</v>
      </c>
      <c r="CK2" s="12" t="s">
        <v>379</v>
      </c>
      <c r="CL2" s="12" t="s">
        <v>380</v>
      </c>
      <c r="CM2" s="12" t="s">
        <v>381</v>
      </c>
      <c r="CN2" s="12" t="s">
        <v>382</v>
      </c>
      <c r="CO2" s="12" t="s">
        <v>383</v>
      </c>
      <c r="CP2" s="12" t="s">
        <v>384</v>
      </c>
      <c r="CQ2" s="12" t="s">
        <v>385</v>
      </c>
      <c r="CR2" s="12" t="s">
        <v>386</v>
      </c>
      <c r="CS2" s="12" t="s">
        <v>387</v>
      </c>
      <c r="CT2" s="12" t="s">
        <v>388</v>
      </c>
      <c r="CU2" s="12" t="s">
        <v>389</v>
      </c>
      <c r="CV2" s="12" t="s">
        <v>390</v>
      </c>
      <c r="CW2" s="12" t="s">
        <v>391</v>
      </c>
    </row>
    <row r="3" spans="1:101">
      <c r="A3" s="12" t="s">
        <v>27</v>
      </c>
      <c r="B3" s="12">
        <v>-6.15</v>
      </c>
      <c r="C3" s="12">
        <v>-7.2233333333333301</v>
      </c>
      <c r="D3" s="12">
        <v>-5.1733333333333302</v>
      </c>
      <c r="E3" s="12">
        <v>-6.8866666666666703</v>
      </c>
      <c r="F3" s="12">
        <v>-2.94</v>
      </c>
      <c r="G3" s="12">
        <v>-5.0533333333333301</v>
      </c>
      <c r="H3" s="12">
        <v>-2.2633333333333301</v>
      </c>
      <c r="I3" s="12">
        <v>-3.7366666666666699</v>
      </c>
      <c r="J3" s="12">
        <v>-2.0133333333333301</v>
      </c>
      <c r="K3" s="12">
        <v>1.4566666666666701</v>
      </c>
      <c r="L3" s="12">
        <v>1.56</v>
      </c>
      <c r="M3" s="12">
        <v>2.72</v>
      </c>
      <c r="N3" s="12">
        <v>-0.4</v>
      </c>
      <c r="O3" s="12">
        <v>0.59333333333333305</v>
      </c>
      <c r="P3" s="12">
        <v>2.4166666666666701</v>
      </c>
      <c r="Q3" s="12">
        <v>0.25333333333333402</v>
      </c>
      <c r="R3" s="12">
        <v>-1.87</v>
      </c>
      <c r="S3" s="12">
        <v>-2.78</v>
      </c>
      <c r="T3" s="12">
        <v>-1.42</v>
      </c>
      <c r="U3" s="12">
        <v>2.1166666666666698</v>
      </c>
      <c r="V3" s="12">
        <v>-1.81666666666667</v>
      </c>
      <c r="W3" s="12">
        <v>-1.85</v>
      </c>
      <c r="X3" s="12">
        <v>-4.5033333333333303</v>
      </c>
      <c r="Y3" s="12">
        <v>-2.04666666666667</v>
      </c>
      <c r="Z3" s="12">
        <v>1.1466666666666701</v>
      </c>
      <c r="AA3" s="12">
        <v>3.1533333333333302</v>
      </c>
      <c r="AB3" s="12">
        <v>5.7466666666666697</v>
      </c>
      <c r="AC3" s="12">
        <v>9.3633333333333297</v>
      </c>
      <c r="AD3" s="12">
        <v>13.3466666666667</v>
      </c>
      <c r="AE3" s="12">
        <v>16.2</v>
      </c>
      <c r="AF3" s="12">
        <v>16</v>
      </c>
      <c r="AG3" s="12">
        <v>15.8333333333333</v>
      </c>
      <c r="AH3" s="12">
        <v>15.466666666666701</v>
      </c>
      <c r="AI3" s="12">
        <v>15.633333333333301</v>
      </c>
      <c r="AJ3" s="12">
        <v>15.7</v>
      </c>
      <c r="AK3" s="12">
        <v>16.233333333333299</v>
      </c>
      <c r="AL3" s="12">
        <v>16.1666666666667</v>
      </c>
      <c r="AM3" s="12">
        <v>16.066666666666698</v>
      </c>
      <c r="AN3" s="12">
        <v>15.9</v>
      </c>
      <c r="AO3" s="12">
        <v>16.2</v>
      </c>
      <c r="AP3" s="12">
        <v>15.466666666666701</v>
      </c>
      <c r="AQ3" s="12">
        <v>14.966666666666701</v>
      </c>
      <c r="AR3" s="12">
        <v>13.5666666666667</v>
      </c>
      <c r="AS3" s="12">
        <v>13.4333333333333</v>
      </c>
      <c r="AT3" s="12">
        <v>13.3333333333333</v>
      </c>
      <c r="AU3" s="12">
        <v>13.4333333333333</v>
      </c>
      <c r="AV3" s="12">
        <v>13.733333333333301</v>
      </c>
      <c r="AW3" s="12">
        <v>13.9333333333333</v>
      </c>
      <c r="AX3" s="12">
        <v>14.4</v>
      </c>
      <c r="AZ3" s="12" t="s">
        <v>27</v>
      </c>
      <c r="BA3" s="12">
        <f>(B3-B$38)/B$39</f>
        <v>-1.0801614830755335</v>
      </c>
      <c r="BB3" s="12">
        <f t="shared" ref="BB3:CW8" si="0">(C3-C$38)/C$39</f>
        <v>-1.1104239841070334</v>
      </c>
      <c r="BC3" s="12">
        <f t="shared" si="0"/>
        <v>-1.1041655067635172</v>
      </c>
      <c r="BD3" s="12">
        <f t="shared" si="0"/>
        <v>-1.1307161496165488</v>
      </c>
      <c r="BE3" s="12">
        <f t="shared" si="0"/>
        <v>-1.0911682939962075</v>
      </c>
      <c r="BF3" s="12">
        <f t="shared" si="0"/>
        <v>-1.1395639311725398</v>
      </c>
      <c r="BG3" s="12">
        <f t="shared" si="0"/>
        <v>-1.13135879873441</v>
      </c>
      <c r="BH3" s="12">
        <f t="shared" si="0"/>
        <v>-1.1730974337756745</v>
      </c>
      <c r="BI3" s="12">
        <f t="shared" si="0"/>
        <v>-1.1725283849605543</v>
      </c>
      <c r="BJ3" s="12">
        <f t="shared" si="0"/>
        <v>-1.1596482681322429</v>
      </c>
      <c r="BK3" s="12">
        <f t="shared" si="0"/>
        <v>-1.1775015188457156</v>
      </c>
      <c r="BL3" s="12">
        <f t="shared" si="0"/>
        <v>-1.1485557520005623</v>
      </c>
      <c r="BM3" s="12">
        <f t="shared" si="0"/>
        <v>-1.1603460261137322</v>
      </c>
      <c r="BN3" s="12">
        <f t="shared" si="0"/>
        <v>-1.1302990885637632</v>
      </c>
      <c r="BO3" s="12">
        <f t="shared" si="0"/>
        <v>-1.1221781143471008</v>
      </c>
      <c r="BP3" s="12">
        <f t="shared" si="0"/>
        <v>-1.1436486055802286</v>
      </c>
      <c r="BQ3" s="12">
        <f t="shared" si="0"/>
        <v>-1.1587387465560379</v>
      </c>
      <c r="BR3" s="12">
        <f t="shared" si="0"/>
        <v>-1.1446263011163544</v>
      </c>
      <c r="BS3" s="12">
        <f t="shared" si="0"/>
        <v>-1.1170685543557186</v>
      </c>
      <c r="BT3" s="12">
        <f t="shared" si="0"/>
        <v>-1.0827751178314897</v>
      </c>
      <c r="BU3" s="12">
        <f t="shared" si="0"/>
        <v>-1.1323017040179366</v>
      </c>
      <c r="BV3" s="12">
        <f t="shared" si="0"/>
        <v>-1.124012173426794</v>
      </c>
      <c r="BW3" s="12">
        <f t="shared" si="0"/>
        <v>-1.1317852409533697</v>
      </c>
      <c r="BX3" s="12">
        <f t="shared" si="0"/>
        <v>-1.0854208920412962</v>
      </c>
      <c r="BY3" s="12">
        <f t="shared" si="0"/>
        <v>-1.0824291221180986</v>
      </c>
      <c r="BZ3" s="12">
        <f t="shared" si="0"/>
        <v>-1.0959527258240345</v>
      </c>
      <c r="CA3" s="12">
        <f t="shared" si="0"/>
        <v>-1.1109013699920782</v>
      </c>
      <c r="CB3" s="12">
        <f t="shared" si="0"/>
        <v>-1.1499929710184069</v>
      </c>
      <c r="CC3" s="12">
        <f t="shared" si="0"/>
        <v>-1.1250515257481972</v>
      </c>
      <c r="CD3" s="12">
        <f t="shared" si="0"/>
        <v>-0.93967837730569104</v>
      </c>
      <c r="CE3" s="12">
        <f t="shared" si="0"/>
        <v>-0.95449120126519826</v>
      </c>
      <c r="CF3" s="12">
        <f t="shared" si="0"/>
        <v>-1.0842120720889179</v>
      </c>
      <c r="CG3" s="12">
        <f t="shared" si="0"/>
        <v>-1.0928270316344249</v>
      </c>
      <c r="CH3" s="12">
        <f t="shared" si="0"/>
        <v>-1.0630426059229878</v>
      </c>
      <c r="CI3" s="12">
        <f t="shared" si="0"/>
        <v>-1.0326559566486004</v>
      </c>
      <c r="CJ3" s="12">
        <f t="shared" si="0"/>
        <v>-1.0207035634147992</v>
      </c>
      <c r="CK3" s="12">
        <f t="shared" si="0"/>
        <v>-1.0495200147643637</v>
      </c>
      <c r="CL3" s="12">
        <f t="shared" si="0"/>
        <v>-1.0904715118383792</v>
      </c>
      <c r="CM3" s="12">
        <f t="shared" si="0"/>
        <v>-1.1051677287867525</v>
      </c>
      <c r="CN3" s="12">
        <f t="shared" si="0"/>
        <v>-1.2490352092314527</v>
      </c>
      <c r="CO3" s="12">
        <f t="shared" si="0"/>
        <v>-1.301790340040071</v>
      </c>
      <c r="CP3" s="12">
        <f t="shared" si="0"/>
        <v>-1.2377001057349688</v>
      </c>
      <c r="CQ3" s="12">
        <f t="shared" si="0"/>
        <v>-1.2611776412356643</v>
      </c>
      <c r="CR3" s="12">
        <f t="shared" si="0"/>
        <v>-1.2078309690515296</v>
      </c>
      <c r="CS3" s="12">
        <f t="shared" si="0"/>
        <v>-1.2472362676260547</v>
      </c>
      <c r="CT3" s="12">
        <f t="shared" si="0"/>
        <v>-1.1949094443565411</v>
      </c>
      <c r="CU3" s="12">
        <f t="shared" si="0"/>
        <v>-1.1290681365016537</v>
      </c>
      <c r="CV3" s="12">
        <f t="shared" si="0"/>
        <v>-1.0874682653206589</v>
      </c>
      <c r="CW3" s="12">
        <f t="shared" si="0"/>
        <v>-1.093333144996556</v>
      </c>
    </row>
    <row r="4" spans="1:101">
      <c r="A4" s="12" t="s">
        <v>20</v>
      </c>
      <c r="B4" s="12">
        <v>82.52</v>
      </c>
      <c r="C4" s="12">
        <v>86.636666666666699</v>
      </c>
      <c r="D4" s="12">
        <v>96.716666666666697</v>
      </c>
      <c r="E4" s="12">
        <v>100.353333333333</v>
      </c>
      <c r="F4" s="12">
        <v>105.9</v>
      </c>
      <c r="G4" s="12">
        <v>104.91</v>
      </c>
      <c r="H4" s="12">
        <v>109.806666666667</v>
      </c>
      <c r="I4" s="12">
        <v>116.043333333333</v>
      </c>
      <c r="J4" s="12">
        <v>121.25</v>
      </c>
      <c r="K4" s="12">
        <v>125.63</v>
      </c>
      <c r="L4" s="12">
        <v>124.34666666666701</v>
      </c>
      <c r="M4" s="12">
        <v>118.37333333333299</v>
      </c>
      <c r="N4" s="12">
        <v>113.683333333333</v>
      </c>
      <c r="O4" s="12">
        <v>113.26666666666701</v>
      </c>
      <c r="P4" s="12">
        <v>114.42</v>
      </c>
      <c r="Q4" s="12">
        <v>117.566666666667</v>
      </c>
      <c r="R4" s="12">
        <v>122.97</v>
      </c>
      <c r="S4" s="12">
        <v>124.87666666666701</v>
      </c>
      <c r="T4" s="12">
        <v>126.48333333333299</v>
      </c>
      <c r="U4" s="12">
        <v>118.243333333333</v>
      </c>
      <c r="V4" s="12">
        <v>116.866666666667</v>
      </c>
      <c r="W4" s="12">
        <v>113.676666666667</v>
      </c>
      <c r="X4" s="12">
        <v>115.633333333333</v>
      </c>
      <c r="Y4" s="12">
        <v>111.06333333333301</v>
      </c>
      <c r="Z4" s="12">
        <v>104.84666666666701</v>
      </c>
      <c r="AA4" s="12">
        <v>99.59</v>
      </c>
      <c r="AB4" s="12">
        <v>95.426666666666705</v>
      </c>
      <c r="AC4" s="12">
        <v>93.776666666666699</v>
      </c>
      <c r="AD4" s="12">
        <v>91.9</v>
      </c>
      <c r="AE4" s="12">
        <v>95.493333333333297</v>
      </c>
      <c r="AF4" s="12">
        <v>97.87</v>
      </c>
      <c r="AG4" s="12">
        <v>98.376666666666694</v>
      </c>
      <c r="AH4" s="12">
        <v>97.283333333333303</v>
      </c>
      <c r="AI4" s="12">
        <v>97.856666666666698</v>
      </c>
      <c r="AJ4" s="12">
        <v>95.696666666666701</v>
      </c>
      <c r="AK4" s="12">
        <v>93.906666666666695</v>
      </c>
      <c r="AL4" s="12">
        <v>88.88</v>
      </c>
      <c r="AM4" s="12">
        <v>89.513333333333307</v>
      </c>
      <c r="AN4" s="12">
        <v>86.786666666666704</v>
      </c>
      <c r="AO4" s="12">
        <v>101.43666666666699</v>
      </c>
      <c r="AP4" s="12">
        <v>151.08666666666701</v>
      </c>
      <c r="AQ4" s="12">
        <v>141.28333333333299</v>
      </c>
      <c r="AR4" s="12">
        <v>119.17</v>
      </c>
      <c r="AS4" s="12">
        <v>63.793333333333301</v>
      </c>
      <c r="AT4" s="12">
        <v>64.006666666666703</v>
      </c>
      <c r="AU4" s="12">
        <v>55.31</v>
      </c>
      <c r="AV4" s="12">
        <v>45.493333333333297</v>
      </c>
      <c r="AW4" s="12">
        <v>44.663333333333298</v>
      </c>
      <c r="AX4" s="12">
        <v>45.143333333333302</v>
      </c>
      <c r="AZ4" s="12" t="s">
        <v>20</v>
      </c>
      <c r="BA4" s="12">
        <f t="shared" ref="BA4:BP24" si="1">(B4-B$38)/B$39</f>
        <v>0.19075716360879605</v>
      </c>
      <c r="BB4" s="12">
        <f t="shared" si="0"/>
        <v>0.22016551255533426</v>
      </c>
      <c r="BC4" s="12">
        <f t="shared" si="0"/>
        <v>0.32643262183250693</v>
      </c>
      <c r="BD4" s="12">
        <f t="shared" si="0"/>
        <v>0.31013881852240294</v>
      </c>
      <c r="BE4" s="12">
        <f t="shared" si="0"/>
        <v>0.28571717130147567</v>
      </c>
      <c r="BF4" s="12">
        <f t="shared" si="0"/>
        <v>0.22635941641728058</v>
      </c>
      <c r="BG4" s="12">
        <f t="shared" si="0"/>
        <v>0.23807430654762501</v>
      </c>
      <c r="BH4" s="12">
        <f t="shared" si="0"/>
        <v>0.24986544446903328</v>
      </c>
      <c r="BI4" s="12">
        <f t="shared" si="0"/>
        <v>0.26267429152353233</v>
      </c>
      <c r="BJ4" s="12">
        <f t="shared" si="0"/>
        <v>0.27974485911755231</v>
      </c>
      <c r="BK4" s="12">
        <f t="shared" si="0"/>
        <v>0.22255219720349398</v>
      </c>
      <c r="BL4" s="12">
        <f t="shared" si="0"/>
        <v>0.10719395877717686</v>
      </c>
      <c r="BM4" s="12">
        <f t="shared" si="0"/>
        <v>7.673398205691552E-3</v>
      </c>
      <c r="BN4" s="12">
        <f t="shared" si="0"/>
        <v>-1.3956236758225512E-2</v>
      </c>
      <c r="BO4" s="12">
        <f t="shared" si="0"/>
        <v>-3.7495146049081648E-2</v>
      </c>
      <c r="BP4" s="12">
        <f t="shared" si="0"/>
        <v>-2.4793281920172959E-2</v>
      </c>
      <c r="BQ4" s="12">
        <f t="shared" si="0"/>
        <v>-1.1640443454897396E-2</v>
      </c>
      <c r="BR4" s="12">
        <f t="shared" si="0"/>
        <v>-8.6051809478169348E-3</v>
      </c>
      <c r="BS4" s="12">
        <f t="shared" si="0"/>
        <v>3.9680637669390773E-3</v>
      </c>
      <c r="BT4" s="12">
        <f t="shared" si="0"/>
        <v>-4.6993042602988658E-2</v>
      </c>
      <c r="BU4" s="12">
        <f t="shared" si="0"/>
        <v>-7.4529738862885803E-2</v>
      </c>
      <c r="BV4" s="12">
        <f t="shared" si="0"/>
        <v>-9.4463841932495352E-2</v>
      </c>
      <c r="BW4" s="12">
        <f t="shared" si="0"/>
        <v>-7.013821530500966E-2</v>
      </c>
      <c r="BX4" s="12">
        <f t="shared" si="0"/>
        <v>-8.0583775125831716E-2</v>
      </c>
      <c r="BY4" s="12">
        <f t="shared" si="0"/>
        <v>-0.137089852011788</v>
      </c>
      <c r="BZ4" s="12">
        <f t="shared" si="0"/>
        <v>-0.18795557661803491</v>
      </c>
      <c r="CA4" s="12">
        <f t="shared" si="0"/>
        <v>-0.21592442607710297</v>
      </c>
      <c r="CB4" s="12">
        <f t="shared" si="0"/>
        <v>-0.14081219839140541</v>
      </c>
      <c r="CC4" s="12">
        <f t="shared" si="0"/>
        <v>-2.2902281934498767E-2</v>
      </c>
      <c r="CD4" s="12">
        <f t="shared" si="0"/>
        <v>0.28473459775040794</v>
      </c>
      <c r="CE4" s="12">
        <f t="shared" si="0"/>
        <v>0.32618405563219627</v>
      </c>
      <c r="CF4" s="12">
        <f t="shared" si="0"/>
        <v>0.23941931336683606</v>
      </c>
      <c r="CG4" s="12">
        <f t="shared" si="0"/>
        <v>0.20101099691033783</v>
      </c>
      <c r="CH4" s="12">
        <f t="shared" si="0"/>
        <v>0.22831811775306216</v>
      </c>
      <c r="CI4" s="12">
        <f t="shared" si="0"/>
        <v>0.23867027425130802</v>
      </c>
      <c r="CJ4" s="12">
        <f t="shared" si="0"/>
        <v>0.21934687077853385</v>
      </c>
      <c r="CK4" s="12">
        <f t="shared" si="0"/>
        <v>0.14675363321284654</v>
      </c>
      <c r="CL4" s="12">
        <f t="shared" si="0"/>
        <v>0.17283046084665923</v>
      </c>
      <c r="CM4" s="12">
        <f t="shared" si="0"/>
        <v>0.1597755514901544</v>
      </c>
      <c r="CN4" s="12">
        <f t="shared" si="0"/>
        <v>0.4275630451012607</v>
      </c>
      <c r="CO4" s="12">
        <f t="shared" si="0"/>
        <v>1.3159936080209653</v>
      </c>
      <c r="CP4" s="12">
        <f t="shared" si="0"/>
        <v>1.0594876042907722</v>
      </c>
      <c r="CQ4" s="12">
        <f t="shared" si="0"/>
        <v>0.74773685881444096</v>
      </c>
      <c r="CR4" s="12">
        <f t="shared" si="0"/>
        <v>-0.24986113499755419</v>
      </c>
      <c r="CS4" s="12">
        <f t="shared" si="0"/>
        <v>-0.29302262786653438</v>
      </c>
      <c r="CT4" s="12">
        <f t="shared" si="0"/>
        <v>-0.41981098958028329</v>
      </c>
      <c r="CU4" s="12">
        <f t="shared" si="0"/>
        <v>-0.54604587967518392</v>
      </c>
      <c r="CV4" s="12">
        <f t="shared" si="0"/>
        <v>-0.51733499565841778</v>
      </c>
      <c r="CW4" s="12">
        <f t="shared" si="0"/>
        <v>-0.56947389002989701</v>
      </c>
    </row>
    <row r="5" spans="1:101">
      <c r="A5" s="12" t="s">
        <v>4</v>
      </c>
      <c r="B5" s="12">
        <v>114.68451</v>
      </c>
      <c r="C5" s="12">
        <v>117.750896666667</v>
      </c>
      <c r="D5" s="12">
        <v>118.38506333333299</v>
      </c>
      <c r="E5" s="12">
        <v>114.720696666667</v>
      </c>
      <c r="F5" s="12">
        <v>129.83006666666699</v>
      </c>
      <c r="G5" s="12">
        <v>130.102933333333</v>
      </c>
      <c r="H5" s="12">
        <v>134.0188</v>
      </c>
      <c r="I5" s="12">
        <v>136.07423333333301</v>
      </c>
      <c r="J5" s="12">
        <v>134.16329999999999</v>
      </c>
      <c r="K5" s="12">
        <v>125.6002</v>
      </c>
      <c r="L5" s="12">
        <v>114.986</v>
      </c>
      <c r="M5" s="12">
        <v>112.5185</v>
      </c>
      <c r="N5" s="12">
        <v>115.5205</v>
      </c>
      <c r="O5" s="12">
        <v>122.002433333333</v>
      </c>
      <c r="P5" s="12">
        <v>125.6426</v>
      </c>
      <c r="Q5" s="12">
        <v>119.610766666667</v>
      </c>
      <c r="R5" s="12">
        <v>112.58773333333301</v>
      </c>
      <c r="S5" s="12">
        <v>105.62413333333301</v>
      </c>
      <c r="T5" s="12">
        <v>100.38105666666701</v>
      </c>
      <c r="U5" s="12">
        <v>92.0395166666667</v>
      </c>
      <c r="V5" s="12">
        <v>91.643983333333296</v>
      </c>
      <c r="W5" s="12">
        <v>82.776766666666703</v>
      </c>
      <c r="X5" s="12">
        <v>79.135706666666707</v>
      </c>
      <c r="Y5" s="12">
        <v>65.077956666666694</v>
      </c>
      <c r="Z5" s="12">
        <v>64.264816666666704</v>
      </c>
      <c r="AA5" s="12">
        <v>56.106549999999999</v>
      </c>
      <c r="AB5" s="12">
        <v>47.328299999999999</v>
      </c>
      <c r="AC5" s="12">
        <v>35.619623333333301</v>
      </c>
      <c r="AD5" s="12">
        <v>30.6661133333333</v>
      </c>
      <c r="AE5" s="12">
        <v>27.7873433333333</v>
      </c>
      <c r="AF5" s="12">
        <v>24.27664</v>
      </c>
      <c r="AG5" s="12">
        <v>24.2190166666667</v>
      </c>
      <c r="AH5" s="12">
        <v>26.494973333333299</v>
      </c>
      <c r="AI5" s="12">
        <v>27.281803333333301</v>
      </c>
      <c r="AJ5" s="12">
        <v>26.761516666666701</v>
      </c>
      <c r="AK5" s="12">
        <v>26.417490000000001</v>
      </c>
      <c r="AL5" s="12">
        <v>29.4050266666667</v>
      </c>
      <c r="AM5" s="12">
        <v>75.775379999999998</v>
      </c>
      <c r="AN5" s="12">
        <v>123.36312</v>
      </c>
      <c r="AO5" s="12">
        <v>161.92203333333299</v>
      </c>
      <c r="AP5" s="12">
        <v>152.20073333333301</v>
      </c>
      <c r="AQ5" s="12">
        <v>134.33296666666701</v>
      </c>
      <c r="AR5" s="12">
        <v>126.9876</v>
      </c>
      <c r="AS5" s="12">
        <v>123.3203</v>
      </c>
      <c r="AT5" s="12">
        <v>124.31440000000001</v>
      </c>
      <c r="AU5" s="12">
        <v>121.075233333333</v>
      </c>
      <c r="AV5" s="12">
        <v>114.50596666666701</v>
      </c>
      <c r="AW5" s="12">
        <v>113.019533333333</v>
      </c>
      <c r="AX5" s="12">
        <v>113.313266666667</v>
      </c>
      <c r="AZ5" s="12" t="s">
        <v>4</v>
      </c>
      <c r="BA5" s="12">
        <f t="shared" si="1"/>
        <v>0.65177527030175419</v>
      </c>
      <c r="BB5" s="12">
        <f t="shared" si="0"/>
        <v>0.66125082722332418</v>
      </c>
      <c r="BC5" s="12">
        <f t="shared" si="0"/>
        <v>0.63067020865171508</v>
      </c>
      <c r="BD5" s="12">
        <f t="shared" si="0"/>
        <v>0.50317580880487001</v>
      </c>
      <c r="BE5" s="12">
        <f t="shared" si="0"/>
        <v>0.58844558895067045</v>
      </c>
      <c r="BF5" s="12">
        <f t="shared" si="0"/>
        <v>0.53929660003248614</v>
      </c>
      <c r="BG5" s="12">
        <f t="shared" si="0"/>
        <v>0.53393311743518435</v>
      </c>
      <c r="BH5" s="12">
        <f t="shared" si="0"/>
        <v>0.48782860290810509</v>
      </c>
      <c r="BI5" s="12">
        <f t="shared" si="0"/>
        <v>0.41302883914982247</v>
      </c>
      <c r="BJ5" s="12">
        <f t="shared" si="0"/>
        <v>0.27939942331390122</v>
      </c>
      <c r="BK5" s="12">
        <f t="shared" si="0"/>
        <v>0.11581881558199544</v>
      </c>
      <c r="BL5" s="12">
        <f t="shared" si="0"/>
        <v>4.3622896421417201E-2</v>
      </c>
      <c r="BM5" s="12">
        <f t="shared" si="0"/>
        <v>2.6482862214859407E-2</v>
      </c>
      <c r="BN5" s="12">
        <f t="shared" si="0"/>
        <v>7.259583714308486E-2</v>
      </c>
      <c r="BO5" s="12">
        <f t="shared" si="0"/>
        <v>7.1188789667307906E-2</v>
      </c>
      <c r="BP5" s="12">
        <f t="shared" si="0"/>
        <v>-5.2980369884216933E-3</v>
      </c>
      <c r="BQ5" s="12">
        <f t="shared" si="0"/>
        <v>-0.10703839664039276</v>
      </c>
      <c r="BR5" s="12">
        <f t="shared" si="0"/>
        <v>-0.17993414522765194</v>
      </c>
      <c r="BS5" s="12">
        <f t="shared" si="0"/>
        <v>-0.22481102429202163</v>
      </c>
      <c r="BT5" s="12">
        <f t="shared" si="0"/>
        <v>-0.28071579022834214</v>
      </c>
      <c r="BU5" s="12">
        <f t="shared" si="0"/>
        <v>-0.29932834003674225</v>
      </c>
      <c r="BV5" s="12">
        <f t="shared" si="0"/>
        <v>-0.36983697790405373</v>
      </c>
      <c r="BW5" s="12">
        <f t="shared" si="0"/>
        <v>-0.39266753020102241</v>
      </c>
      <c r="BX5" s="12">
        <f t="shared" si="0"/>
        <v>-0.48910480164872788</v>
      </c>
      <c r="BY5" s="12">
        <f t="shared" si="0"/>
        <v>-0.50703793743670544</v>
      </c>
      <c r="BZ5" s="12">
        <f t="shared" si="0"/>
        <v>-0.59737296942479878</v>
      </c>
      <c r="CA5" s="12">
        <f t="shared" si="0"/>
        <v>-0.69593032713235792</v>
      </c>
      <c r="CB5" s="12">
        <f t="shared" si="0"/>
        <v>-0.83609299832232531</v>
      </c>
      <c r="CC5" s="12">
        <f t="shared" si="0"/>
        <v>-0.88204955196896084</v>
      </c>
      <c r="CD5" s="12">
        <f t="shared" si="0"/>
        <v>-0.76075168918021085</v>
      </c>
      <c r="CE5" s="12">
        <f t="shared" si="0"/>
        <v>-0.82502145583650333</v>
      </c>
      <c r="CF5" s="12">
        <f t="shared" si="0"/>
        <v>-0.94974265826393744</v>
      </c>
      <c r="CG5" s="12">
        <f t="shared" si="0"/>
        <v>-0.91842683743046905</v>
      </c>
      <c r="CH5" s="12">
        <f t="shared" si="0"/>
        <v>-0.8800972540490013</v>
      </c>
      <c r="CI5" s="12">
        <f t="shared" si="0"/>
        <v>-0.85686367832196331</v>
      </c>
      <c r="CJ5" s="12">
        <f t="shared" si="0"/>
        <v>-0.85811407028468645</v>
      </c>
      <c r="CK5" s="12">
        <f t="shared" si="0"/>
        <v>-0.83172362881356721</v>
      </c>
      <c r="CL5" s="12">
        <f t="shared" si="0"/>
        <v>-6.3465947612834944E-2</v>
      </c>
      <c r="CM5" s="12">
        <f t="shared" si="0"/>
        <v>0.81246724988705732</v>
      </c>
      <c r="CN5" s="12">
        <f t="shared" si="0"/>
        <v>1.6173052550188147</v>
      </c>
      <c r="CO5" s="12">
        <f t="shared" si="0"/>
        <v>1.337497706509891</v>
      </c>
      <c r="CP5" s="12">
        <f t="shared" si="0"/>
        <v>0.93308863170728307</v>
      </c>
      <c r="CQ5" s="12">
        <f t="shared" si="0"/>
        <v>0.8964527137015188</v>
      </c>
      <c r="CR5" s="12">
        <f t="shared" si="0"/>
        <v>0.88248672797709304</v>
      </c>
      <c r="CS5" s="12">
        <f t="shared" si="0"/>
        <v>0.84261337521818669</v>
      </c>
      <c r="CT5" s="12">
        <f t="shared" si="0"/>
        <v>0.79744278900762711</v>
      </c>
      <c r="CU5" s="12">
        <f t="shared" si="0"/>
        <v>0.72082758491983756</v>
      </c>
      <c r="CV5" s="12">
        <f t="shared" si="0"/>
        <v>0.75087664793695863</v>
      </c>
      <c r="CW5" s="12">
        <f t="shared" si="0"/>
        <v>0.59212593065080477</v>
      </c>
    </row>
    <row r="6" spans="1:101">
      <c r="A6" s="12" t="s">
        <v>29</v>
      </c>
      <c r="B6" s="12">
        <v>-6.6033333333333299</v>
      </c>
      <c r="C6" s="12">
        <v>-9.0633333333333308</v>
      </c>
      <c r="D6" s="12">
        <v>-8.2833333333333297</v>
      </c>
      <c r="E6" s="12">
        <v>-7.3533333333333299</v>
      </c>
      <c r="F6" s="12">
        <v>-5.2933333333333303</v>
      </c>
      <c r="G6" s="12">
        <v>-5.3666666666666698</v>
      </c>
      <c r="H6" s="12">
        <v>-4.85666666666667</v>
      </c>
      <c r="I6" s="12">
        <v>-5.91</v>
      </c>
      <c r="J6" s="12">
        <v>-6.0766666666666698</v>
      </c>
      <c r="K6" s="12">
        <v>-3.5833333333333299</v>
      </c>
      <c r="L6" s="12">
        <v>-1.7466666666666699</v>
      </c>
      <c r="M6" s="12">
        <v>3.91</v>
      </c>
      <c r="N6" s="12">
        <v>5.5233333333333299</v>
      </c>
      <c r="O6" s="12">
        <v>4.67</v>
      </c>
      <c r="P6" s="12">
        <v>4.2833333333333297</v>
      </c>
      <c r="Q6" s="12">
        <v>6.0566666666666702</v>
      </c>
      <c r="R6" s="12">
        <v>10.7266666666667</v>
      </c>
      <c r="S6" s="12">
        <v>13.61</v>
      </c>
      <c r="T6" s="12">
        <v>14.033333333333299</v>
      </c>
      <c r="U6" s="12">
        <v>13.313333333333301</v>
      </c>
      <c r="V6" s="12">
        <v>15.463333333333299</v>
      </c>
      <c r="W6" s="12">
        <v>21.36</v>
      </c>
      <c r="X6" s="12">
        <v>23.83</v>
      </c>
      <c r="Y6" s="12">
        <v>19.1733333333333</v>
      </c>
      <c r="Z6" s="12">
        <v>14.93</v>
      </c>
      <c r="AA6" s="12">
        <v>17.1033333333333</v>
      </c>
      <c r="AB6" s="12">
        <v>20.373333333333299</v>
      </c>
      <c r="AC6" s="12">
        <v>18.8466666666667</v>
      </c>
      <c r="AD6" s="12">
        <v>15.5933333333333</v>
      </c>
      <c r="AE6" s="12">
        <v>16.84</v>
      </c>
      <c r="AF6" s="12">
        <v>20.61</v>
      </c>
      <c r="AG6" s="12">
        <v>23.433333333333302</v>
      </c>
      <c r="AH6" s="12">
        <v>25.313333333333301</v>
      </c>
      <c r="AI6" s="12">
        <v>26.8966666666667</v>
      </c>
      <c r="AJ6" s="12">
        <v>28.8266666666667</v>
      </c>
      <c r="AK6" s="12">
        <v>28.47</v>
      </c>
      <c r="AL6" s="12">
        <v>28.336666666666702</v>
      </c>
      <c r="AM6" s="12">
        <v>26.963333333333299</v>
      </c>
      <c r="AN6" s="12">
        <v>29.1033333333333</v>
      </c>
      <c r="AO6" s="12">
        <v>36.24</v>
      </c>
      <c r="AP6" s="12">
        <v>37.186666666666703</v>
      </c>
      <c r="AQ6" s="12">
        <v>34.473333333333301</v>
      </c>
      <c r="AR6" s="12">
        <v>28.716666666666701</v>
      </c>
      <c r="AS6" s="12">
        <v>24.946666666666701</v>
      </c>
      <c r="AT6" s="12">
        <v>30.106666666666701</v>
      </c>
      <c r="AU6" s="12">
        <v>28.58</v>
      </c>
      <c r="AV6" s="12">
        <v>33.026666666666699</v>
      </c>
      <c r="AW6" s="12">
        <v>32.746666666666698</v>
      </c>
      <c r="AX6" s="12">
        <v>41.126666666666701</v>
      </c>
      <c r="AZ6" s="12" t="s">
        <v>29</v>
      </c>
      <c r="BA6" s="12">
        <f t="shared" si="1"/>
        <v>-1.0866591687245342</v>
      </c>
      <c r="BB6" s="12">
        <f t="shared" si="0"/>
        <v>-1.1365084148960676</v>
      </c>
      <c r="BC6" s="12">
        <f t="shared" si="0"/>
        <v>-1.1478318153309295</v>
      </c>
      <c r="BD6" s="12">
        <f t="shared" si="0"/>
        <v>-1.1369861886423926</v>
      </c>
      <c r="BE6" s="12">
        <f t="shared" si="0"/>
        <v>-1.1209392464187289</v>
      </c>
      <c r="BF6" s="12">
        <f t="shared" si="0"/>
        <v>-1.1434560405021179</v>
      </c>
      <c r="BG6" s="12">
        <f t="shared" si="0"/>
        <v>-1.1630478905493298</v>
      </c>
      <c r="BH6" s="12">
        <f t="shared" si="0"/>
        <v>-1.198916206988107</v>
      </c>
      <c r="BI6" s="12">
        <f t="shared" si="0"/>
        <v>-1.2198393469290798</v>
      </c>
      <c r="BJ6" s="12">
        <f t="shared" si="0"/>
        <v>-1.2180709678101578</v>
      </c>
      <c r="BK6" s="12">
        <f t="shared" si="0"/>
        <v>-1.2152052132294928</v>
      </c>
      <c r="BL6" s="12">
        <f t="shared" si="0"/>
        <v>-1.1356348779301317</v>
      </c>
      <c r="BM6" s="12">
        <f t="shared" si="0"/>
        <v>-1.099701160751698</v>
      </c>
      <c r="BN6" s="12">
        <f t="shared" si="0"/>
        <v>-1.0899083629333812</v>
      </c>
      <c r="BO6" s="12">
        <f t="shared" si="0"/>
        <v>-1.1041006028966414</v>
      </c>
      <c r="BP6" s="12">
        <f t="shared" si="0"/>
        <v>-1.0883003326219927</v>
      </c>
      <c r="BQ6" s="12">
        <f t="shared" si="0"/>
        <v>-1.0429936731976266</v>
      </c>
      <c r="BR6" s="12">
        <f t="shared" si="0"/>
        <v>-0.99877112060956053</v>
      </c>
      <c r="BS6" s="12">
        <f t="shared" si="0"/>
        <v>-0.98162444912998437</v>
      </c>
      <c r="BT6" s="12">
        <f t="shared" si="0"/>
        <v>-0.98290738745969641</v>
      </c>
      <c r="BU6" s="12">
        <f t="shared" si="0"/>
        <v>-0.97829272024139513</v>
      </c>
      <c r="BV6" s="12">
        <f t="shared" si="0"/>
        <v>-0.91716974073607971</v>
      </c>
      <c r="BW6" s="12">
        <f t="shared" si="0"/>
        <v>-0.88140373883047962</v>
      </c>
      <c r="BX6" s="12">
        <f t="shared" si="0"/>
        <v>-0.89690843849212998</v>
      </c>
      <c r="BY6" s="12">
        <f t="shared" si="0"/>
        <v>-0.95677891697860717</v>
      </c>
      <c r="BZ6" s="12">
        <f t="shared" si="0"/>
        <v>-0.96460683147447523</v>
      </c>
      <c r="CA6" s="12">
        <f t="shared" si="0"/>
        <v>-0.96493204089979079</v>
      </c>
      <c r="CB6" s="12">
        <f t="shared" si="0"/>
        <v>-1.0366175446195824</v>
      </c>
      <c r="CC6" s="12">
        <f t="shared" si="0"/>
        <v>-1.0935294774442672</v>
      </c>
      <c r="CD6" s="12">
        <f t="shared" si="0"/>
        <v>-0.92979577720434703</v>
      </c>
      <c r="CE6" s="12">
        <f t="shared" si="0"/>
        <v>-0.88237793713551727</v>
      </c>
      <c r="CF6" s="12">
        <f t="shared" si="0"/>
        <v>-0.96234155725472514</v>
      </c>
      <c r="CG6" s="12">
        <f t="shared" si="0"/>
        <v>-0.93711313730477697</v>
      </c>
      <c r="CH6" s="12">
        <f t="shared" si="0"/>
        <v>-0.88614602809425314</v>
      </c>
      <c r="CI6" s="12">
        <f t="shared" si="0"/>
        <v>-0.82404381875602795</v>
      </c>
      <c r="CJ6" s="12">
        <f t="shared" si="0"/>
        <v>-0.82534586261985743</v>
      </c>
      <c r="CK6" s="12">
        <f t="shared" si="0"/>
        <v>-0.84930019773104592</v>
      </c>
      <c r="CL6" s="12">
        <f t="shared" si="0"/>
        <v>-0.90304598089949539</v>
      </c>
      <c r="CM6" s="12">
        <f t="shared" si="0"/>
        <v>-0.86955970032927044</v>
      </c>
      <c r="CN6" s="12">
        <f t="shared" si="0"/>
        <v>-0.85485005006488768</v>
      </c>
      <c r="CO6" s="12">
        <f t="shared" si="0"/>
        <v>-0.88254341958670435</v>
      </c>
      <c r="CP6" s="12">
        <f t="shared" si="0"/>
        <v>-0.88295297605900547</v>
      </c>
      <c r="CQ6" s="12">
        <f t="shared" si="0"/>
        <v>-0.97297599347430175</v>
      </c>
      <c r="CR6" s="12">
        <f t="shared" si="0"/>
        <v>-0.9888193323807295</v>
      </c>
      <c r="CS6" s="12">
        <f t="shared" si="0"/>
        <v>-0.93138289074999114</v>
      </c>
      <c r="CT6" s="12">
        <f t="shared" si="0"/>
        <v>-0.91455862221984441</v>
      </c>
      <c r="CU6" s="12">
        <f t="shared" si="0"/>
        <v>-0.77489802498700011</v>
      </c>
      <c r="CV6" s="12">
        <f t="shared" si="0"/>
        <v>-0.73842474932394553</v>
      </c>
      <c r="CW6" s="12">
        <f t="shared" si="0"/>
        <v>-0.63791695651963076</v>
      </c>
    </row>
    <row r="7" spans="1:101">
      <c r="A7" s="12" t="s">
        <v>6</v>
      </c>
      <c r="B7" s="12">
        <v>17.337426666666701</v>
      </c>
      <c r="C7" s="12">
        <v>19.180150000000001</v>
      </c>
      <c r="D7" s="12">
        <v>22.41583</v>
      </c>
      <c r="E7" s="12">
        <v>22.580396666666701</v>
      </c>
      <c r="F7" s="12">
        <v>25.49099</v>
      </c>
      <c r="G7" s="12">
        <v>26.319883333333301</v>
      </c>
      <c r="H7" s="12">
        <v>29.593779999999999</v>
      </c>
      <c r="I7" s="12">
        <v>31.7690533333333</v>
      </c>
      <c r="J7" s="12">
        <v>35.632733333333299</v>
      </c>
      <c r="K7" s="12">
        <v>39.820970000000003</v>
      </c>
      <c r="L7" s="12">
        <v>42.202443333333299</v>
      </c>
      <c r="M7" s="12">
        <v>45.156039999999997</v>
      </c>
      <c r="N7" s="12">
        <v>49.856153333333303</v>
      </c>
      <c r="O7" s="12">
        <v>52.454929999999997</v>
      </c>
      <c r="P7" s="12">
        <v>54.126273333333302</v>
      </c>
      <c r="Q7" s="12">
        <v>51.323059999999998</v>
      </c>
      <c r="R7" s="12">
        <v>53.520613333333301</v>
      </c>
      <c r="S7" s="12">
        <v>56.059393333333297</v>
      </c>
      <c r="T7" s="12">
        <v>61.135716666666703</v>
      </c>
      <c r="U7" s="12">
        <v>65.024133333333296</v>
      </c>
      <c r="V7" s="12">
        <v>70.148893333333305</v>
      </c>
      <c r="W7" s="12">
        <v>74.732703333333305</v>
      </c>
      <c r="X7" s="12">
        <v>79.822546666666696</v>
      </c>
      <c r="Y7" s="12">
        <v>82.639399999999995</v>
      </c>
      <c r="Z7" s="12">
        <v>85.677116666666706</v>
      </c>
      <c r="AA7" s="12">
        <v>87.809083333333305</v>
      </c>
      <c r="AB7" s="12">
        <v>85.080443333333307</v>
      </c>
      <c r="AC7" s="12">
        <v>77.800700000000006</v>
      </c>
      <c r="AD7" s="12">
        <v>70.691490000000002</v>
      </c>
      <c r="AE7" s="12">
        <v>62.744309999999999</v>
      </c>
      <c r="AF7" s="12">
        <v>53.974163333333301</v>
      </c>
      <c r="AG7" s="12">
        <v>42.99297</v>
      </c>
      <c r="AH7" s="12">
        <v>36.601893333333301</v>
      </c>
      <c r="AI7" s="12">
        <v>33.3053733333333</v>
      </c>
      <c r="AJ7" s="12">
        <v>28.839703333333301</v>
      </c>
      <c r="AK7" s="12">
        <v>28.624613333333301</v>
      </c>
      <c r="AL7" s="12">
        <v>28.410896666666702</v>
      </c>
      <c r="AM7" s="12">
        <v>29.6813</v>
      </c>
      <c r="AN7" s="12">
        <v>24.481283333333302</v>
      </c>
      <c r="AO7" s="12">
        <v>18.7077766666667</v>
      </c>
      <c r="AP7" s="12">
        <v>18.176953333333302</v>
      </c>
      <c r="AQ7" s="12">
        <v>16.866790000000002</v>
      </c>
      <c r="AR7" s="12">
        <v>17.2504566666667</v>
      </c>
      <c r="AS7" s="12">
        <v>14.784826666666699</v>
      </c>
      <c r="AT7" s="12">
        <v>16.84957</v>
      </c>
      <c r="AU7" s="12">
        <v>15.9068466666667</v>
      </c>
      <c r="AV7" s="12">
        <v>15.409326666666701</v>
      </c>
      <c r="AW7" s="12">
        <v>18.716003333333301</v>
      </c>
      <c r="AX7" s="12">
        <v>21.6223566666667</v>
      </c>
      <c r="AZ7" s="12" t="s">
        <v>6</v>
      </c>
      <c r="BA7" s="12">
        <f t="shared" si="1"/>
        <v>-0.74351314075797992</v>
      </c>
      <c r="BB7" s="12">
        <f t="shared" si="0"/>
        <v>-0.73611972671695036</v>
      </c>
      <c r="BC7" s="12">
        <f t="shared" si="0"/>
        <v>-0.71679672244516701</v>
      </c>
      <c r="BD7" s="12">
        <f t="shared" si="0"/>
        <v>-0.73480264159436803</v>
      </c>
      <c r="BE7" s="12">
        <f t="shared" si="0"/>
        <v>-0.73150073707757679</v>
      </c>
      <c r="BF7" s="12">
        <f t="shared" si="0"/>
        <v>-0.74985758238360378</v>
      </c>
      <c r="BG7" s="12">
        <f t="shared" si="0"/>
        <v>-0.74208258175048691</v>
      </c>
      <c r="BH7" s="12">
        <f t="shared" si="0"/>
        <v>-0.75129645259892719</v>
      </c>
      <c r="BI7" s="12">
        <f t="shared" si="0"/>
        <v>-0.73420066674942119</v>
      </c>
      <c r="BJ7" s="12">
        <f t="shared" si="0"/>
        <v>-0.71493672606959058</v>
      </c>
      <c r="BK7" s="12">
        <f t="shared" si="0"/>
        <v>-0.71408309270156956</v>
      </c>
      <c r="BL7" s="12">
        <f t="shared" si="0"/>
        <v>-0.68779043360749625</v>
      </c>
      <c r="BM7" s="12">
        <f t="shared" si="0"/>
        <v>-0.64580843705682489</v>
      </c>
      <c r="BN7" s="12">
        <f t="shared" si="0"/>
        <v>-0.61646568176486027</v>
      </c>
      <c r="BO7" s="12">
        <f t="shared" si="0"/>
        <v>-0.62140257508883767</v>
      </c>
      <c r="BP7" s="12">
        <f t="shared" si="0"/>
        <v>-0.65658005220013194</v>
      </c>
      <c r="BQ7" s="12">
        <f t="shared" si="0"/>
        <v>-0.64977945015746341</v>
      </c>
      <c r="BR7" s="12">
        <f t="shared" si="0"/>
        <v>-0.62101249174822926</v>
      </c>
      <c r="BS7" s="12">
        <f t="shared" si="0"/>
        <v>-0.56878535306120404</v>
      </c>
      <c r="BT7" s="12">
        <f t="shared" si="0"/>
        <v>-0.52167723875087746</v>
      </c>
      <c r="BU7" s="12">
        <f t="shared" si="0"/>
        <v>-0.49090455340973432</v>
      </c>
      <c r="BV7" s="12">
        <f t="shared" si="0"/>
        <v>-0.44152390718388385</v>
      </c>
      <c r="BW7" s="12">
        <f t="shared" si="0"/>
        <v>-0.38659792910979596</v>
      </c>
      <c r="BX7" s="12">
        <f t="shared" si="0"/>
        <v>-0.33309392650116365</v>
      </c>
      <c r="BY7" s="12">
        <f t="shared" si="0"/>
        <v>-0.31184133132969205</v>
      </c>
      <c r="BZ7" s="12">
        <f t="shared" si="0"/>
        <v>-0.29887851825538042</v>
      </c>
      <c r="CA7" s="12">
        <f t="shared" si="0"/>
        <v>-0.31917633664722483</v>
      </c>
      <c r="CB7" s="12">
        <f t="shared" si="0"/>
        <v>-0.33180854633165863</v>
      </c>
      <c r="CC7" s="12">
        <f t="shared" si="0"/>
        <v>-0.32047009054328185</v>
      </c>
      <c r="CD7" s="12">
        <f t="shared" si="0"/>
        <v>-0.2209614980510245</v>
      </c>
      <c r="CE7" s="12">
        <f t="shared" si="0"/>
        <v>-0.36046932044951191</v>
      </c>
      <c r="CF7" s="12">
        <f t="shared" si="0"/>
        <v>-0.64869116376309011</v>
      </c>
      <c r="CG7" s="12">
        <f t="shared" si="0"/>
        <v>-0.75859733104473281</v>
      </c>
      <c r="CH7" s="12">
        <f t="shared" si="0"/>
        <v>-0.78549391702812321</v>
      </c>
      <c r="CI7" s="12">
        <f t="shared" si="0"/>
        <v>-0.82383663691974196</v>
      </c>
      <c r="CJ7" s="12">
        <f t="shared" si="0"/>
        <v>-0.82287746937723394</v>
      </c>
      <c r="CK7" s="12">
        <f t="shared" si="0"/>
        <v>-0.84807897201055427</v>
      </c>
      <c r="CL7" s="12">
        <f t="shared" si="0"/>
        <v>-0.85629623979449088</v>
      </c>
      <c r="CM7" s="12">
        <f t="shared" si="0"/>
        <v>-0.95203827300777888</v>
      </c>
      <c r="CN7" s="12">
        <f t="shared" si="0"/>
        <v>-1.1997074475296459</v>
      </c>
      <c r="CO7" s="12">
        <f t="shared" si="0"/>
        <v>-1.2494754533666921</v>
      </c>
      <c r="CP7" s="12">
        <f t="shared" si="0"/>
        <v>-1.2031445709504345</v>
      </c>
      <c r="CQ7" s="12">
        <f t="shared" si="0"/>
        <v>-1.1911001265157417</v>
      </c>
      <c r="CR7" s="12">
        <f t="shared" si="0"/>
        <v>-1.182122274765222</v>
      </c>
      <c r="CS7" s="12">
        <f t="shared" si="0"/>
        <v>-1.1810231182781548</v>
      </c>
      <c r="CT7" s="12">
        <f t="shared" si="0"/>
        <v>-1.1491269951994481</v>
      </c>
      <c r="CU7" s="12">
        <f t="shared" si="0"/>
        <v>-1.098301719133072</v>
      </c>
      <c r="CV7" s="12">
        <f t="shared" si="0"/>
        <v>-0.99873545423001409</v>
      </c>
      <c r="CW7" s="12">
        <f t="shared" si="0"/>
        <v>-0.97026586593865172</v>
      </c>
    </row>
    <row r="8" spans="1:101">
      <c r="A8" s="12" t="s">
        <v>7</v>
      </c>
      <c r="B8" s="12">
        <v>99.58</v>
      </c>
      <c r="C8" s="12">
        <v>99.643333333333302</v>
      </c>
      <c r="D8" s="12">
        <v>106.18</v>
      </c>
      <c r="E8" s="12">
        <v>115.883333333333</v>
      </c>
      <c r="F8" s="12">
        <v>126.87666666666701</v>
      </c>
      <c r="G8" s="12">
        <v>130.856666666667</v>
      </c>
      <c r="H8" s="12">
        <v>134.24666666666701</v>
      </c>
      <c r="I8" s="12">
        <v>138.88333333333301</v>
      </c>
      <c r="J8" s="12">
        <v>144.36666666666699</v>
      </c>
      <c r="K8" s="12">
        <v>148.82666666666699</v>
      </c>
      <c r="L8" s="12">
        <v>156.27666666666701</v>
      </c>
      <c r="M8" s="12">
        <v>152.16333333333299</v>
      </c>
      <c r="N8" s="12">
        <v>153.28</v>
      </c>
      <c r="O8" s="12">
        <v>150.15</v>
      </c>
      <c r="P8" s="12">
        <v>157.02666666666701</v>
      </c>
      <c r="Q8" s="12">
        <v>156.183333333333</v>
      </c>
      <c r="R8" s="12">
        <v>154.386666666667</v>
      </c>
      <c r="S8" s="12">
        <v>153.49</v>
      </c>
      <c r="T8" s="12">
        <v>150.51</v>
      </c>
      <c r="U8" s="12">
        <v>144.976666666667</v>
      </c>
      <c r="V8" s="12">
        <v>150.54333333333301</v>
      </c>
      <c r="W8" s="12">
        <v>142.94333333333299</v>
      </c>
      <c r="X8" s="12">
        <v>138.66999999999999</v>
      </c>
      <c r="Y8" s="12">
        <v>123.48666666666701</v>
      </c>
      <c r="Z8" s="12">
        <v>123.54666666666699</v>
      </c>
      <c r="AA8" s="12">
        <v>119.95</v>
      </c>
      <c r="AB8" s="12">
        <v>117.043333333333</v>
      </c>
      <c r="AC8" s="12">
        <v>108.943333333333</v>
      </c>
      <c r="AD8" s="12">
        <v>102.01333333333299</v>
      </c>
      <c r="AE8" s="12">
        <v>100.023333333333</v>
      </c>
      <c r="AF8" s="12">
        <v>101.323333333333</v>
      </c>
      <c r="AG8" s="12">
        <v>105.073333333333</v>
      </c>
      <c r="AH8" s="12">
        <v>96.63</v>
      </c>
      <c r="AI8" s="12">
        <v>88.886666666666699</v>
      </c>
      <c r="AJ8" s="12">
        <v>77.98</v>
      </c>
      <c r="AK8" s="12">
        <v>72.966666666666697</v>
      </c>
      <c r="AL8" s="12">
        <v>67.8066666666667</v>
      </c>
      <c r="AM8" s="12">
        <v>63.86</v>
      </c>
      <c r="AN8" s="12">
        <v>61.7</v>
      </c>
      <c r="AO8" s="12">
        <v>56.38</v>
      </c>
      <c r="AP8" s="12">
        <v>61.113333333333301</v>
      </c>
      <c r="AQ8" s="12">
        <v>60.71</v>
      </c>
      <c r="AR8" s="12">
        <v>65.099999999999994</v>
      </c>
      <c r="AS8" s="12">
        <v>65.363333333333301</v>
      </c>
      <c r="AT8" s="12">
        <v>72.256666666666703</v>
      </c>
      <c r="AU8" s="12">
        <v>78.343333333333305</v>
      </c>
      <c r="AV8" s="12">
        <v>69.760000000000005</v>
      </c>
      <c r="AW8" s="12">
        <v>64.446666666666701</v>
      </c>
      <c r="AX8" s="12">
        <v>60.9866666666667</v>
      </c>
      <c r="AZ8" s="12" t="s">
        <v>7</v>
      </c>
      <c r="BA8" s="12">
        <f t="shared" si="1"/>
        <v>0.43528036325280944</v>
      </c>
      <c r="BB8" s="12">
        <f t="shared" si="0"/>
        <v>0.40455219541549947</v>
      </c>
      <c r="BC8" s="12">
        <f t="shared" si="0"/>
        <v>0.45930362935971275</v>
      </c>
      <c r="BD8" s="12">
        <f t="shared" si="0"/>
        <v>0.51879676010388365</v>
      </c>
      <c r="BE8" s="12">
        <f t="shared" si="0"/>
        <v>0.55108346534528485</v>
      </c>
      <c r="BF8" s="12">
        <f t="shared" si="0"/>
        <v>0.54865919324104906</v>
      </c>
      <c r="BG8" s="12">
        <f t="shared" si="0"/>
        <v>0.53671752144093143</v>
      </c>
      <c r="BH8" s="12">
        <f t="shared" si="0"/>
        <v>0.52120015927208252</v>
      </c>
      <c r="BI8" s="12">
        <f t="shared" si="0"/>
        <v>0.53183058459303878</v>
      </c>
      <c r="BJ8" s="12">
        <f t="shared" si="0"/>
        <v>0.5486361071721928</v>
      </c>
      <c r="BK8" s="12">
        <f t="shared" si="0"/>
        <v>0.58662849609684142</v>
      </c>
      <c r="BL8" s="12">
        <f t="shared" si="0"/>
        <v>0.4740816351131803</v>
      </c>
      <c r="BM8" s="12">
        <f t="shared" si="0"/>
        <v>0.41307596187232681</v>
      </c>
      <c r="BN8" s="12">
        <f t="shared" si="0"/>
        <v>0.35147579848312488</v>
      </c>
      <c r="BO8" s="12">
        <f t="shared" si="0"/>
        <v>0.37512405280766054</v>
      </c>
      <c r="BP8" s="12">
        <f t="shared" si="0"/>
        <v>0.34350639770139552</v>
      </c>
      <c r="BQ8" s="12">
        <f t="shared" ref="BQ8:CF23" si="2">(R8-R$38)/R$39</f>
        <v>0.27703309885868699</v>
      </c>
      <c r="BR8" s="12">
        <f t="shared" si="2"/>
        <v>0.24602586836483384</v>
      </c>
      <c r="BS8" s="12">
        <f t="shared" si="2"/>
        <v>0.21455501598158683</v>
      </c>
      <c r="BT8" s="12">
        <f t="shared" si="2"/>
        <v>0.19145268457230299</v>
      </c>
      <c r="BU8" s="12">
        <f t="shared" si="2"/>
        <v>0.22561547006735541</v>
      </c>
      <c r="BV8" s="12">
        <f t="shared" si="2"/>
        <v>0.16635427655442558</v>
      </c>
      <c r="BW8" s="12">
        <f t="shared" si="2"/>
        <v>0.13343667424455724</v>
      </c>
      <c r="BX8" s="12">
        <f t="shared" si="2"/>
        <v>2.978158999791649E-2</v>
      </c>
      <c r="BY8" s="12">
        <f t="shared" si="2"/>
        <v>3.3381163909021475E-2</v>
      </c>
      <c r="BZ8" s="12">
        <f t="shared" si="2"/>
        <v>3.7435207982398455E-3</v>
      </c>
      <c r="CA8" s="12">
        <f t="shared" si="2"/>
        <v>-1.9719290402423043E-4</v>
      </c>
      <c r="CB8" s="12">
        <f t="shared" si="2"/>
        <v>4.0508782316726971E-2</v>
      </c>
      <c r="CC8" s="12">
        <f t="shared" si="2"/>
        <v>0.11899370405084657</v>
      </c>
      <c r="CD8" s="12">
        <f t="shared" si="2"/>
        <v>0.35468487659272885</v>
      </c>
      <c r="CE8" s="12">
        <f t="shared" si="2"/>
        <v>0.3802038254357698</v>
      </c>
      <c r="CF8" s="12">
        <f t="shared" si="2"/>
        <v>0.34680434156941503</v>
      </c>
      <c r="CG8" s="12">
        <f t="shared" ref="CG8:CV23" si="3">(AH8-AH$38)/AH$39</f>
        <v>0.19067926932448476</v>
      </c>
      <c r="CH8" s="12">
        <f t="shared" si="3"/>
        <v>8.7439546892712397E-2</v>
      </c>
      <c r="CI8" s="12">
        <f t="shared" si="3"/>
        <v>-4.2887245530058828E-2</v>
      </c>
      <c r="CJ8" s="12">
        <f t="shared" si="3"/>
        <v>-0.11495906122741033</v>
      </c>
      <c r="CK8" s="12">
        <f t="shared" si="3"/>
        <v>-0.1999430754381076</v>
      </c>
      <c r="CL8" s="12">
        <f t="shared" si="3"/>
        <v>-0.26841361566164856</v>
      </c>
      <c r="CM8" s="12">
        <f t="shared" si="3"/>
        <v>-0.28788565077468187</v>
      </c>
      <c r="CN8" s="12">
        <f t="shared" si="3"/>
        <v>-0.45869789908611425</v>
      </c>
      <c r="CO8" s="12">
        <f t="shared" si="3"/>
        <v>-0.42070265914866622</v>
      </c>
      <c r="CP8" s="12">
        <f t="shared" si="3"/>
        <v>-0.40581444945621664</v>
      </c>
      <c r="CQ8" s="12">
        <f t="shared" si="3"/>
        <v>-0.28084816392198697</v>
      </c>
      <c r="CR8" s="12">
        <f t="shared" si="3"/>
        <v>-0.2199959118151725</v>
      </c>
      <c r="CS8" s="12">
        <f t="shared" si="3"/>
        <v>-0.13766946654533921</v>
      </c>
      <c r="CT8" s="12">
        <f t="shared" si="3"/>
        <v>6.5147544700174653E-3</v>
      </c>
      <c r="CU8" s="12">
        <f t="shared" si="3"/>
        <v>-0.10057967168854368</v>
      </c>
      <c r="CV8" s="12">
        <f t="shared" si="3"/>
        <v>-0.15029508292976901</v>
      </c>
      <c r="CW8" s="12">
        <f t="shared" ref="CW8:CW37" si="4">(AX8-AX$38)/AX$39</f>
        <v>-0.29950717216623635</v>
      </c>
    </row>
    <row r="9" spans="1:101">
      <c r="A9" s="12" t="s">
        <v>9</v>
      </c>
      <c r="B9" s="12" t="s">
        <v>89</v>
      </c>
      <c r="C9" s="12" t="s">
        <v>89</v>
      </c>
      <c r="D9" s="12" t="s">
        <v>89</v>
      </c>
      <c r="E9" s="12" t="s">
        <v>89</v>
      </c>
      <c r="F9" s="12" t="s">
        <v>89</v>
      </c>
      <c r="G9" s="12" t="s">
        <v>89</v>
      </c>
      <c r="H9" s="12" t="s">
        <v>89</v>
      </c>
      <c r="I9" s="12" t="s">
        <v>89</v>
      </c>
      <c r="J9" s="12" t="s">
        <v>89</v>
      </c>
      <c r="K9" s="12" t="s">
        <v>89</v>
      </c>
      <c r="L9" s="12" t="s">
        <v>89</v>
      </c>
      <c r="M9" s="12" t="s">
        <v>89</v>
      </c>
      <c r="N9" s="12" t="s">
        <v>89</v>
      </c>
      <c r="O9" s="12" t="s">
        <v>89</v>
      </c>
      <c r="P9" s="12" t="s">
        <v>89</v>
      </c>
      <c r="Q9" s="12" t="s">
        <v>89</v>
      </c>
      <c r="R9" s="12" t="s">
        <v>89</v>
      </c>
      <c r="S9" s="12" t="s">
        <v>89</v>
      </c>
      <c r="T9" s="12" t="s">
        <v>89</v>
      </c>
      <c r="U9" s="12" t="s">
        <v>89</v>
      </c>
      <c r="V9" s="12" t="s">
        <v>89</v>
      </c>
      <c r="W9" s="12" t="s">
        <v>89</v>
      </c>
      <c r="X9" s="12" t="s">
        <v>89</v>
      </c>
      <c r="Y9" s="12" t="s">
        <v>89</v>
      </c>
      <c r="Z9" s="12" t="s">
        <v>89</v>
      </c>
      <c r="AA9" s="12" t="s">
        <v>89</v>
      </c>
      <c r="AB9" s="12" t="s">
        <v>89</v>
      </c>
      <c r="AC9" s="12" t="s">
        <v>89</v>
      </c>
      <c r="AD9" s="12" t="s">
        <v>89</v>
      </c>
      <c r="AE9" s="12">
        <v>-20.094733333333298</v>
      </c>
      <c r="AF9" s="12">
        <v>41.36842</v>
      </c>
      <c r="AG9" s="12">
        <v>104.128143333333</v>
      </c>
      <c r="AH9" s="12">
        <v>91.643529999999998</v>
      </c>
      <c r="AI9" s="12">
        <v>81.494433333333305</v>
      </c>
      <c r="AJ9" s="12">
        <v>69.000659999999996</v>
      </c>
      <c r="AK9" s="12">
        <v>65.945959999999999</v>
      </c>
      <c r="AL9" s="12">
        <v>66.870243333333306</v>
      </c>
      <c r="AM9" s="12">
        <v>64.389960000000002</v>
      </c>
      <c r="AN9" s="12">
        <v>61.179049999999997</v>
      </c>
      <c r="AO9" s="12">
        <v>57.945369999999997</v>
      </c>
      <c r="AP9" s="12">
        <v>64.088083333333302</v>
      </c>
      <c r="AQ9" s="12">
        <v>52.013039999999997</v>
      </c>
      <c r="AR9" s="12">
        <v>35.968380000000003</v>
      </c>
      <c r="AS9" s="12">
        <v>20</v>
      </c>
      <c r="AT9" s="12">
        <v>16.3333333333333</v>
      </c>
      <c r="AU9" s="12">
        <v>22.6666666666667</v>
      </c>
      <c r="AV9" s="12">
        <v>21</v>
      </c>
      <c r="AW9" s="12">
        <v>23</v>
      </c>
      <c r="AX9" s="12">
        <v>20</v>
      </c>
      <c r="AZ9" s="12" t="s">
        <v>9</v>
      </c>
      <c r="BA9" s="12" t="e">
        <f t="shared" si="1"/>
        <v>#VALUE!</v>
      </c>
      <c r="BB9" s="12" t="e">
        <f t="shared" si="1"/>
        <v>#VALUE!</v>
      </c>
      <c r="BC9" s="12" t="e">
        <f t="shared" si="1"/>
        <v>#VALUE!</v>
      </c>
      <c r="BD9" s="12" t="e">
        <f t="shared" si="1"/>
        <v>#VALUE!</v>
      </c>
      <c r="BE9" s="12" t="e">
        <f t="shared" si="1"/>
        <v>#VALUE!</v>
      </c>
      <c r="BF9" s="12" t="e">
        <f t="shared" si="1"/>
        <v>#VALUE!</v>
      </c>
      <c r="BG9" s="12" t="e">
        <f t="shared" si="1"/>
        <v>#VALUE!</v>
      </c>
      <c r="BH9" s="12" t="e">
        <f t="shared" si="1"/>
        <v>#VALUE!</v>
      </c>
      <c r="BI9" s="12" t="e">
        <f t="shared" si="1"/>
        <v>#VALUE!</v>
      </c>
      <c r="BJ9" s="12" t="e">
        <f t="shared" si="1"/>
        <v>#VALUE!</v>
      </c>
      <c r="BK9" s="12" t="e">
        <f t="shared" si="1"/>
        <v>#VALUE!</v>
      </c>
      <c r="BL9" s="12" t="e">
        <f t="shared" si="1"/>
        <v>#VALUE!</v>
      </c>
      <c r="BM9" s="12" t="e">
        <f t="shared" si="1"/>
        <v>#VALUE!</v>
      </c>
      <c r="BN9" s="12" t="e">
        <f t="shared" si="1"/>
        <v>#VALUE!</v>
      </c>
      <c r="BO9" s="12" t="e">
        <f t="shared" si="1"/>
        <v>#VALUE!</v>
      </c>
      <c r="BP9" s="12" t="e">
        <f t="shared" si="1"/>
        <v>#VALUE!</v>
      </c>
      <c r="BQ9" s="12" t="e">
        <f t="shared" si="2"/>
        <v>#VALUE!</v>
      </c>
      <c r="BR9" s="12" t="e">
        <f t="shared" si="2"/>
        <v>#VALUE!</v>
      </c>
      <c r="BS9" s="12" t="e">
        <f t="shared" si="2"/>
        <v>#VALUE!</v>
      </c>
      <c r="BT9" s="12" t="e">
        <f t="shared" si="2"/>
        <v>#VALUE!</v>
      </c>
      <c r="BU9" s="12" t="e">
        <f t="shared" si="2"/>
        <v>#VALUE!</v>
      </c>
      <c r="BV9" s="12" t="e">
        <f t="shared" si="2"/>
        <v>#VALUE!</v>
      </c>
      <c r="BW9" s="12" t="e">
        <f t="shared" si="2"/>
        <v>#VALUE!</v>
      </c>
      <c r="BX9" s="12" t="e">
        <f t="shared" si="2"/>
        <v>#VALUE!</v>
      </c>
      <c r="BY9" s="12" t="e">
        <f t="shared" si="2"/>
        <v>#VALUE!</v>
      </c>
      <c r="BZ9" s="12" t="e">
        <f t="shared" si="2"/>
        <v>#VALUE!</v>
      </c>
      <c r="CA9" s="12" t="e">
        <f t="shared" si="2"/>
        <v>#VALUE!</v>
      </c>
      <c r="CB9" s="12" t="e">
        <f t="shared" si="2"/>
        <v>#VALUE!</v>
      </c>
      <c r="CC9" s="12" t="e">
        <f t="shared" si="2"/>
        <v>#VALUE!</v>
      </c>
      <c r="CD9" s="12">
        <f t="shared" si="2"/>
        <v>-1.5001257762404616</v>
      </c>
      <c r="CE9" s="12">
        <f t="shared" si="2"/>
        <v>-0.55765832230366164</v>
      </c>
      <c r="CF9" s="12">
        <f t="shared" si="2"/>
        <v>0.33164765842255578</v>
      </c>
      <c r="CG9" s="12">
        <f t="shared" si="3"/>
        <v>0.11182388719943766</v>
      </c>
      <c r="CH9" s="12">
        <f t="shared" si="3"/>
        <v>-2.8659368097950704E-2</v>
      </c>
      <c r="CI9" s="12">
        <f t="shared" si="3"/>
        <v>-0.18558907241662231</v>
      </c>
      <c r="CJ9" s="12">
        <f t="shared" si="3"/>
        <v>-0.22704425155885044</v>
      </c>
      <c r="CK9" s="12">
        <f t="shared" si="3"/>
        <v>-0.21534903340571171</v>
      </c>
      <c r="CL9" s="12">
        <f t="shared" si="3"/>
        <v>-0.25929816435760711</v>
      </c>
      <c r="CM9" s="12">
        <f t="shared" si="3"/>
        <v>-0.29718178829739789</v>
      </c>
      <c r="CN9" s="12">
        <f t="shared" si="3"/>
        <v>-0.4279071993553476</v>
      </c>
      <c r="CO9" s="12">
        <f t="shared" si="3"/>
        <v>-0.36328301013307446</v>
      </c>
      <c r="CP9" s="12">
        <f t="shared" si="3"/>
        <v>-0.56397686898321653</v>
      </c>
      <c r="CQ9" s="12">
        <f t="shared" si="3"/>
        <v>-0.83502512009082297</v>
      </c>
      <c r="CR9" s="12">
        <f t="shared" si="3"/>
        <v>-1.0829169782462384</v>
      </c>
      <c r="CS9" s="12">
        <f t="shared" si="3"/>
        <v>-1.1907442089638018</v>
      </c>
      <c r="CT9" s="12">
        <f t="shared" si="3"/>
        <v>-1.0240089651931048</v>
      </c>
      <c r="CU9" s="12">
        <f t="shared" si="3"/>
        <v>-0.99567303575840116</v>
      </c>
      <c r="CV9" s="12">
        <f t="shared" si="3"/>
        <v>-0.91925452267164032</v>
      </c>
      <c r="CW9" s="12">
        <f t="shared" si="4"/>
        <v>-0.99791044648804605</v>
      </c>
    </row>
    <row r="10" spans="1:101">
      <c r="A10" s="12" t="s">
        <v>25</v>
      </c>
      <c r="B10" s="12">
        <v>92.9433333333333</v>
      </c>
      <c r="C10" s="12">
        <v>101.533333333333</v>
      </c>
      <c r="D10" s="12">
        <v>105.333333333333</v>
      </c>
      <c r="E10" s="12">
        <v>108.35</v>
      </c>
      <c r="F10" s="12">
        <v>106.43666666666699</v>
      </c>
      <c r="G10" s="12">
        <v>106.413333333333</v>
      </c>
      <c r="H10" s="12">
        <v>115.37333333333299</v>
      </c>
      <c r="I10" s="12">
        <v>125.566666666667</v>
      </c>
      <c r="J10" s="12">
        <v>136.22333333333299</v>
      </c>
      <c r="K10" s="12">
        <v>135.68</v>
      </c>
      <c r="L10" s="12">
        <v>142.476666666667</v>
      </c>
      <c r="M10" s="12">
        <v>148.87</v>
      </c>
      <c r="N10" s="12">
        <v>146.59666666666701</v>
      </c>
      <c r="O10" s="12">
        <v>125.76333333333299</v>
      </c>
      <c r="P10" s="12">
        <v>114.06</v>
      </c>
      <c r="Q10" s="12">
        <v>113.193333333333</v>
      </c>
      <c r="R10" s="12">
        <v>125.47</v>
      </c>
      <c r="S10" s="12">
        <v>128.22999999999999</v>
      </c>
      <c r="T10" s="12">
        <v>131.48666666666699</v>
      </c>
      <c r="U10" s="12">
        <v>134.40333333333299</v>
      </c>
      <c r="V10" s="12">
        <v>129.58000000000001</v>
      </c>
      <c r="W10" s="12">
        <v>122.683333333333</v>
      </c>
      <c r="X10" s="12">
        <v>114.33</v>
      </c>
      <c r="Y10" s="12">
        <v>115.62666666666701</v>
      </c>
      <c r="Z10" s="12">
        <v>125.89</v>
      </c>
      <c r="AA10" s="12">
        <v>128.893333333333</v>
      </c>
      <c r="AB10" s="12">
        <v>128.65</v>
      </c>
      <c r="AC10" s="12">
        <v>112.216666666667</v>
      </c>
      <c r="AD10" s="12">
        <v>103.17</v>
      </c>
      <c r="AE10" s="12">
        <v>101.79</v>
      </c>
      <c r="AF10" s="12">
        <v>101.476666666667</v>
      </c>
      <c r="AG10" s="12">
        <v>102.456666666667</v>
      </c>
      <c r="AH10" s="12">
        <v>93.606666666666698</v>
      </c>
      <c r="AI10" s="12">
        <v>85.413333333333298</v>
      </c>
      <c r="AJ10" s="12">
        <v>74.683333333333294</v>
      </c>
      <c r="AK10" s="12">
        <v>69.906666666666695</v>
      </c>
      <c r="AL10" s="12">
        <v>69.566666666666706</v>
      </c>
      <c r="AM10" s="12">
        <v>64.006666666666703</v>
      </c>
      <c r="AN10" s="12">
        <v>56.76</v>
      </c>
      <c r="AO10" s="12">
        <v>51.93</v>
      </c>
      <c r="AP10" s="12">
        <v>53.3</v>
      </c>
      <c r="AQ10" s="12">
        <v>56.836666666666702</v>
      </c>
      <c r="AR10" s="12">
        <v>59.4866666666667</v>
      </c>
      <c r="AS10" s="12">
        <v>59.33</v>
      </c>
      <c r="AT10" s="12">
        <v>58.6933333333333</v>
      </c>
      <c r="AU10" s="12">
        <v>64.006666666666703</v>
      </c>
      <c r="AV10" s="12">
        <v>64.39</v>
      </c>
      <c r="AW10" s="12">
        <v>76.31</v>
      </c>
      <c r="AX10" s="12">
        <v>68.076666666666696</v>
      </c>
      <c r="AZ10" s="12" t="s">
        <v>25</v>
      </c>
      <c r="BA10" s="12">
        <f t="shared" si="1"/>
        <v>0.34015615643545249</v>
      </c>
      <c r="BB10" s="12">
        <f t="shared" si="1"/>
        <v>0.43134544225857935</v>
      </c>
      <c r="BC10" s="12">
        <f t="shared" si="1"/>
        <v>0.44741590977115203</v>
      </c>
      <c r="BD10" s="12">
        <f t="shared" si="1"/>
        <v>0.41758041582954886</v>
      </c>
      <c r="BE10" s="12">
        <f t="shared" si="1"/>
        <v>0.29250629784542581</v>
      </c>
      <c r="BF10" s="12">
        <f t="shared" si="1"/>
        <v>0.24503326011557014</v>
      </c>
      <c r="BG10" s="12">
        <f t="shared" si="1"/>
        <v>0.30609587895239332</v>
      </c>
      <c r="BH10" s="12">
        <f t="shared" si="1"/>
        <v>0.36300077432781408</v>
      </c>
      <c r="BI10" s="12">
        <f t="shared" si="1"/>
        <v>0.43701460420820115</v>
      </c>
      <c r="BJ10" s="12">
        <f t="shared" si="1"/>
        <v>0.396242504308633</v>
      </c>
      <c r="BK10" s="12">
        <f t="shared" si="1"/>
        <v>0.42927638445486838</v>
      </c>
      <c r="BL10" s="12">
        <f t="shared" si="1"/>
        <v>0.43832302564095649</v>
      </c>
      <c r="BM10" s="12">
        <f t="shared" si="1"/>
        <v>0.34464998829276999</v>
      </c>
      <c r="BN10" s="12">
        <f t="shared" si="1"/>
        <v>0.10985801539900544</v>
      </c>
      <c r="BO10" s="12">
        <f t="shared" si="1"/>
        <v>-4.098152325738455E-2</v>
      </c>
      <c r="BP10" s="12">
        <f t="shared" si="1"/>
        <v>-6.6503180898470779E-2</v>
      </c>
      <c r="BQ10" s="12">
        <f t="shared" si="2"/>
        <v>1.1330925959976451E-2</v>
      </c>
      <c r="BR10" s="12">
        <f t="shared" si="2"/>
        <v>2.1236249109091606E-2</v>
      </c>
      <c r="BS10" s="12">
        <f t="shared" si="2"/>
        <v>4.7820868327735959E-2</v>
      </c>
      <c r="BT10" s="12">
        <f t="shared" si="2"/>
        <v>9.7144723649602957E-2</v>
      </c>
      <c r="BU10" s="12">
        <f t="shared" si="2"/>
        <v>3.8778568259744441E-2</v>
      </c>
      <c r="BV10" s="12">
        <f t="shared" si="2"/>
        <v>-1.419840273527165E-2</v>
      </c>
      <c r="BW10" s="12">
        <f t="shared" si="2"/>
        <v>-8.1655764402659675E-2</v>
      </c>
      <c r="BX10" s="12">
        <f t="shared" si="2"/>
        <v>-4.0044417772886913E-2</v>
      </c>
      <c r="BY10" s="12">
        <f t="shared" si="2"/>
        <v>5.4743218132250068E-2</v>
      </c>
      <c r="BZ10" s="12">
        <f t="shared" si="2"/>
        <v>8.7949263818515894E-2</v>
      </c>
      <c r="CA10" s="12">
        <f t="shared" si="2"/>
        <v>0.11563352813047006</v>
      </c>
      <c r="CB10" s="12">
        <f t="shared" si="2"/>
        <v>7.9642233537699766E-2</v>
      </c>
      <c r="CC10" s="12">
        <f t="shared" si="2"/>
        <v>0.13522241437943294</v>
      </c>
      <c r="CD10" s="12">
        <f t="shared" si="2"/>
        <v>0.38196497062248574</v>
      </c>
      <c r="CE10" s="12">
        <f t="shared" si="2"/>
        <v>0.38260238664327512</v>
      </c>
      <c r="CF10" s="12">
        <f t="shared" si="2"/>
        <v>0.30484453711993403</v>
      </c>
      <c r="CG10" s="12">
        <f t="shared" si="3"/>
        <v>0.14286867279198986</v>
      </c>
      <c r="CH10" s="12">
        <f t="shared" si="3"/>
        <v>3.2889018896990634E-2</v>
      </c>
      <c r="CI10" s="12">
        <f t="shared" si="3"/>
        <v>-9.5278663604146302E-2</v>
      </c>
      <c r="CJ10" s="12">
        <f t="shared" si="3"/>
        <v>-0.16381179054633058</v>
      </c>
      <c r="CK10" s="12">
        <f t="shared" si="3"/>
        <v>-0.17098770337741406</v>
      </c>
      <c r="CL10" s="12">
        <f t="shared" si="3"/>
        <v>-0.26589091044252561</v>
      </c>
      <c r="CM10" s="12">
        <f t="shared" si="3"/>
        <v>-0.37603790984410618</v>
      </c>
      <c r="CN10" s="12">
        <f t="shared" si="3"/>
        <v>-0.54622903472938844</v>
      </c>
      <c r="CO10" s="12">
        <f t="shared" si="3"/>
        <v>-0.57151831009137455</v>
      </c>
      <c r="CP10" s="12">
        <f t="shared" si="3"/>
        <v>-0.47625466898517549</v>
      </c>
      <c r="CQ10" s="12">
        <f t="shared" si="3"/>
        <v>-0.38763178874709836</v>
      </c>
      <c r="CR10" s="12">
        <f t="shared" si="3"/>
        <v>-0.33476460387485524</v>
      </c>
      <c r="CS10" s="12">
        <f t="shared" si="3"/>
        <v>-0.39307634065279234</v>
      </c>
      <c r="CT10" s="12">
        <f t="shared" si="3"/>
        <v>-0.2588437151624482</v>
      </c>
      <c r="CU10" s="12">
        <f t="shared" si="3"/>
        <v>-0.19915742732954322</v>
      </c>
      <c r="CV10" s="12">
        <f t="shared" si="3"/>
        <v>6.9805178131941675E-2</v>
      </c>
      <c r="CW10" s="12">
        <f t="shared" si="4"/>
        <v>-0.17869521994742638</v>
      </c>
    </row>
    <row r="11" spans="1:101">
      <c r="A11" s="12" t="s">
        <v>11</v>
      </c>
      <c r="B11" s="12">
        <v>48.076666666666704</v>
      </c>
      <c r="C11" s="12">
        <v>49.83</v>
      </c>
      <c r="D11" s="12">
        <v>51.51</v>
      </c>
      <c r="E11" s="12">
        <v>55.1533333333333</v>
      </c>
      <c r="F11" s="12">
        <v>58.156666666666702</v>
      </c>
      <c r="G11" s="12">
        <v>64.13</v>
      </c>
      <c r="H11" s="12">
        <v>66.316666666666706</v>
      </c>
      <c r="I11" s="12">
        <v>73.5833333333333</v>
      </c>
      <c r="J11" s="12">
        <v>77.483333333333306</v>
      </c>
      <c r="K11" s="12">
        <v>80.863333333333301</v>
      </c>
      <c r="L11" s="12">
        <v>82.6666666666667</v>
      </c>
      <c r="M11" s="12">
        <v>82.626666666666694</v>
      </c>
      <c r="N11" s="12">
        <v>88.826666666666696</v>
      </c>
      <c r="O11" s="12">
        <v>94.643333333333302</v>
      </c>
      <c r="P11" s="12">
        <v>101.246666666667</v>
      </c>
      <c r="Q11" s="12">
        <v>101.85</v>
      </c>
      <c r="R11" s="12">
        <v>102.86</v>
      </c>
      <c r="S11" s="12">
        <v>104.24</v>
      </c>
      <c r="T11" s="12">
        <v>107.55</v>
      </c>
      <c r="U11" s="12">
        <v>105.883333333333</v>
      </c>
      <c r="V11" s="12">
        <v>111.086666666667</v>
      </c>
      <c r="W11" s="12">
        <v>108.193333333333</v>
      </c>
      <c r="X11" s="12">
        <v>108.643333333333</v>
      </c>
      <c r="Y11" s="12">
        <v>110.396666666667</v>
      </c>
      <c r="Z11" s="12">
        <v>114.51</v>
      </c>
      <c r="AA11" s="12">
        <v>116.776666666667</v>
      </c>
      <c r="AB11" s="12">
        <v>113.753333333333</v>
      </c>
      <c r="AC11" s="12">
        <v>112.12</v>
      </c>
      <c r="AD11" s="12">
        <v>110.17</v>
      </c>
      <c r="AE11" s="12">
        <v>100.45</v>
      </c>
      <c r="AF11" s="12">
        <v>98.703333333333305</v>
      </c>
      <c r="AG11" s="12">
        <v>100.133333333333</v>
      </c>
      <c r="AH11" s="12">
        <v>109.26</v>
      </c>
      <c r="AI11" s="12">
        <v>110.73333333333299</v>
      </c>
      <c r="AJ11" s="12">
        <v>107.87666666666701</v>
      </c>
      <c r="AK11" s="12">
        <v>101.056666666667</v>
      </c>
      <c r="AL11" s="12">
        <v>99.533333333333303</v>
      </c>
      <c r="AM11" s="12">
        <v>95.303333333333299</v>
      </c>
      <c r="AN11" s="12">
        <v>99.7</v>
      </c>
      <c r="AO11" s="12">
        <v>91.633333333333297</v>
      </c>
      <c r="AP11" s="12">
        <v>97.393333333333302</v>
      </c>
      <c r="AQ11" s="12">
        <v>88.703333333333305</v>
      </c>
      <c r="AR11" s="12">
        <v>89.28</v>
      </c>
      <c r="AS11" s="12">
        <v>81.406666666666695</v>
      </c>
      <c r="AT11" s="12">
        <v>87.093333333333305</v>
      </c>
      <c r="AU11" s="12">
        <v>81.613333333333301</v>
      </c>
      <c r="AV11" s="12">
        <v>70.116666666666703</v>
      </c>
      <c r="AW11" s="12">
        <v>58.363333333333301</v>
      </c>
      <c r="AX11" s="12">
        <v>55.786666666666697</v>
      </c>
      <c r="AZ11" s="12" t="s">
        <v>11</v>
      </c>
      <c r="BA11" s="12">
        <f t="shared" si="1"/>
        <v>-0.30292361441417909</v>
      </c>
      <c r="BB11" s="12">
        <f t="shared" si="1"/>
        <v>-0.30161761203255805</v>
      </c>
      <c r="BC11" s="12">
        <f t="shared" si="1"/>
        <v>-0.30829672092338306</v>
      </c>
      <c r="BD11" s="12">
        <f t="shared" si="1"/>
        <v>-0.29715924712362823</v>
      </c>
      <c r="BE11" s="12">
        <f t="shared" si="1"/>
        <v>-0.31826208018262037</v>
      </c>
      <c r="BF11" s="12">
        <f t="shared" si="1"/>
        <v>-0.28019447228543437</v>
      </c>
      <c r="BG11" s="12">
        <f t="shared" si="1"/>
        <v>-0.29334931929975544</v>
      </c>
      <c r="BH11" s="12">
        <f t="shared" si="1"/>
        <v>-0.25455101746342645</v>
      </c>
      <c r="BI11" s="12">
        <f t="shared" si="1"/>
        <v>-0.24691794034417827</v>
      </c>
      <c r="BJ11" s="12">
        <f t="shared" si="1"/>
        <v>-0.23918163339197096</v>
      </c>
      <c r="BK11" s="12">
        <f t="shared" si="1"/>
        <v>-0.25269678926298983</v>
      </c>
      <c r="BL11" s="12">
        <f t="shared" si="1"/>
        <v>-0.28093896427967047</v>
      </c>
      <c r="BM11" s="12">
        <f t="shared" si="1"/>
        <v>-0.24681661924207585</v>
      </c>
      <c r="BN11" s="12">
        <f t="shared" si="1"/>
        <v>-0.19847216815393123</v>
      </c>
      <c r="BO11" s="12">
        <f t="shared" si="1"/>
        <v>-0.16507072685660718</v>
      </c>
      <c r="BP11" s="12">
        <f t="shared" si="1"/>
        <v>-0.17468823137341108</v>
      </c>
      <c r="BQ11" s="12">
        <f t="shared" si="2"/>
        <v>-0.19642213902814262</v>
      </c>
      <c r="BR11" s="12">
        <f t="shared" si="2"/>
        <v>-0.19225159594020574</v>
      </c>
      <c r="BS11" s="12">
        <f t="shared" si="2"/>
        <v>-0.16197725928788353</v>
      </c>
      <c r="BT11" s="12">
        <f t="shared" si="2"/>
        <v>-0.15723702718727287</v>
      </c>
      <c r="BU11" s="12">
        <f t="shared" si="2"/>
        <v>-0.12604431792702997</v>
      </c>
      <c r="BV11" s="12">
        <f t="shared" si="2"/>
        <v>-0.14333010672874219</v>
      </c>
      <c r="BW11" s="12">
        <f t="shared" si="2"/>
        <v>-0.13190880471109206</v>
      </c>
      <c r="BX11" s="12">
        <f t="shared" si="2"/>
        <v>-8.6506252460075483E-2</v>
      </c>
      <c r="BY11" s="12">
        <f t="shared" si="2"/>
        <v>-4.8997966957525979E-2</v>
      </c>
      <c r="BZ11" s="12">
        <f t="shared" si="2"/>
        <v>-2.6134923985695106E-2</v>
      </c>
      <c r="CA11" s="12">
        <f t="shared" si="2"/>
        <v>-3.3030312278246578E-2</v>
      </c>
      <c r="CB11" s="12">
        <f t="shared" si="2"/>
        <v>7.8486561352962711E-2</v>
      </c>
      <c r="CC11" s="12">
        <f t="shared" si="2"/>
        <v>0.23343651146883154</v>
      </c>
      <c r="CD11" s="12">
        <f t="shared" si="2"/>
        <v>0.36127327666029668</v>
      </c>
      <c r="CE11" s="12">
        <f t="shared" si="2"/>
        <v>0.33921971436858062</v>
      </c>
      <c r="CF11" s="12">
        <f t="shared" si="2"/>
        <v>0.26758850692718977</v>
      </c>
      <c r="CG11" s="12">
        <f t="shared" si="3"/>
        <v>0.39040843168570349</v>
      </c>
      <c r="CH11" s="12">
        <f t="shared" si="3"/>
        <v>0.43055294467001326</v>
      </c>
      <c r="CI11" s="12">
        <f t="shared" si="3"/>
        <v>0.43223775821765581</v>
      </c>
      <c r="CJ11" s="12">
        <f t="shared" si="3"/>
        <v>0.33349622196490458</v>
      </c>
      <c r="CK11" s="12">
        <f t="shared" si="3"/>
        <v>0.32202137773174072</v>
      </c>
      <c r="CL11" s="12">
        <f t="shared" si="3"/>
        <v>0.27241998279246621</v>
      </c>
      <c r="CM11" s="12">
        <f t="shared" si="3"/>
        <v>0.39020864975935038</v>
      </c>
      <c r="CN11" s="12">
        <f t="shared" si="3"/>
        <v>0.23473228111108926</v>
      </c>
      <c r="CO11" s="12">
        <f t="shared" si="3"/>
        <v>0.27958639582592587</v>
      </c>
      <c r="CP11" s="12">
        <f t="shared" si="3"/>
        <v>0.103270717156693</v>
      </c>
      <c r="CQ11" s="12">
        <f t="shared" si="3"/>
        <v>0.17913307983179208</v>
      </c>
      <c r="CR11" s="12">
        <f t="shared" si="3"/>
        <v>8.5187356076130219E-2</v>
      </c>
      <c r="CS11" s="12">
        <f t="shared" si="3"/>
        <v>0.14171514801653423</v>
      </c>
      <c r="CT11" s="12">
        <f t="shared" si="3"/>
        <v>6.7039436801905328E-2</v>
      </c>
      <c r="CU11" s="12">
        <f t="shared" si="3"/>
        <v>-9.4032297477750479E-2</v>
      </c>
      <c r="CV11" s="12">
        <f t="shared" si="3"/>
        <v>-0.26315908305273261</v>
      </c>
      <c r="CW11" s="12">
        <f t="shared" si="4"/>
        <v>-0.38811396363842426</v>
      </c>
    </row>
    <row r="12" spans="1:101">
      <c r="A12" s="12" t="s">
        <v>8</v>
      </c>
      <c r="B12" s="12">
        <v>119.696666666667</v>
      </c>
      <c r="C12" s="12">
        <v>122.76666666666701</v>
      </c>
      <c r="D12" s="12">
        <v>131.713333333333</v>
      </c>
      <c r="E12" s="12">
        <v>142.48666666666699</v>
      </c>
      <c r="F12" s="12">
        <v>148.66999999999999</v>
      </c>
      <c r="G12" s="12">
        <v>149.17333333333301</v>
      </c>
      <c r="H12" s="12">
        <v>153.96</v>
      </c>
      <c r="I12" s="12">
        <v>163.86</v>
      </c>
      <c r="J12" s="12">
        <v>170.12333333333299</v>
      </c>
      <c r="K12" s="12">
        <v>173.31333333333299</v>
      </c>
      <c r="L12" s="12">
        <v>170.893333333333</v>
      </c>
      <c r="M12" s="12">
        <v>170.66</v>
      </c>
      <c r="N12" s="12">
        <v>170.183333333333</v>
      </c>
      <c r="O12" s="12">
        <v>178.886666666667</v>
      </c>
      <c r="P12" s="12">
        <v>184.56333333333299</v>
      </c>
      <c r="Q12" s="12">
        <v>186.786666666667</v>
      </c>
      <c r="R12" s="12">
        <v>187.89666666666699</v>
      </c>
      <c r="S12" s="12">
        <v>192.75333333333299</v>
      </c>
      <c r="T12" s="12">
        <v>192.6</v>
      </c>
      <c r="U12" s="12">
        <v>188.13333333333301</v>
      </c>
      <c r="V12" s="12">
        <v>181.006666666667</v>
      </c>
      <c r="W12" s="12">
        <v>177.713333333333</v>
      </c>
      <c r="X12" s="12">
        <v>175.54</v>
      </c>
      <c r="Y12" s="12">
        <v>174.64666666666699</v>
      </c>
      <c r="Z12" s="12">
        <v>178.38333333333301</v>
      </c>
      <c r="AA12" s="12">
        <v>179.79666666666699</v>
      </c>
      <c r="AB12" s="12">
        <v>176.19</v>
      </c>
      <c r="AC12" s="12">
        <v>157.69999999999999</v>
      </c>
      <c r="AD12" s="12">
        <v>137.81333333333299</v>
      </c>
      <c r="AE12" s="12">
        <v>122.18</v>
      </c>
      <c r="AF12" s="12">
        <v>118.04666666666699</v>
      </c>
      <c r="AG12" s="12">
        <v>120.42</v>
      </c>
      <c r="AH12" s="12">
        <v>120.02</v>
      </c>
      <c r="AI12" s="12">
        <v>119.543333333333</v>
      </c>
      <c r="AJ12" s="12">
        <v>111.886666666667</v>
      </c>
      <c r="AK12" s="12">
        <v>110.223333333333</v>
      </c>
      <c r="AL12" s="12">
        <v>111.86</v>
      </c>
      <c r="AM12" s="12">
        <v>113.67</v>
      </c>
      <c r="AN12" s="12">
        <v>109.116666666667</v>
      </c>
      <c r="AO12" s="12">
        <v>106.836666666667</v>
      </c>
      <c r="AP12" s="12">
        <v>111.933333333333</v>
      </c>
      <c r="AQ12" s="12">
        <v>109.42333333333301</v>
      </c>
      <c r="AR12" s="12">
        <v>107.29666666666699</v>
      </c>
      <c r="AS12" s="12">
        <v>97.5</v>
      </c>
      <c r="AT12" s="12">
        <v>107.05</v>
      </c>
      <c r="AU12" s="12">
        <v>98.103333333333296</v>
      </c>
      <c r="AV12" s="12">
        <v>91.296666666666695</v>
      </c>
      <c r="AW12" s="12">
        <v>88.263333333333307</v>
      </c>
      <c r="AX12" s="12">
        <v>98.706666666666706</v>
      </c>
      <c r="AZ12" s="12" t="s">
        <v>8</v>
      </c>
      <c r="BA12" s="12">
        <f t="shared" si="1"/>
        <v>0.72361516392722225</v>
      </c>
      <c r="BB12" s="12">
        <f t="shared" si="1"/>
        <v>0.73235599321175593</v>
      </c>
      <c r="BC12" s="12">
        <f t="shared" si="1"/>
        <v>0.81780729884135617</v>
      </c>
      <c r="BD12" s="12">
        <f t="shared" si="1"/>
        <v>0.87623377057004348</v>
      </c>
      <c r="BE12" s="12">
        <f t="shared" si="1"/>
        <v>0.82678103891248156</v>
      </c>
      <c r="BF12" s="12">
        <f t="shared" si="1"/>
        <v>0.77618196734774514</v>
      </c>
      <c r="BG12" s="12">
        <f t="shared" si="1"/>
        <v>0.77760349701089637</v>
      </c>
      <c r="BH12" s="12">
        <f t="shared" si="1"/>
        <v>0.81791805448797195</v>
      </c>
      <c r="BI12" s="12">
        <f t="shared" si="1"/>
        <v>0.83172541899073082</v>
      </c>
      <c r="BJ12" s="12">
        <f t="shared" si="1"/>
        <v>0.83248078431104999</v>
      </c>
      <c r="BK12" s="12">
        <f t="shared" si="1"/>
        <v>0.75329250806544501</v>
      </c>
      <c r="BL12" s="12">
        <f t="shared" si="1"/>
        <v>0.6749161735356447</v>
      </c>
      <c r="BM12" s="12">
        <f t="shared" si="1"/>
        <v>0.58613736437703667</v>
      </c>
      <c r="BN12" s="12">
        <f t="shared" si="1"/>
        <v>0.63619243434537032</v>
      </c>
      <c r="BO12" s="12">
        <f t="shared" si="1"/>
        <v>0.64179962797237922</v>
      </c>
      <c r="BP12" s="12">
        <f t="shared" si="1"/>
        <v>0.63538031730482702</v>
      </c>
      <c r="BQ12" s="12">
        <f t="shared" si="2"/>
        <v>0.584941334495656</v>
      </c>
      <c r="BR12" s="12">
        <f t="shared" si="2"/>
        <v>0.59543163838507163</v>
      </c>
      <c r="BS12" s="12">
        <f t="shared" si="2"/>
        <v>0.58346198679378447</v>
      </c>
      <c r="BT12" s="12">
        <f t="shared" si="2"/>
        <v>0.57638495760701336</v>
      </c>
      <c r="BU12" s="12">
        <f t="shared" si="2"/>
        <v>0.49712166272434716</v>
      </c>
      <c r="BV12" s="12">
        <f t="shared" si="2"/>
        <v>0.47621689545387169</v>
      </c>
      <c r="BW12" s="12">
        <f t="shared" si="2"/>
        <v>0.4592566501247089</v>
      </c>
      <c r="BX12" s="12">
        <f t="shared" si="2"/>
        <v>0.48427250062823474</v>
      </c>
      <c r="BY12" s="12">
        <f t="shared" si="2"/>
        <v>0.53327754232492253</v>
      </c>
      <c r="BZ12" s="12">
        <f t="shared" si="2"/>
        <v>0.5672283922802005</v>
      </c>
      <c r="CA12" s="12">
        <f t="shared" si="2"/>
        <v>0.59006711325221284</v>
      </c>
      <c r="CB12" s="12">
        <f t="shared" si="2"/>
        <v>0.62340592183715193</v>
      </c>
      <c r="CC12" s="12">
        <f t="shared" si="2"/>
        <v>0.621288657736628</v>
      </c>
      <c r="CD12" s="12">
        <f t="shared" si="2"/>
        <v>0.69681843322624237</v>
      </c>
      <c r="CE12" s="12">
        <f t="shared" si="2"/>
        <v>0.6418034249575516</v>
      </c>
      <c r="CF12" s="12">
        <f t="shared" si="2"/>
        <v>0.59289725836618534</v>
      </c>
      <c r="CG12" s="12">
        <f t="shared" si="3"/>
        <v>0.5605656594772086</v>
      </c>
      <c r="CH12" s="12">
        <f t="shared" si="3"/>
        <v>0.56891863132326648</v>
      </c>
      <c r="CI12" s="12">
        <f t="shared" si="3"/>
        <v>0.49596564086995737</v>
      </c>
      <c r="CJ12" s="12">
        <f t="shared" si="3"/>
        <v>0.47984154399869638</v>
      </c>
      <c r="CK12" s="12">
        <f t="shared" si="3"/>
        <v>0.52481866159621937</v>
      </c>
      <c r="CL12" s="12">
        <f t="shared" si="3"/>
        <v>0.58833147727801494</v>
      </c>
      <c r="CM12" s="12">
        <f t="shared" si="3"/>
        <v>0.55824517598818446</v>
      </c>
      <c r="CN12" s="12">
        <f t="shared" si="3"/>
        <v>0.53378060296051488</v>
      </c>
      <c r="CO12" s="12">
        <f t="shared" si="3"/>
        <v>0.5602424834590668</v>
      </c>
      <c r="CP12" s="12">
        <f t="shared" si="3"/>
        <v>0.48008345776943456</v>
      </c>
      <c r="CQ12" s="12">
        <f t="shared" si="3"/>
        <v>0.52186793267011855</v>
      </c>
      <c r="CR12" s="12">
        <f t="shared" si="3"/>
        <v>0.39132174572483197</v>
      </c>
      <c r="CS12" s="12">
        <f t="shared" si="3"/>
        <v>0.51751287602865415</v>
      </c>
      <c r="CT12" s="12">
        <f t="shared" si="3"/>
        <v>0.37225411926454499</v>
      </c>
      <c r="CU12" s="12">
        <f t="shared" si="3"/>
        <v>0.29477158789959929</v>
      </c>
      <c r="CV12" s="12">
        <f t="shared" si="3"/>
        <v>0.2915752079625949</v>
      </c>
      <c r="CW12" s="12">
        <f t="shared" si="4"/>
        <v>0.34323286135894204</v>
      </c>
    </row>
    <row r="13" spans="1:101">
      <c r="A13" s="12" t="s">
        <v>30</v>
      </c>
      <c r="B13" s="12">
        <v>34.520000000000003</v>
      </c>
      <c r="C13" s="12">
        <v>38.576666666666704</v>
      </c>
      <c r="D13" s="12">
        <v>41.933333333333302</v>
      </c>
      <c r="E13" s="12">
        <v>43.526666666666699</v>
      </c>
      <c r="F13" s="12">
        <v>46.42</v>
      </c>
      <c r="G13" s="12">
        <v>54.24</v>
      </c>
      <c r="H13" s="12">
        <v>61.203333333333298</v>
      </c>
      <c r="I13" s="12">
        <v>66.783333333333303</v>
      </c>
      <c r="J13" s="12">
        <v>67.599999999999994</v>
      </c>
      <c r="K13" s="12">
        <v>69.756666666666703</v>
      </c>
      <c r="L13" s="12">
        <v>77.473333333333301</v>
      </c>
      <c r="M13" s="12">
        <v>84.55</v>
      </c>
      <c r="N13" s="12">
        <v>92.66</v>
      </c>
      <c r="O13" s="12">
        <v>96.613333333333301</v>
      </c>
      <c r="P13" s="12">
        <v>103.44</v>
      </c>
      <c r="Q13" s="12">
        <v>110.033333333333</v>
      </c>
      <c r="R13" s="12">
        <v>118.163333333333</v>
      </c>
      <c r="S13" s="12">
        <v>117.676666666667</v>
      </c>
      <c r="T13" s="12">
        <v>119.393333333333</v>
      </c>
      <c r="U13" s="12">
        <v>119.46</v>
      </c>
      <c r="V13" s="12">
        <v>132.28333333333299</v>
      </c>
      <c r="W13" s="12">
        <v>138.81</v>
      </c>
      <c r="X13" s="12">
        <v>136.11666666666699</v>
      </c>
      <c r="Y13" s="12">
        <v>122.466666666667</v>
      </c>
      <c r="Z13" s="12">
        <v>106.13</v>
      </c>
      <c r="AA13" s="12">
        <v>100.493333333333</v>
      </c>
      <c r="AB13" s="12">
        <v>96.776666666666699</v>
      </c>
      <c r="AC13" s="12">
        <v>88.57</v>
      </c>
      <c r="AD13" s="12">
        <v>72.973333333333301</v>
      </c>
      <c r="AE13" s="12">
        <v>60</v>
      </c>
      <c r="AF13" s="12">
        <v>51</v>
      </c>
      <c r="AG13" s="12">
        <v>43.3333333333333</v>
      </c>
      <c r="AH13" s="12">
        <v>39</v>
      </c>
      <c r="AI13" s="12">
        <v>38.6666666666667</v>
      </c>
      <c r="AJ13" s="12">
        <v>40.3333333333333</v>
      </c>
      <c r="AK13" s="12">
        <v>38.6666666666667</v>
      </c>
      <c r="AL13" s="12">
        <v>36</v>
      </c>
      <c r="AM13" s="12">
        <v>34</v>
      </c>
      <c r="AN13" s="12">
        <v>31.3333333333333</v>
      </c>
      <c r="AO13" s="12">
        <v>30</v>
      </c>
      <c r="AP13" s="12">
        <v>30</v>
      </c>
      <c r="AQ13" s="12">
        <v>29</v>
      </c>
      <c r="AR13" s="12">
        <v>26.6666666666667</v>
      </c>
      <c r="AS13" s="12">
        <v>25</v>
      </c>
      <c r="AT13" s="12">
        <v>27.3333333333333</v>
      </c>
      <c r="AU13" s="12">
        <v>25</v>
      </c>
      <c r="AV13" s="12">
        <v>21.3333333333333</v>
      </c>
      <c r="AW13" s="12">
        <v>15</v>
      </c>
      <c r="AX13" s="12">
        <v>15</v>
      </c>
      <c r="AZ13" s="12" t="s">
        <v>30</v>
      </c>
      <c r="BA13" s="12">
        <f t="shared" si="1"/>
        <v>-0.49723308157951807</v>
      </c>
      <c r="BB13" s="12">
        <f t="shared" si="1"/>
        <v>-0.46114847859737573</v>
      </c>
      <c r="BC13" s="12">
        <f t="shared" si="1"/>
        <v>-0.44275899800181368</v>
      </c>
      <c r="BD13" s="12">
        <f t="shared" si="1"/>
        <v>-0.45337279085322696</v>
      </c>
      <c r="BE13" s="12">
        <f t="shared" si="1"/>
        <v>-0.46673732590457179</v>
      </c>
      <c r="BF13" s="12">
        <f t="shared" si="1"/>
        <v>-0.40304434867753464</v>
      </c>
      <c r="BG13" s="12">
        <f t="shared" si="1"/>
        <v>-0.35583141035899418</v>
      </c>
      <c r="BH13" s="12">
        <f t="shared" si="1"/>
        <v>-0.33533368211582282</v>
      </c>
      <c r="BI13" s="12">
        <f t="shared" si="1"/>
        <v>-0.36199341387713774</v>
      </c>
      <c r="BJ13" s="12">
        <f t="shared" si="1"/>
        <v>-0.36792795305256071</v>
      </c>
      <c r="BK13" s="12">
        <f t="shared" si="1"/>
        <v>-0.3119128737891243</v>
      </c>
      <c r="BL13" s="12">
        <f t="shared" si="1"/>
        <v>-0.26005564680449333</v>
      </c>
      <c r="BM13" s="12">
        <f t="shared" si="1"/>
        <v>-0.20756980147823861</v>
      </c>
      <c r="BN13" s="12">
        <f t="shared" si="1"/>
        <v>-0.17895383712567636</v>
      </c>
      <c r="BO13" s="12">
        <f t="shared" si="1"/>
        <v>-0.14382965090232044</v>
      </c>
      <c r="BP13" s="12">
        <f t="shared" si="1"/>
        <v>-9.6641126196809382E-2</v>
      </c>
      <c r="BQ13" s="12">
        <f t="shared" si="2"/>
        <v>-5.5806729716564564E-2</v>
      </c>
      <c r="BR13" s="12">
        <f t="shared" si="2"/>
        <v>-7.2678231567030849E-2</v>
      </c>
      <c r="BS13" s="12">
        <f t="shared" si="2"/>
        <v>-5.8173785200950616E-2</v>
      </c>
      <c r="BT13" s="12">
        <f t="shared" si="2"/>
        <v>-3.6141086191641678E-2</v>
      </c>
      <c r="BU13" s="12">
        <f t="shared" si="2"/>
        <v>6.287218049793096E-2</v>
      </c>
      <c r="BV13" s="12">
        <f t="shared" si="2"/>
        <v>0.12951891585695835</v>
      </c>
      <c r="BW13" s="12">
        <f t="shared" si="2"/>
        <v>0.11087288240619148</v>
      </c>
      <c r="BX13" s="12">
        <f t="shared" si="2"/>
        <v>2.0720199676514429E-2</v>
      </c>
      <c r="BY13" s="12">
        <f t="shared" si="2"/>
        <v>-0.12539086072310812</v>
      </c>
      <c r="BZ13" s="12">
        <f t="shared" si="2"/>
        <v>-0.17945026302933303</v>
      </c>
      <c r="CA13" s="12">
        <f t="shared" si="2"/>
        <v>-0.20245186949497529</v>
      </c>
      <c r="CB13" s="12">
        <f t="shared" si="2"/>
        <v>-0.20305909330703434</v>
      </c>
      <c r="CC13" s="12">
        <f t="shared" si="2"/>
        <v>-0.28845449301716847</v>
      </c>
      <c r="CD13" s="12">
        <f t="shared" si="2"/>
        <v>-0.26333793286996099</v>
      </c>
      <c r="CE13" s="12">
        <f t="shared" si="2"/>
        <v>-0.406993534337034</v>
      </c>
      <c r="CF13" s="12">
        <f t="shared" si="2"/>
        <v>-0.64323323551782552</v>
      </c>
      <c r="CG13" s="12">
        <f t="shared" si="3"/>
        <v>-0.72067398696031526</v>
      </c>
      <c r="CH13" s="12">
        <f t="shared" si="3"/>
        <v>-0.70129198360971401</v>
      </c>
      <c r="CI13" s="12">
        <f t="shared" si="3"/>
        <v>-0.64117710976538422</v>
      </c>
      <c r="CJ13" s="12">
        <f t="shared" si="3"/>
        <v>-0.66255664803752901</v>
      </c>
      <c r="CK13" s="12">
        <f t="shared" si="3"/>
        <v>-0.72322368188344366</v>
      </c>
      <c r="CL13" s="12">
        <f t="shared" si="3"/>
        <v>-0.78201346459114773</v>
      </c>
      <c r="CM13" s="12">
        <f t="shared" si="3"/>
        <v>-0.82976627164003636</v>
      </c>
      <c r="CN13" s="12">
        <f t="shared" si="3"/>
        <v>-0.97759033914669247</v>
      </c>
      <c r="CO13" s="12">
        <f t="shared" si="3"/>
        <v>-1.0212629347029509</v>
      </c>
      <c r="CP13" s="12">
        <f t="shared" si="3"/>
        <v>-0.98249070451558962</v>
      </c>
      <c r="CQ13" s="12">
        <f t="shared" si="3"/>
        <v>-1.0119735761746842</v>
      </c>
      <c r="CR13" s="12">
        <f t="shared" si="3"/>
        <v>-0.98780480250616931</v>
      </c>
      <c r="CS13" s="12">
        <f t="shared" si="3"/>
        <v>-0.98360666053554158</v>
      </c>
      <c r="CT13" s="12">
        <f t="shared" si="3"/>
        <v>-0.98082111847310394</v>
      </c>
      <c r="CU13" s="12">
        <f t="shared" si="3"/>
        <v>-0.98955399443990399</v>
      </c>
      <c r="CV13" s="12">
        <f t="shared" si="3"/>
        <v>-1.0676784132443031</v>
      </c>
      <c r="CW13" s="12">
        <f t="shared" si="4"/>
        <v>-1.0831092844420729</v>
      </c>
    </row>
    <row r="14" spans="1:101">
      <c r="A14" s="12" t="s">
        <v>17</v>
      </c>
      <c r="B14" s="12">
        <v>29.47</v>
      </c>
      <c r="C14" s="12">
        <v>34.603333333333303</v>
      </c>
      <c r="D14" s="12">
        <v>38.1666666666667</v>
      </c>
      <c r="E14" s="12">
        <v>41.073333333333302</v>
      </c>
      <c r="F14" s="12">
        <v>45.63</v>
      </c>
      <c r="G14" s="12">
        <v>54.14</v>
      </c>
      <c r="H14" s="12">
        <v>64.126666666666694</v>
      </c>
      <c r="I14" s="12">
        <v>78.906666666666695</v>
      </c>
      <c r="J14" s="12">
        <v>85.38</v>
      </c>
      <c r="K14" s="12">
        <v>91.036666666666704</v>
      </c>
      <c r="L14" s="12">
        <v>91.646666666666704</v>
      </c>
      <c r="M14" s="12">
        <v>99.743333333333297</v>
      </c>
      <c r="N14" s="12">
        <v>107.666666666667</v>
      </c>
      <c r="O14" s="12">
        <v>110.90333333333299</v>
      </c>
      <c r="P14" s="12">
        <v>114.68666666666699</v>
      </c>
      <c r="Q14" s="12">
        <v>116.13</v>
      </c>
      <c r="R14" s="12">
        <v>121.48333333333299</v>
      </c>
      <c r="S14" s="12">
        <v>116.113333333333</v>
      </c>
      <c r="T14" s="12">
        <v>117.543333333333</v>
      </c>
      <c r="U14" s="12">
        <v>119.18666666666699</v>
      </c>
      <c r="V14" s="12">
        <v>127.29</v>
      </c>
      <c r="W14" s="12">
        <v>127.353333333333</v>
      </c>
      <c r="X14" s="12">
        <v>118.51333333333299</v>
      </c>
      <c r="Y14" s="12">
        <v>111.553333333333</v>
      </c>
      <c r="Z14" s="12">
        <v>109.8</v>
      </c>
      <c r="AA14" s="12">
        <v>114.273333333333</v>
      </c>
      <c r="AB14" s="12">
        <v>110.85</v>
      </c>
      <c r="AC14" s="12">
        <v>92.673333333333304</v>
      </c>
      <c r="AD14" s="12">
        <v>61.43</v>
      </c>
      <c r="AE14" s="12">
        <v>34.383333333333297</v>
      </c>
      <c r="AF14" s="12">
        <v>28.72</v>
      </c>
      <c r="AG14" s="12">
        <v>30.893333333333299</v>
      </c>
      <c r="AH14" s="12">
        <v>34.94</v>
      </c>
      <c r="AI14" s="12">
        <v>36.57</v>
      </c>
      <c r="AJ14" s="12">
        <v>36.7366666666667</v>
      </c>
      <c r="AK14" s="12">
        <v>37.8333333333333</v>
      </c>
      <c r="AL14" s="12">
        <v>39.78</v>
      </c>
      <c r="AM14" s="12">
        <v>50.4033333333333</v>
      </c>
      <c r="AN14" s="12">
        <v>52.123333333333299</v>
      </c>
      <c r="AO14" s="12">
        <v>49.473333333333301</v>
      </c>
      <c r="AP14" s="12">
        <v>47.126666666666701</v>
      </c>
      <c r="AQ14" s="12">
        <v>40.023333333333298</v>
      </c>
      <c r="AR14" s="12">
        <v>28.98</v>
      </c>
      <c r="AS14" s="12">
        <v>19.983333333333299</v>
      </c>
      <c r="AT14" s="12">
        <v>32.3333333333333</v>
      </c>
      <c r="AU14" s="12">
        <v>34.78</v>
      </c>
      <c r="AV14" s="12">
        <v>33.363333333333301</v>
      </c>
      <c r="AW14" s="12">
        <v>25.616666666666699</v>
      </c>
      <c r="AX14" s="12">
        <v>29.1933333333333</v>
      </c>
      <c r="AZ14" s="12" t="s">
        <v>17</v>
      </c>
      <c r="BA14" s="12">
        <f t="shared" si="1"/>
        <v>-0.56961538862537198</v>
      </c>
      <c r="BB14" s="12">
        <f t="shared" si="1"/>
        <v>-0.51747572769253769</v>
      </c>
      <c r="BC14" s="12">
        <f t="shared" si="1"/>
        <v>-0.49564530955719949</v>
      </c>
      <c r="BD14" s="12">
        <f t="shared" si="1"/>
        <v>-0.48633528173195067</v>
      </c>
      <c r="BE14" s="12">
        <f t="shared" si="1"/>
        <v>-0.47673125752516315</v>
      </c>
      <c r="BF14" s="12">
        <f t="shared" si="1"/>
        <v>-0.40428651122952758</v>
      </c>
      <c r="BG14" s="12">
        <f t="shared" si="1"/>
        <v>-0.32010990197636524</v>
      </c>
      <c r="BH14" s="12">
        <f t="shared" si="1"/>
        <v>-0.19131086283113308</v>
      </c>
      <c r="BI14" s="12">
        <f t="shared" si="1"/>
        <v>-0.15497399538647766</v>
      </c>
      <c r="BJ14" s="12">
        <f t="shared" si="1"/>
        <v>-0.12125433219025281</v>
      </c>
      <c r="BK14" s="12">
        <f t="shared" si="1"/>
        <v>-0.15030389342640166</v>
      </c>
      <c r="BL14" s="12">
        <f t="shared" si="1"/>
        <v>-9.5088296627961769E-2</v>
      </c>
      <c r="BM14" s="12">
        <f t="shared" si="1"/>
        <v>-5.392704184971623E-2</v>
      </c>
      <c r="BN14" s="12">
        <f t="shared" si="1"/>
        <v>-3.7371628803972837E-2</v>
      </c>
      <c r="BO14" s="12">
        <f t="shared" si="1"/>
        <v>-3.4912644413298555E-2</v>
      </c>
      <c r="BP14" s="12">
        <f t="shared" si="1"/>
        <v>-3.8495238063197261E-2</v>
      </c>
      <c r="BQ14" s="12">
        <f t="shared" si="2"/>
        <v>-2.5300751133612159E-2</v>
      </c>
      <c r="BR14" s="12">
        <f t="shared" si="2"/>
        <v>-8.6590389317227207E-2</v>
      </c>
      <c r="BS14" s="12">
        <f t="shared" si="2"/>
        <v>-7.4388513069864104E-2</v>
      </c>
      <c r="BT14" s="12">
        <f t="shared" si="2"/>
        <v>-3.8579059960762566E-2</v>
      </c>
      <c r="BU14" s="12">
        <f t="shared" si="2"/>
        <v>1.8368812886580002E-2</v>
      </c>
      <c r="BV14" s="12">
        <f t="shared" si="2"/>
        <v>2.7419613665660571E-2</v>
      </c>
      <c r="BW14" s="12">
        <f t="shared" si="2"/>
        <v>-4.4687672030400624E-2</v>
      </c>
      <c r="BX14" s="12">
        <f t="shared" si="2"/>
        <v>-7.623075428515827E-2</v>
      </c>
      <c r="BY14" s="12">
        <f t="shared" si="2"/>
        <v>-9.1934784336510714E-2</v>
      </c>
      <c r="BZ14" s="12">
        <f t="shared" si="2"/>
        <v>-4.9704999650341565E-2</v>
      </c>
      <c r="CA14" s="12">
        <f t="shared" si="2"/>
        <v>-6.2004625322769916E-2</v>
      </c>
      <c r="CB14" s="12">
        <f t="shared" si="2"/>
        <v>-0.15400280160336072</v>
      </c>
      <c r="CC14" s="12">
        <f t="shared" si="2"/>
        <v>-0.45041421597935249</v>
      </c>
      <c r="CD14" s="12">
        <f t="shared" si="2"/>
        <v>-0.65889929630136079</v>
      </c>
      <c r="CE14" s="12">
        <f t="shared" si="2"/>
        <v>-0.75551490631301976</v>
      </c>
      <c r="CF14" s="12">
        <f t="shared" si="2"/>
        <v>-0.84271602558853054</v>
      </c>
      <c r="CG14" s="12">
        <f t="shared" si="3"/>
        <v>-0.7848782941009762</v>
      </c>
      <c r="CH14" s="12">
        <f t="shared" si="3"/>
        <v>-0.73422123707354214</v>
      </c>
      <c r="CI14" s="12">
        <f t="shared" si="3"/>
        <v>-0.6983361998583455</v>
      </c>
      <c r="CJ14" s="12">
        <f t="shared" si="3"/>
        <v>-0.67586076822242125</v>
      </c>
      <c r="CK14" s="12">
        <f t="shared" si="3"/>
        <v>-0.66103543961672695</v>
      </c>
      <c r="CL14" s="12">
        <f t="shared" si="3"/>
        <v>-0.49987181951612425</v>
      </c>
      <c r="CM14" s="12">
        <f t="shared" si="3"/>
        <v>-0.45877731090049612</v>
      </c>
      <c r="CN14" s="12">
        <f t="shared" si="3"/>
        <v>-0.59455146691597571</v>
      </c>
      <c r="CO14" s="12">
        <f t="shared" si="3"/>
        <v>-0.69067811621163699</v>
      </c>
      <c r="CP14" s="12">
        <f t="shared" si="3"/>
        <v>-0.78202099196630548</v>
      </c>
      <c r="CQ14" s="12">
        <f t="shared" si="3"/>
        <v>-0.96796654789165149</v>
      </c>
      <c r="CR14" s="12">
        <f t="shared" si="3"/>
        <v>-1.0832340188320393</v>
      </c>
      <c r="CS14" s="12">
        <f t="shared" si="3"/>
        <v>-0.88945322943178695</v>
      </c>
      <c r="CT14" s="12">
        <f t="shared" si="3"/>
        <v>-0.79980234379241155</v>
      </c>
      <c r="CU14" s="12">
        <f t="shared" si="3"/>
        <v>-0.76871779325531853</v>
      </c>
      <c r="CV14" s="12">
        <f t="shared" si="3"/>
        <v>-0.87070754179683119</v>
      </c>
      <c r="CW14" s="12">
        <f t="shared" si="4"/>
        <v>-0.84125818310324263</v>
      </c>
    </row>
    <row r="15" spans="1:101">
      <c r="A15" s="12" t="s">
        <v>44</v>
      </c>
      <c r="B15" s="12">
        <v>7.4966666666666697</v>
      </c>
      <c r="C15" s="12">
        <v>9.9466666666666708</v>
      </c>
      <c r="D15" s="12">
        <v>11.28</v>
      </c>
      <c r="E15" s="12">
        <v>13.213333333333299</v>
      </c>
      <c r="F15" s="12">
        <v>14.856666666666699</v>
      </c>
      <c r="G15" s="12">
        <v>14.296666666666701</v>
      </c>
      <c r="H15" s="12">
        <v>16.2366666666667</v>
      </c>
      <c r="I15" s="12">
        <v>17.276666666666699</v>
      </c>
      <c r="J15" s="12">
        <v>21.0766666666667</v>
      </c>
      <c r="K15" s="12">
        <v>23.56</v>
      </c>
      <c r="L15" s="12">
        <v>32.853333333333303</v>
      </c>
      <c r="M15" s="12">
        <v>35.933333333333302</v>
      </c>
      <c r="N15" s="12">
        <v>33.253333333333302</v>
      </c>
      <c r="O15" s="12">
        <v>26.78</v>
      </c>
      <c r="P15" s="12">
        <v>20.6733333333333</v>
      </c>
      <c r="Q15" s="12">
        <v>24.376666666666701</v>
      </c>
      <c r="R15" s="12">
        <v>24.876666666666701</v>
      </c>
      <c r="S15" s="12">
        <v>29.663333333333298</v>
      </c>
      <c r="T15" s="12">
        <v>30.133333333333301</v>
      </c>
      <c r="U15" s="12">
        <v>33.003333333333302</v>
      </c>
      <c r="V15" s="12">
        <v>40.47</v>
      </c>
      <c r="W15" s="12">
        <v>45.136666666666699</v>
      </c>
      <c r="X15" s="12">
        <v>49.783333333333303</v>
      </c>
      <c r="Y15" s="12">
        <v>53.97</v>
      </c>
      <c r="Z15" s="12">
        <v>59.466666666666697</v>
      </c>
      <c r="AA15" s="12">
        <v>65.513333333333307</v>
      </c>
      <c r="AB15" s="12">
        <v>67.866666666666703</v>
      </c>
      <c r="AC15" s="12">
        <v>73.59</v>
      </c>
      <c r="AD15" s="12">
        <v>77.88</v>
      </c>
      <c r="AE15" s="12">
        <v>85.66</v>
      </c>
      <c r="AF15" s="12">
        <v>100.51333333333299</v>
      </c>
      <c r="AG15" s="12">
        <v>118.87333333333299</v>
      </c>
      <c r="AH15" s="12">
        <v>136.56</v>
      </c>
      <c r="AI15" s="12">
        <v>148.95333333333301</v>
      </c>
      <c r="AJ15" s="12">
        <v>151.833333333333</v>
      </c>
      <c r="AK15" s="12">
        <v>152.143333333333</v>
      </c>
      <c r="AL15" s="12">
        <v>159.833333333333</v>
      </c>
      <c r="AM15" s="12">
        <v>167.02666666666701</v>
      </c>
      <c r="AN15" s="12">
        <v>168.386666666667</v>
      </c>
      <c r="AO15" s="12">
        <v>160.79666666666699</v>
      </c>
      <c r="AP15" s="12">
        <v>151.94</v>
      </c>
      <c r="AQ15" s="12">
        <v>162.28333333333299</v>
      </c>
      <c r="AR15" s="12">
        <v>159.9</v>
      </c>
      <c r="AS15" s="12">
        <v>173.81</v>
      </c>
      <c r="AT15" s="12">
        <v>198.65333333333299</v>
      </c>
      <c r="AU15" s="12">
        <v>240.12333333333299</v>
      </c>
      <c r="AV15" s="12">
        <v>260.04666666666702</v>
      </c>
      <c r="AW15" s="12">
        <v>271.83666666666699</v>
      </c>
      <c r="AX15" s="12">
        <v>272.45</v>
      </c>
      <c r="AZ15" s="12" t="s">
        <v>44</v>
      </c>
      <c r="BA15" s="12">
        <f t="shared" si="1"/>
        <v>-0.88456203420046686</v>
      </c>
      <c r="BB15" s="12">
        <f t="shared" si="1"/>
        <v>-0.86701655114631693</v>
      </c>
      <c r="BC15" s="12">
        <f t="shared" si="1"/>
        <v>-0.87315060956228807</v>
      </c>
      <c r="BD15" s="12">
        <f t="shared" si="1"/>
        <v>-0.86065661157483886</v>
      </c>
      <c r="BE15" s="12">
        <f t="shared" si="1"/>
        <v>-0.86603073736187153</v>
      </c>
      <c r="BF15" s="12">
        <f t="shared" si="1"/>
        <v>-0.89920547736190848</v>
      </c>
      <c r="BG15" s="12">
        <f t="shared" si="1"/>
        <v>-0.90529908205985277</v>
      </c>
      <c r="BH15" s="12">
        <f t="shared" si="1"/>
        <v>-0.92346316026160213</v>
      </c>
      <c r="BI15" s="12">
        <f t="shared" si="1"/>
        <v>-0.90368258220749775</v>
      </c>
      <c r="BJ15" s="12">
        <f t="shared" si="1"/>
        <v>-0.9034307274151433</v>
      </c>
      <c r="BK15" s="12">
        <f t="shared" si="1"/>
        <v>-0.82068470143150329</v>
      </c>
      <c r="BL15" s="12">
        <f t="shared" si="1"/>
        <v>-0.78792945161465544</v>
      </c>
      <c r="BM15" s="12">
        <f t="shared" si="1"/>
        <v>-0.8157930938148592</v>
      </c>
      <c r="BN15" s="12">
        <f t="shared" si="1"/>
        <v>-0.87084729743352596</v>
      </c>
      <c r="BO15" s="12">
        <f t="shared" si="1"/>
        <v>-0.94537359610751759</v>
      </c>
      <c r="BP15" s="12">
        <f t="shared" si="1"/>
        <v>-0.91357654848732039</v>
      </c>
      <c r="BQ15" s="12">
        <f t="shared" si="2"/>
        <v>-0.91297572230944057</v>
      </c>
      <c r="BR15" s="12">
        <f t="shared" si="2"/>
        <v>-0.85591194848820251</v>
      </c>
      <c r="BS15" s="12">
        <f t="shared" si="2"/>
        <v>-0.84051249308160281</v>
      </c>
      <c r="BT15" s="12">
        <f t="shared" si="2"/>
        <v>-0.80728408192049284</v>
      </c>
      <c r="BU15" s="12">
        <f t="shared" si="2"/>
        <v>-0.75541937990736396</v>
      </c>
      <c r="BV15" s="12">
        <f t="shared" si="2"/>
        <v>-0.70527729891748592</v>
      </c>
      <c r="BW15" s="12">
        <f t="shared" si="2"/>
        <v>-0.65205428288591238</v>
      </c>
      <c r="BX15" s="12">
        <f t="shared" si="2"/>
        <v>-0.58778473403096909</v>
      </c>
      <c r="BY15" s="12">
        <f t="shared" si="2"/>
        <v>-0.5507783387757661</v>
      </c>
      <c r="BZ15" s="12">
        <f t="shared" si="2"/>
        <v>-0.50880362391446232</v>
      </c>
      <c r="CA15" s="12">
        <f t="shared" si="2"/>
        <v>-0.49096417378335527</v>
      </c>
      <c r="CB15" s="12">
        <f t="shared" si="2"/>
        <v>-0.3821484311756862</v>
      </c>
      <c r="CC15" s="12">
        <f t="shared" si="2"/>
        <v>-0.21961108781926583</v>
      </c>
      <c r="CD15" s="12">
        <f t="shared" si="2"/>
        <v>0.13289256494330007</v>
      </c>
      <c r="CE15" s="12">
        <f t="shared" si="2"/>
        <v>0.36753316514400369</v>
      </c>
      <c r="CF15" s="12">
        <f t="shared" si="2"/>
        <v>0.56809553955781777</v>
      </c>
      <c r="CG15" s="12">
        <f t="shared" si="3"/>
        <v>0.82212704866600961</v>
      </c>
      <c r="CH15" s="12">
        <f t="shared" si="3"/>
        <v>1.0308181596401993</v>
      </c>
      <c r="CI15" s="12">
        <f t="shared" si="3"/>
        <v>1.1308076572499834</v>
      </c>
      <c r="CJ15" s="12">
        <f t="shared" si="3"/>
        <v>1.1490920057794596</v>
      </c>
      <c r="CK15" s="12">
        <f t="shared" si="3"/>
        <v>1.3140719091293587</v>
      </c>
      <c r="CL15" s="12">
        <f t="shared" si="3"/>
        <v>1.5060801691528247</v>
      </c>
      <c r="CM15" s="12">
        <f t="shared" si="3"/>
        <v>1.6158938389527131</v>
      </c>
      <c r="CN15" s="12">
        <f t="shared" si="3"/>
        <v>1.5951693848281721</v>
      </c>
      <c r="CO15" s="12">
        <f t="shared" si="3"/>
        <v>1.3324649419123125</v>
      </c>
      <c r="CP15" s="12">
        <f t="shared" si="3"/>
        <v>1.4413924089658536</v>
      </c>
      <c r="CQ15" s="12">
        <f t="shared" si="3"/>
        <v>1.5225522458322829</v>
      </c>
      <c r="CR15" s="12">
        <f t="shared" si="3"/>
        <v>1.842923771869766</v>
      </c>
      <c r="CS15" s="12">
        <f t="shared" si="3"/>
        <v>2.2424665028035022</v>
      </c>
      <c r="CT15" s="12">
        <f t="shared" si="3"/>
        <v>3.0009132583393781</v>
      </c>
      <c r="CU15" s="12">
        <f t="shared" si="3"/>
        <v>3.3925362553891141</v>
      </c>
      <c r="CV15" s="12">
        <f t="shared" si="3"/>
        <v>3.6974087503033046</v>
      </c>
      <c r="CW15" s="12">
        <f t="shared" si="4"/>
        <v>3.3037788818107678</v>
      </c>
    </row>
    <row r="16" spans="1:101">
      <c r="A16" s="12" t="s">
        <v>31</v>
      </c>
      <c r="B16" s="12">
        <v>-29.408633333333299</v>
      </c>
      <c r="C16" s="12">
        <v>-23.094273333333302</v>
      </c>
      <c r="D16" s="12">
        <v>-25.41677</v>
      </c>
      <c r="E16" s="12">
        <v>-20.447596666666701</v>
      </c>
      <c r="F16" s="12">
        <v>-19.827163333333299</v>
      </c>
      <c r="G16" s="12">
        <v>-15.336133333333301</v>
      </c>
      <c r="H16" s="12">
        <v>-14.9092256666667</v>
      </c>
      <c r="I16" s="12">
        <v>-11.1866496666667</v>
      </c>
      <c r="J16" s="12">
        <v>-7.6979946666666699</v>
      </c>
      <c r="K16" s="12">
        <v>-8.2432820000000007</v>
      </c>
      <c r="L16" s="12">
        <v>-8.0657846666666693</v>
      </c>
      <c r="M16" s="12">
        <v>-11.680043</v>
      </c>
      <c r="N16" s="12">
        <v>-10.588767000000001</v>
      </c>
      <c r="O16" s="12">
        <v>-9.5318983333333307</v>
      </c>
      <c r="P16" s="12">
        <v>-4.2341150000000001</v>
      </c>
      <c r="Q16" s="12">
        <v>-7.4786313333333299</v>
      </c>
      <c r="R16" s="12">
        <v>-6.03731446666667</v>
      </c>
      <c r="S16" s="12">
        <v>-11.1406578</v>
      </c>
      <c r="T16" s="12">
        <v>-9.9768011333333302</v>
      </c>
      <c r="U16" s="12">
        <v>-16.468403333333299</v>
      </c>
      <c r="V16" s="12">
        <v>-7.7078753333333303</v>
      </c>
      <c r="W16" s="12">
        <v>-14.692375333333301</v>
      </c>
      <c r="X16" s="12">
        <v>-13.968902</v>
      </c>
      <c r="Y16" s="12">
        <v>-24.17136</v>
      </c>
      <c r="Z16" s="12">
        <v>-23.851126666666701</v>
      </c>
      <c r="AA16" s="12">
        <v>-21.706773333333299</v>
      </c>
      <c r="AB16" s="12">
        <v>-14.7916773333333</v>
      </c>
      <c r="AC16" s="12">
        <v>-2.05377733333333</v>
      </c>
      <c r="AD16" s="12">
        <v>3.6874859999999998</v>
      </c>
      <c r="AE16" s="12">
        <v>7.2333333333333298</v>
      </c>
      <c r="AF16" s="12">
        <v>7.1666666666666696</v>
      </c>
      <c r="AG16" s="12">
        <v>7.1</v>
      </c>
      <c r="AH16" s="12">
        <v>7.2</v>
      </c>
      <c r="AI16" s="12">
        <v>5</v>
      </c>
      <c r="AJ16" s="12">
        <v>5.06666666666667</v>
      </c>
      <c r="AK16" s="12">
        <v>5.2</v>
      </c>
      <c r="AL16" s="12">
        <v>7.6333333333333302</v>
      </c>
      <c r="AM16" s="12">
        <v>7.8</v>
      </c>
      <c r="AN16" s="12">
        <v>7.7</v>
      </c>
      <c r="AO16" s="12">
        <v>7.3666666666666698</v>
      </c>
      <c r="AP16" s="12">
        <v>7</v>
      </c>
      <c r="AQ16" s="12">
        <v>6.8</v>
      </c>
      <c r="AR16" s="12">
        <v>6.6666666666666696</v>
      </c>
      <c r="AS16" s="12">
        <v>7.0333333333333297</v>
      </c>
      <c r="AT16" s="12">
        <v>7.6</v>
      </c>
      <c r="AU16" s="12">
        <v>8.43333333333333</v>
      </c>
      <c r="AV16" s="12">
        <v>8.4666666666666703</v>
      </c>
      <c r="AW16" s="12">
        <v>8.2333333333333307</v>
      </c>
      <c r="AX16" s="12">
        <v>7.8</v>
      </c>
      <c r="AZ16" s="12" t="s">
        <v>31</v>
      </c>
      <c r="BA16" s="12">
        <f t="shared" si="1"/>
        <v>-1.4135305007785559</v>
      </c>
      <c r="BB16" s="12">
        <f t="shared" si="1"/>
        <v>-1.3354155254042697</v>
      </c>
      <c r="BC16" s="12">
        <f t="shared" si="1"/>
        <v>-1.3883957807029172</v>
      </c>
      <c r="BD16" s="12">
        <f t="shared" si="1"/>
        <v>-1.3129180646024183</v>
      </c>
      <c r="BE16" s="12">
        <f t="shared" si="1"/>
        <v>-1.3048001365520199</v>
      </c>
      <c r="BF16" s="12">
        <f t="shared" si="1"/>
        <v>-1.2672930220688681</v>
      </c>
      <c r="BG16" s="12">
        <f t="shared" si="1"/>
        <v>-1.285884573759831</v>
      </c>
      <c r="BH16" s="12">
        <f t="shared" si="1"/>
        <v>-1.2616017688278887</v>
      </c>
      <c r="BI16" s="12">
        <f t="shared" si="1"/>
        <v>-1.2387170960709597</v>
      </c>
      <c r="BJ16" s="12">
        <f t="shared" si="1"/>
        <v>-1.2720881863552309</v>
      </c>
      <c r="BK16" s="12">
        <f t="shared" si="1"/>
        <v>-1.2872578625783913</v>
      </c>
      <c r="BL16" s="12">
        <f t="shared" si="1"/>
        <v>-1.3049096530188673</v>
      </c>
      <c r="BM16" s="12">
        <f t="shared" si="1"/>
        <v>-1.2646616822060457</v>
      </c>
      <c r="BN16" s="12">
        <f t="shared" si="1"/>
        <v>-1.2306176791260823</v>
      </c>
      <c r="BO16" s="12">
        <f t="shared" si="1"/>
        <v>-1.186586818847283</v>
      </c>
      <c r="BP16" s="12">
        <f t="shared" si="1"/>
        <v>-1.2173908613310789</v>
      </c>
      <c r="BQ16" s="12">
        <f t="shared" si="2"/>
        <v>-1.1970303145887369</v>
      </c>
      <c r="BR16" s="12">
        <f t="shared" si="2"/>
        <v>-1.2190280858982052</v>
      </c>
      <c r="BS16" s="12">
        <f t="shared" si="2"/>
        <v>-1.1920665012775618</v>
      </c>
      <c r="BT16" s="12">
        <f t="shared" si="2"/>
        <v>-1.2485430927973342</v>
      </c>
      <c r="BU16" s="12">
        <f t="shared" si="2"/>
        <v>-1.184807436655025</v>
      </c>
      <c r="BV16" s="12">
        <f t="shared" si="2"/>
        <v>-1.2384606075273492</v>
      </c>
      <c r="BW16" s="12">
        <f t="shared" si="2"/>
        <v>-1.2154324162901005</v>
      </c>
      <c r="BX16" s="12">
        <f t="shared" si="2"/>
        <v>-1.2819703842321328</v>
      </c>
      <c r="BY16" s="12">
        <f t="shared" si="2"/>
        <v>-1.3103114336320976</v>
      </c>
      <c r="BZ16" s="12">
        <f t="shared" si="2"/>
        <v>-1.3300224708963482</v>
      </c>
      <c r="CA16" s="12">
        <f t="shared" si="2"/>
        <v>-1.3158672971351919</v>
      </c>
      <c r="CB16" s="12">
        <f t="shared" si="2"/>
        <v>-1.286487149233791</v>
      </c>
      <c r="CC16" s="12">
        <f t="shared" si="2"/>
        <v>-1.2605754840053465</v>
      </c>
      <c r="CD16" s="12">
        <f t="shared" si="2"/>
        <v>-1.0781377224755628</v>
      </c>
      <c r="CE16" s="12">
        <f t="shared" si="2"/>
        <v>-1.0926691838708777</v>
      </c>
      <c r="CF16" s="12">
        <f t="shared" si="2"/>
        <v>-1.2242562601878584</v>
      </c>
      <c r="CG16" s="12">
        <f t="shared" si="3"/>
        <v>-1.2235550133329796</v>
      </c>
      <c r="CH16" s="12">
        <f t="shared" si="3"/>
        <v>-1.2300447021862781</v>
      </c>
      <c r="CI16" s="12">
        <f t="shared" si="3"/>
        <v>-1.2016434426509632</v>
      </c>
      <c r="CJ16" s="12">
        <f t="shared" si="3"/>
        <v>-1.196850114662757</v>
      </c>
      <c r="CK16" s="12">
        <f t="shared" si="3"/>
        <v>-1.1899096974828782</v>
      </c>
      <c r="CL16" s="12">
        <f t="shared" si="3"/>
        <v>-1.2326603514616392</v>
      </c>
      <c r="CM16" s="12">
        <f t="shared" si="3"/>
        <v>-1.251493341007254</v>
      </c>
      <c r="CN16" s="12">
        <f t="shared" si="3"/>
        <v>-1.4227861526431953</v>
      </c>
      <c r="CO16" s="12">
        <f t="shared" si="3"/>
        <v>-1.4652168559933485</v>
      </c>
      <c r="CP16" s="12">
        <f t="shared" si="3"/>
        <v>-1.3862186408863901</v>
      </c>
      <c r="CQ16" s="12">
        <f t="shared" si="3"/>
        <v>-1.3924377976418301</v>
      </c>
      <c r="CR16" s="12">
        <f t="shared" si="3"/>
        <v>-1.3295745539988175</v>
      </c>
      <c r="CS16" s="12">
        <f t="shared" si="3"/>
        <v>-1.355198868625026</v>
      </c>
      <c r="CT16" s="12">
        <f t="shared" si="3"/>
        <v>-1.2874548301851154</v>
      </c>
      <c r="CU16" s="12">
        <f t="shared" si="3"/>
        <v>-1.2257489893339182</v>
      </c>
      <c r="CV16" s="12">
        <f t="shared" si="3"/>
        <v>-1.1932202873536806</v>
      </c>
      <c r="CW16" s="12">
        <f t="shared" si="4"/>
        <v>-1.2057956110958714</v>
      </c>
    </row>
    <row r="17" spans="1:101">
      <c r="A17" s="12" t="s">
        <v>32</v>
      </c>
      <c r="B17" s="12">
        <v>74.173593333333301</v>
      </c>
      <c r="C17" s="12">
        <v>77.615033333333301</v>
      </c>
      <c r="D17" s="12">
        <v>80.154766666666703</v>
      </c>
      <c r="E17" s="12">
        <v>91.129276666666698</v>
      </c>
      <c r="F17" s="12">
        <v>102.764563333333</v>
      </c>
      <c r="G17" s="12">
        <v>116.5461</v>
      </c>
      <c r="H17" s="12">
        <v>123.90876666666701</v>
      </c>
      <c r="I17" s="12">
        <v>137.6653</v>
      </c>
      <c r="J17" s="12">
        <v>149.73963333333299</v>
      </c>
      <c r="K17" s="12">
        <v>175.95316666666699</v>
      </c>
      <c r="L17" s="12">
        <v>195.555133333333</v>
      </c>
      <c r="M17" s="12">
        <v>213.24813333333299</v>
      </c>
      <c r="N17" s="12">
        <v>218.89903333333299</v>
      </c>
      <c r="O17" s="12">
        <v>227.766966666667</v>
      </c>
      <c r="P17" s="12">
        <v>246.177066666667</v>
      </c>
      <c r="Q17" s="12">
        <v>266.19536666666698</v>
      </c>
      <c r="R17" s="12">
        <v>270.52353333333298</v>
      </c>
      <c r="S17" s="12">
        <v>263.78640000000001</v>
      </c>
      <c r="T17" s="12">
        <v>245.63316666666699</v>
      </c>
      <c r="U17" s="12">
        <v>239.463066666667</v>
      </c>
      <c r="V17" s="12">
        <v>243.16833333333301</v>
      </c>
      <c r="W17" s="12">
        <v>233.447</v>
      </c>
      <c r="X17" s="12">
        <v>224.28526666666701</v>
      </c>
      <c r="Y17" s="12">
        <v>215.64383333333299</v>
      </c>
      <c r="Z17" s="12">
        <v>208.666433333333</v>
      </c>
      <c r="AA17" s="12">
        <v>198.14420000000001</v>
      </c>
      <c r="AB17" s="12">
        <v>178.582333333333</v>
      </c>
      <c r="AC17" s="12">
        <v>162.7244</v>
      </c>
      <c r="AD17" s="12">
        <v>147.29576666666699</v>
      </c>
      <c r="AE17" s="12">
        <v>130.76926666666699</v>
      </c>
      <c r="AF17" s="12">
        <v>139.666766666667</v>
      </c>
      <c r="AG17" s="12">
        <v>154.970133333333</v>
      </c>
      <c r="AH17" s="12">
        <v>166.466933333333</v>
      </c>
      <c r="AI17" s="12">
        <v>152.3783</v>
      </c>
      <c r="AJ17" s="12">
        <v>138.023433333333</v>
      </c>
      <c r="AK17" s="12">
        <v>135.9178</v>
      </c>
      <c r="AL17" s="12">
        <v>140.99979999999999</v>
      </c>
      <c r="AM17" s="12">
        <v>133.02826666666701</v>
      </c>
      <c r="AN17" s="12">
        <v>119.6422</v>
      </c>
      <c r="AO17" s="12">
        <v>124.82250000000001</v>
      </c>
      <c r="AP17" s="12">
        <v>128.69450000000001</v>
      </c>
      <c r="AQ17" s="12">
        <v>123.30222999999999</v>
      </c>
      <c r="AR17" s="12">
        <v>112.521363333333</v>
      </c>
      <c r="AS17" s="12">
        <v>109.982896666667</v>
      </c>
      <c r="AT17" s="12">
        <v>113.0937</v>
      </c>
      <c r="AU17" s="12">
        <v>99.881793333333306</v>
      </c>
      <c r="AV17" s="12">
        <v>103.88916</v>
      </c>
      <c r="AW17" s="12">
        <v>99.581540000000004</v>
      </c>
      <c r="AX17" s="12">
        <v>87.665646666666703</v>
      </c>
      <c r="AZ17" s="12" t="s">
        <v>32</v>
      </c>
      <c r="BA17" s="12">
        <f t="shared" si="1"/>
        <v>7.1127030920433557E-2</v>
      </c>
      <c r="BB17" s="12">
        <f t="shared" si="1"/>
        <v>9.2271941746975852E-2</v>
      </c>
      <c r="BC17" s="12">
        <f t="shared" si="1"/>
        <v>9.3893382005296414E-2</v>
      </c>
      <c r="BD17" s="12">
        <f t="shared" si="1"/>
        <v>0.18620625721541489</v>
      </c>
      <c r="BE17" s="12">
        <f t="shared" si="1"/>
        <v>0.24605218440607679</v>
      </c>
      <c r="BF17" s="12">
        <f t="shared" si="1"/>
        <v>0.3708986931297294</v>
      </c>
      <c r="BG17" s="12">
        <f t="shared" si="1"/>
        <v>0.4103941298187746</v>
      </c>
      <c r="BH17" s="12">
        <f t="shared" si="1"/>
        <v>0.50673016246295299</v>
      </c>
      <c r="BI17" s="12">
        <f t="shared" si="1"/>
        <v>0.59439011411513643</v>
      </c>
      <c r="BJ17" s="12">
        <f t="shared" si="1"/>
        <v>0.86308121884143119</v>
      </c>
      <c r="BK17" s="12">
        <f t="shared" si="1"/>
        <v>1.0344944143619672</v>
      </c>
      <c r="BL17" s="12">
        <f t="shared" si="1"/>
        <v>1.1373329026908514</v>
      </c>
      <c r="BM17" s="12">
        <f t="shared" si="1"/>
        <v>1.0849033296303712</v>
      </c>
      <c r="BN17" s="12">
        <f t="shared" si="1"/>
        <v>1.1204878029547136</v>
      </c>
      <c r="BO17" s="12">
        <f t="shared" si="1"/>
        <v>1.2384905046717931</v>
      </c>
      <c r="BP17" s="12">
        <f t="shared" si="1"/>
        <v>1.3927268542707076</v>
      </c>
      <c r="BQ17" s="12">
        <f t="shared" si="2"/>
        <v>1.3441622456130602</v>
      </c>
      <c r="BR17" s="12">
        <f t="shared" si="2"/>
        <v>1.2275573711866481</v>
      </c>
      <c r="BS17" s="12">
        <f t="shared" si="2"/>
        <v>1.048282724916344</v>
      </c>
      <c r="BT17" s="12">
        <f t="shared" si="2"/>
        <v>1.0342162141050304</v>
      </c>
      <c r="BU17" s="12">
        <f t="shared" si="2"/>
        <v>1.0511410558487313</v>
      </c>
      <c r="BV17" s="12">
        <f t="shared" si="2"/>
        <v>0.97290311674240182</v>
      </c>
      <c r="BW17" s="12">
        <f t="shared" si="2"/>
        <v>0.89001828857344789</v>
      </c>
      <c r="BX17" s="12">
        <f t="shared" si="2"/>
        <v>0.84847968615591196</v>
      </c>
      <c r="BY17" s="12">
        <f t="shared" si="2"/>
        <v>0.80934122265815611</v>
      </c>
      <c r="BZ17" s="12">
        <f t="shared" si="2"/>
        <v>0.73997915749704501</v>
      </c>
      <c r="CA17" s="12">
        <f t="shared" si="2"/>
        <v>0.61394181413861215</v>
      </c>
      <c r="CB17" s="12">
        <f t="shared" si="2"/>
        <v>0.68347377692308364</v>
      </c>
      <c r="CC17" s="12">
        <f t="shared" si="2"/>
        <v>0.75433274745717305</v>
      </c>
      <c r="CD17" s="12">
        <f t="shared" si="2"/>
        <v>0.8294501326488577</v>
      </c>
      <c r="CE17" s="12">
        <f t="shared" si="2"/>
        <v>0.98000211949336902</v>
      </c>
      <c r="CF17" s="12">
        <f t="shared" si="2"/>
        <v>1.1469291711192509</v>
      </c>
      <c r="CG17" s="12">
        <f t="shared" si="3"/>
        <v>1.2950713672296996</v>
      </c>
      <c r="CH17" s="12">
        <f t="shared" si="3"/>
        <v>1.0846090636808217</v>
      </c>
      <c r="CI17" s="12">
        <f t="shared" si="3"/>
        <v>0.91133741120509026</v>
      </c>
      <c r="CJ17" s="12">
        <f t="shared" si="3"/>
        <v>0.89005227114271634</v>
      </c>
      <c r="CK17" s="12">
        <f t="shared" si="3"/>
        <v>1.0042242018088303</v>
      </c>
      <c r="CL17" s="12">
        <f t="shared" si="3"/>
        <v>0.92129875241321701</v>
      </c>
      <c r="CM17" s="12">
        <f t="shared" si="3"/>
        <v>0.74606896976223924</v>
      </c>
      <c r="CN17" s="12">
        <f t="shared" si="3"/>
        <v>0.88756047198462573</v>
      </c>
      <c r="CO17" s="12">
        <f t="shared" si="3"/>
        <v>0.88377229507075028</v>
      </c>
      <c r="CP17" s="12">
        <f t="shared" si="3"/>
        <v>0.73248428255939146</v>
      </c>
      <c r="CQ17" s="12">
        <f t="shared" si="3"/>
        <v>0.62125844015437215</v>
      </c>
      <c r="CR17" s="12">
        <f t="shared" si="3"/>
        <v>0.62877683802586282</v>
      </c>
      <c r="CS17" s="12">
        <f t="shared" si="3"/>
        <v>0.63131989434100655</v>
      </c>
      <c r="CT17" s="12">
        <f t="shared" si="3"/>
        <v>0.4051717726406826</v>
      </c>
      <c r="CU17" s="12">
        <f t="shared" si="3"/>
        <v>0.52593354892832289</v>
      </c>
      <c r="CV17" s="12">
        <f t="shared" si="3"/>
        <v>0.50156174143410992</v>
      </c>
      <c r="CW17" s="12">
        <f t="shared" si="4"/>
        <v>0.15509644659350819</v>
      </c>
    </row>
    <row r="18" spans="1:101">
      <c r="A18" s="12" t="s">
        <v>45</v>
      </c>
      <c r="B18" s="12">
        <v>65.753333333333302</v>
      </c>
      <c r="C18" s="12">
        <v>62.106666666666698</v>
      </c>
      <c r="D18" s="12">
        <v>59.4</v>
      </c>
      <c r="E18" s="12">
        <v>59.3466666666667</v>
      </c>
      <c r="F18" s="12">
        <v>63.296666666666702</v>
      </c>
      <c r="G18" s="12">
        <v>65.81</v>
      </c>
      <c r="H18" s="12">
        <v>66.206666666666706</v>
      </c>
      <c r="I18" s="12">
        <v>73.603333333333296</v>
      </c>
      <c r="J18" s="12">
        <v>79.290000000000006</v>
      </c>
      <c r="K18" s="12">
        <v>78.913333333333298</v>
      </c>
      <c r="L18" s="12">
        <v>73.0566666666667</v>
      </c>
      <c r="M18" s="12">
        <v>68.77</v>
      </c>
      <c r="N18" s="12">
        <v>75.143333333333302</v>
      </c>
      <c r="O18" s="12">
        <v>82.75</v>
      </c>
      <c r="P18" s="12">
        <v>90.76</v>
      </c>
      <c r="Q18" s="12">
        <v>90.91</v>
      </c>
      <c r="R18" s="12">
        <v>90.42</v>
      </c>
      <c r="S18" s="12">
        <v>90.6933333333333</v>
      </c>
      <c r="T18" s="12">
        <v>86.076666666666696</v>
      </c>
      <c r="U18" s="12">
        <v>95.343333333333305</v>
      </c>
      <c r="V18" s="12">
        <v>101.04</v>
      </c>
      <c r="W18" s="12">
        <v>128.886666666667</v>
      </c>
      <c r="X18" s="12">
        <v>136.333333333333</v>
      </c>
      <c r="Y18" s="12">
        <v>146.17333333333301</v>
      </c>
      <c r="Z18" s="12">
        <v>140.52000000000001</v>
      </c>
      <c r="AA18" s="12">
        <v>137.756666666667</v>
      </c>
      <c r="AB18" s="12">
        <v>137.286666666667</v>
      </c>
      <c r="AC18" s="12">
        <v>133.12333333333299</v>
      </c>
      <c r="AD18" s="12">
        <v>132.77666666666701</v>
      </c>
      <c r="AE18" s="12">
        <v>130.463333333333</v>
      </c>
      <c r="AF18" s="12">
        <v>132.23666666666699</v>
      </c>
      <c r="AG18" s="12">
        <v>144.19333333333299</v>
      </c>
      <c r="AH18" s="12">
        <v>150.5</v>
      </c>
      <c r="AI18" s="12">
        <v>174.13333333333301</v>
      </c>
      <c r="AJ18" s="12">
        <v>185.183333333333</v>
      </c>
      <c r="AK18" s="12">
        <v>199.03333333333299</v>
      </c>
      <c r="AL18" s="12">
        <v>185.786666666667</v>
      </c>
      <c r="AM18" s="12">
        <v>178.62</v>
      </c>
      <c r="AN18" s="12">
        <v>165.36666666666699</v>
      </c>
      <c r="AO18" s="12">
        <v>156.79666666666699</v>
      </c>
      <c r="AP18" s="12">
        <v>149.66333333333299</v>
      </c>
      <c r="AQ18" s="12">
        <v>156.20333333333301</v>
      </c>
      <c r="AR18" s="12">
        <v>160.12333333333299</v>
      </c>
      <c r="AS18" s="12">
        <v>158.62666666666701</v>
      </c>
      <c r="AT18" s="12">
        <v>166.86666666666699</v>
      </c>
      <c r="AU18" s="12">
        <v>174.09</v>
      </c>
      <c r="AV18" s="12">
        <v>167.38333333333301</v>
      </c>
      <c r="AW18" s="12">
        <v>140.88</v>
      </c>
      <c r="AX18" s="12">
        <v>128.15</v>
      </c>
      <c r="AZ18" s="12" t="s">
        <v>45</v>
      </c>
      <c r="BA18" s="12">
        <f t="shared" si="1"/>
        <v>-4.956165120351131E-2</v>
      </c>
      <c r="BB18" s="12">
        <f t="shared" si="1"/>
        <v>-0.12757964356151924</v>
      </c>
      <c r="BC18" s="12">
        <f t="shared" si="1"/>
        <v>-0.19751627893081627</v>
      </c>
      <c r="BD18" s="12">
        <f t="shared" si="1"/>
        <v>-0.24081846787711464</v>
      </c>
      <c r="BE18" s="12">
        <f t="shared" si="1"/>
        <v>-0.25323827191700027</v>
      </c>
      <c r="BF18" s="12">
        <f t="shared" si="1"/>
        <v>-0.25932614141195315</v>
      </c>
      <c r="BG18" s="12">
        <f t="shared" si="1"/>
        <v>-0.29469345815565817</v>
      </c>
      <c r="BH18" s="12">
        <f t="shared" si="1"/>
        <v>-0.25431342139091945</v>
      </c>
      <c r="BI18" s="12">
        <f t="shared" si="1"/>
        <v>-0.22588222140493197</v>
      </c>
      <c r="BJ18" s="12">
        <f t="shared" si="1"/>
        <v>-0.2617856541006881</v>
      </c>
      <c r="BK18" s="12">
        <f t="shared" si="1"/>
        <v>-0.3622731510658419</v>
      </c>
      <c r="BL18" s="12">
        <f t="shared" si="1"/>
        <v>-0.43139295170482289</v>
      </c>
      <c r="BM18" s="12">
        <f t="shared" si="1"/>
        <v>-0.38691069482516627</v>
      </c>
      <c r="BN18" s="12">
        <f t="shared" si="1"/>
        <v>-0.31630872502163537</v>
      </c>
      <c r="BO18" s="12">
        <f t="shared" si="1"/>
        <v>-0.26662760368365618</v>
      </c>
      <c r="BP18" s="12">
        <f t="shared" si="1"/>
        <v>-0.27902656098221629</v>
      </c>
      <c r="BQ18" s="12">
        <f t="shared" si="2"/>
        <v>-0.31072767323655487</v>
      </c>
      <c r="BR18" s="12">
        <f t="shared" si="2"/>
        <v>-0.31280385414228251</v>
      </c>
      <c r="BS18" s="12">
        <f t="shared" si="2"/>
        <v>-0.35018496547083861</v>
      </c>
      <c r="BT18" s="12">
        <f t="shared" si="2"/>
        <v>-0.25124767423568078</v>
      </c>
      <c r="BU18" s="12">
        <f t="shared" si="2"/>
        <v>-0.21558580656563178</v>
      </c>
      <c r="BV18" s="12">
        <f t="shared" si="2"/>
        <v>4.1084344246986142E-2</v>
      </c>
      <c r="BW18" s="12">
        <f t="shared" si="2"/>
        <v>0.11278756448124311</v>
      </c>
      <c r="BX18" s="12">
        <f t="shared" si="2"/>
        <v>0.23132349368242625</v>
      </c>
      <c r="BY18" s="12">
        <f t="shared" si="2"/>
        <v>0.18811171882323646</v>
      </c>
      <c r="BZ18" s="12">
        <f t="shared" si="2"/>
        <v>0.17140176873500457</v>
      </c>
      <c r="CA18" s="12">
        <f t="shared" si="2"/>
        <v>0.20182462468428319</v>
      </c>
      <c r="CB18" s="12">
        <f t="shared" si="2"/>
        <v>0.3295862315599849</v>
      </c>
      <c r="CC18" s="12">
        <f t="shared" si="2"/>
        <v>0.5506212764499322</v>
      </c>
      <c r="CD18" s="12">
        <f t="shared" si="2"/>
        <v>0.82472604391290294</v>
      </c>
      <c r="CE18" s="12">
        <f t="shared" si="2"/>
        <v>0.86377462192071308</v>
      </c>
      <c r="CF18" s="12">
        <f t="shared" si="2"/>
        <v>0.97411678108436539</v>
      </c>
      <c r="CG18" s="12">
        <f t="shared" si="3"/>
        <v>1.0425723790947812</v>
      </c>
      <c r="CH18" s="12">
        <f t="shared" si="3"/>
        <v>1.4262833117320175</v>
      </c>
      <c r="CI18" s="12">
        <f t="shared" si="3"/>
        <v>1.6608138633483032</v>
      </c>
      <c r="CJ18" s="12">
        <f t="shared" si="3"/>
        <v>1.8976882403429134</v>
      </c>
      <c r="CK18" s="12">
        <f t="shared" si="3"/>
        <v>1.7410539675849745</v>
      </c>
      <c r="CL18" s="12">
        <f t="shared" si="3"/>
        <v>1.705488549882535</v>
      </c>
      <c r="CM18" s="12">
        <f t="shared" si="3"/>
        <v>1.5620031866471136</v>
      </c>
      <c r="CN18" s="12">
        <f t="shared" si="3"/>
        <v>1.5164897123398355</v>
      </c>
      <c r="CO18" s="12">
        <f t="shared" si="3"/>
        <v>1.2885199378193577</v>
      </c>
      <c r="CP18" s="12">
        <f t="shared" si="3"/>
        <v>1.330821875040878</v>
      </c>
      <c r="CQ18" s="12">
        <f t="shared" si="3"/>
        <v>1.5268007629719929</v>
      </c>
      <c r="CR18" s="12">
        <f t="shared" si="3"/>
        <v>1.5540997982057627</v>
      </c>
      <c r="CS18" s="12">
        <f t="shared" si="3"/>
        <v>1.6439017567999117</v>
      </c>
      <c r="CT18" s="12">
        <f t="shared" si="3"/>
        <v>1.7786971961633402</v>
      </c>
      <c r="CU18" s="12">
        <f t="shared" si="3"/>
        <v>1.6915039592598995</v>
      </c>
      <c r="CV18" s="12">
        <f t="shared" si="3"/>
        <v>1.2677715049165466</v>
      </c>
      <c r="CW18" s="12">
        <f t="shared" si="4"/>
        <v>0.84494041845755408</v>
      </c>
    </row>
    <row r="19" spans="1:101">
      <c r="A19" s="12" t="s">
        <v>12</v>
      </c>
      <c r="B19" s="12">
        <v>32.663333333333298</v>
      </c>
      <c r="C19" s="12">
        <v>33.85</v>
      </c>
      <c r="D19" s="12">
        <v>36.466666666666697</v>
      </c>
      <c r="E19" s="12">
        <v>39.093333333333298</v>
      </c>
      <c r="F19" s="12">
        <v>41.1933333333333</v>
      </c>
      <c r="G19" s="12">
        <v>42.94</v>
      </c>
      <c r="H19" s="12">
        <v>45.54</v>
      </c>
      <c r="I19" s="12">
        <v>49.843333333333298</v>
      </c>
      <c r="J19" s="12">
        <v>53.883333333333297</v>
      </c>
      <c r="K19" s="12">
        <v>59.663333333333298</v>
      </c>
      <c r="L19" s="12">
        <v>63.63</v>
      </c>
      <c r="M19" s="12">
        <v>65.753333333333302</v>
      </c>
      <c r="N19" s="12">
        <v>65.906666666666695</v>
      </c>
      <c r="O19" s="12">
        <v>66.026666666666699</v>
      </c>
      <c r="P19" s="12">
        <v>74.203333333333305</v>
      </c>
      <c r="Q19" s="12">
        <v>84.84</v>
      </c>
      <c r="R19" s="12">
        <v>98.176666666666705</v>
      </c>
      <c r="S19" s="12">
        <v>100.48666666666701</v>
      </c>
      <c r="T19" s="12">
        <v>98.5833333333333</v>
      </c>
      <c r="U19" s="12">
        <v>94.223333333333301</v>
      </c>
      <c r="V19" s="12">
        <v>94.066666666666706</v>
      </c>
      <c r="W19" s="12">
        <v>95.886666666666699</v>
      </c>
      <c r="X19" s="12">
        <v>101.026666666667</v>
      </c>
      <c r="Y19" s="12">
        <v>102.433333333333</v>
      </c>
      <c r="Z19" s="12">
        <v>103.87333333333299</v>
      </c>
      <c r="AA19" s="12">
        <v>99.953333333333305</v>
      </c>
      <c r="AB19" s="12">
        <v>95.55</v>
      </c>
      <c r="AC19" s="12">
        <v>92.793333333333294</v>
      </c>
      <c r="AD19" s="12">
        <v>91.266666666666694</v>
      </c>
      <c r="AE19" s="12">
        <v>93.616666666666703</v>
      </c>
      <c r="AF19" s="12">
        <v>94.293333333333294</v>
      </c>
      <c r="AG19" s="12">
        <v>94.26</v>
      </c>
      <c r="AH19" s="12">
        <v>93.1</v>
      </c>
      <c r="AI19" s="12">
        <v>90.523333333333298</v>
      </c>
      <c r="AJ19" s="12">
        <v>89.143333333333302</v>
      </c>
      <c r="AK19" s="12">
        <v>88.106666666666698</v>
      </c>
      <c r="AL19" s="12">
        <v>87.303333333333299</v>
      </c>
      <c r="AM19" s="12">
        <v>86.08</v>
      </c>
      <c r="AN19" s="12">
        <v>83.686666666666696</v>
      </c>
      <c r="AO19" s="12">
        <v>83.096666666666707</v>
      </c>
      <c r="AP19" s="12">
        <v>86.466666666666697</v>
      </c>
      <c r="AQ19" s="12">
        <v>87.786666666666704</v>
      </c>
      <c r="AR19" s="12">
        <v>85.82</v>
      </c>
      <c r="AS19" s="12">
        <v>83.43</v>
      </c>
      <c r="AT19" s="12">
        <v>85.116666666666703</v>
      </c>
      <c r="AU19" s="12">
        <v>81.256666666666703</v>
      </c>
      <c r="AV19" s="12">
        <v>71.286666666666704</v>
      </c>
      <c r="AW19" s="12">
        <v>61.296666666666702</v>
      </c>
      <c r="AX19" s="12">
        <v>58.706666666666699</v>
      </c>
      <c r="AZ19" s="12" t="s">
        <v>12</v>
      </c>
      <c r="BA19" s="12">
        <f t="shared" si="1"/>
        <v>-0.52384492648020542</v>
      </c>
      <c r="BB19" s="12">
        <f t="shared" si="1"/>
        <v>-0.52815522290688821</v>
      </c>
      <c r="BC19" s="12">
        <f t="shared" si="1"/>
        <v>-0.51951435282555991</v>
      </c>
      <c r="BD19" s="12">
        <f t="shared" si="1"/>
        <v>-0.51293816159874606</v>
      </c>
      <c r="BE19" s="12">
        <f t="shared" si="1"/>
        <v>-0.53285751485430777</v>
      </c>
      <c r="BF19" s="12">
        <f t="shared" si="1"/>
        <v>-0.5434087170527353</v>
      </c>
      <c r="BG19" s="12">
        <f t="shared" si="1"/>
        <v>-0.54722863714345182</v>
      </c>
      <c r="BH19" s="12">
        <f t="shared" si="1"/>
        <v>-0.53657755552929276</v>
      </c>
      <c r="BI19" s="12">
        <f t="shared" si="1"/>
        <v>-0.52170187039927274</v>
      </c>
      <c r="BJ19" s="12">
        <f t="shared" si="1"/>
        <v>-0.48492790981494688</v>
      </c>
      <c r="BK19" s="12">
        <f t="shared" si="1"/>
        <v>-0.46975908626475515</v>
      </c>
      <c r="BL19" s="12">
        <f t="shared" si="1"/>
        <v>-0.46414754843798717</v>
      </c>
      <c r="BM19" s="12">
        <f t="shared" si="1"/>
        <v>-0.48147846180220383</v>
      </c>
      <c r="BN19" s="12">
        <f t="shared" si="1"/>
        <v>-0.48199987014643142</v>
      </c>
      <c r="BO19" s="12">
        <f t="shared" si="1"/>
        <v>-0.42696867399514316</v>
      </c>
      <c r="BP19" s="12">
        <f t="shared" si="1"/>
        <v>-0.3369181204635186</v>
      </c>
      <c r="BQ19" s="12">
        <f t="shared" si="2"/>
        <v>-0.23945517106533928</v>
      </c>
      <c r="BR19" s="12">
        <f t="shared" si="2"/>
        <v>-0.22565263992040399</v>
      </c>
      <c r="BS19" s="12">
        <f t="shared" si="2"/>
        <v>-0.24056756193180648</v>
      </c>
      <c r="BT19" s="12">
        <f t="shared" si="2"/>
        <v>-0.26123742041160297</v>
      </c>
      <c r="BU19" s="12">
        <f t="shared" si="2"/>
        <v>-0.27773603690138099</v>
      </c>
      <c r="BV19" s="12">
        <f t="shared" si="2"/>
        <v>-0.25300442261185224</v>
      </c>
      <c r="BW19" s="12">
        <f t="shared" si="2"/>
        <v>-0.19921724381118083</v>
      </c>
      <c r="BX19" s="12">
        <f t="shared" si="2"/>
        <v>-0.15725024421769357</v>
      </c>
      <c r="BY19" s="12">
        <f t="shared" si="2"/>
        <v>-0.14596285319697713</v>
      </c>
      <c r="BZ19" s="12">
        <f t="shared" si="2"/>
        <v>-0.18453462022995826</v>
      </c>
      <c r="CA19" s="12">
        <f t="shared" si="2"/>
        <v>-0.21469359992021764</v>
      </c>
      <c r="CB19" s="12">
        <f t="shared" si="2"/>
        <v>-0.15256817406369205</v>
      </c>
      <c r="CC19" s="12">
        <f t="shared" si="2"/>
        <v>-3.1788319290205952E-2</v>
      </c>
      <c r="CD19" s="12">
        <f t="shared" si="2"/>
        <v>0.25575593182823886</v>
      </c>
      <c r="CE19" s="12">
        <f t="shared" si="2"/>
        <v>0.27023500833563174</v>
      </c>
      <c r="CF19" s="12">
        <f t="shared" si="2"/>
        <v>0.17340611783164794</v>
      </c>
      <c r="CG19" s="12">
        <f t="shared" si="3"/>
        <v>0.13485631262336822</v>
      </c>
      <c r="CH19" s="12">
        <f t="shared" si="3"/>
        <v>0.11314425826113636</v>
      </c>
      <c r="CI19" s="12">
        <f t="shared" si="3"/>
        <v>0.13452312770565011</v>
      </c>
      <c r="CJ19" s="12">
        <f t="shared" si="3"/>
        <v>0.12675019429169165</v>
      </c>
      <c r="CK19" s="12">
        <f t="shared" si="3"/>
        <v>0.12081444574180816</v>
      </c>
      <c r="CL19" s="12">
        <f t="shared" si="3"/>
        <v>0.11377622503538659</v>
      </c>
      <c r="CM19" s="12">
        <f t="shared" si="3"/>
        <v>0.10445733223606214</v>
      </c>
      <c r="CN19" s="12">
        <f t="shared" si="3"/>
        <v>6.6816746742232966E-2</v>
      </c>
      <c r="CO19" s="12">
        <f t="shared" si="3"/>
        <v>6.8676112638981754E-2</v>
      </c>
      <c r="CP19" s="12">
        <f t="shared" si="3"/>
        <v>8.6600269333575577E-2</v>
      </c>
      <c r="CQ19" s="12">
        <f t="shared" si="3"/>
        <v>0.11331276951797575</v>
      </c>
      <c r="CR19" s="12">
        <f t="shared" si="3"/>
        <v>0.12367608319227776</v>
      </c>
      <c r="CS19" s="12">
        <f t="shared" si="3"/>
        <v>0.10449315825351775</v>
      </c>
      <c r="CT19" s="12">
        <f t="shared" si="3"/>
        <v>6.0437865946134921E-2</v>
      </c>
      <c r="CU19" s="12">
        <f t="shared" si="3"/>
        <v>-7.2554462449823179E-2</v>
      </c>
      <c r="CV19" s="12">
        <f t="shared" si="3"/>
        <v>-0.20873698984275496</v>
      </c>
      <c r="CW19" s="12">
        <f t="shared" si="4"/>
        <v>-0.33835784227327259</v>
      </c>
    </row>
    <row r="20" spans="1:101">
      <c r="A20" s="12" t="s">
        <v>33</v>
      </c>
      <c r="B20" s="12">
        <v>69.92</v>
      </c>
      <c r="C20" s="12">
        <v>74.496666666666698</v>
      </c>
      <c r="D20" s="12">
        <v>79.356666666666698</v>
      </c>
      <c r="E20" s="12">
        <v>84.763333333333307</v>
      </c>
      <c r="F20" s="12">
        <v>91.11</v>
      </c>
      <c r="G20" s="12">
        <v>96.356666666666698</v>
      </c>
      <c r="H20" s="12">
        <v>98.996666666666698</v>
      </c>
      <c r="I20" s="12">
        <v>102.84</v>
      </c>
      <c r="J20" s="12">
        <v>110.12666666666701</v>
      </c>
      <c r="K20" s="12">
        <v>120.476666666667</v>
      </c>
      <c r="L20" s="12">
        <v>136.25333333333299</v>
      </c>
      <c r="M20" s="12">
        <v>138.88333333333301</v>
      </c>
      <c r="N20" s="12">
        <v>133.41999999999999</v>
      </c>
      <c r="O20" s="12">
        <v>125.87</v>
      </c>
      <c r="P20" s="12">
        <v>126.77</v>
      </c>
      <c r="Q20" s="12">
        <v>134.75</v>
      </c>
      <c r="R20" s="12">
        <v>141.92333333333301</v>
      </c>
      <c r="S20" s="12">
        <v>141.62</v>
      </c>
      <c r="T20" s="12">
        <v>140.30666666666701</v>
      </c>
      <c r="U20" s="12">
        <v>136.86666666666699</v>
      </c>
      <c r="V20" s="12">
        <v>143</v>
      </c>
      <c r="W20" s="12">
        <v>144.583333333333</v>
      </c>
      <c r="X20" s="12">
        <v>142.64666666666699</v>
      </c>
      <c r="Y20" s="12">
        <v>140.54333333333301</v>
      </c>
      <c r="Z20" s="12">
        <v>141.82333333333301</v>
      </c>
      <c r="AA20" s="12">
        <v>143.273333333333</v>
      </c>
      <c r="AB20" s="12">
        <v>143.37666666666701</v>
      </c>
      <c r="AC20" s="12">
        <v>140.50333333333299</v>
      </c>
      <c r="AD20" s="12">
        <v>137.863333333333</v>
      </c>
      <c r="AE20" s="12">
        <v>133.183333333333</v>
      </c>
      <c r="AF20" s="12">
        <v>138.106666666667</v>
      </c>
      <c r="AG20" s="12">
        <v>134.55000000000001</v>
      </c>
      <c r="AH20" s="12">
        <v>131.13999999999999</v>
      </c>
      <c r="AI20" s="12">
        <v>120.24</v>
      </c>
      <c r="AJ20" s="12">
        <v>116.96</v>
      </c>
      <c r="AK20" s="12">
        <v>116.566666666667</v>
      </c>
      <c r="AL20" s="12">
        <v>116.04</v>
      </c>
      <c r="AM20" s="12">
        <v>116.84</v>
      </c>
      <c r="AN20" s="12">
        <v>117.23333333333299</v>
      </c>
      <c r="AO20" s="12">
        <v>121.816666666667</v>
      </c>
      <c r="AP20" s="12">
        <v>129.743333333333</v>
      </c>
      <c r="AQ20" s="12">
        <v>136.316666666667</v>
      </c>
      <c r="AR20" s="12">
        <v>137.45333333333301</v>
      </c>
      <c r="AS20" s="12">
        <v>135.25</v>
      </c>
      <c r="AT20" s="12">
        <v>132.40333333333299</v>
      </c>
      <c r="AU20" s="12">
        <v>127.316666666667</v>
      </c>
      <c r="AV20" s="12">
        <v>125.693333333333</v>
      </c>
      <c r="AW20" s="12">
        <v>127.14</v>
      </c>
      <c r="AX20" s="12">
        <v>128.63999999999999</v>
      </c>
      <c r="AZ20" s="12" t="s">
        <v>33</v>
      </c>
      <c r="BA20" s="12">
        <f t="shared" si="1"/>
        <v>1.015972424686366E-2</v>
      </c>
      <c r="BB20" s="12">
        <f t="shared" si="1"/>
        <v>4.8064974632032118E-2</v>
      </c>
      <c r="BC20" s="12">
        <f t="shared" si="1"/>
        <v>8.26875682214855E-2</v>
      </c>
      <c r="BD20" s="12">
        <f t="shared" si="1"/>
        <v>0.10067472906617501</v>
      </c>
      <c r="BE20" s="12">
        <f t="shared" si="1"/>
        <v>9.8615590708378068E-2</v>
      </c>
      <c r="BF20" s="12">
        <f t="shared" si="1"/>
        <v>0.12011311280348613</v>
      </c>
      <c r="BG20" s="12">
        <f t="shared" si="1"/>
        <v>0.10598211534481278</v>
      </c>
      <c r="BH20" s="12">
        <f t="shared" si="1"/>
        <v>9.3012437268967671E-2</v>
      </c>
      <c r="BI20" s="12">
        <f t="shared" si="1"/>
        <v>0.13316101827581736</v>
      </c>
      <c r="BJ20" s="12">
        <f t="shared" si="1"/>
        <v>0.22000842148392091</v>
      </c>
      <c r="BK20" s="12">
        <f t="shared" si="1"/>
        <v>0.35831590319023182</v>
      </c>
      <c r="BL20" s="12">
        <f t="shared" si="1"/>
        <v>0.32988902363812506</v>
      </c>
      <c r="BM20" s="12">
        <f t="shared" si="1"/>
        <v>0.2097433181880273</v>
      </c>
      <c r="BN20" s="12">
        <f t="shared" si="1"/>
        <v>0.11091484550544566</v>
      </c>
      <c r="BO20" s="12">
        <f t="shared" si="1"/>
        <v>8.2106960957976469E-2</v>
      </c>
      <c r="BP20" s="12">
        <f t="shared" si="1"/>
        <v>0.13908974340992469</v>
      </c>
      <c r="BQ20" s="12">
        <f t="shared" si="2"/>
        <v>0.16251316520239653</v>
      </c>
      <c r="BR20" s="12">
        <f t="shared" si="2"/>
        <v>0.14039432519121312</v>
      </c>
      <c r="BS20" s="12">
        <f t="shared" si="2"/>
        <v>0.12512567903250171</v>
      </c>
      <c r="BT20" s="12">
        <f t="shared" si="2"/>
        <v>0.11911621895915199</v>
      </c>
      <c r="BU20" s="12">
        <f t="shared" si="2"/>
        <v>0.15838508228064652</v>
      </c>
      <c r="BV20" s="12">
        <f t="shared" si="2"/>
        <v>0.18096959708922847</v>
      </c>
      <c r="BW20" s="12">
        <f t="shared" si="2"/>
        <v>0.16857845448369055</v>
      </c>
      <c r="BX20" s="12">
        <f t="shared" si="2"/>
        <v>0.18130817259468798</v>
      </c>
      <c r="BY20" s="12">
        <f t="shared" si="2"/>
        <v>0.19999303205407773</v>
      </c>
      <c r="BZ20" s="12">
        <f t="shared" si="2"/>
        <v>0.22334381297598299</v>
      </c>
      <c r="CA20" s="12">
        <f t="shared" si="2"/>
        <v>0.26260082437699284</v>
      </c>
      <c r="CB20" s="12">
        <f t="shared" si="2"/>
        <v>0.41781582524961441</v>
      </c>
      <c r="CC20" s="12">
        <f t="shared" si="2"/>
        <v>0.6219901870015524</v>
      </c>
      <c r="CD20" s="12">
        <f t="shared" si="2"/>
        <v>0.86672709434361495</v>
      </c>
      <c r="CE20" s="12">
        <f t="shared" si="2"/>
        <v>0.95559780205980804</v>
      </c>
      <c r="CF20" s="12">
        <f t="shared" si="2"/>
        <v>0.81948020239344133</v>
      </c>
      <c r="CG20" s="12">
        <f t="shared" si="3"/>
        <v>0.73641588002010239</v>
      </c>
      <c r="CH20" s="12">
        <f t="shared" si="3"/>
        <v>0.57986014797500463</v>
      </c>
      <c r="CI20" s="12">
        <f t="shared" si="3"/>
        <v>0.57659227212249009</v>
      </c>
      <c r="CJ20" s="12">
        <f t="shared" si="3"/>
        <v>0.58111250684609828</v>
      </c>
      <c r="CK20" s="12">
        <f t="shared" si="3"/>
        <v>0.59358767024036641</v>
      </c>
      <c r="CL20" s="12">
        <f t="shared" si="3"/>
        <v>0.64285631053677295</v>
      </c>
      <c r="CM20" s="12">
        <f t="shared" si="3"/>
        <v>0.70308373930399415</v>
      </c>
      <c r="CN20" s="12">
        <f t="shared" si="3"/>
        <v>0.82843597642933453</v>
      </c>
      <c r="CO20" s="12">
        <f t="shared" si="3"/>
        <v>0.90401723729306593</v>
      </c>
      <c r="CP20" s="12">
        <f t="shared" si="3"/>
        <v>0.96916408699461443</v>
      </c>
      <c r="CQ20" s="12">
        <f t="shared" si="3"/>
        <v>1.0955445679389837</v>
      </c>
      <c r="CR20" s="12">
        <f t="shared" si="3"/>
        <v>1.1094186725623534</v>
      </c>
      <c r="CS20" s="12">
        <f t="shared" si="3"/>
        <v>0.99493354067875306</v>
      </c>
      <c r="CT20" s="12">
        <f t="shared" si="3"/>
        <v>0.91296596019897169</v>
      </c>
      <c r="CU20" s="12">
        <f t="shared" si="3"/>
        <v>0.92619546155538013</v>
      </c>
      <c r="CV20" s="12">
        <f t="shared" si="3"/>
        <v>1.0128534728579981</v>
      </c>
      <c r="CW20" s="12">
        <f t="shared" si="4"/>
        <v>0.85328990457704834</v>
      </c>
    </row>
    <row r="21" spans="1:101">
      <c r="A21" s="12" t="s">
        <v>14</v>
      </c>
      <c r="B21" s="12" t="s">
        <v>89</v>
      </c>
      <c r="C21" s="12" t="s">
        <v>89</v>
      </c>
      <c r="D21" s="12" t="s">
        <v>89</v>
      </c>
      <c r="E21" s="12" t="s">
        <v>89</v>
      </c>
      <c r="F21" s="12" t="s">
        <v>89</v>
      </c>
      <c r="G21" s="12" t="s">
        <v>89</v>
      </c>
      <c r="H21" s="12" t="s">
        <v>89</v>
      </c>
      <c r="I21" s="12" t="s">
        <v>89</v>
      </c>
      <c r="J21" s="12" t="s">
        <v>89</v>
      </c>
      <c r="K21" s="12" t="s">
        <v>89</v>
      </c>
      <c r="L21" s="12" t="s">
        <v>89</v>
      </c>
      <c r="M21" s="12" t="s">
        <v>89</v>
      </c>
      <c r="N21" s="12" t="s">
        <v>89</v>
      </c>
      <c r="O21" s="12" t="s">
        <v>89</v>
      </c>
      <c r="P21" s="12" t="s">
        <v>89</v>
      </c>
      <c r="Q21" s="12" t="s">
        <v>89</v>
      </c>
      <c r="R21" s="12" t="s">
        <v>89</v>
      </c>
      <c r="S21" s="12" t="s">
        <v>89</v>
      </c>
      <c r="T21" s="12" t="s">
        <v>89</v>
      </c>
      <c r="U21" s="12" t="s">
        <v>89</v>
      </c>
      <c r="V21" s="12" t="s">
        <v>89</v>
      </c>
      <c r="W21" s="12" t="s">
        <v>89</v>
      </c>
      <c r="X21" s="12" t="s">
        <v>89</v>
      </c>
      <c r="Y21" s="12" t="s">
        <v>89</v>
      </c>
      <c r="Z21" s="12" t="s">
        <v>89</v>
      </c>
      <c r="AA21" s="12" t="s">
        <v>89</v>
      </c>
      <c r="AB21" s="12" t="s">
        <v>89</v>
      </c>
      <c r="AC21" s="12" t="s">
        <v>89</v>
      </c>
      <c r="AD21" s="12" t="s">
        <v>89</v>
      </c>
      <c r="AE21" s="12">
        <v>-20.2837</v>
      </c>
      <c r="AF21" s="12">
        <v>35.990670000000001</v>
      </c>
      <c r="AG21" s="12">
        <v>94.864406666666696</v>
      </c>
      <c r="AH21" s="12">
        <v>71.94229</v>
      </c>
      <c r="AI21" s="12">
        <v>58.697333333333297</v>
      </c>
      <c r="AJ21" s="12">
        <v>43.1665566666667</v>
      </c>
      <c r="AK21" s="12">
        <v>48.714419999999997</v>
      </c>
      <c r="AL21" s="12">
        <v>61.369976666666702</v>
      </c>
      <c r="AM21" s="12">
        <v>67.450670000000002</v>
      </c>
      <c r="AN21" s="12">
        <v>71.310990000000004</v>
      </c>
      <c r="AO21" s="12">
        <v>67.412013333333306</v>
      </c>
      <c r="AP21" s="12">
        <v>63.0468233333333</v>
      </c>
      <c r="AQ21" s="12">
        <v>58.537973333333298</v>
      </c>
      <c r="AR21" s="12">
        <v>53.354880000000001</v>
      </c>
      <c r="AS21" s="12">
        <v>56.814149999999998</v>
      </c>
      <c r="AT21" s="12">
        <v>52.890163333333298</v>
      </c>
      <c r="AU21" s="12">
        <v>52.997030000000002</v>
      </c>
      <c r="AV21" s="12">
        <v>52.651873333333299</v>
      </c>
      <c r="AW21" s="12">
        <v>58.224553333333297</v>
      </c>
      <c r="AX21" s="12">
        <v>65.739549999999994</v>
      </c>
      <c r="AZ21" s="12" t="s">
        <v>14</v>
      </c>
      <c r="BA21" s="12" t="e">
        <f t="shared" si="1"/>
        <v>#VALUE!</v>
      </c>
      <c r="BB21" s="12" t="e">
        <f t="shared" si="1"/>
        <v>#VALUE!</v>
      </c>
      <c r="BC21" s="12" t="e">
        <f t="shared" si="1"/>
        <v>#VALUE!</v>
      </c>
      <c r="BD21" s="12" t="e">
        <f t="shared" si="1"/>
        <v>#VALUE!</v>
      </c>
      <c r="BE21" s="12" t="e">
        <f t="shared" si="1"/>
        <v>#VALUE!</v>
      </c>
      <c r="BF21" s="12" t="e">
        <f t="shared" si="1"/>
        <v>#VALUE!</v>
      </c>
      <c r="BG21" s="12" t="e">
        <f t="shared" si="1"/>
        <v>#VALUE!</v>
      </c>
      <c r="BH21" s="12" t="e">
        <f t="shared" si="1"/>
        <v>#VALUE!</v>
      </c>
      <c r="BI21" s="12" t="e">
        <f t="shared" si="1"/>
        <v>#VALUE!</v>
      </c>
      <c r="BJ21" s="12" t="e">
        <f t="shared" si="1"/>
        <v>#VALUE!</v>
      </c>
      <c r="BK21" s="12" t="e">
        <f t="shared" si="1"/>
        <v>#VALUE!</v>
      </c>
      <c r="BL21" s="12" t="e">
        <f t="shared" si="1"/>
        <v>#VALUE!</v>
      </c>
      <c r="BM21" s="12" t="e">
        <f t="shared" si="1"/>
        <v>#VALUE!</v>
      </c>
      <c r="BN21" s="12" t="e">
        <f t="shared" si="1"/>
        <v>#VALUE!</v>
      </c>
      <c r="BO21" s="12" t="e">
        <f t="shared" si="1"/>
        <v>#VALUE!</v>
      </c>
      <c r="BP21" s="12" t="e">
        <f t="shared" si="1"/>
        <v>#VALUE!</v>
      </c>
      <c r="BQ21" s="12" t="e">
        <f t="shared" si="2"/>
        <v>#VALUE!</v>
      </c>
      <c r="BR21" s="12" t="e">
        <f t="shared" si="2"/>
        <v>#VALUE!</v>
      </c>
      <c r="BS21" s="12" t="e">
        <f t="shared" si="2"/>
        <v>#VALUE!</v>
      </c>
      <c r="BT21" s="12" t="e">
        <f t="shared" si="2"/>
        <v>#VALUE!</v>
      </c>
      <c r="BU21" s="12" t="e">
        <f t="shared" si="2"/>
        <v>#VALUE!</v>
      </c>
      <c r="BV21" s="12" t="e">
        <f t="shared" si="2"/>
        <v>#VALUE!</v>
      </c>
      <c r="BW21" s="12" t="e">
        <f t="shared" si="2"/>
        <v>#VALUE!</v>
      </c>
      <c r="BX21" s="12" t="e">
        <f t="shared" si="2"/>
        <v>#VALUE!</v>
      </c>
      <c r="BY21" s="12" t="e">
        <f t="shared" si="2"/>
        <v>#VALUE!</v>
      </c>
      <c r="BZ21" s="12" t="e">
        <f t="shared" si="2"/>
        <v>#VALUE!</v>
      </c>
      <c r="CA21" s="12" t="e">
        <f t="shared" si="2"/>
        <v>#VALUE!</v>
      </c>
      <c r="CB21" s="12" t="e">
        <f t="shared" si="2"/>
        <v>#VALUE!</v>
      </c>
      <c r="CC21" s="12" t="e">
        <f t="shared" si="2"/>
        <v>#VALUE!</v>
      </c>
      <c r="CD21" s="12">
        <f t="shared" si="2"/>
        <v>-1.5030437168641351</v>
      </c>
      <c r="CE21" s="12">
        <f t="shared" si="2"/>
        <v>-0.64178133882717414</v>
      </c>
      <c r="CF21" s="12">
        <f t="shared" si="2"/>
        <v>0.18309813778373846</v>
      </c>
      <c r="CG21" s="12">
        <f t="shared" si="3"/>
        <v>-0.19972893644880726</v>
      </c>
      <c r="CH21" s="12">
        <f t="shared" si="3"/>
        <v>-0.38669982158295413</v>
      </c>
      <c r="CI21" s="12">
        <f t="shared" si="3"/>
        <v>-0.59615084440018873</v>
      </c>
      <c r="CJ21" s="12">
        <f t="shared" si="3"/>
        <v>-0.50214482651576109</v>
      </c>
      <c r="CK21" s="12">
        <f t="shared" si="3"/>
        <v>-0.30583895827296276</v>
      </c>
      <c r="CL21" s="12">
        <f t="shared" si="3"/>
        <v>-0.20665314782656197</v>
      </c>
      <c r="CM21" s="12">
        <f t="shared" si="3"/>
        <v>-0.11638150494600875</v>
      </c>
      <c r="CN21" s="12">
        <f t="shared" si="3"/>
        <v>-0.24169910009770823</v>
      </c>
      <c r="CO21" s="12">
        <f t="shared" si="3"/>
        <v>-0.38338176926711098</v>
      </c>
      <c r="CP21" s="12">
        <f t="shared" si="3"/>
        <v>-0.44531480278395069</v>
      </c>
      <c r="CQ21" s="12">
        <f t="shared" si="3"/>
        <v>-0.50427806076389681</v>
      </c>
      <c r="CR21" s="12">
        <f t="shared" si="3"/>
        <v>-0.38262219734198583</v>
      </c>
      <c r="CS21" s="12">
        <f t="shared" si="3"/>
        <v>-0.50235401400846758</v>
      </c>
      <c r="CT21" s="12">
        <f t="shared" si="3"/>
        <v>-0.46262192979226702</v>
      </c>
      <c r="CU21" s="12">
        <f t="shared" si="3"/>
        <v>-0.41463567355482628</v>
      </c>
      <c r="CV21" s="12">
        <f t="shared" si="3"/>
        <v>-0.26573386649444192</v>
      </c>
      <c r="CW21" s="12">
        <f t="shared" si="4"/>
        <v>-0.21851914478002471</v>
      </c>
    </row>
    <row r="22" spans="1:101">
      <c r="A22" s="12" t="s">
        <v>16</v>
      </c>
      <c r="B22" s="12">
        <v>114.68451</v>
      </c>
      <c r="C22" s="12">
        <v>117.750896666667</v>
      </c>
      <c r="D22" s="12">
        <v>118.38506333333299</v>
      </c>
      <c r="E22" s="12">
        <v>114.720696666667</v>
      </c>
      <c r="F22" s="12">
        <v>129.83006666666699</v>
      </c>
      <c r="G22" s="12">
        <v>130.102933333333</v>
      </c>
      <c r="H22" s="12">
        <v>134.0188</v>
      </c>
      <c r="I22" s="12">
        <v>136.07423333333301</v>
      </c>
      <c r="J22" s="12">
        <v>134.16329999999999</v>
      </c>
      <c r="K22" s="12">
        <v>125.6002</v>
      </c>
      <c r="L22" s="12">
        <v>114.986</v>
      </c>
      <c r="M22" s="12">
        <v>112.5185</v>
      </c>
      <c r="N22" s="12">
        <v>115.5205</v>
      </c>
      <c r="O22" s="12">
        <v>122.002433333333</v>
      </c>
      <c r="P22" s="12">
        <v>125.6426</v>
      </c>
      <c r="Q22" s="12">
        <v>119.610766666667</v>
      </c>
      <c r="R22" s="12">
        <v>112.58773333333301</v>
      </c>
      <c r="S22" s="12">
        <v>105.62413333333301</v>
      </c>
      <c r="T22" s="12">
        <v>100.38105666666701</v>
      </c>
      <c r="U22" s="12">
        <v>92.0395166666667</v>
      </c>
      <c r="V22" s="12">
        <v>91.643983333333296</v>
      </c>
      <c r="W22" s="12">
        <v>82.776766666666703</v>
      </c>
      <c r="X22" s="12">
        <v>79.135706666666707</v>
      </c>
      <c r="Y22" s="12">
        <v>65.077956666666694</v>
      </c>
      <c r="Z22" s="12">
        <v>64.264816666666704</v>
      </c>
      <c r="AA22" s="12">
        <v>56.106549999999999</v>
      </c>
      <c r="AB22" s="12">
        <v>47.328299999999999</v>
      </c>
      <c r="AC22" s="12">
        <v>35.619623333333301</v>
      </c>
      <c r="AD22" s="12">
        <v>30.6661133333333</v>
      </c>
      <c r="AE22" s="12">
        <v>27.7873433333333</v>
      </c>
      <c r="AF22" s="12">
        <v>24.27664</v>
      </c>
      <c r="AG22" s="12">
        <v>24.2190166666667</v>
      </c>
      <c r="AH22" s="12">
        <v>26.494973333333299</v>
      </c>
      <c r="AI22" s="12">
        <v>27.281803333333301</v>
      </c>
      <c r="AJ22" s="12">
        <v>26.761516666666701</v>
      </c>
      <c r="AK22" s="12">
        <v>26.417490000000001</v>
      </c>
      <c r="AL22" s="12">
        <v>29.4050266666667</v>
      </c>
      <c r="AM22" s="12">
        <v>-1.1116600000000001</v>
      </c>
      <c r="AN22" s="12">
        <v>-30.852786666666699</v>
      </c>
      <c r="AO22" s="12">
        <v>66.388593333333304</v>
      </c>
      <c r="AP22" s="12">
        <v>129.47853333333299</v>
      </c>
      <c r="AQ22" s="12">
        <v>205.42156666666699</v>
      </c>
      <c r="AR22" s="12">
        <v>145.88183333333299</v>
      </c>
      <c r="AS22" s="12">
        <v>150.31180000000001</v>
      </c>
      <c r="AT22" s="12">
        <v>137.80430000000001</v>
      </c>
      <c r="AU22" s="12">
        <v>128.21</v>
      </c>
      <c r="AV22" s="12">
        <v>120.62203333333299</v>
      </c>
      <c r="AW22" s="12">
        <v>120.02103333333299</v>
      </c>
      <c r="AX22" s="12">
        <v>171.64850000000001</v>
      </c>
      <c r="AZ22" s="12" t="s">
        <v>16</v>
      </c>
      <c r="BA22" s="12">
        <f t="shared" si="1"/>
        <v>0.65177527030175419</v>
      </c>
      <c r="BB22" s="12">
        <f t="shared" si="1"/>
        <v>0.66125082722332418</v>
      </c>
      <c r="BC22" s="12">
        <f t="shared" si="1"/>
        <v>0.63067020865171508</v>
      </c>
      <c r="BD22" s="12">
        <f t="shared" si="1"/>
        <v>0.50317580880487001</v>
      </c>
      <c r="BE22" s="12">
        <f t="shared" si="1"/>
        <v>0.58844558895067045</v>
      </c>
      <c r="BF22" s="12">
        <f t="shared" si="1"/>
        <v>0.53929660003248614</v>
      </c>
      <c r="BG22" s="12">
        <f t="shared" si="1"/>
        <v>0.53393311743518435</v>
      </c>
      <c r="BH22" s="12">
        <f t="shared" si="1"/>
        <v>0.48782860290810509</v>
      </c>
      <c r="BI22" s="12">
        <f t="shared" si="1"/>
        <v>0.41302883914982247</v>
      </c>
      <c r="BJ22" s="12">
        <f t="shared" si="1"/>
        <v>0.27939942331390122</v>
      </c>
      <c r="BK22" s="12">
        <f t="shared" si="1"/>
        <v>0.11581881558199544</v>
      </c>
      <c r="BL22" s="12">
        <f t="shared" si="1"/>
        <v>4.3622896421417201E-2</v>
      </c>
      <c r="BM22" s="12">
        <f t="shared" si="1"/>
        <v>2.6482862214859407E-2</v>
      </c>
      <c r="BN22" s="12">
        <f t="shared" si="1"/>
        <v>7.259583714308486E-2</v>
      </c>
      <c r="BO22" s="12">
        <f t="shared" si="1"/>
        <v>7.1188789667307906E-2</v>
      </c>
      <c r="BP22" s="12">
        <f t="shared" si="1"/>
        <v>-5.2980369884216933E-3</v>
      </c>
      <c r="BQ22" s="12">
        <f t="shared" si="2"/>
        <v>-0.10703839664039276</v>
      </c>
      <c r="BR22" s="12">
        <f t="shared" si="2"/>
        <v>-0.17993414522765194</v>
      </c>
      <c r="BS22" s="12">
        <f t="shared" si="2"/>
        <v>-0.22481102429202163</v>
      </c>
      <c r="BT22" s="12">
        <f t="shared" si="2"/>
        <v>-0.28071579022834214</v>
      </c>
      <c r="BU22" s="12">
        <f t="shared" si="2"/>
        <v>-0.29932834003674225</v>
      </c>
      <c r="BV22" s="12">
        <f t="shared" si="2"/>
        <v>-0.36983697790405373</v>
      </c>
      <c r="BW22" s="12">
        <f t="shared" si="2"/>
        <v>-0.39266753020102241</v>
      </c>
      <c r="BX22" s="12">
        <f t="shared" si="2"/>
        <v>-0.48910480164872788</v>
      </c>
      <c r="BY22" s="12">
        <f t="shared" si="2"/>
        <v>-0.50703793743670544</v>
      </c>
      <c r="BZ22" s="12">
        <f t="shared" si="2"/>
        <v>-0.59737296942479878</v>
      </c>
      <c r="CA22" s="12">
        <f t="shared" si="2"/>
        <v>-0.69593032713235792</v>
      </c>
      <c r="CB22" s="12">
        <f t="shared" si="2"/>
        <v>-0.83609299832232531</v>
      </c>
      <c r="CC22" s="12">
        <f t="shared" si="2"/>
        <v>-0.88204955196896084</v>
      </c>
      <c r="CD22" s="12">
        <f t="shared" si="2"/>
        <v>-0.76075168918021085</v>
      </c>
      <c r="CE22" s="12">
        <f t="shared" si="2"/>
        <v>-0.82502145583650333</v>
      </c>
      <c r="CF22" s="12">
        <f t="shared" si="2"/>
        <v>-0.94974265826393744</v>
      </c>
      <c r="CG22" s="12">
        <f t="shared" si="3"/>
        <v>-0.91842683743046905</v>
      </c>
      <c r="CH22" s="12">
        <f t="shared" si="3"/>
        <v>-0.8800972540490013</v>
      </c>
      <c r="CI22" s="12">
        <f t="shared" si="3"/>
        <v>-0.85686367832196331</v>
      </c>
      <c r="CJ22" s="12">
        <f t="shared" si="3"/>
        <v>-0.85811407028468645</v>
      </c>
      <c r="CK22" s="12">
        <f t="shared" si="3"/>
        <v>-0.83172362881356721</v>
      </c>
      <c r="CL22" s="12">
        <f t="shared" si="3"/>
        <v>-1.3859432459596654</v>
      </c>
      <c r="CM22" s="12">
        <f t="shared" si="3"/>
        <v>-1.9394518912275467</v>
      </c>
      <c r="CN22" s="12">
        <f t="shared" si="3"/>
        <v>-0.26182968770221154</v>
      </c>
      <c r="CO22" s="12">
        <f t="shared" si="3"/>
        <v>0.898905976494905</v>
      </c>
      <c r="CP22" s="12">
        <f t="shared" si="3"/>
        <v>2.2259018649275206</v>
      </c>
      <c r="CQ22" s="12">
        <f t="shared" si="3"/>
        <v>1.2558817024707751</v>
      </c>
      <c r="CR22" s="12">
        <f t="shared" si="3"/>
        <v>1.3959307862747079</v>
      </c>
      <c r="CS22" s="12">
        <f t="shared" si="3"/>
        <v>1.0966374492674948</v>
      </c>
      <c r="CT22" s="12">
        <f t="shared" si="3"/>
        <v>0.92950073580033765</v>
      </c>
      <c r="CU22" s="12">
        <f t="shared" si="3"/>
        <v>0.83310097883988632</v>
      </c>
      <c r="CV22" s="12">
        <f t="shared" si="3"/>
        <v>0.8807753816675209</v>
      </c>
      <c r="CW22" s="12">
        <f t="shared" si="4"/>
        <v>1.5861447490062013</v>
      </c>
    </row>
    <row r="23" spans="1:101">
      <c r="A23" s="12" t="s">
        <v>35</v>
      </c>
      <c r="B23" s="12">
        <v>9.91</v>
      </c>
      <c r="C23" s="12">
        <v>10.9866666666667</v>
      </c>
      <c r="D23" s="12">
        <v>12.41</v>
      </c>
      <c r="E23" s="12">
        <v>12.49</v>
      </c>
      <c r="F23" s="12">
        <v>14.1366666666667</v>
      </c>
      <c r="G23" s="12">
        <v>16.123333333333299</v>
      </c>
      <c r="H23" s="12">
        <v>19.716666666666701</v>
      </c>
      <c r="I23" s="12">
        <v>22.043333333333301</v>
      </c>
      <c r="J23" s="12">
        <v>23.7566666666667</v>
      </c>
      <c r="K23" s="12">
        <v>25.36</v>
      </c>
      <c r="L23" s="12">
        <v>28.65</v>
      </c>
      <c r="M23" s="12">
        <v>33.066666666666698</v>
      </c>
      <c r="N23" s="12">
        <v>38.56</v>
      </c>
      <c r="O23" s="12">
        <v>46.09</v>
      </c>
      <c r="P23" s="12">
        <v>49.183333333333302</v>
      </c>
      <c r="Q23" s="12">
        <v>48.52</v>
      </c>
      <c r="R23" s="12">
        <v>50.343333333333298</v>
      </c>
      <c r="S23" s="12">
        <v>52.566666666666698</v>
      </c>
      <c r="T23" s="12">
        <v>57.503333333333302</v>
      </c>
      <c r="U23" s="12">
        <v>64.1666666666667</v>
      </c>
      <c r="V23" s="12">
        <v>67.053333333333299</v>
      </c>
      <c r="W23" s="12">
        <v>70.94</v>
      </c>
      <c r="X23" s="12">
        <v>65.813333333333304</v>
      </c>
      <c r="Y23" s="12">
        <v>71.930000000000007</v>
      </c>
      <c r="Z23" s="12">
        <v>74.986666666666693</v>
      </c>
      <c r="AA23" s="12">
        <v>78.336666666666702</v>
      </c>
      <c r="AB23" s="12">
        <v>78.6933333333333</v>
      </c>
      <c r="AC23" s="12">
        <v>76.616666666666703</v>
      </c>
      <c r="AD23" s="12">
        <v>73.873333333333306</v>
      </c>
      <c r="AE23" s="12">
        <v>71.1666666666667</v>
      </c>
      <c r="AF23" s="12">
        <v>70.876666666666694</v>
      </c>
      <c r="AG23" s="12">
        <v>69.64</v>
      </c>
      <c r="AH23" s="12">
        <v>63.823333333333302</v>
      </c>
      <c r="AI23" s="12">
        <v>59.483333333333299</v>
      </c>
      <c r="AJ23" s="12">
        <v>60.063333333333297</v>
      </c>
      <c r="AK23" s="12">
        <v>63.76</v>
      </c>
      <c r="AL23" s="12">
        <v>67.933333333333294</v>
      </c>
      <c r="AM23" s="12">
        <v>71.526666666666699</v>
      </c>
      <c r="AN23" s="12">
        <v>73.040000000000006</v>
      </c>
      <c r="AO23" s="12">
        <v>64.786666666666704</v>
      </c>
      <c r="AP23" s="12">
        <v>53.8466666666667</v>
      </c>
      <c r="AQ23" s="12">
        <v>44.926666666666698</v>
      </c>
      <c r="AR23" s="12">
        <v>52.82</v>
      </c>
      <c r="AS23" s="12">
        <v>56.0133333333333</v>
      </c>
      <c r="AT23" s="12">
        <v>59.83</v>
      </c>
      <c r="AU23" s="12">
        <v>50.276666666666699</v>
      </c>
      <c r="AV23" s="12">
        <v>51.676666666666698</v>
      </c>
      <c r="AW23" s="12">
        <v>52.96</v>
      </c>
      <c r="AX23" s="12">
        <v>68.256666666666703</v>
      </c>
      <c r="AZ23" s="12" t="s">
        <v>35</v>
      </c>
      <c r="BA23" s="12">
        <f t="shared" si="1"/>
        <v>-0.84997141353961003</v>
      </c>
      <c r="BB23" s="12">
        <f t="shared" si="1"/>
        <v>-0.85227317722207974</v>
      </c>
      <c r="BC23" s="12">
        <f t="shared" si="1"/>
        <v>-0.85728471609567203</v>
      </c>
      <c r="BD23" s="12">
        <f t="shared" si="1"/>
        <v>-0.87037517206489667</v>
      </c>
      <c r="BE23" s="12">
        <f t="shared" si="1"/>
        <v>-0.8751391307376003</v>
      </c>
      <c r="BF23" s="12">
        <f t="shared" si="1"/>
        <v>-0.8765153080788386</v>
      </c>
      <c r="BG23" s="12">
        <f t="shared" si="1"/>
        <v>-0.86277541643674704</v>
      </c>
      <c r="BH23" s="12">
        <f t="shared" si="1"/>
        <v>-0.86683609631408964</v>
      </c>
      <c r="BI23" s="12">
        <f t="shared" si="1"/>
        <v>-0.872478305404631</v>
      </c>
      <c r="BJ23" s="12">
        <f t="shared" si="1"/>
        <v>-0.88256547753017367</v>
      </c>
      <c r="BK23" s="12">
        <f t="shared" si="1"/>
        <v>-0.86861248229636456</v>
      </c>
      <c r="BL23" s="12">
        <f t="shared" si="1"/>
        <v>-0.81905536674230239</v>
      </c>
      <c r="BM23" s="12">
        <f t="shared" si="1"/>
        <v>-0.76146184696265928</v>
      </c>
      <c r="BN23" s="12">
        <f t="shared" si="1"/>
        <v>-0.67952802222763697</v>
      </c>
      <c r="BO23" s="12">
        <f t="shared" si="1"/>
        <v>-0.66927188997219555</v>
      </c>
      <c r="BP23" s="12">
        <f t="shared" si="1"/>
        <v>-0.68331374490518293</v>
      </c>
      <c r="BQ23" s="12">
        <f t="shared" si="2"/>
        <v>-0.67897403920325949</v>
      </c>
      <c r="BR23" s="12">
        <f t="shared" si="2"/>
        <v>-0.65209438793050811</v>
      </c>
      <c r="BS23" s="12">
        <f t="shared" si="2"/>
        <v>-0.60062216779935407</v>
      </c>
      <c r="BT23" s="12">
        <f t="shared" si="2"/>
        <v>-0.52932534085294292</v>
      </c>
      <c r="BU23" s="12">
        <f t="shared" si="2"/>
        <v>-0.51849390814464824</v>
      </c>
      <c r="BV23" s="12">
        <f t="shared" si="2"/>
        <v>-0.47532364798271382</v>
      </c>
      <c r="BW23" s="12">
        <f t="shared" si="2"/>
        <v>-0.51039726597897372</v>
      </c>
      <c r="BX23" s="12">
        <f t="shared" si="2"/>
        <v>-0.4282331946462834</v>
      </c>
      <c r="BY23" s="12">
        <f t="shared" si="2"/>
        <v>-0.40929651165860226</v>
      </c>
      <c r="BZ23" s="12">
        <f t="shared" si="2"/>
        <v>-0.38806583286003982</v>
      </c>
      <c r="CA23" s="12">
        <f t="shared" si="2"/>
        <v>-0.38291759655187224</v>
      </c>
      <c r="CB23" s="12">
        <f t="shared" si="2"/>
        <v>-0.34596393656404006</v>
      </c>
      <c r="CC23" s="12">
        <f t="shared" si="2"/>
        <v>-0.27582696624853142</v>
      </c>
      <c r="CD23" s="12">
        <f t="shared" si="2"/>
        <v>-9.0907149851718744E-2</v>
      </c>
      <c r="CE23" s="12">
        <f t="shared" si="2"/>
        <v>-9.606700215678185E-2</v>
      </c>
      <c r="CF23" s="12">
        <f t="shared" ref="CF23:CU37" si="5">(AG23-AG$38)/AG$39</f>
        <v>-0.22139020785490837</v>
      </c>
      <c r="CG23" s="12">
        <f t="shared" si="3"/>
        <v>-0.32812105159372973</v>
      </c>
      <c r="CH23" s="12">
        <f t="shared" si="3"/>
        <v>-0.37435527791559237</v>
      </c>
      <c r="CI23" s="12">
        <f t="shared" si="3"/>
        <v>-0.32762321332400945</v>
      </c>
      <c r="CJ23" s="12">
        <f t="shared" si="3"/>
        <v>-0.26194298103008801</v>
      </c>
      <c r="CK23" s="12">
        <f t="shared" si="3"/>
        <v>-0.19785916608525586</v>
      </c>
      <c r="CL23" s="12">
        <f t="shared" si="3"/>
        <v>-0.13654493375297999</v>
      </c>
      <c r="CM23" s="12">
        <f t="shared" si="3"/>
        <v>-8.5528035825841689E-2</v>
      </c>
      <c r="CN23" s="12">
        <f t="shared" si="3"/>
        <v>-0.29333945407312667</v>
      </c>
      <c r="CO23" s="12">
        <f t="shared" si="3"/>
        <v>-0.56096636181722526</v>
      </c>
      <c r="CP23" s="12">
        <f t="shared" si="3"/>
        <v>-0.69284925106518602</v>
      </c>
      <c r="CQ23" s="12">
        <f t="shared" si="3"/>
        <v>-0.51445319590281413</v>
      </c>
      <c r="CR23" s="12">
        <f t="shared" si="3"/>
        <v>-0.39785568044910169</v>
      </c>
      <c r="CS23" s="12">
        <f t="shared" si="3"/>
        <v>-0.37167212731520483</v>
      </c>
      <c r="CT23" s="12">
        <f t="shared" si="3"/>
        <v>-0.51297334464771471</v>
      </c>
      <c r="CU23" s="12">
        <f t="shared" si="3"/>
        <v>-0.43253766321704856</v>
      </c>
      <c r="CV23" s="12">
        <f t="shared" ref="CV23:CV37" si="6">(AW23-AW$38)/AW$39</f>
        <v>-0.36340705247701799</v>
      </c>
      <c r="CW23" s="12">
        <f t="shared" si="4"/>
        <v>-0.17562806178108128</v>
      </c>
    </row>
    <row r="24" spans="1:101">
      <c r="A24" s="12" t="s">
        <v>19</v>
      </c>
      <c r="B24" s="12">
        <v>225.68</v>
      </c>
      <c r="C24" s="12">
        <v>237.42</v>
      </c>
      <c r="D24" s="12">
        <v>247.80666666666701</v>
      </c>
      <c r="E24" s="12">
        <v>270.30666666666701</v>
      </c>
      <c r="F24" s="12">
        <v>294.63333333333298</v>
      </c>
      <c r="G24" s="12">
        <v>310.34333333333302</v>
      </c>
      <c r="H24" s="12">
        <v>325.58</v>
      </c>
      <c r="I24" s="12">
        <v>350.88</v>
      </c>
      <c r="J24" s="12">
        <v>366.8</v>
      </c>
      <c r="K24" s="12">
        <v>377.91333333333301</v>
      </c>
      <c r="L24" s="12">
        <v>391.26666666666699</v>
      </c>
      <c r="M24" s="12">
        <v>430.36666666666702</v>
      </c>
      <c r="N24" s="12">
        <v>468.52</v>
      </c>
      <c r="O24" s="12">
        <v>488.06</v>
      </c>
      <c r="P24" s="12">
        <v>494.53333333333302</v>
      </c>
      <c r="Q24" s="12">
        <v>497.10333333333301</v>
      </c>
      <c r="R24" s="12">
        <v>526.04333333333295</v>
      </c>
      <c r="S24" s="12">
        <v>556.91333333333296</v>
      </c>
      <c r="T24" s="12">
        <v>582.94666666666706</v>
      </c>
      <c r="U24" s="12">
        <v>580.02666666666698</v>
      </c>
      <c r="V24" s="12">
        <v>587.91666666666697</v>
      </c>
      <c r="W24" s="12">
        <v>597.613333333333</v>
      </c>
      <c r="X24" s="12">
        <v>613.55999999999995</v>
      </c>
      <c r="Y24" s="12">
        <v>612.59666666666703</v>
      </c>
      <c r="Z24" s="12">
        <v>597.28666666666697</v>
      </c>
      <c r="AA24" s="12">
        <v>580.46333333333303</v>
      </c>
      <c r="AB24" s="12">
        <v>550.09333333333302</v>
      </c>
      <c r="AC24" s="12">
        <v>468.82333333333298</v>
      </c>
      <c r="AD24" s="12">
        <v>397.57666666666699</v>
      </c>
      <c r="AE24" s="12">
        <v>331</v>
      </c>
      <c r="AF24" s="12">
        <v>330.33333333333297</v>
      </c>
      <c r="AG24" s="12">
        <v>326.66666666666703</v>
      </c>
      <c r="AH24" s="12">
        <v>333.66666666666703</v>
      </c>
      <c r="AI24" s="12">
        <v>333.33333333333297</v>
      </c>
      <c r="AJ24" s="12">
        <v>325.66666666666703</v>
      </c>
      <c r="AK24" s="12">
        <v>323.33333333333297</v>
      </c>
      <c r="AL24" s="12">
        <v>316</v>
      </c>
      <c r="AM24" s="12">
        <v>301.66666666666703</v>
      </c>
      <c r="AN24" s="12">
        <v>273</v>
      </c>
      <c r="AO24" s="12">
        <v>244.333333333333</v>
      </c>
      <c r="AP24" s="12">
        <v>238.333333333333</v>
      </c>
      <c r="AQ24" s="12">
        <v>230.333333333333</v>
      </c>
      <c r="AR24" s="12">
        <v>234.333333333333</v>
      </c>
      <c r="AS24" s="12">
        <v>224.333333333333</v>
      </c>
      <c r="AT24" s="12">
        <v>217</v>
      </c>
      <c r="AU24" s="12">
        <v>204</v>
      </c>
      <c r="AV24" s="12">
        <v>193.333333333333</v>
      </c>
      <c r="AW24" s="12">
        <v>188</v>
      </c>
      <c r="AX24" s="12">
        <v>188</v>
      </c>
      <c r="AZ24" s="12" t="s">
        <v>19</v>
      </c>
      <c r="BA24" s="12">
        <f t="shared" si="1"/>
        <v>2.2426880698829432</v>
      </c>
      <c r="BB24" s="12">
        <f t="shared" si="1"/>
        <v>2.3577184595516463</v>
      </c>
      <c r="BC24" s="12">
        <f t="shared" si="1"/>
        <v>2.4478289438422594</v>
      </c>
      <c r="BD24" s="12">
        <f t="shared" si="1"/>
        <v>2.5935974597487212</v>
      </c>
      <c r="BE24" s="12">
        <f t="shared" si="1"/>
        <v>2.6732969534022559</v>
      </c>
      <c r="BF24" s="12">
        <f t="shared" si="1"/>
        <v>2.7781753523947432</v>
      </c>
      <c r="BG24" s="12">
        <f t="shared" si="1"/>
        <v>2.8747045011021082</v>
      </c>
      <c r="BH24" s="12">
        <f t="shared" si="1"/>
        <v>3.0396789285013792</v>
      </c>
      <c r="BI24" s="12">
        <f t="shared" si="1"/>
        <v>3.121707936651855</v>
      </c>
      <c r="BJ24" s="12">
        <f t="shared" si="1"/>
        <v>3.2041641879026002</v>
      </c>
      <c r="BK24" s="12">
        <f t="shared" ref="BK24:BZ37" si="7">(L24-L$38)/L$39</f>
        <v>3.2660613015133046</v>
      </c>
      <c r="BL24" s="12">
        <f t="shared" si="7"/>
        <v>3.4947793124022466</v>
      </c>
      <c r="BM24" s="12">
        <f t="shared" si="7"/>
        <v>3.6405977440998463</v>
      </c>
      <c r="BN24" s="12">
        <f t="shared" si="7"/>
        <v>3.6994144978524646</v>
      </c>
      <c r="BO24" s="12">
        <f t="shared" si="7"/>
        <v>3.6436672481325267</v>
      </c>
      <c r="BP24" s="12">
        <f t="shared" si="7"/>
        <v>3.5949710531158279</v>
      </c>
      <c r="BQ24" s="12">
        <f t="shared" si="7"/>
        <v>3.6920181330589328</v>
      </c>
      <c r="BR24" s="12">
        <f t="shared" si="7"/>
        <v>3.8361041541479781</v>
      </c>
      <c r="BS24" s="12">
        <f t="shared" si="7"/>
        <v>4.0047403514086284</v>
      </c>
      <c r="BT24" s="12">
        <f t="shared" si="7"/>
        <v>4.0718447147820802</v>
      </c>
      <c r="BU24" s="12">
        <f t="shared" si="7"/>
        <v>4.1237302037262324</v>
      </c>
      <c r="BV24" s="12">
        <f t="shared" si="7"/>
        <v>4.2182736592122083</v>
      </c>
      <c r="BW24" s="12">
        <f t="shared" si="7"/>
        <v>4.3300368463553571</v>
      </c>
      <c r="BX24" s="12">
        <f t="shared" si="7"/>
        <v>4.3748959234301878</v>
      </c>
      <c r="BY24" s="12">
        <f t="shared" si="7"/>
        <v>4.3520410078835843</v>
      </c>
      <c r="BZ24" s="12">
        <f t="shared" si="7"/>
        <v>4.3396958954622882</v>
      </c>
      <c r="CA24" s="12">
        <f t="shared" ref="CA24:CE37" si="8">(AB24-AB$38)/AB$39</f>
        <v>4.3214995684962867</v>
      </c>
      <c r="CB24" s="12">
        <f t="shared" si="8"/>
        <v>4.3429567737833805</v>
      </c>
      <c r="CC24" s="12">
        <f t="shared" si="8"/>
        <v>4.265920263488896</v>
      </c>
      <c r="CD24" s="12">
        <f t="shared" si="8"/>
        <v>3.9213255475428901</v>
      </c>
      <c r="CE24" s="12">
        <f t="shared" si="8"/>
        <v>3.9625592740991666</v>
      </c>
      <c r="CF24" s="12">
        <f t="shared" si="5"/>
        <v>3.900185080669194</v>
      </c>
      <c r="CG24" s="12">
        <f t="shared" si="5"/>
        <v>3.9391460058429946</v>
      </c>
      <c r="CH24" s="12">
        <f t="shared" si="5"/>
        <v>3.9266030977930741</v>
      </c>
      <c r="CI24" s="12">
        <f t="shared" si="5"/>
        <v>3.8934087215205975</v>
      </c>
      <c r="CJ24" s="12">
        <f t="shared" si="5"/>
        <v>3.882130807121273</v>
      </c>
      <c r="CK24" s="12">
        <f t="shared" si="5"/>
        <v>3.8833127823177902</v>
      </c>
      <c r="CL24" s="12">
        <f t="shared" si="5"/>
        <v>3.8219235603071375</v>
      </c>
      <c r="CM24" s="12">
        <f t="shared" si="5"/>
        <v>3.4826755519316603</v>
      </c>
      <c r="CN24" s="12">
        <f t="shared" si="5"/>
        <v>3.2383287783533228</v>
      </c>
      <c r="CO24" s="12">
        <f t="shared" si="5"/>
        <v>3.0000588161158595</v>
      </c>
      <c r="CP24" s="12">
        <f t="shared" si="5"/>
        <v>2.6789458355439155</v>
      </c>
      <c r="CQ24" s="12">
        <f t="shared" si="5"/>
        <v>2.9385132567258365</v>
      </c>
      <c r="CR24" s="12">
        <f t="shared" si="5"/>
        <v>2.8040006036645777</v>
      </c>
      <c r="CS24" s="12">
        <f t="shared" si="5"/>
        <v>2.587946826000219</v>
      </c>
      <c r="CT24" s="12">
        <f t="shared" si="5"/>
        <v>2.3323036941898745</v>
      </c>
      <c r="CU24" s="12">
        <f t="shared" si="5"/>
        <v>2.1678713259049527</v>
      </c>
      <c r="CV24" s="12">
        <f t="shared" si="6"/>
        <v>2.1419882203895306</v>
      </c>
      <c r="CW24" s="12">
        <f t="shared" si="4"/>
        <v>1.8647705087672548</v>
      </c>
    </row>
    <row r="25" spans="1:101">
      <c r="A25" s="12" t="s">
        <v>36</v>
      </c>
      <c r="B25" s="12">
        <v>131.93666666666701</v>
      </c>
      <c r="C25" s="12">
        <v>124.583333333333</v>
      </c>
      <c r="D25" s="12">
        <v>122.72</v>
      </c>
      <c r="E25" s="12">
        <v>126.16</v>
      </c>
      <c r="F25" s="12">
        <v>130.37666666666701</v>
      </c>
      <c r="G25" s="12">
        <v>119.446666666667</v>
      </c>
      <c r="H25" s="12">
        <v>105.87333333333299</v>
      </c>
      <c r="I25" s="12">
        <v>99.393333333333302</v>
      </c>
      <c r="J25" s="12">
        <v>97.913333333333298</v>
      </c>
      <c r="K25" s="12">
        <v>100.883333333333</v>
      </c>
      <c r="L25" s="12">
        <v>102.38</v>
      </c>
      <c r="M25" s="12">
        <v>114.23666666666701</v>
      </c>
      <c r="N25" s="12">
        <v>117.01333333333299</v>
      </c>
      <c r="O25" s="12">
        <v>110.23333333333299</v>
      </c>
      <c r="P25" s="12">
        <v>100.306666666667</v>
      </c>
      <c r="Q25" s="12">
        <v>98.48</v>
      </c>
      <c r="R25" s="12">
        <v>99.31</v>
      </c>
      <c r="S25" s="12">
        <v>103.23333333333299</v>
      </c>
      <c r="T25" s="12">
        <v>106.103333333333</v>
      </c>
      <c r="U25" s="12">
        <v>109.25</v>
      </c>
      <c r="V25" s="12">
        <v>109.223333333333</v>
      </c>
      <c r="W25" s="12">
        <v>102.583333333333</v>
      </c>
      <c r="X25" s="12">
        <v>93.433333333333294</v>
      </c>
      <c r="Y25" s="12">
        <v>82.816666666666706</v>
      </c>
      <c r="Z25" s="12">
        <v>84.526666666666699</v>
      </c>
      <c r="AA25" s="12">
        <v>94.766666666666694</v>
      </c>
      <c r="AB25" s="12">
        <v>110.496666666667</v>
      </c>
      <c r="AC25" s="12">
        <v>87.86</v>
      </c>
      <c r="AD25" s="12">
        <v>61.026666666666699</v>
      </c>
      <c r="AE25" s="12">
        <v>30.3</v>
      </c>
      <c r="AF25" s="12">
        <v>31.233333333333299</v>
      </c>
      <c r="AG25" s="12">
        <v>32.299999999999997</v>
      </c>
      <c r="AH25" s="12">
        <v>33.3333333333333</v>
      </c>
      <c r="AI25" s="12">
        <v>34.566666666666698</v>
      </c>
      <c r="AJ25" s="12">
        <v>35</v>
      </c>
      <c r="AK25" s="12">
        <v>34.933333333333302</v>
      </c>
      <c r="AL25" s="12">
        <v>34.766666666666701</v>
      </c>
      <c r="AM25" s="12">
        <v>35.466666666666697</v>
      </c>
      <c r="AN25" s="12">
        <v>37.5</v>
      </c>
      <c r="AO25" s="12">
        <v>39.366666666666703</v>
      </c>
      <c r="AP25" s="12">
        <v>41.5</v>
      </c>
      <c r="AQ25" s="12">
        <v>42.933333333333302</v>
      </c>
      <c r="AR25" s="12">
        <v>45.8333333333333</v>
      </c>
      <c r="AS25" s="12">
        <v>47.3</v>
      </c>
      <c r="AT25" s="12">
        <v>48.4</v>
      </c>
      <c r="AU25" s="12">
        <v>48.6</v>
      </c>
      <c r="AV25" s="12">
        <v>48.733333333333299</v>
      </c>
      <c r="AW25" s="12">
        <v>50.1</v>
      </c>
      <c r="AX25" s="12">
        <v>193.70666666666699</v>
      </c>
      <c r="AZ25" s="12" t="s">
        <v>36</v>
      </c>
      <c r="BA25" s="12">
        <f t="shared" ref="BA25:BJ37" si="9">(B25-B$38)/B$39</f>
        <v>0.89905267645024256</v>
      </c>
      <c r="BB25" s="12">
        <f t="shared" si="9"/>
        <v>0.7581096431755574</v>
      </c>
      <c r="BC25" s="12">
        <f t="shared" si="9"/>
        <v>0.69153537974717194</v>
      </c>
      <c r="BD25" s="12">
        <f t="shared" si="9"/>
        <v>0.65687197665158181</v>
      </c>
      <c r="BE25" s="12">
        <f t="shared" si="9"/>
        <v>0.59536037758841143</v>
      </c>
      <c r="BF25" s="12">
        <f t="shared" si="9"/>
        <v>0.40692844605865636</v>
      </c>
      <c r="BG25" s="12">
        <f t="shared" si="9"/>
        <v>0.1900111595789723</v>
      </c>
      <c r="BH25" s="12">
        <f t="shared" si="9"/>
        <v>5.2066714106919286E-2</v>
      </c>
      <c r="BI25" s="12">
        <f t="shared" si="9"/>
        <v>-9.0435466566538905E-3</v>
      </c>
      <c r="BJ25" s="12">
        <f t="shared" si="9"/>
        <v>-7.1136874491453646E-3</v>
      </c>
      <c r="BK25" s="12">
        <f t="shared" si="7"/>
        <v>-2.7918917704867683E-2</v>
      </c>
      <c r="BL25" s="12">
        <f t="shared" si="7"/>
        <v>6.2278539389497498E-2</v>
      </c>
      <c r="BM25" s="12">
        <f t="shared" si="7"/>
        <v>4.1766938158799137E-2</v>
      </c>
      <c r="BN25" s="12">
        <f t="shared" si="7"/>
        <v>-4.4009842910029073E-2</v>
      </c>
      <c r="BO25" s="12">
        <f t="shared" si="7"/>
        <v>-0.17417404512273141</v>
      </c>
      <c r="BP25" s="12">
        <f t="shared" si="7"/>
        <v>-0.20682901480866453</v>
      </c>
      <c r="BQ25" s="12">
        <f t="shared" si="7"/>
        <v>-0.22904148359726345</v>
      </c>
      <c r="BR25" s="12">
        <f t="shared" si="7"/>
        <v>-0.20120995764715435</v>
      </c>
      <c r="BS25" s="12">
        <f t="shared" si="7"/>
        <v>-0.17465688432411786</v>
      </c>
      <c r="BT25" s="12">
        <f t="shared" si="7"/>
        <v>-0.12720832588464662</v>
      </c>
      <c r="BU25" s="12">
        <f t="shared" si="7"/>
        <v>-0.14265138234275479</v>
      </c>
      <c r="BV25" s="12">
        <f t="shared" si="7"/>
        <v>-0.19332519709474427</v>
      </c>
      <c r="BW25" s="12">
        <f t="shared" si="7"/>
        <v>-0.26631948638011871</v>
      </c>
      <c r="BX25" s="12">
        <f t="shared" si="7"/>
        <v>-0.33151913977798625</v>
      </c>
      <c r="BY25" s="12">
        <f t="shared" si="7"/>
        <v>-0.32232894524766514</v>
      </c>
      <c r="BZ25" s="12">
        <f t="shared" si="7"/>
        <v>-0.23336955729278083</v>
      </c>
      <c r="CA25" s="12">
        <f t="shared" si="8"/>
        <v>-6.5530775934385194E-2</v>
      </c>
      <c r="CB25" s="12">
        <f t="shared" si="8"/>
        <v>-0.21154730625007453</v>
      </c>
      <c r="CC25" s="12">
        <f t="shared" si="8"/>
        <v>-0.45607321871640788</v>
      </c>
      <c r="CD25" s="12">
        <f t="shared" si="8"/>
        <v>-0.72195234382295614</v>
      </c>
      <c r="CE25" s="12">
        <f t="shared" si="8"/>
        <v>-0.71619935956408354</v>
      </c>
      <c r="CF25" s="12">
        <f t="shared" si="5"/>
        <v>-0.82015928994816634</v>
      </c>
      <c r="CG25" s="12">
        <f t="shared" si="5"/>
        <v>-0.81028590989884086</v>
      </c>
      <c r="CH25" s="12">
        <f t="shared" si="5"/>
        <v>-0.76568464141656289</v>
      </c>
      <c r="CI25" s="12">
        <f t="shared" si="5"/>
        <v>-0.72593572343428048</v>
      </c>
      <c r="CJ25" s="12">
        <f t="shared" si="5"/>
        <v>-0.72215910646584236</v>
      </c>
      <c r="CK25" s="12">
        <f t="shared" si="5"/>
        <v>-0.74351437821385324</v>
      </c>
      <c r="CL25" s="12">
        <f t="shared" si="5"/>
        <v>-0.75678641239992372</v>
      </c>
      <c r="CM25" s="12">
        <f t="shared" si="5"/>
        <v>-0.71972465269372354</v>
      </c>
      <c r="CN25" s="12">
        <f t="shared" si="5"/>
        <v>-0.79334877273650417</v>
      </c>
      <c r="CO25" s="12">
        <f t="shared" si="5"/>
        <v>-0.79928597405775226</v>
      </c>
      <c r="CP25" s="12">
        <f t="shared" si="5"/>
        <v>-0.72909989760418692</v>
      </c>
      <c r="CQ25" s="12">
        <f t="shared" si="5"/>
        <v>-0.64736203060200426</v>
      </c>
      <c r="CR25" s="12">
        <f t="shared" si="5"/>
        <v>-0.56360449870546148</v>
      </c>
      <c r="CS25" s="12">
        <f t="shared" si="5"/>
        <v>-0.58690687081838799</v>
      </c>
      <c r="CT25" s="12">
        <f t="shared" si="5"/>
        <v>-0.54400689736223073</v>
      </c>
      <c r="CU25" s="12">
        <f t="shared" si="5"/>
        <v>-0.4865687980593853</v>
      </c>
      <c r="CV25" s="12">
        <f t="shared" si="6"/>
        <v>-0.41646859335674496</v>
      </c>
      <c r="CW25" s="12">
        <f t="shared" si="4"/>
        <v>1.9620107824854562</v>
      </c>
    </row>
    <row r="26" spans="1:101">
      <c r="A26" s="12" t="s">
        <v>37</v>
      </c>
      <c r="B26" s="12">
        <v>271.33</v>
      </c>
      <c r="C26" s="12">
        <v>276.066666666667</v>
      </c>
      <c r="D26" s="12">
        <v>267.863333333333</v>
      </c>
      <c r="E26" s="12">
        <v>275.10333333333301</v>
      </c>
      <c r="F26" s="12">
        <v>286.23</v>
      </c>
      <c r="G26" s="12">
        <v>289.64</v>
      </c>
      <c r="H26" s="12">
        <v>298.32333333333298</v>
      </c>
      <c r="I26" s="12">
        <v>296.77999999999997</v>
      </c>
      <c r="J26" s="12">
        <v>300.66333333333301</v>
      </c>
      <c r="K26" s="12">
        <v>292.40333333333302</v>
      </c>
      <c r="L26" s="12">
        <v>292.50333333333299</v>
      </c>
      <c r="M26" s="12">
        <v>294.91333333333301</v>
      </c>
      <c r="N26" s="12">
        <v>305.17</v>
      </c>
      <c r="O26" s="12">
        <v>308.8</v>
      </c>
      <c r="P26" s="12">
        <v>309.80666666666701</v>
      </c>
      <c r="Q26" s="12">
        <v>310.256666666667</v>
      </c>
      <c r="R26" s="12">
        <v>320.59333333333302</v>
      </c>
      <c r="S26" s="12">
        <v>324.36</v>
      </c>
      <c r="T26" s="12">
        <v>322.73</v>
      </c>
      <c r="U26" s="12">
        <v>312.63</v>
      </c>
      <c r="V26" s="12">
        <v>312.756666666667</v>
      </c>
      <c r="W26" s="12">
        <v>303.696666666667</v>
      </c>
      <c r="X26" s="12">
        <v>291.94</v>
      </c>
      <c r="Y26" s="12">
        <v>281.56333333333299</v>
      </c>
      <c r="Z26" s="12">
        <v>278.73666666666702</v>
      </c>
      <c r="AA26" s="12">
        <v>282.446666666667</v>
      </c>
      <c r="AB26" s="12">
        <v>278.08666666666699</v>
      </c>
      <c r="AC26" s="12">
        <v>216.74666666666701</v>
      </c>
      <c r="AD26" s="12">
        <v>155.80666666666701</v>
      </c>
      <c r="AE26" s="12">
        <v>103</v>
      </c>
      <c r="AF26" s="12">
        <v>103.333333333333</v>
      </c>
      <c r="AG26" s="12">
        <v>106.333333333333</v>
      </c>
      <c r="AH26" s="12">
        <v>104.333333333333</v>
      </c>
      <c r="AI26" s="12">
        <v>107.333333333333</v>
      </c>
      <c r="AJ26" s="12">
        <v>106.666666666667</v>
      </c>
      <c r="AK26" s="12">
        <v>104.666666666667</v>
      </c>
      <c r="AL26" s="12">
        <v>102.333333333333</v>
      </c>
      <c r="AM26" s="12">
        <v>98</v>
      </c>
      <c r="AN26" s="12">
        <v>94.3333333333333</v>
      </c>
      <c r="AO26" s="12">
        <v>92</v>
      </c>
      <c r="AP26" s="12">
        <v>94</v>
      </c>
      <c r="AQ26" s="12">
        <v>95.3333333333333</v>
      </c>
      <c r="AR26" s="12">
        <v>98.3333333333333</v>
      </c>
      <c r="AS26" s="12">
        <v>99.6666666666667</v>
      </c>
      <c r="AT26" s="12">
        <v>102.666666666667</v>
      </c>
      <c r="AU26" s="12">
        <v>101</v>
      </c>
      <c r="AV26" s="12">
        <v>98.6666666666667</v>
      </c>
      <c r="AW26" s="12">
        <v>95.6666666666667</v>
      </c>
      <c r="AX26" s="12">
        <v>95</v>
      </c>
      <c r="AZ26" s="12" t="s">
        <v>37</v>
      </c>
      <c r="BA26" s="12">
        <f t="shared" si="9"/>
        <v>2.896995459317246</v>
      </c>
      <c r="BB26" s="12">
        <f t="shared" si="9"/>
        <v>2.9055860149285779</v>
      </c>
      <c r="BC26" s="12">
        <f t="shared" si="9"/>
        <v>2.7294368523632784</v>
      </c>
      <c r="BD26" s="12">
        <f t="shared" si="9"/>
        <v>2.6580445037357805</v>
      </c>
      <c r="BE26" s="12">
        <f t="shared" si="9"/>
        <v>2.5669901955309062</v>
      </c>
      <c r="BF26" s="12">
        <f t="shared" si="9"/>
        <v>2.5210062987138118</v>
      </c>
      <c r="BG26" s="12">
        <f t="shared" si="9"/>
        <v>2.5416431852015906</v>
      </c>
      <c r="BH26" s="12">
        <f t="shared" si="9"/>
        <v>2.3969815523698137</v>
      </c>
      <c r="BI26" s="12">
        <f t="shared" si="9"/>
        <v>2.3516531405751384</v>
      </c>
      <c r="BJ26" s="12">
        <f t="shared" si="9"/>
        <v>2.2129489003116256</v>
      </c>
      <c r="BK26" s="12">
        <f t="shared" si="7"/>
        <v>2.139929486093004</v>
      </c>
      <c r="BL26" s="12">
        <f t="shared" si="7"/>
        <v>2.0240436296963265</v>
      </c>
      <c r="BM26" s="12">
        <f t="shared" si="7"/>
        <v>1.9681713923460546</v>
      </c>
      <c r="BN26" s="12">
        <f t="shared" si="7"/>
        <v>1.9233454521037512</v>
      </c>
      <c r="BO26" s="12">
        <f t="shared" si="7"/>
        <v>1.8547038024868787</v>
      </c>
      <c r="BP26" s="12">
        <f t="shared" si="7"/>
        <v>1.8129537685661785</v>
      </c>
      <c r="BQ26" s="12">
        <f t="shared" si="7"/>
        <v>1.8042309945446009</v>
      </c>
      <c r="BR26" s="12">
        <f t="shared" si="7"/>
        <v>1.7666039460460947</v>
      </c>
      <c r="BS26" s="12">
        <f t="shared" si="7"/>
        <v>1.7240147098109213</v>
      </c>
      <c r="BT26" s="12">
        <f t="shared" si="7"/>
        <v>1.6868225466680817</v>
      </c>
      <c r="BU26" s="12">
        <f t="shared" si="7"/>
        <v>1.6713510384511627</v>
      </c>
      <c r="BV26" s="12">
        <f t="shared" si="7"/>
        <v>1.5989527483255641</v>
      </c>
      <c r="BW26" s="12">
        <f t="shared" si="7"/>
        <v>1.4878827741401592</v>
      </c>
      <c r="BX26" s="12">
        <f t="shared" si="7"/>
        <v>1.434089803108517</v>
      </c>
      <c r="BY26" s="12">
        <f t="shared" si="7"/>
        <v>1.4481082741095799</v>
      </c>
      <c r="BZ26" s="12">
        <f t="shared" si="7"/>
        <v>1.5337270342144149</v>
      </c>
      <c r="CA26" s="12">
        <f t="shared" si="8"/>
        <v>1.6069623778424948</v>
      </c>
      <c r="CB26" s="12">
        <f t="shared" si="8"/>
        <v>1.3293223728841745</v>
      </c>
      <c r="CC26" s="12">
        <f t="shared" si="8"/>
        <v>0.87374565587405362</v>
      </c>
      <c r="CD26" s="12">
        <f t="shared" si="8"/>
        <v>0.40064926143908919</v>
      </c>
      <c r="CE26" s="12">
        <f t="shared" si="8"/>
        <v>0.41164583430793017</v>
      </c>
      <c r="CF26" s="12">
        <f t="shared" si="5"/>
        <v>0.36700919008139976</v>
      </c>
      <c r="CG26" s="12">
        <f t="shared" si="5"/>
        <v>0.31249877162502748</v>
      </c>
      <c r="CH26" s="12">
        <f t="shared" si="5"/>
        <v>0.37715415526921192</v>
      </c>
      <c r="CI26" s="12">
        <f t="shared" si="5"/>
        <v>0.41300814774152472</v>
      </c>
      <c r="CJ26" s="12">
        <f t="shared" si="5"/>
        <v>0.39112967060585291</v>
      </c>
      <c r="CK26" s="12">
        <f t="shared" si="5"/>
        <v>0.36808674237374811</v>
      </c>
      <c r="CL26" s="12">
        <f t="shared" si="5"/>
        <v>0.31880335829860262</v>
      </c>
      <c r="CM26" s="12">
        <f t="shared" si="5"/>
        <v>0.29444270029796443</v>
      </c>
      <c r="CN26" s="12">
        <f t="shared" si="5"/>
        <v>0.24194458442252081</v>
      </c>
      <c r="CO26" s="12">
        <f t="shared" si="5"/>
        <v>0.21408710714858958</v>
      </c>
      <c r="CP26" s="12">
        <f t="shared" si="5"/>
        <v>0.22384351977554007</v>
      </c>
      <c r="CQ26" s="12">
        <f t="shared" si="5"/>
        <v>0.35135655074925259</v>
      </c>
      <c r="CR26" s="12">
        <f t="shared" si="5"/>
        <v>0.4325370218788625</v>
      </c>
      <c r="CS26" s="12">
        <f t="shared" si="5"/>
        <v>0.4349717014277022</v>
      </c>
      <c r="CT26" s="12">
        <f t="shared" si="5"/>
        <v>0.42586874612123332</v>
      </c>
      <c r="CU26" s="12">
        <f t="shared" si="5"/>
        <v>0.43006359145158557</v>
      </c>
      <c r="CV26" s="12">
        <f t="shared" si="6"/>
        <v>0.42892915003004772</v>
      </c>
      <c r="CW26" s="12">
        <f t="shared" si="4"/>
        <v>0.28007212282235616</v>
      </c>
    </row>
    <row r="27" spans="1:101">
      <c r="A27" s="12" t="s">
        <v>21</v>
      </c>
      <c r="B27" s="12">
        <v>27.406666666666698</v>
      </c>
      <c r="C27" s="12">
        <v>30.5966666666667</v>
      </c>
      <c r="D27" s="12">
        <v>32.229999999999997</v>
      </c>
      <c r="E27" s="12">
        <v>36.256666666666703</v>
      </c>
      <c r="F27" s="12">
        <v>40.83</v>
      </c>
      <c r="G27" s="12">
        <v>46.43</v>
      </c>
      <c r="H27" s="12">
        <v>52.463333333333303</v>
      </c>
      <c r="I27" s="12">
        <v>57.8066666666667</v>
      </c>
      <c r="J27" s="12">
        <v>62.793333333333301</v>
      </c>
      <c r="K27" s="12">
        <v>66.656666666666695</v>
      </c>
      <c r="L27" s="12">
        <v>71.696666666666701</v>
      </c>
      <c r="M27" s="12">
        <v>77.849999999999994</v>
      </c>
      <c r="N27" s="12">
        <v>86.44</v>
      </c>
      <c r="O27" s="12">
        <v>90.81</v>
      </c>
      <c r="P27" s="12">
        <v>95.05</v>
      </c>
      <c r="Q27" s="12">
        <v>95.586666666666702</v>
      </c>
      <c r="R27" s="12">
        <v>100.956666666667</v>
      </c>
      <c r="S27" s="12">
        <v>105.606666666667</v>
      </c>
      <c r="T27" s="12">
        <v>103.67333333333301</v>
      </c>
      <c r="U27" s="12">
        <v>99.6666666666667</v>
      </c>
      <c r="V27" s="12">
        <v>93.876666666666694</v>
      </c>
      <c r="W27" s="12">
        <v>90.176666666666705</v>
      </c>
      <c r="X27" s="12">
        <v>87.533333333333303</v>
      </c>
      <c r="Y27" s="12">
        <v>85.383333333333297</v>
      </c>
      <c r="Z27" s="12">
        <v>85.63</v>
      </c>
      <c r="AA27" s="12">
        <v>88.42</v>
      </c>
      <c r="AB27" s="12">
        <v>88.663333333333298</v>
      </c>
      <c r="AC27" s="12">
        <v>72.036666666666704</v>
      </c>
      <c r="AD27" s="12">
        <v>52.06</v>
      </c>
      <c r="AE27" s="12">
        <v>38.93</v>
      </c>
      <c r="AF27" s="12">
        <v>42.72</v>
      </c>
      <c r="AG27" s="12">
        <v>49.5833333333333</v>
      </c>
      <c r="AH27" s="12">
        <v>49.41</v>
      </c>
      <c r="AI27" s="12">
        <v>53.18</v>
      </c>
      <c r="AJ27" s="12">
        <v>56</v>
      </c>
      <c r="AK27" s="12">
        <v>56.076666666666704</v>
      </c>
      <c r="AL27" s="12">
        <v>55.226666666666702</v>
      </c>
      <c r="AM27" s="12">
        <v>52.893333333333302</v>
      </c>
      <c r="AN27" s="12">
        <v>52.566666666666698</v>
      </c>
      <c r="AO27" s="12">
        <v>51.356666666666698</v>
      </c>
      <c r="AP27" s="12">
        <v>53.56</v>
      </c>
      <c r="AQ27" s="12">
        <v>53.3466666666667</v>
      </c>
      <c r="AR27" s="12">
        <v>57.133333333333297</v>
      </c>
      <c r="AS27" s="12">
        <v>59.58</v>
      </c>
      <c r="AT27" s="12">
        <v>67.683333333333294</v>
      </c>
      <c r="AU27" s="12">
        <v>69.613333333333301</v>
      </c>
      <c r="AV27" s="12">
        <v>64.353333333333296</v>
      </c>
      <c r="AW27" s="12">
        <v>63.496666666666698</v>
      </c>
      <c r="AX27" s="12">
        <v>75.650000000000006</v>
      </c>
      <c r="AZ27" s="12" t="s">
        <v>21</v>
      </c>
      <c r="BA27" s="12">
        <f t="shared" si="9"/>
        <v>-0.59918941374839707</v>
      </c>
      <c r="BB27" s="12">
        <f t="shared" si="9"/>
        <v>-0.5742755208237309</v>
      </c>
      <c r="BC27" s="12">
        <f t="shared" si="9"/>
        <v>-0.57899975281396443</v>
      </c>
      <c r="BD27" s="12">
        <f t="shared" si="9"/>
        <v>-0.55105104167726848</v>
      </c>
      <c r="BE27" s="12">
        <f t="shared" si="9"/>
        <v>-0.53745388003002248</v>
      </c>
      <c r="BF27" s="12">
        <f t="shared" si="9"/>
        <v>-0.50005724398818208</v>
      </c>
      <c r="BG27" s="12">
        <f t="shared" si="9"/>
        <v>-0.46262935218254148</v>
      </c>
      <c r="BH27" s="12">
        <f t="shared" si="9"/>
        <v>-0.44197471932606885</v>
      </c>
      <c r="BI27" s="12">
        <f t="shared" si="9"/>
        <v>-0.41795929341660781</v>
      </c>
      <c r="BJ27" s="12">
        <f t="shared" si="9"/>
        <v>-0.40386255007667521</v>
      </c>
      <c r="BK27" s="12">
        <f t="shared" si="7"/>
        <v>-0.37778031569142767</v>
      </c>
      <c r="BL27" s="12">
        <f t="shared" si="7"/>
        <v>-0.33280342518422767</v>
      </c>
      <c r="BM27" s="12">
        <f t="shared" si="7"/>
        <v>-0.27125202925851766</v>
      </c>
      <c r="BN27" s="12">
        <f t="shared" si="7"/>
        <v>-0.2364520001040038</v>
      </c>
      <c r="BO27" s="12">
        <f t="shared" si="7"/>
        <v>-0.2250816086180466</v>
      </c>
      <c r="BP27" s="12">
        <f t="shared" si="7"/>
        <v>-0.23442367358393632</v>
      </c>
      <c r="BQ27" s="12">
        <f t="shared" si="7"/>
        <v>-0.21391100827599679</v>
      </c>
      <c r="BR27" s="12">
        <f t="shared" si="7"/>
        <v>-0.18008958170229641</v>
      </c>
      <c r="BS27" s="12">
        <f t="shared" si="7"/>
        <v>-0.19595514849787973</v>
      </c>
      <c r="BT27" s="12">
        <f t="shared" si="7"/>
        <v>-0.21268606474112342</v>
      </c>
      <c r="BU27" s="12">
        <f t="shared" si="7"/>
        <v>-0.27942942271836851</v>
      </c>
      <c r="BV27" s="12">
        <f t="shared" si="7"/>
        <v>-0.30389069105924466</v>
      </c>
      <c r="BW27" s="12">
        <f t="shared" si="7"/>
        <v>-0.31845775211629695</v>
      </c>
      <c r="BX27" s="12">
        <f t="shared" si="7"/>
        <v>-0.30871760204112575</v>
      </c>
      <c r="BY27" s="12">
        <f t="shared" si="7"/>
        <v>-0.31227085143843408</v>
      </c>
      <c r="BZ27" s="12">
        <f t="shared" si="7"/>
        <v>-0.2931264468606572</v>
      </c>
      <c r="CA27" s="12">
        <f t="shared" si="8"/>
        <v>-0.28342027127497332</v>
      </c>
      <c r="CB27" s="12">
        <f t="shared" si="8"/>
        <v>-0.40071888766139824</v>
      </c>
      <c r="CC27" s="12">
        <f t="shared" si="8"/>
        <v>-0.58188080022616173</v>
      </c>
      <c r="CD27" s="12">
        <f t="shared" si="8"/>
        <v>-0.58869165808139556</v>
      </c>
      <c r="CE27" s="12">
        <f t="shared" si="8"/>
        <v>-0.53651583954175408</v>
      </c>
      <c r="CF27" s="12">
        <f t="shared" si="5"/>
        <v>-0.54301077266075903</v>
      </c>
      <c r="CG27" s="12">
        <f t="shared" si="5"/>
        <v>-0.55605161323266017</v>
      </c>
      <c r="CH27" s="12">
        <f t="shared" si="5"/>
        <v>-0.47335244532433257</v>
      </c>
      <c r="CI27" s="12">
        <f t="shared" si="5"/>
        <v>-0.39219868211299957</v>
      </c>
      <c r="CJ27" s="12">
        <f t="shared" si="5"/>
        <v>-0.38460696913478354</v>
      </c>
      <c r="CK27" s="12">
        <f t="shared" si="5"/>
        <v>-0.4069081780082916</v>
      </c>
      <c r="CL27" s="12">
        <f t="shared" si="5"/>
        <v>-0.45704316500056985</v>
      </c>
      <c r="CM27" s="12">
        <f t="shared" si="5"/>
        <v>-0.45086621072759792</v>
      </c>
      <c r="CN27" s="12">
        <f t="shared" si="5"/>
        <v>-0.55750645445271607</v>
      </c>
      <c r="CO27" s="12">
        <f t="shared" si="5"/>
        <v>-0.56649970054635257</v>
      </c>
      <c r="CP27" s="12">
        <f t="shared" si="5"/>
        <v>-0.53972361033355809</v>
      </c>
      <c r="CQ27" s="12">
        <f t="shared" si="5"/>
        <v>-0.43239974547306714</v>
      </c>
      <c r="CR27" s="12">
        <f t="shared" si="5"/>
        <v>-0.33000899508785181</v>
      </c>
      <c r="CS27" s="12">
        <f t="shared" si="5"/>
        <v>-0.22378847152824158</v>
      </c>
      <c r="CT27" s="12">
        <f t="shared" si="5"/>
        <v>-0.15506948918667424</v>
      </c>
      <c r="CU27" s="12">
        <f t="shared" si="5"/>
        <v>-0.1998305218745787</v>
      </c>
      <c r="CV27" s="12">
        <f t="shared" si="6"/>
        <v>-0.16792041993527276</v>
      </c>
      <c r="CW27" s="12">
        <f t="shared" si="4"/>
        <v>-4.9647380059727499E-2</v>
      </c>
    </row>
    <row r="28" spans="1:101">
      <c r="A28" s="12" t="s">
        <v>38</v>
      </c>
      <c r="B28" s="12">
        <v>26.38</v>
      </c>
      <c r="C28" s="12">
        <v>30.0833333333333</v>
      </c>
      <c r="D28" s="12">
        <v>33.869999999999997</v>
      </c>
      <c r="E28" s="12">
        <v>34.106666666666698</v>
      </c>
      <c r="F28" s="12">
        <v>34.28</v>
      </c>
      <c r="G28" s="12">
        <v>36.063333333333297</v>
      </c>
      <c r="H28" s="12">
        <v>41.0133333333333</v>
      </c>
      <c r="I28" s="12">
        <v>39.053333333333299</v>
      </c>
      <c r="J28" s="12">
        <v>39.463333333333303</v>
      </c>
      <c r="K28" s="12">
        <v>42.573333333333302</v>
      </c>
      <c r="L28" s="12">
        <v>51.683333333333302</v>
      </c>
      <c r="M28" s="12">
        <v>58.313333333333297</v>
      </c>
      <c r="N28" s="12">
        <v>60.68</v>
      </c>
      <c r="O28" s="12">
        <v>59.9166666666667</v>
      </c>
      <c r="P28" s="12">
        <v>68.633333333333297</v>
      </c>
      <c r="Q28" s="12">
        <v>71.723333333333301</v>
      </c>
      <c r="R28" s="12">
        <v>80.516666666666694</v>
      </c>
      <c r="S28" s="12">
        <v>78.543333333333294</v>
      </c>
      <c r="T28" s="12">
        <v>85.396666666666704</v>
      </c>
      <c r="U28" s="12">
        <v>85.476666666666702</v>
      </c>
      <c r="V28" s="12">
        <v>86.356666666666698</v>
      </c>
      <c r="W28" s="12">
        <v>81.176666666666705</v>
      </c>
      <c r="X28" s="12">
        <v>77.47</v>
      </c>
      <c r="Y28" s="12">
        <v>78.11</v>
      </c>
      <c r="Z28" s="12">
        <v>79.48</v>
      </c>
      <c r="AA28" s="12">
        <v>84.95</v>
      </c>
      <c r="AB28" s="12">
        <v>83.766666666666694</v>
      </c>
      <c r="AC28" s="12">
        <v>86.603333333333296</v>
      </c>
      <c r="AD28" s="12">
        <v>83.55</v>
      </c>
      <c r="AE28" s="12">
        <v>84.206666666666706</v>
      </c>
      <c r="AF28" s="12">
        <v>82.323333333333295</v>
      </c>
      <c r="AG28" s="12">
        <v>82.623333333333306</v>
      </c>
      <c r="AH28" s="12">
        <v>68.010000000000005</v>
      </c>
      <c r="AI28" s="12">
        <v>54.0133333333333</v>
      </c>
      <c r="AJ28" s="12">
        <v>41</v>
      </c>
      <c r="AK28" s="12">
        <v>41</v>
      </c>
      <c r="AL28" s="12">
        <v>38</v>
      </c>
      <c r="AM28" s="12">
        <v>37</v>
      </c>
      <c r="AN28" s="12">
        <v>36.6666666666667</v>
      </c>
      <c r="AO28" s="12">
        <v>37.6666666666667</v>
      </c>
      <c r="AP28" s="12">
        <v>31.3333333333333</v>
      </c>
      <c r="AQ28" s="12">
        <v>27.3333333333333</v>
      </c>
      <c r="AR28" s="12">
        <v>21.3333333333333</v>
      </c>
      <c r="AS28" s="12">
        <v>18</v>
      </c>
      <c r="AT28" s="12">
        <v>15.3333333333333</v>
      </c>
      <c r="AU28" s="12">
        <v>13.3333333333333</v>
      </c>
      <c r="AV28" s="12">
        <v>14.3333333333333</v>
      </c>
      <c r="AW28" s="12">
        <v>13.3333333333333</v>
      </c>
      <c r="AX28" s="12">
        <v>14</v>
      </c>
      <c r="AZ28" s="12" t="s">
        <v>38</v>
      </c>
      <c r="BA28" s="12">
        <f t="shared" si="9"/>
        <v>-0.61390476065936983</v>
      </c>
      <c r="BB28" s="12">
        <f t="shared" si="9"/>
        <v>-0.58155269897864359</v>
      </c>
      <c r="BC28" s="12">
        <f t="shared" si="9"/>
        <v>-0.55597314636684025</v>
      </c>
      <c r="BD28" s="12">
        <f t="shared" si="9"/>
        <v>-0.57993800718919275</v>
      </c>
      <c r="BE28" s="12">
        <f t="shared" si="9"/>
        <v>-0.62031495865644493</v>
      </c>
      <c r="BF28" s="12">
        <f t="shared" si="9"/>
        <v>-0.62882809521144922</v>
      </c>
      <c r="BG28" s="12">
        <f t="shared" si="9"/>
        <v>-0.60254198763787525</v>
      </c>
      <c r="BH28" s="12">
        <f t="shared" si="9"/>
        <v>-0.66476063664684526</v>
      </c>
      <c r="BI28" s="12">
        <f t="shared" si="9"/>
        <v>-0.68959950901768197</v>
      </c>
      <c r="BJ28" s="12">
        <f t="shared" si="9"/>
        <v>-0.68303186566724206</v>
      </c>
      <c r="BK28" s="12">
        <f t="shared" si="7"/>
        <v>-0.60597888532872424</v>
      </c>
      <c r="BL28" s="12">
        <f t="shared" si="7"/>
        <v>-0.54493015607160267</v>
      </c>
      <c r="BM28" s="12">
        <f t="shared" si="7"/>
        <v>-0.53499064463150614</v>
      </c>
      <c r="BN28" s="12">
        <f t="shared" si="7"/>
        <v>-0.54253641968076494</v>
      </c>
      <c r="BO28" s="12">
        <f t="shared" si="7"/>
        <v>-0.48091067691249656</v>
      </c>
      <c r="BP28" s="12">
        <f t="shared" si="7"/>
        <v>-0.46201602631685496</v>
      </c>
      <c r="BQ28" s="12">
        <f t="shared" si="7"/>
        <v>-0.40172492461200821</v>
      </c>
      <c r="BR28" s="12">
        <f t="shared" si="7"/>
        <v>-0.42092712706220597</v>
      </c>
      <c r="BS28" s="12">
        <f t="shared" si="7"/>
        <v>-0.35614497355238506</v>
      </c>
      <c r="BT28" s="12">
        <f t="shared" si="7"/>
        <v>-0.3392525810235662</v>
      </c>
      <c r="BU28" s="12">
        <f t="shared" si="7"/>
        <v>-0.34645185084334496</v>
      </c>
      <c r="BV28" s="12">
        <f t="shared" si="7"/>
        <v>-0.38409671838438164</v>
      </c>
      <c r="BW28" s="12">
        <f t="shared" si="7"/>
        <v>-0.40738737034088557</v>
      </c>
      <c r="BX28" s="12">
        <f t="shared" si="7"/>
        <v>-0.37333182975778917</v>
      </c>
      <c r="BY28" s="12">
        <f t="shared" si="7"/>
        <v>-0.36833484865303184</v>
      </c>
      <c r="BZ28" s="12">
        <f t="shared" si="7"/>
        <v>-0.32579814961284154</v>
      </c>
      <c r="CA28" s="12">
        <f t="shared" si="8"/>
        <v>-0.33228739626051751</v>
      </c>
      <c r="CB28" s="12">
        <f t="shared" si="8"/>
        <v>-0.2265710446516063</v>
      </c>
      <c r="CC28" s="12">
        <f t="shared" si="8"/>
        <v>-0.14005766917685294</v>
      </c>
      <c r="CD28" s="12">
        <f t="shared" si="8"/>
        <v>0.11045082721316539</v>
      </c>
      <c r="CE28" s="12">
        <f t="shared" si="8"/>
        <v>8.2990806246199617E-2</v>
      </c>
      <c r="CF28" s="12">
        <f t="shared" si="5"/>
        <v>-1.3194745013162736E-2</v>
      </c>
      <c r="CG28" s="12">
        <f t="shared" si="5"/>
        <v>-0.26191365441091297</v>
      </c>
      <c r="CH28" s="12">
        <f t="shared" si="5"/>
        <v>-0.46026450674570529</v>
      </c>
      <c r="CI28" s="12">
        <f t="shared" si="5"/>
        <v>-0.63058228305677166</v>
      </c>
      <c r="CJ28" s="12">
        <f t="shared" si="5"/>
        <v>-0.62530511151983437</v>
      </c>
      <c r="CK28" s="12">
        <f t="shared" si="5"/>
        <v>-0.69031984999629192</v>
      </c>
      <c r="CL28" s="12">
        <f t="shared" si="5"/>
        <v>-0.7304126760181906</v>
      </c>
      <c r="CM28" s="12">
        <f t="shared" si="5"/>
        <v>-0.73459514174052187</v>
      </c>
      <c r="CN28" s="12">
        <f t="shared" si="5"/>
        <v>-0.82678763354404716</v>
      </c>
      <c r="CO28" s="12">
        <f t="shared" si="5"/>
        <v>-0.99552647549771123</v>
      </c>
      <c r="CP28" s="12">
        <f t="shared" si="5"/>
        <v>-1.0128006096485331</v>
      </c>
      <c r="CQ28" s="12">
        <f t="shared" si="5"/>
        <v>-1.1134307018992575</v>
      </c>
      <c r="CR28" s="12">
        <f t="shared" si="5"/>
        <v>-1.1209618485422661</v>
      </c>
      <c r="CS28" s="12">
        <f t="shared" si="5"/>
        <v>-1.2095748951845526</v>
      </c>
      <c r="CT28" s="12">
        <f t="shared" si="5"/>
        <v>-1.1967603520731125</v>
      </c>
      <c r="CU28" s="12">
        <f t="shared" si="5"/>
        <v>-1.1180538621283578</v>
      </c>
      <c r="CV28" s="12">
        <f t="shared" si="6"/>
        <v>-1.0986000571136085</v>
      </c>
      <c r="CW28" s="12">
        <f t="shared" si="4"/>
        <v>-1.1001490520328783</v>
      </c>
    </row>
    <row r="29" spans="1:101">
      <c r="A29" s="12" t="s">
        <v>24</v>
      </c>
      <c r="B29" s="12" t="s">
        <v>89</v>
      </c>
      <c r="C29" s="12" t="s">
        <v>89</v>
      </c>
      <c r="D29" s="12" t="s">
        <v>89</v>
      </c>
      <c r="E29" s="12" t="s">
        <v>89</v>
      </c>
      <c r="F29" s="12" t="s">
        <v>89</v>
      </c>
      <c r="G29" s="12" t="s">
        <v>89</v>
      </c>
      <c r="H29" s="12" t="s">
        <v>89</v>
      </c>
      <c r="I29" s="12" t="s">
        <v>89</v>
      </c>
      <c r="J29" s="12" t="s">
        <v>89</v>
      </c>
      <c r="K29" s="12" t="s">
        <v>89</v>
      </c>
      <c r="L29" s="12" t="s">
        <v>89</v>
      </c>
      <c r="M29" s="12" t="s">
        <v>89</v>
      </c>
      <c r="N29" s="12" t="s">
        <v>89</v>
      </c>
      <c r="O29" s="12" t="s">
        <v>89</v>
      </c>
      <c r="P29" s="12" t="s">
        <v>89</v>
      </c>
      <c r="Q29" s="12" t="s">
        <v>89</v>
      </c>
      <c r="R29" s="12" t="s">
        <v>89</v>
      </c>
      <c r="S29" s="12" t="s">
        <v>89</v>
      </c>
      <c r="T29" s="12" t="s">
        <v>89</v>
      </c>
      <c r="U29" s="12" t="s">
        <v>89</v>
      </c>
      <c r="V29" s="12" t="s">
        <v>89</v>
      </c>
      <c r="W29" s="12" t="s">
        <v>89</v>
      </c>
      <c r="X29" s="12" t="s">
        <v>89</v>
      </c>
      <c r="Y29" s="12" t="s">
        <v>89</v>
      </c>
      <c r="Z29" s="12" t="s">
        <v>89</v>
      </c>
      <c r="AA29" s="12" t="s">
        <v>89</v>
      </c>
      <c r="AB29" s="12" t="s">
        <v>89</v>
      </c>
      <c r="AC29" s="12" t="s">
        <v>89</v>
      </c>
      <c r="AD29" s="12" t="s">
        <v>89</v>
      </c>
      <c r="AE29" s="12" t="s">
        <v>89</v>
      </c>
      <c r="AF29" s="12">
        <v>-34.341293333333297</v>
      </c>
      <c r="AG29" s="12">
        <v>14.216113333333301</v>
      </c>
      <c r="AH29" s="12">
        <v>62.906030000000001</v>
      </c>
      <c r="AI29" s="12">
        <v>59.561993333333298</v>
      </c>
      <c r="AJ29" s="12">
        <v>57.776200000000003</v>
      </c>
      <c r="AK29" s="12">
        <v>59.591886666666703</v>
      </c>
      <c r="AL29" s="12">
        <v>55.178816666666698</v>
      </c>
      <c r="AM29" s="12">
        <v>63.7806766666667</v>
      </c>
      <c r="AN29" s="12">
        <v>60.835873333333303</v>
      </c>
      <c r="AO29" s="12">
        <v>62.365776666666697</v>
      </c>
      <c r="AP29" s="12">
        <v>61.176810000000003</v>
      </c>
      <c r="AQ29" s="12">
        <v>58.994423333333302</v>
      </c>
      <c r="AR29" s="12">
        <v>55.638716666666703</v>
      </c>
      <c r="AS29" s="12">
        <v>52.680043333333302</v>
      </c>
      <c r="AT29" s="12">
        <v>57.997610000000002</v>
      </c>
      <c r="AU29" s="12">
        <v>51.5854966666667</v>
      </c>
      <c r="AV29" s="12">
        <v>46.4790566666667</v>
      </c>
      <c r="AW29" s="12">
        <v>49.144383333333302</v>
      </c>
      <c r="AX29" s="12">
        <v>56.664123333333301</v>
      </c>
      <c r="AZ29" s="12" t="s">
        <v>24</v>
      </c>
      <c r="BA29" s="12" t="e">
        <f t="shared" si="9"/>
        <v>#VALUE!</v>
      </c>
      <c r="BB29" s="12" t="e">
        <f t="shared" si="9"/>
        <v>#VALUE!</v>
      </c>
      <c r="BC29" s="12" t="e">
        <f t="shared" si="9"/>
        <v>#VALUE!</v>
      </c>
      <c r="BD29" s="12" t="e">
        <f t="shared" si="9"/>
        <v>#VALUE!</v>
      </c>
      <c r="BE29" s="12" t="e">
        <f t="shared" si="9"/>
        <v>#VALUE!</v>
      </c>
      <c r="BF29" s="12" t="e">
        <f t="shared" si="9"/>
        <v>#VALUE!</v>
      </c>
      <c r="BG29" s="12" t="e">
        <f t="shared" si="9"/>
        <v>#VALUE!</v>
      </c>
      <c r="BH29" s="12" t="e">
        <f t="shared" si="9"/>
        <v>#VALUE!</v>
      </c>
      <c r="BI29" s="12" t="e">
        <f t="shared" si="9"/>
        <v>#VALUE!</v>
      </c>
      <c r="BJ29" s="12" t="e">
        <f t="shared" si="9"/>
        <v>#VALUE!</v>
      </c>
      <c r="BK29" s="12" t="e">
        <f t="shared" si="7"/>
        <v>#VALUE!</v>
      </c>
      <c r="BL29" s="12" t="e">
        <f t="shared" si="7"/>
        <v>#VALUE!</v>
      </c>
      <c r="BM29" s="12" t="e">
        <f t="shared" si="7"/>
        <v>#VALUE!</v>
      </c>
      <c r="BN29" s="12" t="e">
        <f t="shared" si="7"/>
        <v>#VALUE!</v>
      </c>
      <c r="BO29" s="12" t="e">
        <f t="shared" si="7"/>
        <v>#VALUE!</v>
      </c>
      <c r="BP29" s="12" t="e">
        <f t="shared" si="7"/>
        <v>#VALUE!</v>
      </c>
      <c r="BQ29" s="12" t="e">
        <f t="shared" si="7"/>
        <v>#VALUE!</v>
      </c>
      <c r="BR29" s="12" t="e">
        <f t="shared" si="7"/>
        <v>#VALUE!</v>
      </c>
      <c r="BS29" s="12" t="e">
        <f t="shared" si="7"/>
        <v>#VALUE!</v>
      </c>
      <c r="BT29" s="12" t="e">
        <f t="shared" si="7"/>
        <v>#VALUE!</v>
      </c>
      <c r="BU29" s="12" t="e">
        <f t="shared" si="7"/>
        <v>#VALUE!</v>
      </c>
      <c r="BV29" s="12" t="e">
        <f t="shared" si="7"/>
        <v>#VALUE!</v>
      </c>
      <c r="BW29" s="12" t="e">
        <f t="shared" si="7"/>
        <v>#VALUE!</v>
      </c>
      <c r="BX29" s="12" t="e">
        <f t="shared" si="7"/>
        <v>#VALUE!</v>
      </c>
      <c r="BY29" s="12" t="e">
        <f t="shared" si="7"/>
        <v>#VALUE!</v>
      </c>
      <c r="BZ29" s="12" t="e">
        <f t="shared" si="7"/>
        <v>#VALUE!</v>
      </c>
      <c r="CA29" s="12" t="e">
        <f t="shared" si="8"/>
        <v>#VALUE!</v>
      </c>
      <c r="CB29" s="12" t="e">
        <f t="shared" si="8"/>
        <v>#VALUE!</v>
      </c>
      <c r="CC29" s="12" t="e">
        <f t="shared" si="8"/>
        <v>#VALUE!</v>
      </c>
      <c r="CD29" s="12" t="e">
        <f t="shared" si="8"/>
        <v>#VALUE!</v>
      </c>
      <c r="CE29" s="12">
        <f t="shared" si="8"/>
        <v>-1.7419695055550934</v>
      </c>
      <c r="CF29" s="12">
        <f t="shared" si="5"/>
        <v>-1.1101451555099908</v>
      </c>
      <c r="CG29" s="12">
        <f t="shared" si="5"/>
        <v>-0.34262716611453842</v>
      </c>
      <c r="CH29" s="12">
        <f t="shared" si="5"/>
        <v>-0.37311988121727852</v>
      </c>
      <c r="CI29" s="12">
        <f t="shared" si="5"/>
        <v>-0.36397088531324434</v>
      </c>
      <c r="CJ29" s="12">
        <f t="shared" si="5"/>
        <v>-0.328486677907184</v>
      </c>
      <c r="CK29" s="12">
        <f t="shared" si="5"/>
        <v>-0.40769540218619177</v>
      </c>
      <c r="CL29" s="12">
        <f t="shared" si="5"/>
        <v>-0.26977799784572648</v>
      </c>
      <c r="CM29" s="12">
        <f t="shared" si="5"/>
        <v>-0.30330563413273876</v>
      </c>
      <c r="CN29" s="12">
        <f t="shared" si="5"/>
        <v>-0.34095816215569896</v>
      </c>
      <c r="CO29" s="12">
        <f t="shared" si="5"/>
        <v>-0.41947741066705202</v>
      </c>
      <c r="CP29" s="12">
        <f t="shared" si="5"/>
        <v>-0.43701382906519154</v>
      </c>
      <c r="CQ29" s="12">
        <f t="shared" si="5"/>
        <v>-0.46083215379682346</v>
      </c>
      <c r="CR29" s="12">
        <f t="shared" si="5"/>
        <v>-0.46126297330362459</v>
      </c>
      <c r="CS29" s="12">
        <f t="shared" si="5"/>
        <v>-0.40617728843924661</v>
      </c>
      <c r="CT29" s="12">
        <f t="shared" si="5"/>
        <v>-0.48874810918091199</v>
      </c>
      <c r="CU29" s="12">
        <f t="shared" si="5"/>
        <v>-0.52795083425936051</v>
      </c>
      <c r="CV29" s="12">
        <f t="shared" si="6"/>
        <v>-0.43419813630208887</v>
      </c>
      <c r="CW29" s="12">
        <f t="shared" si="4"/>
        <v>-0.37316230596742256</v>
      </c>
    </row>
    <row r="30" spans="1:101">
      <c r="A30" s="12" t="s">
        <v>23</v>
      </c>
      <c r="B30" s="12">
        <v>17.612763333333302</v>
      </c>
      <c r="C30" s="12">
        <v>18.18094</v>
      </c>
      <c r="D30" s="12">
        <v>19.089256666666699</v>
      </c>
      <c r="E30" s="12">
        <v>18.4598266666667</v>
      </c>
      <c r="F30" s="12">
        <v>19.036553333333298</v>
      </c>
      <c r="G30" s="12">
        <v>22.871269999999999</v>
      </c>
      <c r="H30" s="12">
        <v>27.442213333333299</v>
      </c>
      <c r="I30" s="12">
        <v>33.657803333333298</v>
      </c>
      <c r="J30" s="12">
        <v>35.377113333333298</v>
      </c>
      <c r="K30" s="12">
        <v>38.97325</v>
      </c>
      <c r="L30" s="12">
        <v>39.105773333333303</v>
      </c>
      <c r="M30" s="12">
        <v>38.7334866666667</v>
      </c>
      <c r="N30" s="12">
        <v>39.075896666666701</v>
      </c>
      <c r="O30" s="12">
        <v>39.734103333333302</v>
      </c>
      <c r="P30" s="12">
        <v>41.803730000000002</v>
      </c>
      <c r="Q30" s="12">
        <v>45.972716666666699</v>
      </c>
      <c r="R30" s="12">
        <v>49.973329999999997</v>
      </c>
      <c r="S30" s="12">
        <v>52.513263333333299</v>
      </c>
      <c r="T30" s="12">
        <v>55.031730000000003</v>
      </c>
      <c r="U30" s="12">
        <v>56.928109999999997</v>
      </c>
      <c r="V30" s="12">
        <v>58.883896666666701</v>
      </c>
      <c r="W30" s="12">
        <v>63.548756666666698</v>
      </c>
      <c r="X30" s="12">
        <v>66.6966933333333</v>
      </c>
      <c r="Y30" s="12">
        <v>66.766059999999996</v>
      </c>
      <c r="Z30" s="12">
        <v>63.1375733333333</v>
      </c>
      <c r="AA30" s="12">
        <v>62.507436666666699</v>
      </c>
      <c r="AB30" s="12">
        <v>61.4779366666667</v>
      </c>
      <c r="AC30" s="12">
        <v>59.328146666666697</v>
      </c>
      <c r="AD30" s="12">
        <v>44.023656666666703</v>
      </c>
      <c r="AE30" s="12">
        <v>36.024050000000003</v>
      </c>
      <c r="AF30" s="12">
        <v>21.48001</v>
      </c>
      <c r="AG30" s="12">
        <v>21.8196366666667</v>
      </c>
      <c r="AH30" s="12">
        <v>20.625693333333299</v>
      </c>
      <c r="AI30" s="12">
        <v>28.2919566666667</v>
      </c>
      <c r="AJ30" s="12">
        <v>34.89573</v>
      </c>
      <c r="AK30" s="12">
        <v>36.662136666666697</v>
      </c>
      <c r="AL30" s="12">
        <v>35.901470000000003</v>
      </c>
      <c r="AM30" s="12">
        <v>39.264223333333298</v>
      </c>
      <c r="AN30" s="12">
        <v>42.933173333333301</v>
      </c>
      <c r="AO30" s="12">
        <v>46.254433333333303</v>
      </c>
      <c r="AP30" s="12">
        <v>47.353850000000001</v>
      </c>
      <c r="AQ30" s="12">
        <v>55.80997</v>
      </c>
      <c r="AR30" s="12">
        <v>61.587406666666702</v>
      </c>
      <c r="AS30" s="12">
        <v>67.316983333333297</v>
      </c>
      <c r="AT30" s="12">
        <v>78.295466666666698</v>
      </c>
      <c r="AU30" s="12">
        <v>81.917766666666694</v>
      </c>
      <c r="AV30" s="12">
        <v>85.036136666666707</v>
      </c>
      <c r="AW30" s="12">
        <v>64.516270000000006</v>
      </c>
      <c r="AX30" s="12">
        <v>54.333199999999998</v>
      </c>
      <c r="AZ30" s="12" t="s">
        <v>23</v>
      </c>
      <c r="BA30" s="12">
        <f t="shared" si="9"/>
        <v>-0.73956670449111972</v>
      </c>
      <c r="BB30" s="12">
        <f t="shared" si="9"/>
        <v>-0.75028484850429322</v>
      </c>
      <c r="BC30" s="12">
        <f t="shared" si="9"/>
        <v>-0.76350385352087669</v>
      </c>
      <c r="BD30" s="12">
        <f t="shared" si="9"/>
        <v>-0.79016578739877263</v>
      </c>
      <c r="BE30" s="12">
        <f t="shared" si="9"/>
        <v>-0.81315288732581092</v>
      </c>
      <c r="BF30" s="12">
        <f t="shared" si="9"/>
        <v>-0.79269496577330512</v>
      </c>
      <c r="BG30" s="12">
        <f t="shared" si="9"/>
        <v>-0.76837353045714063</v>
      </c>
      <c r="BH30" s="12">
        <f t="shared" si="9"/>
        <v>-0.72885847350154298</v>
      </c>
      <c r="BI30" s="12">
        <f t="shared" si="9"/>
        <v>-0.73717694930029765</v>
      </c>
      <c r="BJ30" s="12">
        <f t="shared" si="9"/>
        <v>-0.72476333142097193</v>
      </c>
      <c r="BK30" s="12">
        <f t="shared" si="7"/>
        <v>-0.74939233643768166</v>
      </c>
      <c r="BL30" s="12">
        <f t="shared" si="7"/>
        <v>-0.75752573010381796</v>
      </c>
      <c r="BM30" s="12">
        <f t="shared" si="7"/>
        <v>-0.75617994197266658</v>
      </c>
      <c r="BN30" s="12">
        <f t="shared" si="7"/>
        <v>-0.74250086239077517</v>
      </c>
      <c r="BO30" s="12">
        <f t="shared" si="7"/>
        <v>-0.7407387812712215</v>
      </c>
      <c r="BP30" s="12">
        <f t="shared" si="7"/>
        <v>-0.70760801255055272</v>
      </c>
      <c r="BQ30" s="12">
        <f t="shared" si="7"/>
        <v>-0.68237383250515304</v>
      </c>
      <c r="BR30" s="12">
        <f t="shared" si="7"/>
        <v>-0.65256962605271718</v>
      </c>
      <c r="BS30" s="12">
        <f t="shared" si="7"/>
        <v>-0.62228507344794792</v>
      </c>
      <c r="BT30" s="12">
        <f t="shared" si="7"/>
        <v>-0.59388904065654102</v>
      </c>
      <c r="BU30" s="12">
        <f t="shared" si="7"/>
        <v>-0.59130447753470272</v>
      </c>
      <c r="BV30" s="12">
        <f t="shared" si="7"/>
        <v>-0.54119278851161012</v>
      </c>
      <c r="BW30" s="12">
        <f t="shared" si="7"/>
        <v>-0.50259101878902279</v>
      </c>
      <c r="BX30" s="12">
        <f t="shared" si="7"/>
        <v>-0.47410817105442121</v>
      </c>
      <c r="BY30" s="12">
        <f t="shared" si="7"/>
        <v>-0.51731399712779136</v>
      </c>
      <c r="BZ30" s="12">
        <f t="shared" si="7"/>
        <v>-0.53710557273207415</v>
      </c>
      <c r="CA30" s="12">
        <f t="shared" si="8"/>
        <v>-0.55472160075590127</v>
      </c>
      <c r="CB30" s="12">
        <f t="shared" si="8"/>
        <v>-0.55265216083166013</v>
      </c>
      <c r="CC30" s="12">
        <f t="shared" si="8"/>
        <v>-0.69463540085241005</v>
      </c>
      <c r="CD30" s="12">
        <f t="shared" si="8"/>
        <v>-0.63356406708842772</v>
      </c>
      <c r="CE30" s="12">
        <f t="shared" si="8"/>
        <v>-0.86876855298682654</v>
      </c>
      <c r="CF30" s="12">
        <f t="shared" si="5"/>
        <v>-0.98821814193273561</v>
      </c>
      <c r="CG30" s="12">
        <f t="shared" si="5"/>
        <v>-1.011242861030109</v>
      </c>
      <c r="CH30" s="12">
        <f t="shared" si="5"/>
        <v>-0.86423226431100486</v>
      </c>
      <c r="CI30" s="12">
        <f t="shared" si="5"/>
        <v>-0.72759280730564091</v>
      </c>
      <c r="CJ30" s="12">
        <f t="shared" si="5"/>
        <v>-0.69455885767859282</v>
      </c>
      <c r="CK30" s="12">
        <f t="shared" si="5"/>
        <v>-0.72484468916136413</v>
      </c>
      <c r="CL30" s="12">
        <f t="shared" si="5"/>
        <v>-0.69146743951642808</v>
      </c>
      <c r="CM30" s="12">
        <f t="shared" si="5"/>
        <v>-0.62277191924249198</v>
      </c>
      <c r="CN30" s="12">
        <f t="shared" si="5"/>
        <v>-0.65786696635915209</v>
      </c>
      <c r="CO30" s="12">
        <f t="shared" si="5"/>
        <v>-0.6862929452688048</v>
      </c>
      <c r="CP30" s="12">
        <f t="shared" si="5"/>
        <v>-0.49492611612536136</v>
      </c>
      <c r="CQ30" s="12">
        <f t="shared" si="5"/>
        <v>-0.34766896831685379</v>
      </c>
      <c r="CR30" s="12">
        <f t="shared" si="5"/>
        <v>-0.1828327313882554</v>
      </c>
      <c r="CS30" s="12">
        <f t="shared" si="5"/>
        <v>-2.3954718595468587E-2</v>
      </c>
      <c r="CT30" s="12">
        <f t="shared" si="5"/>
        <v>7.2674216860388913E-2</v>
      </c>
      <c r="CU30" s="12">
        <f t="shared" si="5"/>
        <v>0.17984626266251449</v>
      </c>
      <c r="CV30" s="12">
        <f t="shared" si="6"/>
        <v>-0.14900373323849961</v>
      </c>
      <c r="CW30" s="12">
        <f t="shared" si="4"/>
        <v>-0.4128806978394074</v>
      </c>
    </row>
    <row r="31" spans="1:101">
      <c r="A31" s="12" t="s">
        <v>160</v>
      </c>
      <c r="B31" s="12">
        <v>56.6933333333333</v>
      </c>
      <c r="C31" s="12">
        <v>49.283333333333303</v>
      </c>
      <c r="D31" s="12">
        <v>45.0966666666667</v>
      </c>
      <c r="E31" s="12">
        <v>44.576666666666704</v>
      </c>
      <c r="F31" s="12">
        <v>54.703333333333298</v>
      </c>
      <c r="G31" s="12">
        <v>63.176666666666698</v>
      </c>
      <c r="H31" s="12">
        <v>70.113333333333301</v>
      </c>
      <c r="I31" s="12">
        <v>76.626666666666694</v>
      </c>
      <c r="J31" s="12">
        <v>82.563333333333304</v>
      </c>
      <c r="K31" s="12">
        <v>90.04</v>
      </c>
      <c r="L31" s="12">
        <v>97.67</v>
      </c>
      <c r="M31" s="12">
        <v>108.06</v>
      </c>
      <c r="N31" s="12">
        <v>116.07</v>
      </c>
      <c r="O31" s="12">
        <v>106.23333333333299</v>
      </c>
      <c r="P31" s="12">
        <v>98.23</v>
      </c>
      <c r="Q31" s="12">
        <v>95.853333333333296</v>
      </c>
      <c r="R31" s="12">
        <v>107.056666666667</v>
      </c>
      <c r="S31" s="12">
        <v>122.36</v>
      </c>
      <c r="T31" s="12">
        <v>126</v>
      </c>
      <c r="U31" s="12">
        <v>116.04666666666699</v>
      </c>
      <c r="V31" s="12">
        <v>105.15</v>
      </c>
      <c r="W31" s="12">
        <v>103.916666666667</v>
      </c>
      <c r="X31" s="12">
        <v>122.55</v>
      </c>
      <c r="Y31" s="12">
        <v>134.33000000000001</v>
      </c>
      <c r="Z31" s="12">
        <v>143.78333333333299</v>
      </c>
      <c r="AA31" s="12">
        <v>147.136666666667</v>
      </c>
      <c r="AB31" s="12">
        <v>155.92666666666699</v>
      </c>
      <c r="AC31" s="12">
        <v>165.006666666667</v>
      </c>
      <c r="AD31" s="12">
        <v>172.45666666666699</v>
      </c>
      <c r="AE31" s="12">
        <v>175.86666666666699</v>
      </c>
      <c r="AF31" s="12">
        <v>176.99</v>
      </c>
      <c r="AG31" s="12">
        <v>180.01</v>
      </c>
      <c r="AH31" s="12">
        <v>180.79</v>
      </c>
      <c r="AI31" s="12">
        <v>177.20666666666699</v>
      </c>
      <c r="AJ31" s="12">
        <v>180.14</v>
      </c>
      <c r="AK31" s="12">
        <v>175.17333333333301</v>
      </c>
      <c r="AL31" s="12">
        <v>170.68</v>
      </c>
      <c r="AM31" s="12">
        <v>155.92333333333301</v>
      </c>
      <c r="AN31" s="12">
        <v>143.55666666666701</v>
      </c>
      <c r="AO31" s="12">
        <v>138.53333333333299</v>
      </c>
      <c r="AP31" s="12">
        <v>136.67333333333301</v>
      </c>
      <c r="AQ31" s="12">
        <v>145.02000000000001</v>
      </c>
      <c r="AR31" s="12">
        <v>157.23666666666699</v>
      </c>
      <c r="AS31" s="12">
        <v>155.803333333333</v>
      </c>
      <c r="AT31" s="12">
        <v>158.34</v>
      </c>
      <c r="AU31" s="12">
        <v>142.166666666667</v>
      </c>
      <c r="AV31" s="12">
        <v>132.01333333333301</v>
      </c>
      <c r="AW31" s="12">
        <v>116.643333333333</v>
      </c>
      <c r="AX31" s="12">
        <v>111.54666666666699</v>
      </c>
      <c r="AZ31" s="12" t="s">
        <v>160</v>
      </c>
      <c r="BA31" s="12">
        <f t="shared" si="9"/>
        <v>-0.17941980998280566</v>
      </c>
      <c r="BB31" s="12">
        <f t="shared" si="9"/>
        <v>-0.30936733422350343</v>
      </c>
      <c r="BC31" s="12">
        <f t="shared" si="9"/>
        <v>-0.39834385670441275</v>
      </c>
      <c r="BD31" s="12">
        <f t="shared" si="9"/>
        <v>-0.43926520304507788</v>
      </c>
      <c r="BE31" s="12">
        <f t="shared" si="9"/>
        <v>-0.36194863359583945</v>
      </c>
      <c r="BF31" s="12">
        <f t="shared" si="9"/>
        <v>-0.29203642194776652</v>
      </c>
      <c r="BG31" s="12">
        <f t="shared" si="9"/>
        <v>-0.24695616303086979</v>
      </c>
      <c r="BH31" s="12">
        <f t="shared" si="9"/>
        <v>-0.21839681509693659</v>
      </c>
      <c r="BI31" s="12">
        <f t="shared" si="9"/>
        <v>-0.18776953506113256</v>
      </c>
      <c r="BJ31" s="12">
        <f t="shared" si="9"/>
        <v>-0.13280749833026415</v>
      </c>
      <c r="BK31" s="12">
        <f t="shared" si="7"/>
        <v>-8.1623877547888787E-2</v>
      </c>
      <c r="BL31" s="12">
        <f t="shared" si="7"/>
        <v>-4.7869498332164789E-3</v>
      </c>
      <c r="BM31" s="12">
        <f t="shared" si="7"/>
        <v>3.2108808222136416E-2</v>
      </c>
      <c r="BN31" s="12">
        <f t="shared" si="7"/>
        <v>-8.3640971901409497E-2</v>
      </c>
      <c r="BO31" s="12">
        <f t="shared" si="7"/>
        <v>-0.19428527661137082</v>
      </c>
      <c r="BP31" s="12">
        <f t="shared" si="7"/>
        <v>-0.23188038706087044</v>
      </c>
      <c r="BQ31" s="12">
        <f t="shared" si="7"/>
        <v>-0.15786086690370466</v>
      </c>
      <c r="BR31" s="12">
        <f t="shared" si="7"/>
        <v>-3.1001085215184077E-2</v>
      </c>
      <c r="BS31" s="12">
        <f t="shared" si="7"/>
        <v>-2.6821648709838322E-4</v>
      </c>
      <c r="BT31" s="12">
        <f t="shared" si="7"/>
        <v>-6.6586026918258726E-2</v>
      </c>
      <c r="BU31" s="12">
        <f t="shared" si="7"/>
        <v>-0.17895519757711406</v>
      </c>
      <c r="BV31" s="12">
        <f t="shared" si="7"/>
        <v>-0.18144282267619954</v>
      </c>
      <c r="BW31" s="12">
        <f t="shared" si="7"/>
        <v>-9.0156721397129398E-3</v>
      </c>
      <c r="BX31" s="12">
        <f t="shared" si="7"/>
        <v>0.12611068383948421</v>
      </c>
      <c r="BY31" s="12">
        <f t="shared" si="7"/>
        <v>0.21786058238588432</v>
      </c>
      <c r="BZ31" s="12">
        <f t="shared" si="7"/>
        <v>0.25971893640517429</v>
      </c>
      <c r="CA31" s="12">
        <f t="shared" si="8"/>
        <v>0.38784570223306908</v>
      </c>
      <c r="CB31" s="12">
        <f t="shared" si="8"/>
        <v>0.7107587986969881</v>
      </c>
      <c r="CC31" s="12">
        <f t="shared" si="8"/>
        <v>1.1073549010938373</v>
      </c>
      <c r="CD31" s="12">
        <f t="shared" si="8"/>
        <v>1.5258244604775311</v>
      </c>
      <c r="CE31" s="12">
        <f t="shared" si="8"/>
        <v>1.5638416386995209</v>
      </c>
      <c r="CF31" s="12">
        <f t="shared" si="5"/>
        <v>1.5484583082305996</v>
      </c>
      <c r="CG31" s="12">
        <f t="shared" si="5"/>
        <v>1.5215744636491209</v>
      </c>
      <c r="CH31" s="12">
        <f t="shared" si="5"/>
        <v>1.4745516292100069</v>
      </c>
      <c r="CI31" s="12">
        <f t="shared" si="5"/>
        <v>1.5806639992976579</v>
      </c>
      <c r="CJ31" s="12">
        <f t="shared" si="5"/>
        <v>1.5167646712091107</v>
      </c>
      <c r="CK31" s="12">
        <f t="shared" si="5"/>
        <v>1.4925203573973502</v>
      </c>
      <c r="CL31" s="12">
        <f t="shared" si="5"/>
        <v>1.3150999172233464</v>
      </c>
      <c r="CM31" s="12">
        <f t="shared" si="5"/>
        <v>1.1728127473142917</v>
      </c>
      <c r="CN31" s="12">
        <f t="shared" si="5"/>
        <v>1.1572514410368269</v>
      </c>
      <c r="CO31" s="12">
        <f t="shared" si="5"/>
        <v>1.0377824840123031</v>
      </c>
      <c r="CP31" s="12">
        <f t="shared" si="5"/>
        <v>1.1274424115988366</v>
      </c>
      <c r="CQ31" s="12">
        <f t="shared" si="5"/>
        <v>1.4718870936735808</v>
      </c>
      <c r="CR31" s="12">
        <f t="shared" si="5"/>
        <v>1.5003931229711909</v>
      </c>
      <c r="CS31" s="12">
        <f t="shared" si="5"/>
        <v>1.4833387722909694</v>
      </c>
      <c r="CT31" s="12">
        <f t="shared" si="5"/>
        <v>1.1878257561098389</v>
      </c>
      <c r="CU31" s="12">
        <f t="shared" si="5"/>
        <v>1.0422124849540984</v>
      </c>
      <c r="CV31" s="12">
        <f t="shared" si="6"/>
        <v>0.81810895976911069</v>
      </c>
      <c r="CW31" s="12">
        <f t="shared" si="4"/>
        <v>0.56202347722488777</v>
      </c>
    </row>
    <row r="32" spans="1:101">
      <c r="A32" s="12" t="s">
        <v>10</v>
      </c>
      <c r="B32" s="12">
        <v>29.7366666666667</v>
      </c>
      <c r="C32" s="12">
        <v>30.7</v>
      </c>
      <c r="D32" s="12">
        <v>32.023333333333298</v>
      </c>
      <c r="E32" s="12">
        <v>36.32</v>
      </c>
      <c r="F32" s="12">
        <v>38.423333333333296</v>
      </c>
      <c r="G32" s="12">
        <v>42.76</v>
      </c>
      <c r="H32" s="12">
        <v>45.896666666666697</v>
      </c>
      <c r="I32" s="12">
        <v>49.116666666666703</v>
      </c>
      <c r="J32" s="12">
        <v>50.973333333333301</v>
      </c>
      <c r="K32" s="12">
        <v>52.373333333333299</v>
      </c>
      <c r="L32" s="12">
        <v>55.563333333333297</v>
      </c>
      <c r="M32" s="12">
        <v>56.373333333333299</v>
      </c>
      <c r="N32" s="12">
        <v>55.85</v>
      </c>
      <c r="O32" s="12">
        <v>57.776666666666699</v>
      </c>
      <c r="P32" s="12">
        <v>60.043333333333301</v>
      </c>
      <c r="Q32" s="12">
        <v>63.3466666666667</v>
      </c>
      <c r="R32" s="12">
        <v>65.246666666666698</v>
      </c>
      <c r="S32" s="12">
        <v>63.636666666666699</v>
      </c>
      <c r="T32" s="12">
        <v>61.723333333333301</v>
      </c>
      <c r="U32" s="12">
        <v>56.133333333333297</v>
      </c>
      <c r="V32" s="12">
        <v>55.35</v>
      </c>
      <c r="W32" s="12">
        <v>53.18</v>
      </c>
      <c r="X32" s="12">
        <v>53.506666666666703</v>
      </c>
      <c r="Y32" s="12">
        <v>58.1533333333333</v>
      </c>
      <c r="Z32" s="12">
        <v>63.08</v>
      </c>
      <c r="AA32" s="12">
        <v>66.996666666666698</v>
      </c>
      <c r="AB32" s="12">
        <v>66.84</v>
      </c>
      <c r="AC32" s="12">
        <v>66.646666666666704</v>
      </c>
      <c r="AD32" s="12">
        <v>64.706666666666706</v>
      </c>
      <c r="AE32" s="12">
        <v>60.51</v>
      </c>
      <c r="AF32" s="12">
        <v>59.05</v>
      </c>
      <c r="AG32" s="12">
        <v>62.46</v>
      </c>
      <c r="AH32" s="12">
        <v>68.296666666666695</v>
      </c>
      <c r="AI32" s="12">
        <v>71.946666666666701</v>
      </c>
      <c r="AJ32" s="12">
        <v>70.686666666666696</v>
      </c>
      <c r="AK32" s="12">
        <v>72.323333333333295</v>
      </c>
      <c r="AL32" s="12">
        <v>76.400000000000006</v>
      </c>
      <c r="AM32" s="12">
        <v>77.3066666666667</v>
      </c>
      <c r="AN32" s="12">
        <v>78.4433333333333</v>
      </c>
      <c r="AO32" s="12">
        <v>73.3333333333333</v>
      </c>
      <c r="AP32" s="12">
        <v>77.153333333333293</v>
      </c>
      <c r="AQ32" s="12">
        <v>73.150000000000006</v>
      </c>
      <c r="AR32" s="12">
        <v>74.886666666666699</v>
      </c>
      <c r="AS32" s="12">
        <v>72.053333333333299</v>
      </c>
      <c r="AT32" s="12">
        <v>71.8066666666667</v>
      </c>
      <c r="AU32" s="12">
        <v>62.8333333333333</v>
      </c>
      <c r="AV32" s="12">
        <v>58.5966666666667</v>
      </c>
      <c r="AW32" s="12">
        <v>59.966666666666697</v>
      </c>
      <c r="AX32" s="12">
        <v>63.4866666666667</v>
      </c>
      <c r="AZ32" s="12" t="s">
        <v>10</v>
      </c>
      <c r="BA32" s="12">
        <f t="shared" si="9"/>
        <v>-0.56579322059654757</v>
      </c>
      <c r="BB32" s="12">
        <f t="shared" si="9"/>
        <v>-0.57281063431202828</v>
      </c>
      <c r="BC32" s="12">
        <f t="shared" si="9"/>
        <v>-0.58190147964266759</v>
      </c>
      <c r="BD32" s="12">
        <f t="shared" si="9"/>
        <v>-0.55020010780947581</v>
      </c>
      <c r="BE32" s="12">
        <f t="shared" si="9"/>
        <v>-0.56789952825815371</v>
      </c>
      <c r="BF32" s="12">
        <f t="shared" si="9"/>
        <v>-0.54564460964632255</v>
      </c>
      <c r="BG32" s="12">
        <f t="shared" si="9"/>
        <v>-0.54287036873188788</v>
      </c>
      <c r="BH32" s="12">
        <f t="shared" si="9"/>
        <v>-0.54521021283038129</v>
      </c>
      <c r="BI32" s="12">
        <f t="shared" si="9"/>
        <v>-0.55558412618148978</v>
      </c>
      <c r="BJ32" s="12">
        <f t="shared" si="9"/>
        <v>-0.56943217184907402</v>
      </c>
      <c r="BK32" s="12">
        <f t="shared" si="7"/>
        <v>-0.56173785683808275</v>
      </c>
      <c r="BL32" s="12">
        <f t="shared" si="7"/>
        <v>-0.56599443816961525</v>
      </c>
      <c r="BM32" s="12">
        <f t="shared" si="7"/>
        <v>-0.58444163501394153</v>
      </c>
      <c r="BN32" s="12">
        <f t="shared" si="7"/>
        <v>-0.5637390736911535</v>
      </c>
      <c r="BO32" s="12">
        <f t="shared" si="7"/>
        <v>-0.56409951085505761</v>
      </c>
      <c r="BP32" s="12">
        <f t="shared" si="7"/>
        <v>-0.54190701422268239</v>
      </c>
      <c r="BQ32" s="12">
        <f t="shared" si="7"/>
        <v>-0.54203404899805763</v>
      </c>
      <c r="BR32" s="12">
        <f t="shared" si="7"/>
        <v>-0.5535820726034667</v>
      </c>
      <c r="BS32" s="12">
        <f t="shared" si="7"/>
        <v>-0.56363505882269749</v>
      </c>
      <c r="BT32" s="12">
        <f t="shared" si="7"/>
        <v>-0.60097798455524265</v>
      </c>
      <c r="BU32" s="12">
        <f t="shared" si="7"/>
        <v>-0.62280053276645297</v>
      </c>
      <c r="BV32" s="12">
        <f t="shared" si="7"/>
        <v>-0.63359687523765085</v>
      </c>
      <c r="BW32" s="12">
        <f t="shared" si="7"/>
        <v>-0.61915120784223321</v>
      </c>
      <c r="BX32" s="12">
        <f t="shared" si="7"/>
        <v>-0.55062118875855282</v>
      </c>
      <c r="BY32" s="12">
        <f t="shared" si="7"/>
        <v>-0.51783884122529267</v>
      </c>
      <c r="BZ32" s="12">
        <f t="shared" si="7"/>
        <v>-0.49483733407323022</v>
      </c>
      <c r="CA32" s="12">
        <f t="shared" si="8"/>
        <v>-0.50120996990013422</v>
      </c>
      <c r="CB32" s="12">
        <f t="shared" si="8"/>
        <v>-0.46515757465152069</v>
      </c>
      <c r="CC32" s="12">
        <f t="shared" si="8"/>
        <v>-0.40444066481798108</v>
      </c>
      <c r="CD32" s="12">
        <f t="shared" si="8"/>
        <v>-0.25546273591420249</v>
      </c>
      <c r="CE32" s="12">
        <f t="shared" si="8"/>
        <v>-0.28106907094355627</v>
      </c>
      <c r="CF32" s="12">
        <f t="shared" si="5"/>
        <v>-0.33652577318510635</v>
      </c>
      <c r="CG32" s="12">
        <f t="shared" si="5"/>
        <v>-0.25738034536814014</v>
      </c>
      <c r="CH32" s="12">
        <f t="shared" si="5"/>
        <v>-0.17861206853363371</v>
      </c>
      <c r="CI32" s="12">
        <f t="shared" si="5"/>
        <v>-0.15879464972227472</v>
      </c>
      <c r="CJ32" s="12">
        <f t="shared" si="5"/>
        <v>-0.12522984201014736</v>
      </c>
      <c r="CK32" s="12">
        <f t="shared" si="5"/>
        <v>-5.8566277762979721E-2</v>
      </c>
      <c r="CL32" s="12">
        <f t="shared" si="5"/>
        <v>-3.7127414435749399E-2</v>
      </c>
      <c r="CM32" s="12">
        <f t="shared" si="5"/>
        <v>1.0892215153602013E-2</v>
      </c>
      <c r="CN32" s="12">
        <f t="shared" si="5"/>
        <v>-0.12522722052304941</v>
      </c>
      <c r="CO32" s="12">
        <f t="shared" si="5"/>
        <v>-0.111093054909624</v>
      </c>
      <c r="CP32" s="12">
        <f t="shared" si="5"/>
        <v>-0.1795813175439302</v>
      </c>
      <c r="CQ32" s="12">
        <f t="shared" si="5"/>
        <v>-9.4674338217396375E-2</v>
      </c>
      <c r="CR32" s="12">
        <f t="shared" si="5"/>
        <v>-9.2735820674960154E-2</v>
      </c>
      <c r="CS32" s="12">
        <f t="shared" si="5"/>
        <v>-0.14614327534467719</v>
      </c>
      <c r="CT32" s="12">
        <f t="shared" si="5"/>
        <v>-0.28056103237022173</v>
      </c>
      <c r="CU32" s="12">
        <f t="shared" si="5"/>
        <v>-0.30550636544503429</v>
      </c>
      <c r="CV32" s="12">
        <f t="shared" si="6"/>
        <v>-0.23341246165046026</v>
      </c>
      <c r="CW32" s="12">
        <f t="shared" si="4"/>
        <v>-0.25690775318922293</v>
      </c>
    </row>
    <row r="33" spans="1:101">
      <c r="A33" s="12" t="s">
        <v>26</v>
      </c>
      <c r="B33" s="12">
        <v>76.48</v>
      </c>
      <c r="C33" s="12">
        <v>79.8</v>
      </c>
      <c r="D33" s="12">
        <v>83.56</v>
      </c>
      <c r="E33" s="12">
        <v>90.743333333333297</v>
      </c>
      <c r="F33" s="12">
        <v>95.67</v>
      </c>
      <c r="G33" s="12">
        <v>97.78</v>
      </c>
      <c r="H33" s="12">
        <v>100.51</v>
      </c>
      <c r="I33" s="12">
        <v>105.12666666666701</v>
      </c>
      <c r="J33" s="12">
        <v>109.55</v>
      </c>
      <c r="K33" s="12">
        <v>107.48</v>
      </c>
      <c r="L33" s="12">
        <v>113.65333333333299</v>
      </c>
      <c r="M33" s="12">
        <v>108.62666666666701</v>
      </c>
      <c r="N33" s="12">
        <v>112.636666666667</v>
      </c>
      <c r="O33" s="12">
        <v>108.543333333333</v>
      </c>
      <c r="P33" s="12">
        <v>116.14</v>
      </c>
      <c r="Q33" s="12">
        <v>113.43</v>
      </c>
      <c r="R33" s="12">
        <v>114.896666666667</v>
      </c>
      <c r="S33" s="12">
        <v>113.65</v>
      </c>
      <c r="T33" s="12">
        <v>113.6</v>
      </c>
      <c r="U33" s="12">
        <v>109.533333333333</v>
      </c>
      <c r="V33" s="12">
        <v>111.713333333333</v>
      </c>
      <c r="W33" s="12">
        <v>106.393333333333</v>
      </c>
      <c r="X33" s="12">
        <v>105.65666666666699</v>
      </c>
      <c r="Y33" s="12">
        <v>99.263333333333307</v>
      </c>
      <c r="Z33" s="12">
        <v>105.64</v>
      </c>
      <c r="AA33" s="12">
        <v>107.926666666667</v>
      </c>
      <c r="AB33" s="12">
        <v>107.37333333333299</v>
      </c>
      <c r="AC33" s="12">
        <v>88.463333333333296</v>
      </c>
      <c r="AD33" s="12">
        <v>71.253333333333302</v>
      </c>
      <c r="AE33" s="12">
        <v>58.3333333333333</v>
      </c>
      <c r="AF33" s="12">
        <v>58.3333333333333</v>
      </c>
      <c r="AG33" s="12">
        <v>60.6666666666667</v>
      </c>
      <c r="AH33" s="12">
        <v>61.6666666666667</v>
      </c>
      <c r="AI33" s="12">
        <v>60.6666666666667</v>
      </c>
      <c r="AJ33" s="12">
        <v>57.6666666666667</v>
      </c>
      <c r="AK33" s="12">
        <v>57.3333333333333</v>
      </c>
      <c r="AL33" s="12">
        <v>57.6666666666667</v>
      </c>
      <c r="AM33" s="12">
        <v>56.3333333333333</v>
      </c>
      <c r="AN33" s="12">
        <v>55.6666666666667</v>
      </c>
      <c r="AO33" s="12">
        <v>54</v>
      </c>
      <c r="AP33" s="12">
        <v>52.6666666666667</v>
      </c>
      <c r="AQ33" s="12">
        <v>49</v>
      </c>
      <c r="AR33" s="12">
        <v>47.3333333333333</v>
      </c>
      <c r="AS33" s="12">
        <v>47.6666666666667</v>
      </c>
      <c r="AT33" s="12">
        <v>47.6666666666667</v>
      </c>
      <c r="AU33" s="12">
        <v>50.3333333333333</v>
      </c>
      <c r="AV33" s="12">
        <v>43.3333333333333</v>
      </c>
      <c r="AW33" s="12">
        <v>37.6666666666667</v>
      </c>
      <c r="AX33" s="12">
        <v>30</v>
      </c>
      <c r="AZ33" s="12" t="s">
        <v>26</v>
      </c>
      <c r="BA33" s="12">
        <f t="shared" si="9"/>
        <v>0.1041850577559333</v>
      </c>
      <c r="BB33" s="12">
        <f t="shared" si="9"/>
        <v>0.12324673076491842</v>
      </c>
      <c r="BC33" s="12">
        <f t="shared" si="9"/>
        <v>0.14170494775364678</v>
      </c>
      <c r="BD33" s="12">
        <f t="shared" si="9"/>
        <v>0.18102080058306183</v>
      </c>
      <c r="BE33" s="12">
        <f t="shared" si="9"/>
        <v>0.15630208208799437</v>
      </c>
      <c r="BF33" s="12">
        <f t="shared" si="9"/>
        <v>0.13779322646018508</v>
      </c>
      <c r="BG33" s="12">
        <f t="shared" si="9"/>
        <v>0.12447420748359601</v>
      </c>
      <c r="BH33" s="12">
        <f t="shared" si="9"/>
        <v>0.12017758822561084</v>
      </c>
      <c r="BI33" s="12">
        <f t="shared" si="9"/>
        <v>0.12644666518265923</v>
      </c>
      <c r="BJ33" s="12">
        <f t="shared" si="9"/>
        <v>6.9353589444108438E-2</v>
      </c>
      <c r="BK33" s="12">
        <f t="shared" si="7"/>
        <v>0.10062331455917493</v>
      </c>
      <c r="BL33" s="12">
        <f t="shared" si="7"/>
        <v>1.3658473431826252E-3</v>
      </c>
      <c r="BM33" s="12">
        <f t="shared" si="7"/>
        <v>-3.0426894272103065E-3</v>
      </c>
      <c r="BN33" s="12">
        <f t="shared" si="7"/>
        <v>-6.0753994908887284E-2</v>
      </c>
      <c r="BO33" s="12">
        <f t="shared" si="7"/>
        <v>-2.0838010498301085E-2</v>
      </c>
      <c r="BP33" s="12">
        <f t="shared" si="7"/>
        <v>-6.4246014109245977E-2</v>
      </c>
      <c r="BQ33" s="12">
        <f t="shared" si="7"/>
        <v>-8.5822652418660245E-2</v>
      </c>
      <c r="BR33" s="12">
        <f t="shared" si="7"/>
        <v>-0.10851167839481637</v>
      </c>
      <c r="BS33" s="12">
        <f t="shared" si="7"/>
        <v>-0.10895071679765321</v>
      </c>
      <c r="BT33" s="12">
        <f t="shared" si="7"/>
        <v>-0.12468115795324065</v>
      </c>
      <c r="BU33" s="12">
        <f t="shared" si="7"/>
        <v>-0.1204591155832879</v>
      </c>
      <c r="BV33" s="12">
        <f t="shared" si="7"/>
        <v>-0.15937131219376957</v>
      </c>
      <c r="BW33" s="12">
        <f t="shared" si="7"/>
        <v>-0.15830196069956975</v>
      </c>
      <c r="BX33" s="12">
        <f t="shared" si="7"/>
        <v>-0.18541162394204791</v>
      </c>
      <c r="BY33" s="12">
        <f t="shared" si="7"/>
        <v>-0.12985774830605976</v>
      </c>
      <c r="BZ33" s="12">
        <f t="shared" si="7"/>
        <v>-0.10946188921821134</v>
      </c>
      <c r="CA33" s="12">
        <f t="shared" si="8"/>
        <v>-9.6700616718228147E-2</v>
      </c>
      <c r="CB33" s="12">
        <f t="shared" si="8"/>
        <v>-0.2043343177867403</v>
      </c>
      <c r="CC33" s="12">
        <f t="shared" si="8"/>
        <v>-0.31258709973056353</v>
      </c>
      <c r="CD33" s="12">
        <f t="shared" si="8"/>
        <v>-0.28907387063387813</v>
      </c>
      <c r="CE33" s="12">
        <f t="shared" si="8"/>
        <v>-0.29227973745684777</v>
      </c>
      <c r="CF33" s="12">
        <f t="shared" si="5"/>
        <v>-0.36528293852756011</v>
      </c>
      <c r="CG33" s="12">
        <f t="shared" si="5"/>
        <v>-0.36222629520621441</v>
      </c>
      <c r="CH33" s="12">
        <f t="shared" si="5"/>
        <v>-0.35577040513393982</v>
      </c>
      <c r="CI33" s="12">
        <f t="shared" si="5"/>
        <v>-0.36571161534146879</v>
      </c>
      <c r="CJ33" s="12">
        <f t="shared" si="5"/>
        <v>-0.36454435589596884</v>
      </c>
      <c r="CK33" s="12">
        <f t="shared" si="5"/>
        <v>-0.36676550310596662</v>
      </c>
      <c r="CL33" s="12">
        <f t="shared" si="5"/>
        <v>-0.39787426077024579</v>
      </c>
      <c r="CM33" s="12">
        <f t="shared" si="5"/>
        <v>-0.39554799147350578</v>
      </c>
      <c r="CN33" s="12">
        <f t="shared" si="5"/>
        <v>-0.50551230421667437</v>
      </c>
      <c r="CO33" s="12">
        <f t="shared" si="5"/>
        <v>-0.58374312821386309</v>
      </c>
      <c r="CP33" s="12">
        <f t="shared" si="5"/>
        <v>-0.61877184292027398</v>
      </c>
      <c r="CQ33" s="12">
        <f t="shared" si="5"/>
        <v>-0.61882721399196838</v>
      </c>
      <c r="CR33" s="12">
        <f t="shared" si="5"/>
        <v>-0.5566296058178557</v>
      </c>
      <c r="CS33" s="12">
        <f t="shared" si="5"/>
        <v>-0.60071604071360474</v>
      </c>
      <c r="CT33" s="12">
        <f t="shared" si="5"/>
        <v>-0.51192449694165876</v>
      </c>
      <c r="CU33" s="12">
        <f t="shared" si="5"/>
        <v>-0.58569726741904959</v>
      </c>
      <c r="CV33" s="12">
        <f t="shared" si="6"/>
        <v>-0.64714405662175789</v>
      </c>
      <c r="CW33" s="12">
        <f t="shared" si="4"/>
        <v>-0.8275127705799924</v>
      </c>
    </row>
    <row r="34" spans="1:101">
      <c r="A34" s="12" t="s">
        <v>40</v>
      </c>
      <c r="B34" s="12">
        <v>180.33</v>
      </c>
      <c r="C34" s="12">
        <v>183.86</v>
      </c>
      <c r="D34" s="12">
        <v>194.9</v>
      </c>
      <c r="E34" s="12">
        <v>208.17</v>
      </c>
      <c r="F34" s="12">
        <v>224.72333333333299</v>
      </c>
      <c r="G34" s="12">
        <v>232.856666666667</v>
      </c>
      <c r="H34" s="12">
        <v>237.38</v>
      </c>
      <c r="I34" s="12">
        <v>246.916666666667</v>
      </c>
      <c r="J34" s="12">
        <v>247.14666666666699</v>
      </c>
      <c r="K34" s="12">
        <v>247.92</v>
      </c>
      <c r="L34" s="12">
        <v>249.86</v>
      </c>
      <c r="M34" s="12">
        <v>250.4</v>
      </c>
      <c r="N34" s="12">
        <v>257.5</v>
      </c>
      <c r="O34" s="12">
        <v>265.63333333333298</v>
      </c>
      <c r="P34" s="12">
        <v>288.76333333333298</v>
      </c>
      <c r="Q34" s="12">
        <v>305.97333333333302</v>
      </c>
      <c r="R34" s="12">
        <v>317.05</v>
      </c>
      <c r="S34" s="12">
        <v>322.40333333333302</v>
      </c>
      <c r="T34" s="12">
        <v>313.52999999999997</v>
      </c>
      <c r="U34" s="12">
        <v>298.69333333333299</v>
      </c>
      <c r="V34" s="12">
        <v>289.27999999999997</v>
      </c>
      <c r="W34" s="12">
        <v>284.81333333333299</v>
      </c>
      <c r="X34" s="12">
        <v>282.22333333333302</v>
      </c>
      <c r="Y34" s="12">
        <v>271.73666666666702</v>
      </c>
      <c r="Z34" s="12">
        <v>267.51666666666699</v>
      </c>
      <c r="AA34" s="12">
        <v>255.433333333333</v>
      </c>
      <c r="AB34" s="12">
        <v>235.72</v>
      </c>
      <c r="AC34" s="12">
        <v>173.62666666666701</v>
      </c>
      <c r="AD34" s="12">
        <v>124.15666666666699</v>
      </c>
      <c r="AE34" s="12">
        <v>79.6666666666667</v>
      </c>
      <c r="AF34" s="12">
        <v>75.3333333333333</v>
      </c>
      <c r="AG34" s="12">
        <v>72</v>
      </c>
      <c r="AH34" s="12">
        <v>71.3333333333333</v>
      </c>
      <c r="AI34" s="12">
        <v>72</v>
      </c>
      <c r="AJ34" s="12">
        <v>67.6666666666667</v>
      </c>
      <c r="AK34" s="12">
        <v>65.6666666666667</v>
      </c>
      <c r="AL34" s="12">
        <v>64.3333333333333</v>
      </c>
      <c r="AM34" s="12">
        <v>65.3333333333333</v>
      </c>
      <c r="AN34" s="12">
        <v>66.3333333333333</v>
      </c>
      <c r="AO34" s="12">
        <v>67</v>
      </c>
      <c r="AP34" s="12">
        <v>70.3333333333333</v>
      </c>
      <c r="AQ34" s="12">
        <v>68</v>
      </c>
      <c r="AR34" s="12">
        <v>67</v>
      </c>
      <c r="AS34" s="12">
        <v>65.3333333333333</v>
      </c>
      <c r="AT34" s="12">
        <v>67</v>
      </c>
      <c r="AU34" s="12">
        <v>68</v>
      </c>
      <c r="AV34" s="12">
        <v>68</v>
      </c>
      <c r="AW34" s="12">
        <v>68</v>
      </c>
      <c r="AX34" s="12">
        <v>68</v>
      </c>
      <c r="AZ34" s="12" t="s">
        <v>40</v>
      </c>
      <c r="BA34" s="12">
        <f t="shared" si="9"/>
        <v>1.5926806194810674</v>
      </c>
      <c r="BB34" s="12">
        <f t="shared" si="9"/>
        <v>1.598434702453454</v>
      </c>
      <c r="BC34" s="12">
        <f t="shared" si="9"/>
        <v>1.7049868756943798</v>
      </c>
      <c r="BD34" s="12">
        <f t="shared" si="9"/>
        <v>1.758741763457585</v>
      </c>
      <c r="BE34" s="12">
        <f t="shared" si="9"/>
        <v>1.7888972577116915</v>
      </c>
      <c r="BF34" s="12">
        <f t="shared" si="9"/>
        <v>1.8156649962738327</v>
      </c>
      <c r="BG34" s="12">
        <f t="shared" si="9"/>
        <v>1.7969495275509786</v>
      </c>
      <c r="BH34" s="12">
        <f t="shared" si="9"/>
        <v>1.8046149442643293</v>
      </c>
      <c r="BI34" s="12">
        <f t="shared" si="9"/>
        <v>1.7285378867567081</v>
      </c>
      <c r="BJ34" s="12">
        <f t="shared" si="9"/>
        <v>1.6973067526914072</v>
      </c>
      <c r="BK34" s="12">
        <f t="shared" si="7"/>
        <v>1.653696258016738</v>
      </c>
      <c r="BL34" s="12">
        <f t="shared" si="7"/>
        <v>1.5407233150281845</v>
      </c>
      <c r="BM34" s="12">
        <f t="shared" si="7"/>
        <v>1.4801116177020188</v>
      </c>
      <c r="BN34" s="12">
        <f t="shared" si="7"/>
        <v>1.4956595184051005</v>
      </c>
      <c r="BO34" s="12">
        <f t="shared" si="7"/>
        <v>1.6509121421533881</v>
      </c>
      <c r="BP34" s="12">
        <f t="shared" si="7"/>
        <v>1.7721022287894159</v>
      </c>
      <c r="BQ34" s="12">
        <f t="shared" si="7"/>
        <v>1.7716729069605892</v>
      </c>
      <c r="BR34" s="12">
        <f t="shared" si="7"/>
        <v>1.749191501271333</v>
      </c>
      <c r="BS34" s="12">
        <f t="shared" si="7"/>
        <v>1.6433793063547029</v>
      </c>
      <c r="BT34" s="12">
        <f t="shared" si="7"/>
        <v>1.5625156158301896</v>
      </c>
      <c r="BU34" s="12">
        <f t="shared" si="7"/>
        <v>1.4621139102223433</v>
      </c>
      <c r="BV34" s="12">
        <f t="shared" si="7"/>
        <v>1.4306686206230022</v>
      </c>
      <c r="BW34" s="12">
        <f t="shared" si="7"/>
        <v>1.4020166472356592</v>
      </c>
      <c r="BX34" s="12">
        <f t="shared" si="7"/>
        <v>1.3467924872016832</v>
      </c>
      <c r="BY34" s="12">
        <f t="shared" si="7"/>
        <v>1.3458256645570941</v>
      </c>
      <c r="BZ34" s="12">
        <f t="shared" si="7"/>
        <v>1.2793836344990368</v>
      </c>
      <c r="CA34" s="12">
        <f t="shared" si="8"/>
        <v>1.1841569601663346</v>
      </c>
      <c r="CB34" s="12">
        <f t="shared" si="8"/>
        <v>0.81381287696319504</v>
      </c>
      <c r="CC34" s="12">
        <f t="shared" si="8"/>
        <v>0.42967763117698682</v>
      </c>
      <c r="CD34" s="12">
        <f t="shared" si="8"/>
        <v>4.0346132744256274E-2</v>
      </c>
      <c r="CE34" s="12">
        <f t="shared" si="8"/>
        <v>-2.6352299234596539E-2</v>
      </c>
      <c r="CF34" s="12">
        <f t="shared" si="5"/>
        <v>-0.18354620588008008</v>
      </c>
      <c r="CG34" s="12">
        <f t="shared" si="5"/>
        <v>-0.20935889725226092</v>
      </c>
      <c r="CH34" s="12">
        <f t="shared" si="5"/>
        <v>-0.17777444046460208</v>
      </c>
      <c r="CI34" s="12">
        <f t="shared" si="5"/>
        <v>-0.20678921471228742</v>
      </c>
      <c r="CJ34" s="12">
        <f t="shared" si="5"/>
        <v>-0.23150315404705654</v>
      </c>
      <c r="CK34" s="12">
        <f t="shared" si="5"/>
        <v>-0.25708606348212881</v>
      </c>
      <c r="CL34" s="12">
        <f t="shared" si="5"/>
        <v>-0.24307189505137466</v>
      </c>
      <c r="CM34" s="12">
        <f t="shared" si="5"/>
        <v>-0.20520573167448036</v>
      </c>
      <c r="CN34" s="12">
        <f t="shared" si="5"/>
        <v>-0.2498033686295813</v>
      </c>
      <c r="CO34" s="12">
        <f t="shared" si="5"/>
        <v>-0.24273504374442867</v>
      </c>
      <c r="CP34" s="12">
        <f t="shared" si="5"/>
        <v>-0.27323892440472408</v>
      </c>
      <c r="CQ34" s="12">
        <f t="shared" si="5"/>
        <v>-0.24470406288260801</v>
      </c>
      <c r="CR34" s="12">
        <f t="shared" si="5"/>
        <v>-0.22056658486961295</v>
      </c>
      <c r="CS34" s="12">
        <f t="shared" si="5"/>
        <v>-0.23665610711242063</v>
      </c>
      <c r="CT34" s="12">
        <f t="shared" si="5"/>
        <v>-0.18493080034736045</v>
      </c>
      <c r="CU34" s="12">
        <f t="shared" si="5"/>
        <v>-0.13288820985021213</v>
      </c>
      <c r="CV34" s="12">
        <f t="shared" si="6"/>
        <v>-8.4370138200411893E-2</v>
      </c>
      <c r="CW34" s="12">
        <f t="shared" si="4"/>
        <v>-0.18000160212938862</v>
      </c>
    </row>
    <row r="35" spans="1:101">
      <c r="A35" s="12" t="s">
        <v>41</v>
      </c>
      <c r="B35" s="12">
        <v>5.15</v>
      </c>
      <c r="C35" s="12">
        <v>4.2466666666666697</v>
      </c>
      <c r="D35" s="12">
        <v>4.9533333333333296</v>
      </c>
      <c r="E35" s="12">
        <v>6.1766666666666703</v>
      </c>
      <c r="F35" s="12">
        <v>7.21</v>
      </c>
      <c r="G35" s="12">
        <v>8.9700000000000006</v>
      </c>
      <c r="H35" s="12">
        <v>11.516666666666699</v>
      </c>
      <c r="I35" s="12">
        <v>13.716666666666701</v>
      </c>
      <c r="J35" s="12">
        <v>13.37</v>
      </c>
      <c r="K35" s="12">
        <v>14.7633333333333</v>
      </c>
      <c r="L35" s="12">
        <v>18.3533333333333</v>
      </c>
      <c r="M35" s="12">
        <v>19.8333333333333</v>
      </c>
      <c r="N35" s="12">
        <v>20.953333333333301</v>
      </c>
      <c r="O35" s="12">
        <v>21.233333333333299</v>
      </c>
      <c r="P35" s="12">
        <v>26.276666666666699</v>
      </c>
      <c r="Q35" s="12">
        <v>32.393333333333302</v>
      </c>
      <c r="R35" s="12">
        <v>33.409999999999997</v>
      </c>
      <c r="S35" s="12">
        <v>35.993333333333297</v>
      </c>
      <c r="T35" s="12">
        <v>35.086666666666702</v>
      </c>
      <c r="U35" s="12">
        <v>38.0833333333333</v>
      </c>
      <c r="V35" s="12">
        <v>40.9433333333333</v>
      </c>
      <c r="W35" s="12">
        <v>42.5833333333333</v>
      </c>
      <c r="X35" s="12">
        <v>42.313333333333297</v>
      </c>
      <c r="Y35" s="12">
        <v>39.006666666666703</v>
      </c>
      <c r="Z35" s="12">
        <v>40.213333333333303</v>
      </c>
      <c r="AA35" s="12">
        <v>40.96</v>
      </c>
      <c r="AB35" s="12">
        <v>45.043333333333301</v>
      </c>
      <c r="AC35" s="12">
        <v>45.13</v>
      </c>
      <c r="AD35" s="12">
        <v>45.196666666666701</v>
      </c>
      <c r="AE35" s="12">
        <v>44.423333333333296</v>
      </c>
      <c r="AF35" s="12">
        <v>46.09</v>
      </c>
      <c r="AG35" s="12">
        <v>45.94</v>
      </c>
      <c r="AH35" s="12">
        <v>43.713333333333303</v>
      </c>
      <c r="AI35" s="12">
        <v>40.93</v>
      </c>
      <c r="AJ35" s="12">
        <v>41.796666666666702</v>
      </c>
      <c r="AK35" s="12">
        <v>44.25</v>
      </c>
      <c r="AL35" s="12">
        <v>49.28</v>
      </c>
      <c r="AM35" s="12">
        <v>51.566666666666698</v>
      </c>
      <c r="AN35" s="12">
        <v>49.273333333333298</v>
      </c>
      <c r="AO35" s="12">
        <v>43.586666666666702</v>
      </c>
      <c r="AP35" s="12">
        <v>43.48</v>
      </c>
      <c r="AQ35" s="12">
        <v>45.126666666666701</v>
      </c>
      <c r="AR35" s="12">
        <v>46.43</v>
      </c>
      <c r="AS35" s="12">
        <v>46.473333333333301</v>
      </c>
      <c r="AT35" s="12">
        <v>49.623333333333299</v>
      </c>
      <c r="AU35" s="12">
        <v>49.423333333333296</v>
      </c>
      <c r="AV35" s="12">
        <v>50.856666666666698</v>
      </c>
      <c r="AW35" s="12">
        <v>48.786666666666697</v>
      </c>
      <c r="AX35" s="12">
        <v>48.52</v>
      </c>
      <c r="AZ35" s="12" t="s">
        <v>41</v>
      </c>
      <c r="BA35" s="12">
        <f t="shared" si="9"/>
        <v>-0.91819711285411776</v>
      </c>
      <c r="BB35" s="12">
        <f t="shared" si="9"/>
        <v>-0.94782158130799909</v>
      </c>
      <c r="BC35" s="12">
        <f t="shared" si="9"/>
        <v>-0.96198089215708815</v>
      </c>
      <c r="BD35" s="12">
        <f t="shared" si="9"/>
        <v>-0.95519984288595772</v>
      </c>
      <c r="BE35" s="12">
        <f t="shared" si="9"/>
        <v>-0.96276524849114076</v>
      </c>
      <c r="BF35" s="12">
        <f t="shared" si="9"/>
        <v>-0.96537133596473201</v>
      </c>
      <c r="BG35" s="12">
        <f t="shared" si="9"/>
        <v>-0.9629748584222263</v>
      </c>
      <c r="BH35" s="12">
        <f t="shared" si="9"/>
        <v>-0.9657552611678567</v>
      </c>
      <c r="BI35" s="12">
        <f t="shared" si="9"/>
        <v>-0.99341428366051754</v>
      </c>
      <c r="BJ35" s="12">
        <f t="shared" si="9"/>
        <v>-1.005399976390023</v>
      </c>
      <c r="BK35" s="12">
        <f t="shared" si="7"/>
        <v>-0.98601844192488053</v>
      </c>
      <c r="BL35" s="12">
        <f t="shared" si="7"/>
        <v>-0.96274127727342018</v>
      </c>
      <c r="BM35" s="12">
        <f t="shared" si="7"/>
        <v>-0.94172418733534669</v>
      </c>
      <c r="BN35" s="12">
        <f t="shared" si="7"/>
        <v>-0.92580246296824065</v>
      </c>
      <c r="BO35" s="12">
        <f t="shared" si="7"/>
        <v>-0.89110878048569109</v>
      </c>
      <c r="BP35" s="12">
        <f t="shared" si="7"/>
        <v>-0.83711899738763285</v>
      </c>
      <c r="BQ35" s="12">
        <f t="shared" si="7"/>
        <v>-0.83456678137333817</v>
      </c>
      <c r="BR35" s="12">
        <f t="shared" si="7"/>
        <v>-0.79958105815214364</v>
      </c>
      <c r="BS35" s="12">
        <f t="shared" si="7"/>
        <v>-0.79709792440916016</v>
      </c>
      <c r="BT35" s="12">
        <f t="shared" si="7"/>
        <v>-0.76197344747970297</v>
      </c>
      <c r="BU35" s="12">
        <f t="shared" si="7"/>
        <v>-0.75120076962644822</v>
      </c>
      <c r="BV35" s="12">
        <f t="shared" si="7"/>
        <v>-0.72803204592898829</v>
      </c>
      <c r="BW35" s="12">
        <f t="shared" si="7"/>
        <v>-0.71806662950442968</v>
      </c>
      <c r="BX35" s="12">
        <f t="shared" si="7"/>
        <v>-0.72071473779820228</v>
      </c>
      <c r="BY35" s="12">
        <f t="shared" si="7"/>
        <v>-0.72629359509637215</v>
      </c>
      <c r="BZ35" s="12">
        <f t="shared" si="7"/>
        <v>-0.73998495193808345</v>
      </c>
      <c r="CA35" s="12">
        <f t="shared" si="8"/>
        <v>-0.71873354395083411</v>
      </c>
      <c r="CB35" s="12">
        <f t="shared" si="8"/>
        <v>-0.72239426266713047</v>
      </c>
      <c r="CC35" s="12">
        <f t="shared" si="8"/>
        <v>-0.67817738399143357</v>
      </c>
      <c r="CD35" s="12">
        <f t="shared" si="8"/>
        <v>-0.50386600721152675</v>
      </c>
      <c r="CE35" s="12">
        <f t="shared" si="8"/>
        <v>-0.48379963561181361</v>
      </c>
      <c r="CF35" s="12">
        <f t="shared" si="5"/>
        <v>-0.60143378700890449</v>
      </c>
      <c r="CG35" s="12">
        <f t="shared" si="5"/>
        <v>-0.64613795223380144</v>
      </c>
      <c r="CH35" s="12">
        <f t="shared" si="5"/>
        <v>-0.66574514243016136</v>
      </c>
      <c r="CI35" s="12">
        <f t="shared" si="5"/>
        <v>-0.61792146513997959</v>
      </c>
      <c r="CJ35" s="12">
        <f t="shared" si="5"/>
        <v>-0.57341904279875899</v>
      </c>
      <c r="CK35" s="12">
        <f t="shared" si="5"/>
        <v>-0.50474223815275654</v>
      </c>
      <c r="CL35" s="12">
        <f t="shared" si="5"/>
        <v>-0.4798621803917209</v>
      </c>
      <c r="CM35" s="12">
        <f t="shared" si="5"/>
        <v>-0.50963438344054857</v>
      </c>
      <c r="CN35" s="12">
        <f t="shared" si="5"/>
        <v>-0.71034171826130932</v>
      </c>
      <c r="CO35" s="12">
        <f t="shared" si="5"/>
        <v>-0.76106733213797029</v>
      </c>
      <c r="CP35" s="12">
        <f t="shared" si="5"/>
        <v>-0.68921206244923283</v>
      </c>
      <c r="CQ35" s="12">
        <f t="shared" si="5"/>
        <v>-0.63601151466156713</v>
      </c>
      <c r="CR35" s="12">
        <f t="shared" si="5"/>
        <v>-0.57932971176115344</v>
      </c>
      <c r="CS35" s="12">
        <f t="shared" si="5"/>
        <v>-0.56387066467500335</v>
      </c>
      <c r="CT35" s="12">
        <f t="shared" si="5"/>
        <v>-0.5287677571624595</v>
      </c>
      <c r="CU35" s="12">
        <f t="shared" si="5"/>
        <v>-0.44759050486055313</v>
      </c>
      <c r="CV35" s="12">
        <f t="shared" si="6"/>
        <v>-0.44083484872575657</v>
      </c>
      <c r="CW35" s="12">
        <f t="shared" si="4"/>
        <v>-0.51193627479827697</v>
      </c>
    </row>
    <row r="36" spans="1:101">
      <c r="A36" s="12" t="s">
        <v>42</v>
      </c>
      <c r="B36" s="12">
        <v>173.07</v>
      </c>
      <c r="C36" s="12">
        <v>167.41333333333299</v>
      </c>
      <c r="D36" s="12">
        <v>168.243333333333</v>
      </c>
      <c r="E36" s="12">
        <v>170.27666666666701</v>
      </c>
      <c r="F36" s="12">
        <v>182.67</v>
      </c>
      <c r="G36" s="12">
        <v>189.166666666667</v>
      </c>
      <c r="H36" s="12">
        <v>182.74666666666701</v>
      </c>
      <c r="I36" s="12">
        <v>176.1</v>
      </c>
      <c r="J36" s="12">
        <v>176.67</v>
      </c>
      <c r="K36" s="12">
        <v>178.93</v>
      </c>
      <c r="L36" s="12">
        <v>184.803333333333</v>
      </c>
      <c r="M36" s="12">
        <v>187.71666666666701</v>
      </c>
      <c r="N36" s="12">
        <v>208.816666666667</v>
      </c>
      <c r="O36" s="12">
        <v>221.393333333333</v>
      </c>
      <c r="P36" s="12">
        <v>227.72333333333299</v>
      </c>
      <c r="Q36" s="12">
        <v>221.98</v>
      </c>
      <c r="R36" s="12">
        <v>217.52666666666701</v>
      </c>
      <c r="S36" s="12">
        <v>208.51</v>
      </c>
      <c r="T36" s="12">
        <v>205.786666666667</v>
      </c>
      <c r="U36" s="12">
        <v>201.92333333333301</v>
      </c>
      <c r="V36" s="12">
        <v>209.35333333333301</v>
      </c>
      <c r="W36" s="12">
        <v>199.72</v>
      </c>
      <c r="X36" s="12">
        <v>191.78333333333299</v>
      </c>
      <c r="Y36" s="12">
        <v>181.506666666667</v>
      </c>
      <c r="Z36" s="12">
        <v>179.54333333333301</v>
      </c>
      <c r="AA36" s="12">
        <v>174.09666666666701</v>
      </c>
      <c r="AB36" s="12">
        <v>169.09666666666701</v>
      </c>
      <c r="AC36" s="12">
        <v>164.93</v>
      </c>
      <c r="AD36" s="12">
        <v>156.44333333333299</v>
      </c>
      <c r="AE36" s="12">
        <v>143.21666666666701</v>
      </c>
      <c r="AF36" s="12">
        <v>142.47999999999999</v>
      </c>
      <c r="AG36" s="12">
        <v>151.22999999999999</v>
      </c>
      <c r="AH36" s="12">
        <v>161.24</v>
      </c>
      <c r="AI36" s="12">
        <v>161.55666666666701</v>
      </c>
      <c r="AJ36" s="12">
        <v>153.363333333333</v>
      </c>
      <c r="AK36" s="12">
        <v>146.95666666666699</v>
      </c>
      <c r="AL36" s="12">
        <v>141.94333333333299</v>
      </c>
      <c r="AM36" s="12">
        <v>135.333333333333</v>
      </c>
      <c r="AN36" s="12">
        <v>144.553333333333</v>
      </c>
      <c r="AO36" s="12">
        <v>143.61000000000001</v>
      </c>
      <c r="AP36" s="12">
        <v>148.98333333333301</v>
      </c>
      <c r="AQ36" s="12">
        <v>137.13333333333301</v>
      </c>
      <c r="AR36" s="12">
        <v>135.09</v>
      </c>
      <c r="AS36" s="12">
        <v>134.33666666666701</v>
      </c>
      <c r="AT36" s="12">
        <v>137.82</v>
      </c>
      <c r="AU36" s="12">
        <v>125.64</v>
      </c>
      <c r="AV36" s="12">
        <v>120.996666666667</v>
      </c>
      <c r="AW36" s="12">
        <v>116.18666666666699</v>
      </c>
      <c r="AX36" s="12">
        <v>121.773333333333</v>
      </c>
      <c r="AZ36" s="12" t="s">
        <v>42</v>
      </c>
      <c r="BA36" s="12">
        <f t="shared" si="9"/>
        <v>1.4886220948963347</v>
      </c>
      <c r="BB36" s="12">
        <f t="shared" si="9"/>
        <v>1.3652814750746536</v>
      </c>
      <c r="BC36" s="12">
        <f t="shared" si="9"/>
        <v>1.3307109168373592</v>
      </c>
      <c r="BD36" s="12">
        <f t="shared" si="9"/>
        <v>1.2496145945590553</v>
      </c>
      <c r="BE36" s="12">
        <f t="shared" si="9"/>
        <v>1.2568996149885678</v>
      </c>
      <c r="BF36" s="12">
        <f t="shared" si="9"/>
        <v>1.2729641773081239</v>
      </c>
      <c r="BG36" s="12">
        <f t="shared" si="9"/>
        <v>1.1293605624526071</v>
      </c>
      <c r="BH36" s="12">
        <f t="shared" si="9"/>
        <v>0.9633268508622852</v>
      </c>
      <c r="BI36" s="12">
        <f t="shared" si="9"/>
        <v>0.90795079167833426</v>
      </c>
      <c r="BJ36" s="12">
        <f t="shared" si="9"/>
        <v>0.89758809182248711</v>
      </c>
      <c r="BK36" s="12">
        <f t="shared" si="7"/>
        <v>0.91189887566978134</v>
      </c>
      <c r="BL36" s="12">
        <f t="shared" si="7"/>
        <v>0.86011536854515125</v>
      </c>
      <c r="BM36" s="12">
        <f t="shared" si="7"/>
        <v>0.98167703210128499</v>
      </c>
      <c r="BN36" s="12">
        <f t="shared" si="7"/>
        <v>1.0573392317604331</v>
      </c>
      <c r="BO36" s="12">
        <f t="shared" si="7"/>
        <v>1.0597775177233615</v>
      </c>
      <c r="BP36" s="12">
        <f t="shared" si="7"/>
        <v>0.97103055618653178</v>
      </c>
      <c r="BQ36" s="12">
        <f t="shared" si="7"/>
        <v>0.85719800480074104</v>
      </c>
      <c r="BR36" s="12">
        <f t="shared" si="7"/>
        <v>0.73565076351332648</v>
      </c>
      <c r="BS36" s="12">
        <f t="shared" si="7"/>
        <v>0.69903939841436669</v>
      </c>
      <c r="BT36" s="12">
        <f t="shared" si="7"/>
        <v>0.69938370739805522</v>
      </c>
      <c r="BU36" s="12">
        <f t="shared" si="7"/>
        <v>0.749762943209625</v>
      </c>
      <c r="BV36" s="12">
        <f t="shared" si="7"/>
        <v>0.67233548523185782</v>
      </c>
      <c r="BW36" s="12">
        <f t="shared" si="7"/>
        <v>0.60279889245939344</v>
      </c>
      <c r="BX36" s="12">
        <f t="shared" si="7"/>
        <v>0.54521479239766379</v>
      </c>
      <c r="BY36" s="12">
        <f t="shared" si="7"/>
        <v>0.54385221497027758</v>
      </c>
      <c r="BZ36" s="12">
        <f t="shared" si="7"/>
        <v>0.51356017738468163</v>
      </c>
      <c r="CA36" s="12">
        <f t="shared" si="8"/>
        <v>0.51927797644538209</v>
      </c>
      <c r="CB36" s="12">
        <f t="shared" si="8"/>
        <v>0.7098422311021958</v>
      </c>
      <c r="CC36" s="12">
        <f t="shared" si="8"/>
        <v>0.88267846184741305</v>
      </c>
      <c r="CD36" s="12">
        <f t="shared" si="8"/>
        <v>1.0216574396824039</v>
      </c>
      <c r="CE36" s="12">
        <f t="shared" si="8"/>
        <v>1.0240089391083504</v>
      </c>
      <c r="CF36" s="12">
        <f t="shared" si="5"/>
        <v>1.08695391126638</v>
      </c>
      <c r="CG36" s="12">
        <f t="shared" si="5"/>
        <v>1.2124133295112096</v>
      </c>
      <c r="CH36" s="12">
        <f t="shared" si="5"/>
        <v>1.228760142703377</v>
      </c>
      <c r="CI36" s="12">
        <f t="shared" si="5"/>
        <v>1.1551227845462482</v>
      </c>
      <c r="CJ36" s="12">
        <f t="shared" si="5"/>
        <v>1.0662871617487077</v>
      </c>
      <c r="CK36" s="12">
        <f t="shared" si="5"/>
        <v>1.0197471328987868</v>
      </c>
      <c r="CL36" s="12">
        <f t="shared" si="5"/>
        <v>0.96094650498428458</v>
      </c>
      <c r="CM36" s="12">
        <f t="shared" si="5"/>
        <v>1.1905978522142513</v>
      </c>
      <c r="CN36" s="12">
        <f t="shared" si="5"/>
        <v>1.2571090587032807</v>
      </c>
      <c r="CO36" s="12">
        <f t="shared" si="5"/>
        <v>1.2753943436246855</v>
      </c>
      <c r="CP36" s="12">
        <f t="shared" si="5"/>
        <v>0.98401594050974461</v>
      </c>
      <c r="CQ36" s="12">
        <f t="shared" si="5"/>
        <v>1.0505863791022889</v>
      </c>
      <c r="CR36" s="12">
        <f t="shared" si="5"/>
        <v>1.0920448484605074</v>
      </c>
      <c r="CS36" s="12">
        <f t="shared" si="5"/>
        <v>1.0969330910411603</v>
      </c>
      <c r="CT36" s="12">
        <f t="shared" si="5"/>
        <v>0.88193240748445001</v>
      </c>
      <c r="CU36" s="12">
        <f t="shared" si="5"/>
        <v>0.83997816937775827</v>
      </c>
      <c r="CV36" s="12">
        <f t="shared" si="6"/>
        <v>0.80963642934893332</v>
      </c>
      <c r="CW36" s="12">
        <f t="shared" si="4"/>
        <v>0.73628350045351276</v>
      </c>
    </row>
    <row r="37" spans="1:101">
      <c r="A37" s="12" t="s">
        <v>48</v>
      </c>
      <c r="B37" s="12">
        <v>21.683333333333302</v>
      </c>
      <c r="C37" s="12">
        <v>25.27</v>
      </c>
      <c r="D37" s="12">
        <v>27.67</v>
      </c>
      <c r="E37" s="12">
        <v>31.796666666666699</v>
      </c>
      <c r="F37" s="12">
        <v>34.743333333333297</v>
      </c>
      <c r="G37" s="12">
        <v>37.773333333333298</v>
      </c>
      <c r="H37" s="12">
        <v>40.25</v>
      </c>
      <c r="I37" s="12">
        <v>45.18</v>
      </c>
      <c r="J37" s="12">
        <v>46.326666666666704</v>
      </c>
      <c r="K37" s="12">
        <v>47.31</v>
      </c>
      <c r="L37" s="12">
        <v>46.273333333333298</v>
      </c>
      <c r="M37" s="12">
        <v>48.82</v>
      </c>
      <c r="N37" s="12">
        <v>51.646666666666697</v>
      </c>
      <c r="O37" s="12">
        <v>53.54</v>
      </c>
      <c r="P37" s="12">
        <v>52.936666666666703</v>
      </c>
      <c r="Q37" s="12">
        <v>52.51</v>
      </c>
      <c r="R37" s="12">
        <v>51.99</v>
      </c>
      <c r="S37" s="12">
        <v>56.08</v>
      </c>
      <c r="T37" s="12">
        <v>53.033333333333303</v>
      </c>
      <c r="U37" s="12">
        <v>46.573333333333302</v>
      </c>
      <c r="V37" s="12">
        <v>49.6933333333333</v>
      </c>
      <c r="W37" s="12">
        <v>52.09</v>
      </c>
      <c r="X37" s="12">
        <v>54.793333333333301</v>
      </c>
      <c r="Y37" s="12">
        <v>47.38</v>
      </c>
      <c r="Z37" s="12">
        <v>48.866666666666703</v>
      </c>
      <c r="AA37" s="12">
        <v>58.25</v>
      </c>
      <c r="AB37" s="12">
        <v>62.323333333333302</v>
      </c>
      <c r="AC37" s="12">
        <v>62.01</v>
      </c>
      <c r="AD37" s="12">
        <v>59.7</v>
      </c>
      <c r="AE37" s="12">
        <v>56.96</v>
      </c>
      <c r="AF37" s="12">
        <v>63.773333333333298</v>
      </c>
      <c r="AG37" s="12">
        <v>60.803333333333299</v>
      </c>
      <c r="AH37" s="12">
        <v>67.216666666666697</v>
      </c>
      <c r="AI37" s="12">
        <v>62.613333333333301</v>
      </c>
      <c r="AJ37" s="12">
        <v>64.903333333333293</v>
      </c>
      <c r="AK37" s="12">
        <v>61.78</v>
      </c>
      <c r="AL37" s="12">
        <v>61.963333333333303</v>
      </c>
      <c r="AM37" s="12">
        <v>60.52</v>
      </c>
      <c r="AN37" s="12">
        <v>61.43</v>
      </c>
      <c r="AO37" s="12">
        <v>64.096666666666707</v>
      </c>
      <c r="AP37" s="12">
        <v>66.3066666666667</v>
      </c>
      <c r="AQ37" s="12">
        <v>64.14</v>
      </c>
      <c r="AR37" s="12">
        <v>60.04</v>
      </c>
      <c r="AS37" s="12">
        <v>61.816666666666698</v>
      </c>
      <c r="AT37" s="12">
        <v>61.27</v>
      </c>
      <c r="AU37" s="12">
        <v>59.8466666666667</v>
      </c>
      <c r="AV37" s="12">
        <v>53.49</v>
      </c>
      <c r="AW37" s="12">
        <v>53.4033333333333</v>
      </c>
      <c r="AX37" s="12">
        <v>56.633333333333297</v>
      </c>
      <c r="AZ37" s="12" t="s">
        <v>48</v>
      </c>
      <c r="BA37" s="12">
        <f t="shared" si="9"/>
        <v>-0.68122269506703226</v>
      </c>
      <c r="BB37" s="12">
        <f t="shared" si="9"/>
        <v>-0.64978805778184145</v>
      </c>
      <c r="BC37" s="12">
        <f t="shared" si="9"/>
        <v>-0.64302495122791936</v>
      </c>
      <c r="BD37" s="12">
        <f t="shared" si="9"/>
        <v>-0.61097470036712065</v>
      </c>
      <c r="BE37" s="12">
        <f t="shared" si="9"/>
        <v>-0.61445353884521248</v>
      </c>
      <c r="BF37" s="12">
        <f t="shared" si="9"/>
        <v>-0.60758711557237011</v>
      </c>
      <c r="BG37" s="12">
        <f t="shared" si="9"/>
        <v>-0.61186949666823043</v>
      </c>
      <c r="BH37" s="12">
        <f t="shared" si="9"/>
        <v>-0.59197703976885241</v>
      </c>
      <c r="BI37" s="12">
        <f t="shared" si="9"/>
        <v>-0.60968706382228022</v>
      </c>
      <c r="BJ37" s="12">
        <f t="shared" si="9"/>
        <v>-0.62812534698846034</v>
      </c>
      <c r="BK37" s="12">
        <f t="shared" si="7"/>
        <v>-0.66766547402314991</v>
      </c>
      <c r="BL37" s="12">
        <f t="shared" si="7"/>
        <v>-0.64800760523850942</v>
      </c>
      <c r="BM37" s="12">
        <f t="shared" si="7"/>
        <v>-0.62747662388367964</v>
      </c>
      <c r="BN37" s="12">
        <f t="shared" si="7"/>
        <v>-0.60571504448119096</v>
      </c>
      <c r="BO37" s="12">
        <f t="shared" si="7"/>
        <v>-0.63292317944859211</v>
      </c>
      <c r="BP37" s="12">
        <f t="shared" si="7"/>
        <v>-0.64525982030379958</v>
      </c>
      <c r="BQ37" s="12">
        <f t="shared" si="7"/>
        <v>-0.66384356388199561</v>
      </c>
      <c r="BR37" s="12">
        <f t="shared" si="7"/>
        <v>-0.62082911230428084</v>
      </c>
      <c r="BS37" s="12">
        <f t="shared" si="7"/>
        <v>-0.63980045621775561</v>
      </c>
      <c r="BT37" s="12">
        <f t="shared" si="7"/>
        <v>-0.68624760369972126</v>
      </c>
      <c r="BU37" s="12">
        <f t="shared" si="7"/>
        <v>-0.6732158964757109</v>
      </c>
      <c r="BV37" s="12">
        <f t="shared" si="7"/>
        <v>-0.6433107163248063</v>
      </c>
      <c r="BW37" s="12">
        <f t="shared" si="7"/>
        <v>-0.60778094198112376</v>
      </c>
      <c r="BX37" s="12">
        <f t="shared" si="7"/>
        <v>-0.64632842248002698</v>
      </c>
      <c r="BY37" s="12">
        <f t="shared" si="7"/>
        <v>-0.6474089681212517</v>
      </c>
      <c r="BZ37" s="12">
        <f t="shared" si="7"/>
        <v>-0.57719136675500937</v>
      </c>
      <c r="CA37" s="12">
        <f t="shared" si="8"/>
        <v>-0.54628481969959897</v>
      </c>
      <c r="CB37" s="12">
        <f t="shared" si="8"/>
        <v>-0.52058998875372298</v>
      </c>
      <c r="CC37" s="12">
        <f t="shared" si="8"/>
        <v>-0.47468712854573242</v>
      </c>
      <c r="CD37" s="12">
        <f t="shared" si="8"/>
        <v>-0.31028028335134494</v>
      </c>
      <c r="CE37" s="12">
        <f t="shared" si="8"/>
        <v>-0.20718295722572738</v>
      </c>
      <c r="CF37" s="12">
        <f t="shared" si="5"/>
        <v>-0.36309140733975331</v>
      </c>
      <c r="CG37" s="12">
        <f t="shared" si="5"/>
        <v>-0.27445932362230607</v>
      </c>
      <c r="CH37" s="12">
        <f t="shared" si="5"/>
        <v>-0.32519698061426622</v>
      </c>
      <c r="CI37" s="12">
        <f t="shared" si="5"/>
        <v>-0.25070477141948572</v>
      </c>
      <c r="CJ37" s="12">
        <f t="shared" si="5"/>
        <v>-0.29355357058938925</v>
      </c>
      <c r="CK37" s="12">
        <f t="shared" si="5"/>
        <v>-0.2960771042684035</v>
      </c>
      <c r="CL37" s="12">
        <f t="shared" si="5"/>
        <v>-0.32586249360620734</v>
      </c>
      <c r="CM37" s="12">
        <f t="shared" si="5"/>
        <v>-0.29270368922584483</v>
      </c>
      <c r="CN37" s="12">
        <f t="shared" si="5"/>
        <v>-0.30691169757736464</v>
      </c>
      <c r="CO37" s="12">
        <f t="shared" si="5"/>
        <v>-0.32045915054425345</v>
      </c>
      <c r="CP37" s="12">
        <f t="shared" si="5"/>
        <v>-0.34343666469261996</v>
      </c>
      <c r="CQ37" s="12">
        <f t="shared" si="5"/>
        <v>-0.37710561195317466</v>
      </c>
      <c r="CR37" s="12">
        <f t="shared" si="5"/>
        <v>-0.2874621484734603</v>
      </c>
      <c r="CS37" s="12">
        <f t="shared" si="5"/>
        <v>-0.34455593915732341</v>
      </c>
      <c r="CT37" s="12">
        <f t="shared" si="5"/>
        <v>-0.33584147617182253</v>
      </c>
      <c r="CU37" s="12">
        <f t="shared" si="5"/>
        <v>-0.39925007844442112</v>
      </c>
      <c r="CV37" s="12">
        <f t="shared" si="6"/>
        <v>-0.35518189520778359</v>
      </c>
      <c r="CW37" s="12">
        <f t="shared" si="4"/>
        <v>-0.37368696041154353</v>
      </c>
    </row>
    <row r="38" spans="1:101">
      <c r="B38" s="12">
        <f>AVERAGE(B3:B37)</f>
        <v>69.211171979166693</v>
      </c>
      <c r="C38" s="12">
        <f t="shared" ref="C38:AX38" si="10">AVERAGE(C3:C37)</f>
        <v>71.106155520833354</v>
      </c>
      <c r="D38" s="12">
        <f t="shared" si="10"/>
        <v>73.46749614583328</v>
      </c>
      <c r="E38" s="12">
        <f t="shared" si="10"/>
        <v>77.270311354166694</v>
      </c>
      <c r="F38" s="12">
        <f t="shared" si="10"/>
        <v>83.314637812500024</v>
      </c>
      <c r="G38" s="12">
        <f t="shared" si="10"/>
        <v>86.686989166666663</v>
      </c>
      <c r="H38" s="12">
        <f t="shared" si="10"/>
        <v>90.323431281250009</v>
      </c>
      <c r="I38" s="12">
        <f t="shared" si="10"/>
        <v>95.010540843749979</v>
      </c>
      <c r="J38" s="12">
        <f t="shared" si="10"/>
        <v>98.690044333333333</v>
      </c>
      <c r="K38" s="12">
        <f t="shared" si="10"/>
        <v>101.49701577083333</v>
      </c>
      <c r="L38" s="12">
        <f t="shared" si="10"/>
        <v>104.82852808333334</v>
      </c>
      <c r="M38" s="12">
        <f t="shared" si="10"/>
        <v>108.50087344791666</v>
      </c>
      <c r="N38" s="12">
        <f t="shared" si="10"/>
        <v>112.93385363541668</v>
      </c>
      <c r="O38" s="12">
        <f t="shared" si="10"/>
        <v>114.6752802604166</v>
      </c>
      <c r="P38" s="12">
        <f t="shared" si="10"/>
        <v>118.29171317708334</v>
      </c>
      <c r="Q38" s="12">
        <f t="shared" si="10"/>
        <v>120.16627225000003</v>
      </c>
      <c r="R38" s="12">
        <f t="shared" si="10"/>
        <v>124.23684256874998</v>
      </c>
      <c r="S38" s="12">
        <f t="shared" si="10"/>
        <v>125.84364579791665</v>
      </c>
      <c r="T38" s="12">
        <f t="shared" si="10"/>
        <v>126.03060183958334</v>
      </c>
      <c r="U38" s="12">
        <f t="shared" si="10"/>
        <v>123.51195645833333</v>
      </c>
      <c r="V38" s="12">
        <f t="shared" si="10"/>
        <v>125.22899629166666</v>
      </c>
      <c r="W38" s="12">
        <f t="shared" si="10"/>
        <v>124.27655056249996</v>
      </c>
      <c r="X38" s="12">
        <f t="shared" si="10"/>
        <v>123.5702193125</v>
      </c>
      <c r="Y38" s="12">
        <f t="shared" si="10"/>
        <v>120.13428687500002</v>
      </c>
      <c r="Z38" s="12">
        <f t="shared" si="10"/>
        <v>119.88488427083333</v>
      </c>
      <c r="AA38" s="12">
        <f t="shared" si="10"/>
        <v>119.55240770833336</v>
      </c>
      <c r="AB38" s="12">
        <f t="shared" si="10"/>
        <v>117.06309279166668</v>
      </c>
      <c r="AC38" s="12">
        <f t="shared" si="10"/>
        <v>105.55495987500001</v>
      </c>
      <c r="AD38" s="12">
        <f t="shared" si="10"/>
        <v>93.53231122916668</v>
      </c>
      <c r="AE38" s="12">
        <f t="shared" si="10"/>
        <v>77.053839607843145</v>
      </c>
      <c r="AF38" s="12">
        <f t="shared" si="10"/>
        <v>77.017962380952412</v>
      </c>
      <c r="AG38" s="12">
        <f t="shared" si="10"/>
        <v>83.446174380952328</v>
      </c>
      <c r="AH38" s="12">
        <f t="shared" si="10"/>
        <v>84.572275714285681</v>
      </c>
      <c r="AI38" s="12">
        <f t="shared" si="10"/>
        <v>83.319228476190418</v>
      </c>
      <c r="AJ38" s="12">
        <f t="shared" si="10"/>
        <v>80.678628095238068</v>
      </c>
      <c r="AK38" s="12">
        <f t="shared" si="10"/>
        <v>80.167384666666678</v>
      </c>
      <c r="AL38" s="12">
        <f t="shared" si="10"/>
        <v>79.959845428571427</v>
      </c>
      <c r="AM38" s="12">
        <f t="shared" si="10"/>
        <v>79.465204285714279</v>
      </c>
      <c r="AN38" s="12">
        <f t="shared" si="10"/>
        <v>77.832940095238087</v>
      </c>
      <c r="AO38" s="12">
        <f t="shared" si="10"/>
        <v>79.699766571428611</v>
      </c>
      <c r="AP38" s="12">
        <f t="shared" si="10"/>
        <v>82.908751047618992</v>
      </c>
      <c r="AQ38" s="12">
        <f t="shared" si="10"/>
        <v>83.024732190476158</v>
      </c>
      <c r="AR38" s="12">
        <f t="shared" si="10"/>
        <v>79.86344676190474</v>
      </c>
      <c r="AS38" s="12">
        <f t="shared" si="10"/>
        <v>76.92840952380952</v>
      </c>
      <c r="AT38" s="12">
        <f t="shared" si="10"/>
        <v>79.56757742857144</v>
      </c>
      <c r="AU38" s="12">
        <f t="shared" si="10"/>
        <v>77.991357142857154</v>
      </c>
      <c r="AV38" s="12">
        <f t="shared" si="10"/>
        <v>75.239053904761874</v>
      </c>
      <c r="AW38" s="12">
        <f t="shared" si="10"/>
        <v>72.547523333333316</v>
      </c>
      <c r="AX38" s="12">
        <f t="shared" si="10"/>
        <v>78.563618380952406</v>
      </c>
    </row>
    <row r="39" spans="1:101">
      <c r="B39" s="12">
        <f>STDEV(B3:B37)</f>
        <v>69.768431072538846</v>
      </c>
      <c r="C39" s="12">
        <f t="shared" ref="C39:AX39" si="11">STDEV(C3:C37)</f>
        <v>70.54016301454142</v>
      </c>
      <c r="D39" s="12">
        <f t="shared" si="11"/>
        <v>71.22195811900994</v>
      </c>
      <c r="E39" s="12">
        <f t="shared" si="11"/>
        <v>74.428032224862875</v>
      </c>
      <c r="F39" s="12">
        <f t="shared" si="11"/>
        <v>79.04796930692325</v>
      </c>
      <c r="G39" s="12">
        <f t="shared" si="11"/>
        <v>80.504761506100806</v>
      </c>
      <c r="H39" s="12">
        <f t="shared" si="11"/>
        <v>81.836783094943144</v>
      </c>
      <c r="I39" s="12">
        <f t="shared" si="11"/>
        <v>84.176475599809024</v>
      </c>
      <c r="J39" s="12">
        <f t="shared" si="11"/>
        <v>85.885662947131536</v>
      </c>
      <c r="K39" s="12">
        <f t="shared" si="11"/>
        <v>86.267838148280973</v>
      </c>
      <c r="L39" s="12">
        <f t="shared" si="11"/>
        <v>87.701396924367188</v>
      </c>
      <c r="M39" s="12">
        <f t="shared" si="11"/>
        <v>92.099032427173711</v>
      </c>
      <c r="N39" s="12">
        <f t="shared" si="11"/>
        <v>97.672462424849286</v>
      </c>
      <c r="O39" s="12">
        <f t="shared" si="11"/>
        <v>100.9307607883182</v>
      </c>
      <c r="P39" s="12">
        <f t="shared" si="11"/>
        <v>103.25905043856109</v>
      </c>
      <c r="Q39" s="12">
        <f t="shared" si="11"/>
        <v>104.85120895664366</v>
      </c>
      <c r="R39" s="12">
        <f t="shared" si="11"/>
        <v>108.83112603557986</v>
      </c>
      <c r="S39" s="12">
        <f t="shared" si="11"/>
        <v>112.37173710971867</v>
      </c>
      <c r="T39" s="12">
        <f t="shared" si="11"/>
        <v>114.0938050244301</v>
      </c>
      <c r="U39" s="12">
        <f t="shared" si="11"/>
        <v>112.11496070835938</v>
      </c>
      <c r="V39" s="12">
        <f t="shared" si="11"/>
        <v>112.20124681214895</v>
      </c>
      <c r="W39" s="12">
        <f t="shared" si="11"/>
        <v>112.21101830060782</v>
      </c>
      <c r="X39" s="12">
        <f t="shared" si="11"/>
        <v>113.16064922171046</v>
      </c>
      <c r="Y39" s="12">
        <f t="shared" si="11"/>
        <v>112.56550747967191</v>
      </c>
      <c r="Z39" s="12">
        <f t="shared" si="11"/>
        <v>109.6960670938154</v>
      </c>
      <c r="AA39" s="12">
        <f t="shared" si="11"/>
        <v>106.20811612789309</v>
      </c>
      <c r="AB39" s="12">
        <f t="shared" si="11"/>
        <v>100.20369866480029</v>
      </c>
      <c r="AC39" s="12">
        <f t="shared" si="11"/>
        <v>83.645403898844378</v>
      </c>
      <c r="AD39" s="12">
        <f t="shared" si="11"/>
        <v>71.272864155420635</v>
      </c>
      <c r="AE39" s="12">
        <f t="shared" si="11"/>
        <v>64.760285090657675</v>
      </c>
      <c r="AF39" s="12">
        <f t="shared" si="11"/>
        <v>63.927213053480024</v>
      </c>
      <c r="AG39" s="12">
        <f t="shared" si="11"/>
        <v>62.361269338526597</v>
      </c>
      <c r="AH39" s="12">
        <f t="shared" si="11"/>
        <v>63.235632947571851</v>
      </c>
      <c r="AI39" s="12">
        <f t="shared" si="11"/>
        <v>63.671855451258018</v>
      </c>
      <c r="AJ39" s="12">
        <f t="shared" si="11"/>
        <v>62.923791488232759</v>
      </c>
      <c r="AK39" s="12">
        <f t="shared" si="11"/>
        <v>62.637237318384379</v>
      </c>
      <c r="AL39" s="12">
        <f t="shared" si="11"/>
        <v>60.783194092994449</v>
      </c>
      <c r="AM39" s="12">
        <f t="shared" si="11"/>
        <v>58.13864638441283</v>
      </c>
      <c r="AN39" s="12">
        <f t="shared" si="11"/>
        <v>56.039403324984669</v>
      </c>
      <c r="AO39" s="12">
        <f t="shared" si="11"/>
        <v>50.839052495966726</v>
      </c>
      <c r="AP39" s="12">
        <f t="shared" si="11"/>
        <v>51.807178396235699</v>
      </c>
      <c r="AQ39" s="12">
        <f t="shared" si="11"/>
        <v>54.987525013900957</v>
      </c>
      <c r="AR39" s="12">
        <f t="shared" si="11"/>
        <v>52.567360796439765</v>
      </c>
      <c r="AS39" s="12">
        <f t="shared" si="11"/>
        <v>52.569505019677408</v>
      </c>
      <c r="AT39" s="12">
        <f t="shared" si="11"/>
        <v>53.104809260643179</v>
      </c>
      <c r="AU39" s="12">
        <f t="shared" si="11"/>
        <v>54.027545028140914</v>
      </c>
      <c r="AV39" s="12">
        <f t="shared" si="11"/>
        <v>54.474764261792174</v>
      </c>
      <c r="AW39" s="12">
        <f t="shared" si="11"/>
        <v>53.899678610590634</v>
      </c>
      <c r="AX39" s="12">
        <f t="shared" si="11"/>
        <v>58.686246433290485</v>
      </c>
    </row>
  </sheetData>
  <mergeCells count="2">
    <mergeCell ref="B1:AX1"/>
    <mergeCell ref="BA1:CW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topLeftCell="A19" workbookViewId="0">
      <selection activeCell="F37" sqref="A1:XFD1048576"/>
    </sheetView>
  </sheetViews>
  <sheetFormatPr defaultRowHeight="13.8"/>
  <cols>
    <col min="1" max="1" width="9" style="161"/>
    <col min="2" max="26" width="9.125" style="161" bestFit="1" customWidth="1"/>
    <col min="27" max="28" width="9" style="161"/>
    <col min="29" max="42" width="12.625" style="161" bestFit="1" customWidth="1"/>
    <col min="43" max="47" width="9.125" style="161" bestFit="1" customWidth="1"/>
    <col min="48" max="48" width="12.625" style="161" bestFit="1" customWidth="1"/>
    <col min="49" max="52" width="9.125" style="161" bestFit="1" customWidth="1"/>
    <col min="53" max="53" width="12.625" style="161" bestFit="1" customWidth="1"/>
    <col min="54" max="16384" width="9" style="161"/>
  </cols>
  <sheetData>
    <row r="1" spans="1:53">
      <c r="A1" s="331" t="s">
        <v>143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</row>
    <row r="2" spans="1:53">
      <c r="A2" s="331" t="s">
        <v>335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</row>
    <row r="3" spans="1:53">
      <c r="A3" s="331" t="s">
        <v>336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B3" s="331" t="s">
        <v>336</v>
      </c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31"/>
      <c r="AR3" s="331"/>
      <c r="AS3" s="331"/>
      <c r="AT3" s="331"/>
      <c r="AU3" s="331"/>
      <c r="AV3" s="331"/>
      <c r="AW3" s="331"/>
      <c r="AX3" s="331"/>
      <c r="AY3" s="331"/>
      <c r="AZ3" s="331"/>
      <c r="BA3" s="331"/>
    </row>
    <row r="4" spans="1:53">
      <c r="A4" s="331" t="s">
        <v>75</v>
      </c>
      <c r="B4" s="331" t="s">
        <v>84</v>
      </c>
      <c r="C4" s="331" t="s">
        <v>85</v>
      </c>
      <c r="D4" s="331" t="s">
        <v>86</v>
      </c>
      <c r="E4" s="331" t="s">
        <v>87</v>
      </c>
      <c r="F4" s="331" t="s">
        <v>88</v>
      </c>
      <c r="G4" s="331" t="s">
        <v>49</v>
      </c>
      <c r="H4" s="331" t="s">
        <v>50</v>
      </c>
      <c r="I4" s="331" t="s">
        <v>51</v>
      </c>
      <c r="J4" s="331" t="s">
        <v>52</v>
      </c>
      <c r="K4" s="331" t="s">
        <v>53</v>
      </c>
      <c r="L4" s="331" t="s">
        <v>54</v>
      </c>
      <c r="M4" s="331" t="s">
        <v>55</v>
      </c>
      <c r="N4" s="331" t="s">
        <v>56</v>
      </c>
      <c r="O4" s="331" t="s">
        <v>57</v>
      </c>
      <c r="P4" s="331" t="s">
        <v>58</v>
      </c>
      <c r="Q4" s="331" t="s">
        <v>59</v>
      </c>
      <c r="R4" s="331" t="s">
        <v>60</v>
      </c>
      <c r="S4" s="331" t="s">
        <v>61</v>
      </c>
      <c r="T4" s="331" t="s">
        <v>62</v>
      </c>
      <c r="U4" s="331" t="s">
        <v>63</v>
      </c>
      <c r="V4" s="331" t="s">
        <v>64</v>
      </c>
      <c r="W4" s="331" t="s">
        <v>65</v>
      </c>
      <c r="X4" s="331" t="s">
        <v>66</v>
      </c>
      <c r="Y4" s="331" t="s">
        <v>73</v>
      </c>
      <c r="Z4" s="331" t="s">
        <v>76</v>
      </c>
      <c r="AB4" s="331" t="s">
        <v>75</v>
      </c>
      <c r="AC4" s="331" t="s">
        <v>84</v>
      </c>
      <c r="AD4" s="331" t="s">
        <v>85</v>
      </c>
      <c r="AE4" s="331" t="s">
        <v>86</v>
      </c>
      <c r="AF4" s="331" t="s">
        <v>87</v>
      </c>
      <c r="AG4" s="331" t="s">
        <v>88</v>
      </c>
      <c r="AH4" s="331" t="s">
        <v>49</v>
      </c>
      <c r="AI4" s="331" t="s">
        <v>50</v>
      </c>
      <c r="AJ4" s="331" t="s">
        <v>51</v>
      </c>
      <c r="AK4" s="331" t="s">
        <v>52</v>
      </c>
      <c r="AL4" s="331" t="s">
        <v>53</v>
      </c>
      <c r="AM4" s="331" t="s">
        <v>54</v>
      </c>
      <c r="AN4" s="331" t="s">
        <v>55</v>
      </c>
      <c r="AO4" s="331" t="s">
        <v>56</v>
      </c>
      <c r="AP4" s="331" t="s">
        <v>57</v>
      </c>
      <c r="AQ4" s="331" t="s">
        <v>58</v>
      </c>
      <c r="AR4" s="331" t="s">
        <v>59</v>
      </c>
      <c r="AS4" s="331" t="s">
        <v>60</v>
      </c>
      <c r="AT4" s="331" t="s">
        <v>61</v>
      </c>
      <c r="AU4" s="331" t="s">
        <v>62</v>
      </c>
      <c r="AV4" s="331" t="s">
        <v>63</v>
      </c>
      <c r="AW4" s="331" t="s">
        <v>64</v>
      </c>
      <c r="AX4" s="331" t="s">
        <v>65</v>
      </c>
      <c r="AY4" s="331" t="s">
        <v>66</v>
      </c>
      <c r="AZ4" s="331" t="s">
        <v>73</v>
      </c>
      <c r="BA4" s="331" t="s">
        <v>76</v>
      </c>
    </row>
    <row r="5" spans="1:53">
      <c r="A5" s="331" t="s">
        <v>4</v>
      </c>
      <c r="B5" s="331">
        <v>38</v>
      </c>
      <c r="C5" s="331">
        <v>33</v>
      </c>
      <c r="D5" s="331">
        <v>31</v>
      </c>
      <c r="E5" s="331">
        <v>27</v>
      </c>
      <c r="F5" s="331">
        <v>28</v>
      </c>
      <c r="G5" s="331">
        <v>28</v>
      </c>
      <c r="H5" s="331">
        <v>27</v>
      </c>
      <c r="I5" s="331">
        <v>25</v>
      </c>
      <c r="J5" s="331">
        <v>25</v>
      </c>
      <c r="K5" s="331">
        <v>25</v>
      </c>
      <c r="L5" s="331">
        <v>20</v>
      </c>
      <c r="M5" s="331">
        <v>16</v>
      </c>
      <c r="N5" s="331">
        <v>15</v>
      </c>
      <c r="O5" s="331">
        <v>12</v>
      </c>
      <c r="P5" s="331">
        <v>11</v>
      </c>
      <c r="Q5" s="331">
        <v>11</v>
      </c>
      <c r="R5" s="331">
        <v>10</v>
      </c>
      <c r="S5" s="331">
        <v>9</v>
      </c>
      <c r="T5" s="331">
        <v>4</v>
      </c>
      <c r="U5" s="331">
        <v>2</v>
      </c>
      <c r="V5" s="331">
        <v>5</v>
      </c>
      <c r="W5" s="331">
        <v>5</v>
      </c>
      <c r="X5" s="331">
        <v>6</v>
      </c>
      <c r="Y5" s="331">
        <v>6</v>
      </c>
      <c r="Z5" s="331">
        <v>5</v>
      </c>
      <c r="AB5" s="331" t="s">
        <v>4</v>
      </c>
      <c r="AC5" s="331">
        <f>(B5-B$33)/B$34</f>
        <v>2.2671762458380007</v>
      </c>
      <c r="AD5" s="331">
        <f t="shared" ref="AD5:BA5" si="0">(C5-C$33)/C$34</f>
        <v>1.8411797188745871</v>
      </c>
      <c r="AE5" s="331">
        <f t="shared" si="0"/>
        <v>1.8438327204829608</v>
      </c>
      <c r="AF5" s="331">
        <f t="shared" si="0"/>
        <v>1.5163185832479802</v>
      </c>
      <c r="AG5" s="331">
        <f t="shared" si="0"/>
        <v>1.4652281568468029</v>
      </c>
      <c r="AH5" s="331">
        <f t="shared" si="0"/>
        <v>1.5637774835009512</v>
      </c>
      <c r="AI5" s="331">
        <f t="shared" si="0"/>
        <v>1.3894089539251464</v>
      </c>
      <c r="AJ5" s="331">
        <f t="shared" si="0"/>
        <v>1.2038234700586987</v>
      </c>
      <c r="AK5" s="331">
        <f t="shared" si="0"/>
        <v>1.330587460503486</v>
      </c>
      <c r="AL5" s="331">
        <f t="shared" si="0"/>
        <v>1.3430773499608735</v>
      </c>
      <c r="AM5" s="331">
        <f t="shared" si="0"/>
        <v>0.88254858224855859</v>
      </c>
      <c r="AN5" s="331">
        <f t="shared" si="0"/>
        <v>0.54997308636810627</v>
      </c>
      <c r="AO5" s="331">
        <f t="shared" si="0"/>
        <v>0.55902480727624659</v>
      </c>
      <c r="AP5" s="331">
        <f t="shared" si="0"/>
        <v>0.29119921532446308</v>
      </c>
      <c r="AQ5" s="331">
        <f t="shared" si="0"/>
        <v>0.31463914478987809</v>
      </c>
      <c r="AR5" s="331">
        <f t="shared" si="0"/>
        <v>0.39865803101771902</v>
      </c>
      <c r="AS5" s="331">
        <f t="shared" si="0"/>
        <v>0.25915072922238341</v>
      </c>
      <c r="AT5" s="331">
        <f t="shared" si="0"/>
        <v>0.18218154730464967</v>
      </c>
      <c r="AU5" s="331">
        <f t="shared" si="0"/>
        <v>-7.7090740666896182E-2</v>
      </c>
      <c r="AV5" s="331">
        <f t="shared" si="0"/>
        <v>-0.10135562988279526</v>
      </c>
      <c r="AW5" s="331">
        <f t="shared" si="0"/>
        <v>6.9497253950821597E-2</v>
      </c>
      <c r="AX5" s="331">
        <f t="shared" si="0"/>
        <v>0.18366072092552299</v>
      </c>
      <c r="AY5" s="331">
        <f t="shared" si="0"/>
        <v>0.27824112128713874</v>
      </c>
      <c r="AZ5" s="331">
        <f t="shared" si="0"/>
        <v>0.27842114967382431</v>
      </c>
      <c r="BA5" s="331">
        <f t="shared" si="0"/>
        <v>0.18169190180325737</v>
      </c>
    </row>
    <row r="6" spans="1:53">
      <c r="A6" s="331" t="s">
        <v>5</v>
      </c>
      <c r="B6" s="331">
        <v>1</v>
      </c>
      <c r="C6" s="331">
        <v>1</v>
      </c>
      <c r="D6" s="331">
        <v>1</v>
      </c>
      <c r="E6" s="331">
        <v>1</v>
      </c>
      <c r="F6" s="331">
        <v>-1</v>
      </c>
      <c r="G6" s="331">
        <v>-2</v>
      </c>
      <c r="H6" s="331">
        <v>1</v>
      </c>
      <c r="I6" s="331">
        <v>-1</v>
      </c>
      <c r="J6" s="331">
        <v>-2</v>
      </c>
      <c r="K6" s="331">
        <v>-1</v>
      </c>
      <c r="L6" s="331">
        <v>-1</v>
      </c>
      <c r="M6" s="331">
        <v>-3</v>
      </c>
      <c r="N6" s="331">
        <v>-3</v>
      </c>
      <c r="O6" s="331">
        <v>0</v>
      </c>
      <c r="P6" s="331">
        <v>-3</v>
      </c>
      <c r="Q6" s="331">
        <v>-2</v>
      </c>
      <c r="R6" s="331">
        <v>-2</v>
      </c>
      <c r="S6" s="331">
        <v>0</v>
      </c>
      <c r="T6" s="331">
        <v>-4</v>
      </c>
      <c r="U6" s="331">
        <v>-4</v>
      </c>
      <c r="V6" s="331">
        <v>-5</v>
      </c>
      <c r="W6" s="331">
        <v>-6</v>
      </c>
      <c r="X6" s="331">
        <v>-4</v>
      </c>
      <c r="Y6" s="331">
        <v>-9</v>
      </c>
      <c r="Z6" s="331">
        <v>-6</v>
      </c>
      <c r="AB6" s="331" t="s">
        <v>5</v>
      </c>
      <c r="AC6" s="331">
        <f t="shared" ref="AC6:AC32" si="1">(B6-B$33)/B$34</f>
        <v>-1.4945063145210138</v>
      </c>
      <c r="AD6" s="331">
        <f t="shared" ref="AD6:AD32" si="2">(C6-C$33)/C$34</f>
        <v>-1.1281499073210333</v>
      </c>
      <c r="AE6" s="331">
        <f t="shared" ref="AE6:AE32" si="3">(D6-D$33)/D$34</f>
        <v>-1.1954519836098318</v>
      </c>
      <c r="AF6" s="331">
        <f t="shared" ref="AF6:AF32" si="4">(E6-E$33)/E$34</f>
        <v>-1.015516115386262</v>
      </c>
      <c r="AG6" s="331">
        <f t="shared" ref="AG6:AG32" si="5">(F6-F$33)/F$34</f>
        <v>-1.0915739850434634</v>
      </c>
      <c r="AH6" s="331">
        <f t="shared" ref="AH6:AH32" si="6">(G6-G$33)/G$34</f>
        <v>-1.2315760491820964</v>
      </c>
      <c r="AI6" s="331">
        <f t="shared" ref="AI6:AI32" si="7">(H6-H$33)/H$34</f>
        <v>-0.94121251717509913</v>
      </c>
      <c r="AJ6" s="331">
        <f t="shared" ref="AJ6:AJ32" si="8">(I6-I$33)/I$34</f>
        <v>-0.98216708509550965</v>
      </c>
      <c r="AK6" s="331">
        <f t="shared" ref="AK6:AK32" si="9">(J6-J$33)/J$34</f>
        <v>-1.1163752377598906</v>
      </c>
      <c r="AL6" s="331">
        <f t="shared" ref="AL6:AL32" si="10">(K6-K$33)/K$34</f>
        <v>-0.95704314158888593</v>
      </c>
      <c r="AM6" s="331">
        <f t="shared" ref="AM6:AM32" si="11">(L6-L$33)/L$34</f>
        <v>-0.95043693472921698</v>
      </c>
      <c r="AN6" s="331">
        <f t="shared" ref="AN6:AN32" si="12">(M6-M$33)/M$34</f>
        <v>-0.9833757902994944</v>
      </c>
      <c r="AO6" s="331">
        <f t="shared" ref="AO6:AO32" si="13">(N6-N$33)/N$34</f>
        <v>-1.0205452877019849</v>
      </c>
      <c r="AP6" s="331">
        <f t="shared" ref="AP6:AP32" si="14">(O6-O$33)/O$34</f>
        <v>-0.9837811328529158</v>
      </c>
      <c r="AQ6" s="331">
        <f t="shared" ref="AQ6:AQ32" si="15">(P6-P$33)/P$34</f>
        <v>-0.84893203216891655</v>
      </c>
      <c r="AR6" s="331">
        <f t="shared" ref="AR6:AR32" si="16">(Q6-Q$33)/Q$34</f>
        <v>-0.88551474146413711</v>
      </c>
      <c r="AS6" s="331">
        <f t="shared" ref="AS6:AS32" si="17">(R6-R$33)/R$34</f>
        <v>-0.93365262719844999</v>
      </c>
      <c r="AT6" s="331">
        <f t="shared" ref="AT6:AT32" si="18">(S6-S$33)/S$34</f>
        <v>-0.6840401493136844</v>
      </c>
      <c r="AU6" s="331">
        <f t="shared" ref="AU6:AU32" si="19">(T6-T$33)/T$34</f>
        <v>-0.86201464563893004</v>
      </c>
      <c r="AV6" s="331">
        <f t="shared" ref="AV6:AV32" si="20">(U6-U$33)/U$34</f>
        <v>-0.7581401115233084</v>
      </c>
      <c r="AW6" s="331">
        <f t="shared" ref="AW6:AW32" si="21">(V6-V$33)/V$34</f>
        <v>-1.0751633993568288</v>
      </c>
      <c r="AX6" s="331">
        <f t="shared" ref="AX6:AX32" si="22">(W6-W$33)/W$34</f>
        <v>-1.1631845658616455</v>
      </c>
      <c r="AY6" s="331">
        <f t="shared" ref="AY6:AY32" si="23">(X6-X$33)/X$34</f>
        <v>-1.0202174447195087</v>
      </c>
      <c r="AZ6" s="331">
        <f t="shared" ref="AZ6:AZ32" si="24">(Y6-Y$33)/Y$34</f>
        <v>-1.5487176450606479</v>
      </c>
      <c r="BA6" s="331">
        <f t="shared" ref="BA6:BA32" si="25">(Z6-Z$33)/Z$34</f>
        <v>-1.0555434295236856</v>
      </c>
    </row>
    <row r="7" spans="1:53">
      <c r="A7" s="331" t="s">
        <v>6</v>
      </c>
      <c r="B7" s="331">
        <v>20</v>
      </c>
      <c r="C7" s="331">
        <v>1</v>
      </c>
      <c r="D7" s="331">
        <v>3</v>
      </c>
      <c r="E7" s="331">
        <v>3</v>
      </c>
      <c r="F7" s="331">
        <v>0</v>
      </c>
      <c r="G7" s="331">
        <v>3</v>
      </c>
      <c r="H7" s="331">
        <v>2</v>
      </c>
      <c r="I7" s="331">
        <v>2</v>
      </c>
      <c r="J7" s="331">
        <v>2</v>
      </c>
      <c r="K7" s="331">
        <v>0</v>
      </c>
      <c r="L7" s="331">
        <v>2</v>
      </c>
      <c r="M7" s="331">
        <v>1</v>
      </c>
      <c r="N7" s="331">
        <v>2</v>
      </c>
      <c r="O7" s="331">
        <v>4</v>
      </c>
      <c r="P7" s="331">
        <v>0</v>
      </c>
      <c r="Q7" s="331">
        <v>0</v>
      </c>
      <c r="R7" s="331">
        <v>1</v>
      </c>
      <c r="S7" s="331">
        <v>2</v>
      </c>
      <c r="T7" s="331">
        <v>0</v>
      </c>
      <c r="U7" s="331">
        <v>-5</v>
      </c>
      <c r="V7" s="331">
        <v>-2</v>
      </c>
      <c r="W7" s="331">
        <v>-3</v>
      </c>
      <c r="X7" s="331">
        <v>-1</v>
      </c>
      <c r="Y7" s="331">
        <v>0</v>
      </c>
      <c r="Z7" s="331">
        <v>-1</v>
      </c>
      <c r="AB7" s="331" t="s">
        <v>6</v>
      </c>
      <c r="AC7" s="331">
        <f t="shared" si="1"/>
        <v>0.4371685137714531</v>
      </c>
      <c r="AD7" s="331">
        <f t="shared" si="2"/>
        <v>-1.1281499073210333</v>
      </c>
      <c r="AE7" s="331">
        <f t="shared" si="3"/>
        <v>-0.99283300333697899</v>
      </c>
      <c r="AF7" s="331">
        <f t="shared" si="4"/>
        <v>-0.8207596001067049</v>
      </c>
      <c r="AG7" s="331">
        <f t="shared" si="5"/>
        <v>-1.003408393943799</v>
      </c>
      <c r="AH7" s="331">
        <f t="shared" si="6"/>
        <v>-0.76568379373492179</v>
      </c>
      <c r="AI7" s="331">
        <f t="shared" si="7"/>
        <v>-0.85157322982508976</v>
      </c>
      <c r="AJ7" s="331">
        <f t="shared" si="8"/>
        <v>-0.72993740565463949</v>
      </c>
      <c r="AK7" s="331">
        <f t="shared" si="9"/>
        <v>-0.75386224542457558</v>
      </c>
      <c r="AL7" s="331">
        <f t="shared" si="10"/>
        <v>-0.86857696883697211</v>
      </c>
      <c r="AM7" s="331">
        <f t="shared" si="11"/>
        <v>-0.68858186087524909</v>
      </c>
      <c r="AN7" s="331">
        <f t="shared" si="12"/>
        <v>-0.66056550047473639</v>
      </c>
      <c r="AO7" s="331">
        <f t="shared" si="13"/>
        <v>-0.58177581687469848</v>
      </c>
      <c r="AP7" s="331">
        <f t="shared" si="14"/>
        <v>-0.55878768346045626</v>
      </c>
      <c r="AQ7" s="331">
        <f t="shared" si="15"/>
        <v>-0.59959535139203191</v>
      </c>
      <c r="AR7" s="331">
        <f t="shared" si="16"/>
        <v>-0.68794969954385143</v>
      </c>
      <c r="AS7" s="331">
        <f t="shared" si="17"/>
        <v>-0.63545178809324165</v>
      </c>
      <c r="AT7" s="331">
        <f t="shared" si="18"/>
        <v>-0.49154643895405464</v>
      </c>
      <c r="AU7" s="331">
        <f t="shared" si="19"/>
        <v>-0.46955269315291315</v>
      </c>
      <c r="AV7" s="331">
        <f t="shared" si="20"/>
        <v>-0.86760419179672732</v>
      </c>
      <c r="AW7" s="331">
        <f t="shared" si="21"/>
        <v>-0.73176520336453377</v>
      </c>
      <c r="AX7" s="331">
        <f t="shared" si="22"/>
        <v>-0.79586312401059955</v>
      </c>
      <c r="AY7" s="331">
        <f t="shared" si="23"/>
        <v>-0.63067987491751454</v>
      </c>
      <c r="AZ7" s="331">
        <f t="shared" si="24"/>
        <v>-0.45243436821996452</v>
      </c>
      <c r="BA7" s="331">
        <f t="shared" si="25"/>
        <v>-0.4931637334659843</v>
      </c>
    </row>
    <row r="8" spans="1:53">
      <c r="A8" s="331" t="s">
        <v>7</v>
      </c>
      <c r="B8" s="331">
        <v>17</v>
      </c>
      <c r="C8" s="331">
        <v>16</v>
      </c>
      <c r="D8" s="331">
        <v>20</v>
      </c>
      <c r="E8" s="331">
        <v>18</v>
      </c>
      <c r="F8" s="331">
        <v>17</v>
      </c>
      <c r="G8" s="331">
        <v>15</v>
      </c>
      <c r="H8" s="331">
        <v>14</v>
      </c>
      <c r="I8" s="331">
        <v>13</v>
      </c>
      <c r="J8" s="331">
        <v>13</v>
      </c>
      <c r="K8" s="331">
        <v>12</v>
      </c>
      <c r="L8" s="331">
        <v>13</v>
      </c>
      <c r="M8" s="331">
        <v>14</v>
      </c>
      <c r="N8" s="331">
        <v>14</v>
      </c>
      <c r="O8" s="331">
        <v>13</v>
      </c>
      <c r="P8" s="331">
        <v>13</v>
      </c>
      <c r="Q8" s="331">
        <v>11</v>
      </c>
      <c r="R8" s="331">
        <v>12</v>
      </c>
      <c r="S8" s="331">
        <v>12</v>
      </c>
      <c r="T8" s="331">
        <v>7</v>
      </c>
      <c r="U8" s="331">
        <v>7</v>
      </c>
      <c r="V8" s="331">
        <v>8</v>
      </c>
      <c r="W8" s="331">
        <v>7</v>
      </c>
      <c r="X8" s="331">
        <v>7</v>
      </c>
      <c r="Y8" s="331">
        <v>8</v>
      </c>
      <c r="Z8" s="331">
        <v>7</v>
      </c>
      <c r="AB8" s="331" t="s">
        <v>7</v>
      </c>
      <c r="AC8" s="331">
        <f t="shared" si="1"/>
        <v>0.13216722509369516</v>
      </c>
      <c r="AD8" s="331">
        <f t="shared" si="2"/>
        <v>0.26372335495816368</v>
      </c>
      <c r="AE8" s="331">
        <f t="shared" si="3"/>
        <v>0.72942832898227017</v>
      </c>
      <c r="AF8" s="331">
        <f t="shared" si="4"/>
        <v>0.63991426448997324</v>
      </c>
      <c r="AG8" s="331">
        <f t="shared" si="5"/>
        <v>0.49540665475049483</v>
      </c>
      <c r="AH8" s="331">
        <f t="shared" si="6"/>
        <v>0.35245761933829733</v>
      </c>
      <c r="AI8" s="331">
        <f t="shared" si="7"/>
        <v>0.22409821837502361</v>
      </c>
      <c r="AJ8" s="331">
        <f t="shared" si="8"/>
        <v>0.19490475229521789</v>
      </c>
      <c r="AK8" s="331">
        <f t="shared" si="9"/>
        <v>0.24304848349754074</v>
      </c>
      <c r="AL8" s="331">
        <f t="shared" si="10"/>
        <v>0.19301710418599377</v>
      </c>
      <c r="AM8" s="331">
        <f t="shared" si="11"/>
        <v>0.27155340992263338</v>
      </c>
      <c r="AN8" s="331">
        <f t="shared" si="12"/>
        <v>0.38856794145572726</v>
      </c>
      <c r="AO8" s="331">
        <f t="shared" si="13"/>
        <v>0.47127091311078922</v>
      </c>
      <c r="AP8" s="331">
        <f t="shared" si="14"/>
        <v>0.39744757767257799</v>
      </c>
      <c r="AQ8" s="331">
        <f t="shared" si="15"/>
        <v>0.48086359864113448</v>
      </c>
      <c r="AR8" s="331">
        <f t="shared" si="16"/>
        <v>0.39865803101771902</v>
      </c>
      <c r="AS8" s="331">
        <f t="shared" si="17"/>
        <v>0.45795128862585566</v>
      </c>
      <c r="AT8" s="331">
        <f t="shared" si="18"/>
        <v>0.47092211284409435</v>
      </c>
      <c r="AU8" s="331">
        <f t="shared" si="19"/>
        <v>0.21725572369761653</v>
      </c>
      <c r="AV8" s="331">
        <f t="shared" si="20"/>
        <v>0.44596477148429914</v>
      </c>
      <c r="AW8" s="331">
        <f t="shared" si="21"/>
        <v>0.41289544994311672</v>
      </c>
      <c r="AX8" s="331">
        <f t="shared" si="22"/>
        <v>0.42854168215955363</v>
      </c>
      <c r="AY8" s="331">
        <f t="shared" si="23"/>
        <v>0.40808697788780346</v>
      </c>
      <c r="AZ8" s="331">
        <f t="shared" si="24"/>
        <v>0.52203965563842059</v>
      </c>
      <c r="BA8" s="331">
        <f t="shared" si="25"/>
        <v>0.4066437802263379</v>
      </c>
    </row>
    <row r="9" spans="1:53">
      <c r="A9" s="331" t="s">
        <v>8</v>
      </c>
      <c r="B9" s="331">
        <v>22</v>
      </c>
      <c r="C9" s="331">
        <v>11</v>
      </c>
      <c r="D9" s="331">
        <v>11</v>
      </c>
      <c r="E9" s="331">
        <v>8</v>
      </c>
      <c r="F9" s="331">
        <v>9</v>
      </c>
      <c r="G9" s="331">
        <v>9</v>
      </c>
      <c r="H9" s="331">
        <v>7</v>
      </c>
      <c r="I9" s="331">
        <v>6</v>
      </c>
      <c r="J9" s="331">
        <v>6</v>
      </c>
      <c r="K9" s="331">
        <v>4</v>
      </c>
      <c r="L9" s="331">
        <v>5</v>
      </c>
      <c r="M9" s="331">
        <v>3</v>
      </c>
      <c r="N9" s="331">
        <v>3</v>
      </c>
      <c r="O9" s="331">
        <v>7</v>
      </c>
      <c r="P9" s="331">
        <v>0</v>
      </c>
      <c r="Q9" s="331">
        <v>2</v>
      </c>
      <c r="R9" s="331">
        <v>2</v>
      </c>
      <c r="S9" s="331">
        <v>2</v>
      </c>
      <c r="T9" s="331">
        <v>2</v>
      </c>
      <c r="U9" s="331">
        <v>-2</v>
      </c>
      <c r="V9" s="331">
        <v>1</v>
      </c>
      <c r="W9" s="331">
        <v>3</v>
      </c>
      <c r="X9" s="331">
        <v>1</v>
      </c>
      <c r="Y9" s="331">
        <v>2</v>
      </c>
      <c r="Z9" s="332" t="s">
        <v>69</v>
      </c>
      <c r="AB9" s="331" t="s">
        <v>8</v>
      </c>
      <c r="AC9" s="331">
        <f t="shared" si="1"/>
        <v>0.64050270622329164</v>
      </c>
      <c r="AD9" s="331">
        <f t="shared" si="2"/>
        <v>-0.20023439913490193</v>
      </c>
      <c r="AE9" s="331">
        <f t="shared" si="3"/>
        <v>-0.18235708224556763</v>
      </c>
      <c r="AF9" s="331">
        <f t="shared" si="4"/>
        <v>-0.33386831190781219</v>
      </c>
      <c r="AG9" s="331">
        <f t="shared" si="5"/>
        <v>-0.20991807404681992</v>
      </c>
      <c r="AH9" s="331">
        <f t="shared" si="6"/>
        <v>-0.20661308719831223</v>
      </c>
      <c r="AI9" s="331">
        <f t="shared" si="7"/>
        <v>-0.40337679307504248</v>
      </c>
      <c r="AJ9" s="331">
        <f t="shared" si="8"/>
        <v>-0.39363116640014589</v>
      </c>
      <c r="AK9" s="331">
        <f t="shared" si="9"/>
        <v>-0.39134925308926055</v>
      </c>
      <c r="AL9" s="331">
        <f t="shared" si="10"/>
        <v>-0.51471227782931683</v>
      </c>
      <c r="AM9" s="331">
        <f t="shared" si="11"/>
        <v>-0.42672678702128114</v>
      </c>
      <c r="AN9" s="331">
        <f t="shared" si="12"/>
        <v>-0.49916035556235733</v>
      </c>
      <c r="AO9" s="331">
        <f t="shared" si="13"/>
        <v>-0.49402192270924117</v>
      </c>
      <c r="AP9" s="331">
        <f t="shared" si="14"/>
        <v>-0.24004259641611148</v>
      </c>
      <c r="AQ9" s="331">
        <f t="shared" si="15"/>
        <v>-0.59959535139203191</v>
      </c>
      <c r="AR9" s="331">
        <f t="shared" si="16"/>
        <v>-0.49038465762356592</v>
      </c>
      <c r="AS9" s="331">
        <f t="shared" si="17"/>
        <v>-0.53605150839150562</v>
      </c>
      <c r="AT9" s="331">
        <f t="shared" si="18"/>
        <v>-0.49154643895405464</v>
      </c>
      <c r="AU9" s="331">
        <f t="shared" si="19"/>
        <v>-0.27332171690990464</v>
      </c>
      <c r="AV9" s="331">
        <f t="shared" si="20"/>
        <v>-0.53921195097647068</v>
      </c>
      <c r="AW9" s="331">
        <f t="shared" si="21"/>
        <v>-0.38836700737223862</v>
      </c>
      <c r="AX9" s="331">
        <f t="shared" si="22"/>
        <v>-6.1220240308507659E-2</v>
      </c>
      <c r="AY9" s="331">
        <f t="shared" si="23"/>
        <v>-0.37098816171618498</v>
      </c>
      <c r="AZ9" s="331">
        <f t="shared" si="24"/>
        <v>-0.20881586225536825</v>
      </c>
      <c r="BA9" s="331" t="e">
        <f t="shared" si="25"/>
        <v>#VALUE!</v>
      </c>
    </row>
    <row r="10" spans="1:53">
      <c r="A10" s="331" t="s">
        <v>9</v>
      </c>
      <c r="B10" s="332" t="s">
        <v>69</v>
      </c>
      <c r="C10" s="332" t="s">
        <v>69</v>
      </c>
      <c r="D10" s="332" t="s">
        <v>69</v>
      </c>
      <c r="E10" s="332" t="s">
        <v>69</v>
      </c>
      <c r="F10" s="332" t="s">
        <v>69</v>
      </c>
      <c r="G10" s="332" t="s">
        <v>69</v>
      </c>
      <c r="H10" s="332" t="s">
        <v>69</v>
      </c>
      <c r="I10" s="332" t="s">
        <v>69</v>
      </c>
      <c r="J10" s="332" t="s">
        <v>69</v>
      </c>
      <c r="K10" s="332" t="s">
        <v>69</v>
      </c>
      <c r="L10" s="332" t="s">
        <v>69</v>
      </c>
      <c r="M10" s="332" t="s">
        <v>69</v>
      </c>
      <c r="N10" s="332" t="s">
        <v>69</v>
      </c>
      <c r="O10" s="332" t="s">
        <v>69</v>
      </c>
      <c r="P10" s="331">
        <v>-5</v>
      </c>
      <c r="Q10" s="331">
        <v>-7</v>
      </c>
      <c r="R10" s="331">
        <v>-2</v>
      </c>
      <c r="S10" s="331">
        <v>-7</v>
      </c>
      <c r="T10" s="331">
        <v>-5</v>
      </c>
      <c r="U10" s="331">
        <v>-6</v>
      </c>
      <c r="V10" s="331">
        <v>-6</v>
      </c>
      <c r="W10" s="331">
        <v>-5</v>
      </c>
      <c r="X10" s="331">
        <v>-6</v>
      </c>
      <c r="Y10" s="331">
        <v>-8</v>
      </c>
      <c r="Z10" s="331">
        <v>-7</v>
      </c>
      <c r="AB10" s="331" t="s">
        <v>9</v>
      </c>
      <c r="AC10" s="331" t="e">
        <f t="shared" si="1"/>
        <v>#VALUE!</v>
      </c>
      <c r="AD10" s="331" t="e">
        <f t="shared" si="2"/>
        <v>#VALUE!</v>
      </c>
      <c r="AE10" s="331" t="e">
        <f t="shared" si="3"/>
        <v>#VALUE!</v>
      </c>
      <c r="AF10" s="331" t="e">
        <f t="shared" si="4"/>
        <v>#VALUE!</v>
      </c>
      <c r="AG10" s="331" t="e">
        <f t="shared" si="5"/>
        <v>#VALUE!</v>
      </c>
      <c r="AH10" s="331" t="e">
        <f t="shared" si="6"/>
        <v>#VALUE!</v>
      </c>
      <c r="AI10" s="331" t="e">
        <f t="shared" si="7"/>
        <v>#VALUE!</v>
      </c>
      <c r="AJ10" s="331" t="e">
        <f t="shared" si="8"/>
        <v>#VALUE!</v>
      </c>
      <c r="AK10" s="331" t="e">
        <f t="shared" si="9"/>
        <v>#VALUE!</v>
      </c>
      <c r="AL10" s="331" t="e">
        <f t="shared" si="10"/>
        <v>#VALUE!</v>
      </c>
      <c r="AM10" s="331" t="e">
        <f t="shared" si="11"/>
        <v>#VALUE!</v>
      </c>
      <c r="AN10" s="331" t="e">
        <f t="shared" si="12"/>
        <v>#VALUE!</v>
      </c>
      <c r="AO10" s="331" t="e">
        <f t="shared" si="13"/>
        <v>#VALUE!</v>
      </c>
      <c r="AP10" s="331" t="e">
        <f t="shared" si="14"/>
        <v>#VALUE!</v>
      </c>
      <c r="AQ10" s="331">
        <f t="shared" si="15"/>
        <v>-1.0151564860201729</v>
      </c>
      <c r="AR10" s="331">
        <f t="shared" si="16"/>
        <v>-1.379427346264851</v>
      </c>
      <c r="AS10" s="331">
        <f t="shared" si="17"/>
        <v>-0.93365262719844999</v>
      </c>
      <c r="AT10" s="331">
        <f t="shared" si="18"/>
        <v>-1.3577681355723887</v>
      </c>
      <c r="AU10" s="331">
        <f t="shared" si="19"/>
        <v>-0.96013013376043421</v>
      </c>
      <c r="AV10" s="331">
        <f t="shared" si="20"/>
        <v>-0.97706827207014613</v>
      </c>
      <c r="AW10" s="331">
        <f t="shared" si="21"/>
        <v>-1.1896294646875938</v>
      </c>
      <c r="AX10" s="331">
        <f t="shared" si="22"/>
        <v>-1.0407440852446301</v>
      </c>
      <c r="AY10" s="331">
        <f t="shared" si="23"/>
        <v>-1.2799091579208381</v>
      </c>
      <c r="AZ10" s="331">
        <f t="shared" si="24"/>
        <v>-1.4269083920783499</v>
      </c>
      <c r="BA10" s="331">
        <f t="shared" si="25"/>
        <v>-1.1680193687352258</v>
      </c>
    </row>
    <row r="11" spans="1:53">
      <c r="A11" s="331" t="s">
        <v>32</v>
      </c>
      <c r="B11" s="331">
        <v>11</v>
      </c>
      <c r="C11" s="331">
        <v>11</v>
      </c>
      <c r="D11" s="331">
        <v>11</v>
      </c>
      <c r="E11" s="331">
        <v>12</v>
      </c>
      <c r="F11" s="331">
        <v>12</v>
      </c>
      <c r="G11" s="331">
        <v>12</v>
      </c>
      <c r="H11" s="331">
        <v>13</v>
      </c>
      <c r="I11" s="331">
        <v>11</v>
      </c>
      <c r="J11" s="331">
        <v>10</v>
      </c>
      <c r="K11" s="331">
        <v>10</v>
      </c>
      <c r="L11" s="331">
        <v>9</v>
      </c>
      <c r="M11" s="331">
        <v>7</v>
      </c>
      <c r="N11" s="331">
        <v>7</v>
      </c>
      <c r="O11" s="331">
        <v>8</v>
      </c>
      <c r="P11" s="331">
        <v>8</v>
      </c>
      <c r="Q11" s="331">
        <v>7</v>
      </c>
      <c r="R11" s="331">
        <v>6</v>
      </c>
      <c r="S11" s="331">
        <v>5</v>
      </c>
      <c r="T11" s="331">
        <v>1</v>
      </c>
      <c r="U11" s="332" t="s">
        <v>69</v>
      </c>
      <c r="V11" s="331">
        <v>2</v>
      </c>
      <c r="W11" s="331">
        <v>1</v>
      </c>
      <c r="X11" s="331">
        <v>2</v>
      </c>
      <c r="Y11" s="331">
        <v>4</v>
      </c>
      <c r="Z11" s="332" t="s">
        <v>69</v>
      </c>
      <c r="AB11" s="331" t="s">
        <v>32</v>
      </c>
      <c r="AC11" s="331">
        <f t="shared" si="1"/>
        <v>-0.47783535226182067</v>
      </c>
      <c r="AD11" s="331">
        <f t="shared" si="2"/>
        <v>-0.20023439913490193</v>
      </c>
      <c r="AE11" s="331">
        <f t="shared" si="3"/>
        <v>-0.18235708224556763</v>
      </c>
      <c r="AF11" s="331">
        <f t="shared" si="4"/>
        <v>5.5644718651302001E-2</v>
      </c>
      <c r="AG11" s="331">
        <f t="shared" si="5"/>
        <v>5.4578699252173131E-2</v>
      </c>
      <c r="AH11" s="331">
        <f t="shared" si="6"/>
        <v>7.2922266069992539E-2</v>
      </c>
      <c r="AI11" s="331">
        <f t="shared" si="7"/>
        <v>0.13445893102501416</v>
      </c>
      <c r="AJ11" s="331">
        <f t="shared" si="8"/>
        <v>2.6751632667971093E-2</v>
      </c>
      <c r="AK11" s="331">
        <f t="shared" si="9"/>
        <v>-2.883626075394553E-2</v>
      </c>
      <c r="AL11" s="331">
        <f t="shared" si="10"/>
        <v>1.6084758682166134E-2</v>
      </c>
      <c r="AM11" s="331">
        <f t="shared" si="11"/>
        <v>-7.7586688549323865E-2</v>
      </c>
      <c r="AN11" s="331">
        <f t="shared" si="12"/>
        <v>-0.17635006573759929</v>
      </c>
      <c r="AO11" s="331">
        <f t="shared" si="13"/>
        <v>-0.14300634604741191</v>
      </c>
      <c r="AP11" s="331">
        <f t="shared" si="14"/>
        <v>-0.13379423406799659</v>
      </c>
      <c r="AQ11" s="331">
        <f t="shared" si="15"/>
        <v>6.5302464012993555E-2</v>
      </c>
      <c r="AR11" s="331">
        <f t="shared" si="16"/>
        <v>3.5279471771479435E-3</v>
      </c>
      <c r="AS11" s="331">
        <f t="shared" si="17"/>
        <v>-0.13845038958456107</v>
      </c>
      <c r="AT11" s="331">
        <f t="shared" si="18"/>
        <v>-0.20280587341460993</v>
      </c>
      <c r="AU11" s="331">
        <f t="shared" si="19"/>
        <v>-0.37143720503140887</v>
      </c>
      <c r="AV11" s="331" t="e">
        <f t="shared" si="20"/>
        <v>#VALUE!</v>
      </c>
      <c r="AW11" s="331">
        <f t="shared" si="21"/>
        <v>-0.27390094204147353</v>
      </c>
      <c r="AX11" s="331">
        <f t="shared" si="22"/>
        <v>-0.30610120154253828</v>
      </c>
      <c r="AY11" s="331">
        <f t="shared" si="23"/>
        <v>-0.24114230511552023</v>
      </c>
      <c r="AZ11" s="331">
        <f t="shared" si="24"/>
        <v>3.4802643709228025E-2</v>
      </c>
      <c r="BA11" s="331" t="e">
        <f t="shared" si="25"/>
        <v>#VALUE!</v>
      </c>
    </row>
    <row r="12" spans="1:53">
      <c r="A12" s="331" t="s">
        <v>30</v>
      </c>
      <c r="B12" s="331">
        <v>12</v>
      </c>
      <c r="C12" s="331">
        <v>9</v>
      </c>
      <c r="D12" s="331">
        <v>11</v>
      </c>
      <c r="E12" s="331">
        <v>7</v>
      </c>
      <c r="F12" s="331">
        <v>5</v>
      </c>
      <c r="G12" s="331">
        <v>7</v>
      </c>
      <c r="H12" s="331">
        <v>8</v>
      </c>
      <c r="I12" s="331">
        <v>7</v>
      </c>
      <c r="J12" s="331">
        <v>6</v>
      </c>
      <c r="K12" s="331">
        <v>6</v>
      </c>
      <c r="L12" s="331">
        <v>5</v>
      </c>
      <c r="M12" s="331">
        <v>5</v>
      </c>
      <c r="N12" s="331">
        <v>6</v>
      </c>
      <c r="O12" s="331">
        <v>7</v>
      </c>
      <c r="P12" s="331">
        <v>4</v>
      </c>
      <c r="Q12" s="331">
        <v>3</v>
      </c>
      <c r="R12" s="331">
        <v>4</v>
      </c>
      <c r="S12" s="331">
        <v>4</v>
      </c>
      <c r="T12" s="331">
        <v>2</v>
      </c>
      <c r="U12" s="331">
        <v>3</v>
      </c>
      <c r="V12" s="331">
        <v>2</v>
      </c>
      <c r="W12" s="331">
        <v>-1</v>
      </c>
      <c r="X12" s="331">
        <v>-1</v>
      </c>
      <c r="Y12" s="331">
        <v>2</v>
      </c>
      <c r="Z12" s="331">
        <v>0</v>
      </c>
      <c r="AB12" s="331" t="s">
        <v>30</v>
      </c>
      <c r="AC12" s="331">
        <f t="shared" si="1"/>
        <v>-0.37616825603590137</v>
      </c>
      <c r="AD12" s="331">
        <f t="shared" si="2"/>
        <v>-0.38581750077212817</v>
      </c>
      <c r="AE12" s="331">
        <f t="shared" si="3"/>
        <v>-0.18235708224556763</v>
      </c>
      <c r="AF12" s="331">
        <f t="shared" si="4"/>
        <v>-0.43124656954759072</v>
      </c>
      <c r="AG12" s="331">
        <f t="shared" si="5"/>
        <v>-0.56258043844547734</v>
      </c>
      <c r="AH12" s="331">
        <f t="shared" si="6"/>
        <v>-0.39296998937718208</v>
      </c>
      <c r="AI12" s="331">
        <f t="shared" si="7"/>
        <v>-0.31373750572503306</v>
      </c>
      <c r="AJ12" s="331">
        <f t="shared" si="8"/>
        <v>-0.30955460658652251</v>
      </c>
      <c r="AK12" s="331">
        <f t="shared" si="9"/>
        <v>-0.39134925308926055</v>
      </c>
      <c r="AL12" s="331">
        <f t="shared" si="10"/>
        <v>-0.33777993232548914</v>
      </c>
      <c r="AM12" s="331">
        <f t="shared" si="11"/>
        <v>-0.42672678702128114</v>
      </c>
      <c r="AN12" s="331">
        <f t="shared" si="12"/>
        <v>-0.33775521064997832</v>
      </c>
      <c r="AO12" s="331">
        <f t="shared" si="13"/>
        <v>-0.23076024021286923</v>
      </c>
      <c r="AP12" s="331">
        <f t="shared" si="14"/>
        <v>-0.24004259641611148</v>
      </c>
      <c r="AQ12" s="331">
        <f t="shared" si="15"/>
        <v>-0.26714644368951918</v>
      </c>
      <c r="AR12" s="331">
        <f t="shared" si="16"/>
        <v>-0.39160213666342314</v>
      </c>
      <c r="AS12" s="331">
        <f t="shared" si="17"/>
        <v>-0.33725094898803332</v>
      </c>
      <c r="AT12" s="331">
        <f t="shared" si="18"/>
        <v>-0.29905272859442483</v>
      </c>
      <c r="AU12" s="331">
        <f t="shared" si="19"/>
        <v>-0.27332171690990464</v>
      </c>
      <c r="AV12" s="331">
        <f t="shared" si="20"/>
        <v>8.1084503906236078E-3</v>
      </c>
      <c r="AW12" s="331">
        <f t="shared" si="21"/>
        <v>-0.27390094204147353</v>
      </c>
      <c r="AX12" s="331">
        <f t="shared" si="22"/>
        <v>-0.55098216277656897</v>
      </c>
      <c r="AY12" s="331">
        <f t="shared" si="23"/>
        <v>-0.63067987491751454</v>
      </c>
      <c r="AZ12" s="331">
        <f t="shared" si="24"/>
        <v>-0.20881586225536825</v>
      </c>
      <c r="BA12" s="331">
        <f t="shared" si="25"/>
        <v>-0.38068779425444399</v>
      </c>
    </row>
    <row r="13" spans="1:53">
      <c r="A13" s="331" t="s">
        <v>10</v>
      </c>
      <c r="B13" s="331">
        <v>4</v>
      </c>
      <c r="C13" s="331">
        <v>4</v>
      </c>
      <c r="D13" s="331">
        <v>4</v>
      </c>
      <c r="E13" s="331">
        <v>3</v>
      </c>
      <c r="F13" s="331">
        <v>5</v>
      </c>
      <c r="G13" s="331">
        <v>6</v>
      </c>
      <c r="H13" s="331">
        <v>4</v>
      </c>
      <c r="I13" s="331">
        <v>4</v>
      </c>
      <c r="J13" s="331">
        <v>6</v>
      </c>
      <c r="K13" s="331">
        <v>8</v>
      </c>
      <c r="L13" s="331">
        <v>6</v>
      </c>
      <c r="M13" s="331">
        <v>8</v>
      </c>
      <c r="N13" s="331">
        <v>8</v>
      </c>
      <c r="O13" s="331">
        <v>7</v>
      </c>
      <c r="P13" s="331">
        <v>7</v>
      </c>
      <c r="Q13" s="331">
        <v>7</v>
      </c>
      <c r="R13" s="331">
        <v>5</v>
      </c>
      <c r="S13" s="331">
        <v>6</v>
      </c>
      <c r="T13" s="331">
        <v>1</v>
      </c>
      <c r="U13" s="331">
        <v>3</v>
      </c>
      <c r="V13" s="331">
        <v>4</v>
      </c>
      <c r="W13" s="331">
        <v>3</v>
      </c>
      <c r="X13" s="331">
        <v>5</v>
      </c>
      <c r="Y13" s="331">
        <v>3</v>
      </c>
      <c r="Z13" s="331">
        <v>5</v>
      </c>
      <c r="AB13" s="331" t="s">
        <v>10</v>
      </c>
      <c r="AC13" s="331">
        <f t="shared" si="1"/>
        <v>-1.1895050258432558</v>
      </c>
      <c r="AD13" s="331">
        <f t="shared" si="2"/>
        <v>-0.84977525486519379</v>
      </c>
      <c r="AE13" s="331">
        <f t="shared" si="3"/>
        <v>-0.89152351320055256</v>
      </c>
      <c r="AF13" s="331">
        <f t="shared" si="4"/>
        <v>-0.8207596001067049</v>
      </c>
      <c r="AG13" s="331">
        <f t="shared" si="5"/>
        <v>-0.56258043844547734</v>
      </c>
      <c r="AH13" s="331">
        <f t="shared" si="6"/>
        <v>-0.48614844046661698</v>
      </c>
      <c r="AI13" s="331">
        <f t="shared" si="7"/>
        <v>-0.67229465512507081</v>
      </c>
      <c r="AJ13" s="331">
        <f t="shared" si="8"/>
        <v>-0.56178428602739272</v>
      </c>
      <c r="AK13" s="331">
        <f t="shared" si="9"/>
        <v>-0.39134925308926055</v>
      </c>
      <c r="AL13" s="331">
        <f t="shared" si="10"/>
        <v>-0.1608475868216615</v>
      </c>
      <c r="AM13" s="331">
        <f t="shared" si="11"/>
        <v>-0.33944176240329182</v>
      </c>
      <c r="AN13" s="331">
        <f t="shared" si="12"/>
        <v>-9.5647493281409784E-2</v>
      </c>
      <c r="AO13" s="331">
        <f t="shared" si="13"/>
        <v>-5.5252451881954615E-2</v>
      </c>
      <c r="AP13" s="331">
        <f t="shared" si="14"/>
        <v>-0.24004259641611148</v>
      </c>
      <c r="AQ13" s="331">
        <f t="shared" si="15"/>
        <v>-1.780976291263462E-2</v>
      </c>
      <c r="AR13" s="331">
        <f t="shared" si="16"/>
        <v>3.5279471771479435E-3</v>
      </c>
      <c r="AS13" s="331">
        <f t="shared" si="17"/>
        <v>-0.23785066928629719</v>
      </c>
      <c r="AT13" s="331">
        <f t="shared" si="18"/>
        <v>-0.10655901823479504</v>
      </c>
      <c r="AU13" s="331">
        <f t="shared" si="19"/>
        <v>-0.37143720503140887</v>
      </c>
      <c r="AV13" s="331">
        <f t="shared" si="20"/>
        <v>8.1084503906236078E-3</v>
      </c>
      <c r="AW13" s="331">
        <f t="shared" si="21"/>
        <v>-4.4968811379943456E-2</v>
      </c>
      <c r="AX13" s="331">
        <f t="shared" si="22"/>
        <v>-6.1220240308507659E-2</v>
      </c>
      <c r="AY13" s="331">
        <f t="shared" si="23"/>
        <v>0.14839526468647399</v>
      </c>
      <c r="AZ13" s="331">
        <f t="shared" si="24"/>
        <v>-8.7006609273070121E-2</v>
      </c>
      <c r="BA13" s="331">
        <f t="shared" si="25"/>
        <v>0.18169190180325737</v>
      </c>
    </row>
    <row r="14" spans="1:53">
      <c r="A14" s="331" t="s">
        <v>11</v>
      </c>
      <c r="B14" s="331">
        <v>18</v>
      </c>
      <c r="C14" s="331">
        <v>15</v>
      </c>
      <c r="D14" s="331">
        <v>13</v>
      </c>
      <c r="E14" s="331">
        <v>11</v>
      </c>
      <c r="F14" s="331">
        <v>11</v>
      </c>
      <c r="G14" s="331">
        <v>11</v>
      </c>
      <c r="H14" s="331">
        <v>11</v>
      </c>
      <c r="I14" s="331">
        <v>10</v>
      </c>
      <c r="J14" s="331">
        <v>9</v>
      </c>
      <c r="K14" s="331">
        <v>9</v>
      </c>
      <c r="L14" s="331">
        <v>9</v>
      </c>
      <c r="M14" s="331">
        <v>8</v>
      </c>
      <c r="N14" s="331">
        <v>6</v>
      </c>
      <c r="O14" s="331">
        <v>8</v>
      </c>
      <c r="P14" s="331">
        <v>5</v>
      </c>
      <c r="Q14" s="331">
        <v>5</v>
      </c>
      <c r="R14" s="331">
        <v>4</v>
      </c>
      <c r="S14" s="331">
        <v>4</v>
      </c>
      <c r="T14" s="331">
        <v>4</v>
      </c>
      <c r="U14" s="331">
        <v>-2</v>
      </c>
      <c r="V14" s="331">
        <v>1</v>
      </c>
      <c r="W14" s="331">
        <v>2</v>
      </c>
      <c r="X14" s="331">
        <v>1</v>
      </c>
      <c r="Y14" s="331">
        <v>2</v>
      </c>
      <c r="Z14" s="331">
        <v>1</v>
      </c>
      <c r="AB14" s="331" t="s">
        <v>11</v>
      </c>
      <c r="AC14" s="331">
        <f t="shared" si="1"/>
        <v>0.23383432131961446</v>
      </c>
      <c r="AD14" s="331">
        <f t="shared" si="2"/>
        <v>0.17093180413955059</v>
      </c>
      <c r="AE14" s="331">
        <f t="shared" si="3"/>
        <v>2.0261898027285213E-2</v>
      </c>
      <c r="AF14" s="331">
        <f t="shared" si="4"/>
        <v>-4.1733538988476544E-2</v>
      </c>
      <c r="AG14" s="331">
        <f t="shared" si="5"/>
        <v>-3.3586891847491217E-2</v>
      </c>
      <c r="AH14" s="331">
        <f t="shared" si="6"/>
        <v>-2.0256185019442381E-2</v>
      </c>
      <c r="AI14" s="331">
        <f t="shared" si="7"/>
        <v>-4.4819643675004718E-2</v>
      </c>
      <c r="AJ14" s="331">
        <f t="shared" si="8"/>
        <v>-5.73249271456523E-2</v>
      </c>
      <c r="AK14" s="331">
        <f t="shared" si="9"/>
        <v>-0.11946450883777429</v>
      </c>
      <c r="AL14" s="331">
        <f t="shared" si="10"/>
        <v>-7.2381414069747685E-2</v>
      </c>
      <c r="AM14" s="331">
        <f t="shared" si="11"/>
        <v>-7.7586688549323865E-2</v>
      </c>
      <c r="AN14" s="331">
        <f t="shared" si="12"/>
        <v>-9.5647493281409784E-2</v>
      </c>
      <c r="AO14" s="331">
        <f t="shared" si="13"/>
        <v>-0.23076024021286923</v>
      </c>
      <c r="AP14" s="331">
        <f t="shared" si="14"/>
        <v>-0.13379423406799659</v>
      </c>
      <c r="AQ14" s="331">
        <f t="shared" si="15"/>
        <v>-0.18403421676389098</v>
      </c>
      <c r="AR14" s="331">
        <f t="shared" si="16"/>
        <v>-0.1940370947431376</v>
      </c>
      <c r="AS14" s="331">
        <f t="shared" si="17"/>
        <v>-0.33725094898803332</v>
      </c>
      <c r="AT14" s="331">
        <f t="shared" si="18"/>
        <v>-0.29905272859442483</v>
      </c>
      <c r="AU14" s="331">
        <f t="shared" si="19"/>
        <v>-7.7090740666896182E-2</v>
      </c>
      <c r="AV14" s="331">
        <f t="shared" si="20"/>
        <v>-0.53921195097647068</v>
      </c>
      <c r="AW14" s="331">
        <f t="shared" si="21"/>
        <v>-0.38836700737223862</v>
      </c>
      <c r="AX14" s="331">
        <f t="shared" si="22"/>
        <v>-0.18366072092552299</v>
      </c>
      <c r="AY14" s="331">
        <f t="shared" si="23"/>
        <v>-0.37098816171618498</v>
      </c>
      <c r="AZ14" s="331">
        <f t="shared" si="24"/>
        <v>-0.20881586225536825</v>
      </c>
      <c r="BA14" s="331">
        <f t="shared" si="25"/>
        <v>-0.26821185504290374</v>
      </c>
    </row>
    <row r="15" spans="1:53">
      <c r="A15" s="331" t="s">
        <v>46</v>
      </c>
      <c r="B15" s="332" t="s">
        <v>69</v>
      </c>
      <c r="C15" s="332" t="s">
        <v>69</v>
      </c>
      <c r="D15" s="332" t="s">
        <v>69</v>
      </c>
      <c r="E15" s="332" t="s">
        <v>69</v>
      </c>
      <c r="F15" s="332" t="s">
        <v>69</v>
      </c>
      <c r="G15" s="332" t="s">
        <v>69</v>
      </c>
      <c r="H15" s="332" t="s">
        <v>69</v>
      </c>
      <c r="I15" s="332" t="s">
        <v>69</v>
      </c>
      <c r="J15" s="332" t="s">
        <v>69</v>
      </c>
      <c r="K15" s="332" t="s">
        <v>69</v>
      </c>
      <c r="L15" s="331">
        <v>19</v>
      </c>
      <c r="M15" s="331">
        <v>14</v>
      </c>
      <c r="N15" s="331">
        <v>11</v>
      </c>
      <c r="O15" s="331">
        <v>15</v>
      </c>
      <c r="P15" s="331">
        <v>11</v>
      </c>
      <c r="Q15" s="331">
        <v>12</v>
      </c>
      <c r="R15" s="331">
        <v>18</v>
      </c>
      <c r="S15" s="331">
        <v>12</v>
      </c>
      <c r="T15" s="331">
        <v>9</v>
      </c>
      <c r="U15" s="331">
        <v>1</v>
      </c>
      <c r="V15" s="331">
        <v>7</v>
      </c>
      <c r="W15" s="331">
        <v>6</v>
      </c>
      <c r="X15" s="331">
        <v>7</v>
      </c>
      <c r="Y15" s="331">
        <v>3</v>
      </c>
      <c r="Z15" s="331">
        <v>8</v>
      </c>
      <c r="AB15" s="331" t="s">
        <v>46</v>
      </c>
      <c r="AC15" s="331" t="e">
        <f t="shared" si="1"/>
        <v>#VALUE!</v>
      </c>
      <c r="AD15" s="331" t="e">
        <f t="shared" si="2"/>
        <v>#VALUE!</v>
      </c>
      <c r="AE15" s="331" t="e">
        <f t="shared" si="3"/>
        <v>#VALUE!</v>
      </c>
      <c r="AF15" s="331" t="e">
        <f t="shared" si="4"/>
        <v>#VALUE!</v>
      </c>
      <c r="AG15" s="331" t="e">
        <f t="shared" si="5"/>
        <v>#VALUE!</v>
      </c>
      <c r="AH15" s="331" t="e">
        <f t="shared" si="6"/>
        <v>#VALUE!</v>
      </c>
      <c r="AI15" s="331" t="e">
        <f t="shared" si="7"/>
        <v>#VALUE!</v>
      </c>
      <c r="AJ15" s="331" t="e">
        <f t="shared" si="8"/>
        <v>#VALUE!</v>
      </c>
      <c r="AK15" s="331" t="e">
        <f t="shared" si="9"/>
        <v>#VALUE!</v>
      </c>
      <c r="AL15" s="331" t="e">
        <f t="shared" si="10"/>
        <v>#VALUE!</v>
      </c>
      <c r="AM15" s="331">
        <f t="shared" si="11"/>
        <v>0.79526355763056922</v>
      </c>
      <c r="AN15" s="331">
        <f t="shared" si="12"/>
        <v>0.38856794145572726</v>
      </c>
      <c r="AO15" s="331">
        <f t="shared" si="13"/>
        <v>0.20800923061441731</v>
      </c>
      <c r="AP15" s="331">
        <f t="shared" si="14"/>
        <v>0.60994430236880781</v>
      </c>
      <c r="AQ15" s="331">
        <f t="shared" si="15"/>
        <v>0.31463914478987809</v>
      </c>
      <c r="AR15" s="331">
        <f t="shared" si="16"/>
        <v>0.4974405519778618</v>
      </c>
      <c r="AS15" s="331">
        <f t="shared" si="17"/>
        <v>1.0543529668362726</v>
      </c>
      <c r="AT15" s="331">
        <f t="shared" si="18"/>
        <v>0.47092211284409435</v>
      </c>
      <c r="AU15" s="331">
        <f t="shared" si="19"/>
        <v>0.41348669994062504</v>
      </c>
      <c r="AV15" s="331">
        <f t="shared" si="20"/>
        <v>-0.21081971015621412</v>
      </c>
      <c r="AW15" s="331">
        <f t="shared" si="21"/>
        <v>0.29842938461235169</v>
      </c>
      <c r="AX15" s="331">
        <f t="shared" si="22"/>
        <v>0.30610120154253828</v>
      </c>
      <c r="AY15" s="331">
        <f t="shared" si="23"/>
        <v>0.40808697788780346</v>
      </c>
      <c r="AZ15" s="331">
        <f t="shared" si="24"/>
        <v>-8.7006609273070121E-2</v>
      </c>
      <c r="BA15" s="331">
        <f t="shared" si="25"/>
        <v>0.51911971943787816</v>
      </c>
    </row>
    <row r="16" spans="1:53">
      <c r="A16" s="331" t="s">
        <v>12</v>
      </c>
      <c r="B16" s="331">
        <v>11</v>
      </c>
      <c r="C16" s="331">
        <v>7</v>
      </c>
      <c r="D16" s="331">
        <v>9</v>
      </c>
      <c r="E16" s="331">
        <v>8</v>
      </c>
      <c r="F16" s="331">
        <v>8</v>
      </c>
      <c r="G16" s="331">
        <v>7</v>
      </c>
      <c r="H16" s="331">
        <v>10</v>
      </c>
      <c r="I16" s="331">
        <v>7</v>
      </c>
      <c r="J16" s="331">
        <v>7</v>
      </c>
      <c r="K16" s="331">
        <v>6</v>
      </c>
      <c r="L16" s="331">
        <v>7</v>
      </c>
      <c r="M16" s="331">
        <v>5</v>
      </c>
      <c r="N16" s="331">
        <v>5</v>
      </c>
      <c r="O16" s="331">
        <v>6</v>
      </c>
      <c r="P16" s="331">
        <v>0</v>
      </c>
      <c r="Q16" s="331">
        <v>0</v>
      </c>
      <c r="R16" s="331">
        <v>3</v>
      </c>
      <c r="S16" s="331">
        <v>2</v>
      </c>
      <c r="T16" s="331">
        <v>-3</v>
      </c>
      <c r="U16" s="331">
        <v>0</v>
      </c>
      <c r="V16" s="331">
        <v>-1</v>
      </c>
      <c r="W16" s="331">
        <v>-3</v>
      </c>
      <c r="X16" s="331">
        <v>-2</v>
      </c>
      <c r="Y16" s="331">
        <v>-2</v>
      </c>
      <c r="Z16" s="331">
        <v>-1</v>
      </c>
      <c r="AB16" s="331" t="s">
        <v>12</v>
      </c>
      <c r="AC16" s="331">
        <f t="shared" si="1"/>
        <v>-0.47783535226182067</v>
      </c>
      <c r="AD16" s="331">
        <f t="shared" si="2"/>
        <v>-0.57140060240935442</v>
      </c>
      <c r="AE16" s="331">
        <f t="shared" si="3"/>
        <v>-0.38497606251842048</v>
      </c>
      <c r="AF16" s="331">
        <f t="shared" si="4"/>
        <v>-0.33386831190781219</v>
      </c>
      <c r="AG16" s="331">
        <f t="shared" si="5"/>
        <v>-0.29808366514648427</v>
      </c>
      <c r="AH16" s="331">
        <f t="shared" si="6"/>
        <v>-0.39296998937718208</v>
      </c>
      <c r="AI16" s="331">
        <f t="shared" si="7"/>
        <v>-0.13445893102501416</v>
      </c>
      <c r="AJ16" s="331">
        <f t="shared" si="8"/>
        <v>-0.30955460658652251</v>
      </c>
      <c r="AK16" s="331">
        <f t="shared" si="9"/>
        <v>-0.30072100500543181</v>
      </c>
      <c r="AL16" s="331">
        <f t="shared" si="10"/>
        <v>-0.33777993232548914</v>
      </c>
      <c r="AM16" s="331">
        <f t="shared" si="11"/>
        <v>-0.25215673778530251</v>
      </c>
      <c r="AN16" s="331">
        <f t="shared" si="12"/>
        <v>-0.33775521064997832</v>
      </c>
      <c r="AO16" s="331">
        <f t="shared" si="13"/>
        <v>-0.31851413437832654</v>
      </c>
      <c r="AP16" s="331">
        <f t="shared" si="14"/>
        <v>-0.34629095876422639</v>
      </c>
      <c r="AQ16" s="331">
        <f t="shared" si="15"/>
        <v>-0.59959535139203191</v>
      </c>
      <c r="AR16" s="331">
        <f t="shared" si="16"/>
        <v>-0.68794969954385143</v>
      </c>
      <c r="AS16" s="331">
        <f t="shared" si="17"/>
        <v>-0.43665122868976947</v>
      </c>
      <c r="AT16" s="331">
        <f t="shared" si="18"/>
        <v>-0.49154643895405464</v>
      </c>
      <c r="AU16" s="331">
        <f t="shared" si="19"/>
        <v>-0.76389915751742588</v>
      </c>
      <c r="AV16" s="331">
        <f t="shared" si="20"/>
        <v>-0.32028379042963301</v>
      </c>
      <c r="AW16" s="331">
        <f t="shared" si="21"/>
        <v>-0.61729913803376868</v>
      </c>
      <c r="AX16" s="331">
        <f t="shared" si="22"/>
        <v>-0.79586312401059955</v>
      </c>
      <c r="AY16" s="331">
        <f t="shared" si="23"/>
        <v>-0.76052573151817926</v>
      </c>
      <c r="AZ16" s="331">
        <f t="shared" si="24"/>
        <v>-0.69605287418456085</v>
      </c>
      <c r="BA16" s="331">
        <f t="shared" si="25"/>
        <v>-0.4931637334659843</v>
      </c>
    </row>
    <row r="17" spans="1:53">
      <c r="A17" s="331" t="s">
        <v>13</v>
      </c>
      <c r="B17" s="331">
        <v>24</v>
      </c>
      <c r="C17" s="331">
        <v>27</v>
      </c>
      <c r="D17" s="331">
        <v>23</v>
      </c>
      <c r="E17" s="331">
        <v>25</v>
      </c>
      <c r="F17" s="331">
        <v>29</v>
      </c>
      <c r="G17" s="331">
        <v>28</v>
      </c>
      <c r="H17" s="331">
        <v>30</v>
      </c>
      <c r="I17" s="331">
        <v>34</v>
      </c>
      <c r="J17" s="331">
        <v>34</v>
      </c>
      <c r="K17" s="331">
        <v>31</v>
      </c>
      <c r="L17" s="331">
        <v>32</v>
      </c>
      <c r="M17" s="331">
        <v>33</v>
      </c>
      <c r="N17" s="331">
        <v>35</v>
      </c>
      <c r="O17" s="331">
        <v>30</v>
      </c>
      <c r="P17" s="331">
        <v>29</v>
      </c>
      <c r="Q17" s="331">
        <v>28</v>
      </c>
      <c r="R17" s="331">
        <v>28</v>
      </c>
      <c r="S17" s="331">
        <v>31</v>
      </c>
      <c r="T17" s="331">
        <v>33</v>
      </c>
      <c r="U17" s="331">
        <v>29</v>
      </c>
      <c r="V17" s="331">
        <v>31</v>
      </c>
      <c r="W17" s="331">
        <v>32</v>
      </c>
      <c r="X17" s="331">
        <v>30</v>
      </c>
      <c r="Y17" s="331">
        <v>29</v>
      </c>
      <c r="Z17" s="331">
        <v>32</v>
      </c>
      <c r="AB17" s="331" t="s">
        <v>13</v>
      </c>
      <c r="AC17" s="331">
        <f t="shared" si="1"/>
        <v>0.84383689867513034</v>
      </c>
      <c r="AD17" s="331">
        <f t="shared" si="2"/>
        <v>1.2844304139629081</v>
      </c>
      <c r="AE17" s="331">
        <f t="shared" si="3"/>
        <v>1.0333567993915493</v>
      </c>
      <c r="AF17" s="331">
        <f t="shared" si="4"/>
        <v>1.321562067968423</v>
      </c>
      <c r="AG17" s="331">
        <f t="shared" si="5"/>
        <v>1.5533937479464672</v>
      </c>
      <c r="AH17" s="331">
        <f t="shared" si="6"/>
        <v>1.5637774835009512</v>
      </c>
      <c r="AI17" s="331">
        <f t="shared" si="7"/>
        <v>1.6583268159751747</v>
      </c>
      <c r="AJ17" s="331">
        <f t="shared" si="8"/>
        <v>1.9605125083813093</v>
      </c>
      <c r="AK17" s="331">
        <f t="shared" si="9"/>
        <v>2.1462416932579447</v>
      </c>
      <c r="AL17" s="331">
        <f t="shared" si="10"/>
        <v>1.8738743864723562</v>
      </c>
      <c r="AM17" s="331">
        <f t="shared" si="11"/>
        <v>1.9299688776644304</v>
      </c>
      <c r="AN17" s="331">
        <f t="shared" si="12"/>
        <v>1.9219168181233282</v>
      </c>
      <c r="AO17" s="331">
        <f t="shared" si="13"/>
        <v>2.3141026905853925</v>
      </c>
      <c r="AP17" s="331">
        <f t="shared" si="14"/>
        <v>2.2036697375905314</v>
      </c>
      <c r="AQ17" s="331">
        <f t="shared" si="15"/>
        <v>1.8106592294511854</v>
      </c>
      <c r="AR17" s="331">
        <f t="shared" si="16"/>
        <v>2.0779608873401458</v>
      </c>
      <c r="AS17" s="331">
        <f t="shared" si="17"/>
        <v>2.0483557638536336</v>
      </c>
      <c r="AT17" s="331">
        <f t="shared" si="18"/>
        <v>2.2996123612605772</v>
      </c>
      <c r="AU17" s="331">
        <f t="shared" si="19"/>
        <v>2.7682584148567271</v>
      </c>
      <c r="AV17" s="331">
        <f t="shared" si="20"/>
        <v>2.8541745374995138</v>
      </c>
      <c r="AW17" s="331">
        <f t="shared" si="21"/>
        <v>3.045614952550713</v>
      </c>
      <c r="AX17" s="331">
        <f t="shared" si="22"/>
        <v>3.4895536975849364</v>
      </c>
      <c r="AY17" s="331">
        <f t="shared" si="23"/>
        <v>3.3945416797030923</v>
      </c>
      <c r="AZ17" s="331">
        <f t="shared" si="24"/>
        <v>3.0800339682666813</v>
      </c>
      <c r="BA17" s="331">
        <f t="shared" si="25"/>
        <v>3.2185422605148446</v>
      </c>
    </row>
    <row r="18" spans="1:53">
      <c r="A18" s="331" t="s">
        <v>14</v>
      </c>
      <c r="B18" s="331">
        <v>10</v>
      </c>
      <c r="C18" s="331">
        <v>9</v>
      </c>
      <c r="D18" s="331">
        <v>5</v>
      </c>
      <c r="E18" s="331">
        <v>2</v>
      </c>
      <c r="F18" s="331">
        <v>2</v>
      </c>
      <c r="G18" s="331">
        <v>1</v>
      </c>
      <c r="H18" s="331">
        <v>0</v>
      </c>
      <c r="I18" s="331">
        <v>0</v>
      </c>
      <c r="J18" s="331">
        <v>0</v>
      </c>
      <c r="K18" s="331">
        <v>0</v>
      </c>
      <c r="L18" s="331">
        <v>0</v>
      </c>
      <c r="M18" s="331">
        <v>1</v>
      </c>
      <c r="N18" s="331">
        <v>1</v>
      </c>
      <c r="O18" s="331">
        <v>1</v>
      </c>
      <c r="P18" s="331">
        <v>1</v>
      </c>
      <c r="Q18" s="331">
        <v>2</v>
      </c>
      <c r="R18" s="331">
        <v>2</v>
      </c>
      <c r="S18" s="331">
        <v>2</v>
      </c>
      <c r="T18" s="331">
        <v>1</v>
      </c>
      <c r="U18" s="331">
        <v>1</v>
      </c>
      <c r="V18" s="331">
        <v>2</v>
      </c>
      <c r="W18" s="331">
        <v>2</v>
      </c>
      <c r="X18" s="331">
        <v>1</v>
      </c>
      <c r="Y18" s="331">
        <v>3</v>
      </c>
      <c r="Z18" s="331">
        <v>2</v>
      </c>
      <c r="AB18" s="331" t="s">
        <v>14</v>
      </c>
      <c r="AC18" s="331">
        <f t="shared" si="1"/>
        <v>-0.57950244848773991</v>
      </c>
      <c r="AD18" s="331">
        <f t="shared" si="2"/>
        <v>-0.38581750077212817</v>
      </c>
      <c r="AE18" s="331">
        <f t="shared" si="3"/>
        <v>-0.79021402306412614</v>
      </c>
      <c r="AF18" s="331">
        <f t="shared" si="4"/>
        <v>-0.91813785774648349</v>
      </c>
      <c r="AG18" s="331">
        <f t="shared" si="5"/>
        <v>-0.82707721174447035</v>
      </c>
      <c r="AH18" s="331">
        <f t="shared" si="6"/>
        <v>-0.95204069591379159</v>
      </c>
      <c r="AI18" s="331">
        <f t="shared" si="7"/>
        <v>-1.0308518045251085</v>
      </c>
      <c r="AJ18" s="331">
        <f t="shared" si="8"/>
        <v>-0.89809052528188626</v>
      </c>
      <c r="AK18" s="331">
        <f t="shared" si="9"/>
        <v>-0.93511874159223318</v>
      </c>
      <c r="AL18" s="331">
        <f t="shared" si="10"/>
        <v>-0.86857696883697211</v>
      </c>
      <c r="AM18" s="331">
        <f t="shared" si="11"/>
        <v>-0.86315191011122772</v>
      </c>
      <c r="AN18" s="331">
        <f t="shared" si="12"/>
        <v>-0.66056550047473639</v>
      </c>
      <c r="AO18" s="331">
        <f t="shared" si="13"/>
        <v>-0.66952971104015579</v>
      </c>
      <c r="AP18" s="331">
        <f t="shared" si="14"/>
        <v>-0.87753277050480094</v>
      </c>
      <c r="AQ18" s="331">
        <f t="shared" si="15"/>
        <v>-0.51648312446640376</v>
      </c>
      <c r="AR18" s="331">
        <f t="shared" si="16"/>
        <v>-0.49038465762356592</v>
      </c>
      <c r="AS18" s="331">
        <f t="shared" si="17"/>
        <v>-0.53605150839150562</v>
      </c>
      <c r="AT18" s="331">
        <f t="shared" si="18"/>
        <v>-0.49154643895405464</v>
      </c>
      <c r="AU18" s="331">
        <f t="shared" si="19"/>
        <v>-0.37143720503140887</v>
      </c>
      <c r="AV18" s="331">
        <f t="shared" si="20"/>
        <v>-0.21081971015621412</v>
      </c>
      <c r="AW18" s="331">
        <f t="shared" si="21"/>
        <v>-0.27390094204147353</v>
      </c>
      <c r="AX18" s="331">
        <f t="shared" si="22"/>
        <v>-0.18366072092552299</v>
      </c>
      <c r="AY18" s="331">
        <f t="shared" si="23"/>
        <v>-0.37098816171618498</v>
      </c>
      <c r="AZ18" s="331">
        <f t="shared" si="24"/>
        <v>-8.7006609273070121E-2</v>
      </c>
      <c r="BA18" s="331">
        <f t="shared" si="25"/>
        <v>-0.15573591583136345</v>
      </c>
    </row>
    <row r="19" spans="1:53">
      <c r="A19" s="331" t="s">
        <v>15</v>
      </c>
      <c r="B19" s="332" t="s">
        <v>69</v>
      </c>
      <c r="C19" s="332" t="s">
        <v>69</v>
      </c>
      <c r="D19" s="332" t="s">
        <v>69</v>
      </c>
      <c r="E19" s="332" t="s">
        <v>69</v>
      </c>
      <c r="F19" s="332" t="s">
        <v>69</v>
      </c>
      <c r="G19" s="332" t="s">
        <v>69</v>
      </c>
      <c r="H19" s="332" t="s">
        <v>69</v>
      </c>
      <c r="I19" s="332" t="s">
        <v>69</v>
      </c>
      <c r="J19" s="332" t="s">
        <v>69</v>
      </c>
      <c r="K19" s="332" t="s">
        <v>69</v>
      </c>
      <c r="L19" s="331">
        <v>6</v>
      </c>
      <c r="M19" s="331">
        <v>5</v>
      </c>
      <c r="N19" s="331">
        <v>5</v>
      </c>
      <c r="O19" s="331">
        <v>6</v>
      </c>
      <c r="P19" s="331">
        <v>10</v>
      </c>
      <c r="Q19" s="331">
        <v>13</v>
      </c>
      <c r="R19" s="331">
        <v>9</v>
      </c>
      <c r="S19" s="331">
        <v>4</v>
      </c>
      <c r="T19" s="331">
        <v>6</v>
      </c>
      <c r="U19" s="331">
        <v>-1</v>
      </c>
      <c r="V19" s="331">
        <v>6</v>
      </c>
      <c r="W19" s="331">
        <v>5</v>
      </c>
      <c r="X19" s="331">
        <v>7</v>
      </c>
      <c r="Y19" s="331">
        <v>2</v>
      </c>
      <c r="Z19" s="331">
        <v>1</v>
      </c>
      <c r="AB19" s="331" t="s">
        <v>15</v>
      </c>
      <c r="AC19" s="331" t="e">
        <f t="shared" si="1"/>
        <v>#VALUE!</v>
      </c>
      <c r="AD19" s="331" t="e">
        <f t="shared" si="2"/>
        <v>#VALUE!</v>
      </c>
      <c r="AE19" s="331" t="e">
        <f t="shared" si="3"/>
        <v>#VALUE!</v>
      </c>
      <c r="AF19" s="331" t="e">
        <f t="shared" si="4"/>
        <v>#VALUE!</v>
      </c>
      <c r="AG19" s="331" t="e">
        <f t="shared" si="5"/>
        <v>#VALUE!</v>
      </c>
      <c r="AH19" s="331" t="e">
        <f t="shared" si="6"/>
        <v>#VALUE!</v>
      </c>
      <c r="AI19" s="331" t="e">
        <f t="shared" si="7"/>
        <v>#VALUE!</v>
      </c>
      <c r="AJ19" s="331" t="e">
        <f t="shared" si="8"/>
        <v>#VALUE!</v>
      </c>
      <c r="AK19" s="331" t="e">
        <f t="shared" si="9"/>
        <v>#VALUE!</v>
      </c>
      <c r="AL19" s="331" t="e">
        <f t="shared" si="10"/>
        <v>#VALUE!</v>
      </c>
      <c r="AM19" s="331">
        <f t="shared" si="11"/>
        <v>-0.33944176240329182</v>
      </c>
      <c r="AN19" s="331">
        <f t="shared" si="12"/>
        <v>-0.33775521064997832</v>
      </c>
      <c r="AO19" s="331">
        <f t="shared" si="13"/>
        <v>-0.31851413437832654</v>
      </c>
      <c r="AP19" s="331">
        <f t="shared" si="14"/>
        <v>-0.34629095876422639</v>
      </c>
      <c r="AQ19" s="331">
        <f t="shared" si="15"/>
        <v>0.23152691786424992</v>
      </c>
      <c r="AR19" s="331">
        <f t="shared" si="16"/>
        <v>0.59622307293800458</v>
      </c>
      <c r="AS19" s="331">
        <f t="shared" si="17"/>
        <v>0.15975044952064729</v>
      </c>
      <c r="AT19" s="331">
        <f t="shared" si="18"/>
        <v>-0.29905272859442483</v>
      </c>
      <c r="AU19" s="331">
        <f t="shared" si="19"/>
        <v>0.11914023557611231</v>
      </c>
      <c r="AV19" s="331">
        <f t="shared" si="20"/>
        <v>-0.42974787070305187</v>
      </c>
      <c r="AW19" s="331">
        <f t="shared" si="21"/>
        <v>0.18396331928158663</v>
      </c>
      <c r="AX19" s="331">
        <f t="shared" si="22"/>
        <v>0.18366072092552299</v>
      </c>
      <c r="AY19" s="331">
        <f t="shared" si="23"/>
        <v>0.40808697788780346</v>
      </c>
      <c r="AZ19" s="331">
        <f t="shared" si="24"/>
        <v>-0.20881586225536825</v>
      </c>
      <c r="BA19" s="331">
        <f t="shared" si="25"/>
        <v>-0.26821185504290374</v>
      </c>
    </row>
    <row r="20" spans="1:53">
      <c r="A20" s="331" t="s">
        <v>16</v>
      </c>
      <c r="B20" s="332" t="s">
        <v>69</v>
      </c>
      <c r="C20" s="332" t="s">
        <v>69</v>
      </c>
      <c r="D20" s="332" t="s">
        <v>69</v>
      </c>
      <c r="E20" s="332" t="s">
        <v>69</v>
      </c>
      <c r="F20" s="332" t="s">
        <v>69</v>
      </c>
      <c r="G20" s="332" t="s">
        <v>69</v>
      </c>
      <c r="H20" s="332" t="s">
        <v>69</v>
      </c>
      <c r="I20" s="332" t="s">
        <v>69</v>
      </c>
      <c r="J20" s="332" t="s">
        <v>69</v>
      </c>
      <c r="K20" s="332" t="s">
        <v>69</v>
      </c>
      <c r="L20" s="331">
        <v>9</v>
      </c>
      <c r="M20" s="331">
        <v>7</v>
      </c>
      <c r="N20" s="331">
        <v>8</v>
      </c>
      <c r="O20" s="331">
        <v>7</v>
      </c>
      <c r="P20" s="331">
        <v>6</v>
      </c>
      <c r="Q20" s="331">
        <v>7</v>
      </c>
      <c r="R20" s="331">
        <v>5</v>
      </c>
      <c r="S20" s="331">
        <v>6</v>
      </c>
      <c r="T20" s="331">
        <v>4</v>
      </c>
      <c r="U20" s="331">
        <v>4</v>
      </c>
      <c r="V20" s="331">
        <v>4</v>
      </c>
      <c r="W20" s="331">
        <v>5</v>
      </c>
      <c r="X20" s="331">
        <v>4</v>
      </c>
      <c r="Y20" s="331">
        <v>4</v>
      </c>
      <c r="Z20" s="331">
        <v>4</v>
      </c>
      <c r="AB20" s="331" t="s">
        <v>16</v>
      </c>
      <c r="AC20" s="331" t="e">
        <f t="shared" si="1"/>
        <v>#VALUE!</v>
      </c>
      <c r="AD20" s="331" t="e">
        <f t="shared" si="2"/>
        <v>#VALUE!</v>
      </c>
      <c r="AE20" s="331" t="e">
        <f t="shared" si="3"/>
        <v>#VALUE!</v>
      </c>
      <c r="AF20" s="331" t="e">
        <f t="shared" si="4"/>
        <v>#VALUE!</v>
      </c>
      <c r="AG20" s="331" t="e">
        <f t="shared" si="5"/>
        <v>#VALUE!</v>
      </c>
      <c r="AH20" s="331" t="e">
        <f t="shared" si="6"/>
        <v>#VALUE!</v>
      </c>
      <c r="AI20" s="331" t="e">
        <f t="shared" si="7"/>
        <v>#VALUE!</v>
      </c>
      <c r="AJ20" s="331" t="e">
        <f t="shared" si="8"/>
        <v>#VALUE!</v>
      </c>
      <c r="AK20" s="331" t="e">
        <f t="shared" si="9"/>
        <v>#VALUE!</v>
      </c>
      <c r="AL20" s="331" t="e">
        <f t="shared" si="10"/>
        <v>#VALUE!</v>
      </c>
      <c r="AM20" s="331">
        <f t="shared" si="11"/>
        <v>-7.7586688549323865E-2</v>
      </c>
      <c r="AN20" s="331">
        <f t="shared" si="12"/>
        <v>-0.17635006573759929</v>
      </c>
      <c r="AO20" s="331">
        <f t="shared" si="13"/>
        <v>-5.5252451881954615E-2</v>
      </c>
      <c r="AP20" s="331">
        <f t="shared" si="14"/>
        <v>-0.24004259641611148</v>
      </c>
      <c r="AQ20" s="331">
        <f t="shared" si="15"/>
        <v>-0.1009219898382628</v>
      </c>
      <c r="AR20" s="331">
        <f t="shared" si="16"/>
        <v>3.5279471771479435E-3</v>
      </c>
      <c r="AS20" s="331">
        <f t="shared" si="17"/>
        <v>-0.23785066928629719</v>
      </c>
      <c r="AT20" s="331">
        <f t="shared" si="18"/>
        <v>-0.10655901823479504</v>
      </c>
      <c r="AU20" s="331">
        <f t="shared" si="19"/>
        <v>-7.7090740666896182E-2</v>
      </c>
      <c r="AV20" s="331">
        <f t="shared" si="20"/>
        <v>0.11757253066404247</v>
      </c>
      <c r="AW20" s="331">
        <f t="shared" si="21"/>
        <v>-4.4968811379943456E-2</v>
      </c>
      <c r="AX20" s="331">
        <f t="shared" si="22"/>
        <v>0.18366072092552299</v>
      </c>
      <c r="AY20" s="331">
        <f t="shared" si="23"/>
        <v>1.8549408085809242E-2</v>
      </c>
      <c r="AZ20" s="331">
        <f t="shared" si="24"/>
        <v>3.4802643709228025E-2</v>
      </c>
      <c r="BA20" s="331">
        <f t="shared" si="25"/>
        <v>6.9215962591717098E-2</v>
      </c>
    </row>
    <row r="21" spans="1:53">
      <c r="A21" s="331" t="s">
        <v>17</v>
      </c>
      <c r="B21" s="332" t="s">
        <v>69</v>
      </c>
      <c r="C21" s="332" t="s">
        <v>69</v>
      </c>
      <c r="D21" s="332" t="s">
        <v>69</v>
      </c>
      <c r="E21" s="332" t="s">
        <v>69</v>
      </c>
      <c r="F21" s="332" t="s">
        <v>69</v>
      </c>
      <c r="G21" s="332" t="s">
        <v>69</v>
      </c>
      <c r="H21" s="332" t="s">
        <v>69</v>
      </c>
      <c r="I21" s="332" t="s">
        <v>69</v>
      </c>
      <c r="J21" s="332" t="s">
        <v>69</v>
      </c>
      <c r="K21" s="332" t="s">
        <v>69</v>
      </c>
      <c r="L21" s="331">
        <v>0</v>
      </c>
      <c r="M21" s="331">
        <v>-1</v>
      </c>
      <c r="N21" s="331">
        <v>1</v>
      </c>
      <c r="O21" s="331">
        <v>3</v>
      </c>
      <c r="P21" s="331">
        <v>-2</v>
      </c>
      <c r="Q21" s="331">
        <v>-2</v>
      </c>
      <c r="R21" s="331">
        <v>-1</v>
      </c>
      <c r="S21" s="331">
        <v>3</v>
      </c>
      <c r="T21" s="331">
        <v>-4</v>
      </c>
      <c r="U21" s="331">
        <v>-3</v>
      </c>
      <c r="V21" s="331">
        <v>-2</v>
      </c>
      <c r="W21" s="331">
        <v>-3</v>
      </c>
      <c r="X21" s="331">
        <v>0</v>
      </c>
      <c r="Y21" s="331">
        <v>-1</v>
      </c>
      <c r="Z21" s="331">
        <v>-2</v>
      </c>
      <c r="AB21" s="331" t="s">
        <v>17</v>
      </c>
      <c r="AC21" s="331" t="e">
        <f t="shared" si="1"/>
        <v>#VALUE!</v>
      </c>
      <c r="AD21" s="331" t="e">
        <f t="shared" si="2"/>
        <v>#VALUE!</v>
      </c>
      <c r="AE21" s="331" t="e">
        <f t="shared" si="3"/>
        <v>#VALUE!</v>
      </c>
      <c r="AF21" s="331" t="e">
        <f t="shared" si="4"/>
        <v>#VALUE!</v>
      </c>
      <c r="AG21" s="331" t="e">
        <f t="shared" si="5"/>
        <v>#VALUE!</v>
      </c>
      <c r="AH21" s="331" t="e">
        <f t="shared" si="6"/>
        <v>#VALUE!</v>
      </c>
      <c r="AI21" s="331" t="e">
        <f t="shared" si="7"/>
        <v>#VALUE!</v>
      </c>
      <c r="AJ21" s="331" t="e">
        <f t="shared" si="8"/>
        <v>#VALUE!</v>
      </c>
      <c r="AK21" s="331" t="e">
        <f t="shared" si="9"/>
        <v>#VALUE!</v>
      </c>
      <c r="AL21" s="331" t="e">
        <f t="shared" si="10"/>
        <v>#VALUE!</v>
      </c>
      <c r="AM21" s="331">
        <f t="shared" si="11"/>
        <v>-0.86315191011122772</v>
      </c>
      <c r="AN21" s="331">
        <f t="shared" si="12"/>
        <v>-0.8219706453871154</v>
      </c>
      <c r="AO21" s="331">
        <f t="shared" si="13"/>
        <v>-0.66952971104015579</v>
      </c>
      <c r="AP21" s="331">
        <f t="shared" si="14"/>
        <v>-0.66503604580857112</v>
      </c>
      <c r="AQ21" s="331">
        <f t="shared" si="15"/>
        <v>-0.7658198052432883</v>
      </c>
      <c r="AR21" s="331">
        <f t="shared" si="16"/>
        <v>-0.88551474146413711</v>
      </c>
      <c r="AS21" s="331">
        <f t="shared" si="17"/>
        <v>-0.83425234749671384</v>
      </c>
      <c r="AT21" s="331">
        <f t="shared" si="18"/>
        <v>-0.39529958377423974</v>
      </c>
      <c r="AU21" s="331">
        <f t="shared" si="19"/>
        <v>-0.86201464563893004</v>
      </c>
      <c r="AV21" s="331">
        <f t="shared" si="20"/>
        <v>-0.6486760312498896</v>
      </c>
      <c r="AW21" s="331">
        <f t="shared" si="21"/>
        <v>-0.73176520336453377</v>
      </c>
      <c r="AX21" s="331">
        <f t="shared" si="22"/>
        <v>-0.79586312401059955</v>
      </c>
      <c r="AY21" s="331">
        <f t="shared" si="23"/>
        <v>-0.50083401831684971</v>
      </c>
      <c r="AZ21" s="331">
        <f t="shared" si="24"/>
        <v>-0.57424362120226269</v>
      </c>
      <c r="BA21" s="331">
        <f t="shared" si="25"/>
        <v>-0.60563967267752461</v>
      </c>
    </row>
    <row r="22" spans="1:53">
      <c r="A22" s="331" t="s">
        <v>18</v>
      </c>
      <c r="B22" s="331">
        <v>23</v>
      </c>
      <c r="C22" s="331">
        <v>25</v>
      </c>
      <c r="D22" s="331">
        <v>28</v>
      </c>
      <c r="E22" s="331">
        <v>33</v>
      </c>
      <c r="F22" s="331">
        <v>37</v>
      </c>
      <c r="G22" s="331">
        <v>39</v>
      </c>
      <c r="H22" s="331">
        <v>42</v>
      </c>
      <c r="I22" s="331">
        <v>46</v>
      </c>
      <c r="J22" s="331">
        <v>38</v>
      </c>
      <c r="K22" s="331">
        <v>40</v>
      </c>
      <c r="L22" s="331">
        <v>52</v>
      </c>
      <c r="M22" s="331">
        <v>58</v>
      </c>
      <c r="N22" s="331">
        <v>53</v>
      </c>
      <c r="O22" s="331">
        <v>43</v>
      </c>
      <c r="P22" s="331">
        <v>57</v>
      </c>
      <c r="Q22" s="331">
        <v>45</v>
      </c>
      <c r="R22" s="331">
        <v>46</v>
      </c>
      <c r="S22" s="331">
        <v>49</v>
      </c>
      <c r="T22" s="331">
        <v>43</v>
      </c>
      <c r="U22" s="331">
        <v>36</v>
      </c>
      <c r="V22" s="331">
        <v>33</v>
      </c>
      <c r="W22" s="331">
        <v>26</v>
      </c>
      <c r="X22" s="331">
        <v>27</v>
      </c>
      <c r="Y22" s="331">
        <v>30</v>
      </c>
      <c r="Z22" s="331">
        <v>30</v>
      </c>
      <c r="AB22" s="331" t="s">
        <v>18</v>
      </c>
      <c r="AC22" s="331">
        <f t="shared" si="1"/>
        <v>0.74216980244921094</v>
      </c>
      <c r="AD22" s="331">
        <f t="shared" si="2"/>
        <v>1.0988473123256819</v>
      </c>
      <c r="AE22" s="331">
        <f t="shared" si="3"/>
        <v>1.5399042500736815</v>
      </c>
      <c r="AF22" s="331">
        <f t="shared" si="4"/>
        <v>2.1005881290866513</v>
      </c>
      <c r="AG22" s="331">
        <f t="shared" si="5"/>
        <v>2.2587184767437818</v>
      </c>
      <c r="AH22" s="331">
        <f t="shared" si="6"/>
        <v>2.5887404454847354</v>
      </c>
      <c r="AI22" s="331">
        <f t="shared" si="7"/>
        <v>2.733998264175288</v>
      </c>
      <c r="AJ22" s="331">
        <f t="shared" si="8"/>
        <v>2.9694312261447902</v>
      </c>
      <c r="AK22" s="331">
        <f t="shared" si="9"/>
        <v>2.5087546855932596</v>
      </c>
      <c r="AL22" s="331">
        <f t="shared" si="10"/>
        <v>2.6700699412395807</v>
      </c>
      <c r="AM22" s="331">
        <f t="shared" si="11"/>
        <v>3.6756693700242167</v>
      </c>
      <c r="AN22" s="331">
        <f t="shared" si="12"/>
        <v>3.9394811295280658</v>
      </c>
      <c r="AO22" s="331">
        <f t="shared" si="13"/>
        <v>3.893672785563624</v>
      </c>
      <c r="AP22" s="331">
        <f t="shared" si="14"/>
        <v>3.5848984481160251</v>
      </c>
      <c r="AQ22" s="331">
        <f t="shared" si="15"/>
        <v>4.1378015833687742</v>
      </c>
      <c r="AR22" s="331">
        <f t="shared" si="16"/>
        <v>3.7572637436625733</v>
      </c>
      <c r="AS22" s="331">
        <f t="shared" si="17"/>
        <v>3.8375607984848839</v>
      </c>
      <c r="AT22" s="331">
        <f t="shared" si="18"/>
        <v>4.0320557544972457</v>
      </c>
      <c r="AU22" s="331">
        <f t="shared" si="19"/>
        <v>3.7494132960717694</v>
      </c>
      <c r="AV22" s="331">
        <f t="shared" si="20"/>
        <v>3.6204230994134465</v>
      </c>
      <c r="AW22" s="331">
        <f t="shared" si="21"/>
        <v>3.274547083212243</v>
      </c>
      <c r="AX22" s="331">
        <f t="shared" si="22"/>
        <v>2.7549108138828449</v>
      </c>
      <c r="AY22" s="331">
        <f t="shared" si="23"/>
        <v>3.005004109901098</v>
      </c>
      <c r="AZ22" s="331">
        <f t="shared" si="24"/>
        <v>3.2018432212489794</v>
      </c>
      <c r="BA22" s="331">
        <f t="shared" si="25"/>
        <v>2.9935903820917642</v>
      </c>
    </row>
    <row r="23" spans="1:53">
      <c r="A23" s="331" t="s">
        <v>19</v>
      </c>
      <c r="B23" s="331">
        <v>34</v>
      </c>
      <c r="C23" s="331">
        <v>38</v>
      </c>
      <c r="D23" s="331">
        <v>35</v>
      </c>
      <c r="E23" s="331">
        <v>32</v>
      </c>
      <c r="F23" s="331">
        <v>33</v>
      </c>
      <c r="G23" s="331">
        <v>30</v>
      </c>
      <c r="H23" s="331">
        <v>30</v>
      </c>
      <c r="I23" s="331">
        <v>25</v>
      </c>
      <c r="J23" s="331">
        <v>27</v>
      </c>
      <c r="K23" s="331">
        <v>28</v>
      </c>
      <c r="L23" s="331">
        <v>23</v>
      </c>
      <c r="M23" s="331">
        <v>20</v>
      </c>
      <c r="N23" s="331">
        <v>14</v>
      </c>
      <c r="O23" s="331">
        <v>21</v>
      </c>
      <c r="P23" s="331">
        <v>14</v>
      </c>
      <c r="Q23" s="331">
        <v>16</v>
      </c>
      <c r="R23" s="331">
        <v>17</v>
      </c>
      <c r="S23" s="331">
        <v>11</v>
      </c>
      <c r="T23" s="331">
        <v>8</v>
      </c>
      <c r="U23" s="331">
        <v>5</v>
      </c>
      <c r="V23" s="331">
        <v>12</v>
      </c>
      <c r="W23" s="331">
        <v>7</v>
      </c>
      <c r="X23" s="331">
        <v>3</v>
      </c>
      <c r="Y23" s="331">
        <v>4</v>
      </c>
      <c r="Z23" s="331">
        <v>1</v>
      </c>
      <c r="AB23" s="331" t="s">
        <v>19</v>
      </c>
      <c r="AC23" s="331">
        <f t="shared" si="1"/>
        <v>1.8605078609343233</v>
      </c>
      <c r="AD23" s="331">
        <f t="shared" si="2"/>
        <v>2.3051374729676528</v>
      </c>
      <c r="AE23" s="331">
        <f t="shared" si="3"/>
        <v>2.2490706810286665</v>
      </c>
      <c r="AF23" s="331">
        <f t="shared" si="4"/>
        <v>2.0032098714468729</v>
      </c>
      <c r="AG23" s="331">
        <f t="shared" si="5"/>
        <v>1.9060561123451245</v>
      </c>
      <c r="AH23" s="331">
        <f t="shared" si="6"/>
        <v>1.750134385679821</v>
      </c>
      <c r="AI23" s="331">
        <f t="shared" si="7"/>
        <v>1.6583268159751747</v>
      </c>
      <c r="AJ23" s="331">
        <f t="shared" si="8"/>
        <v>1.2038234700586987</v>
      </c>
      <c r="AK23" s="331">
        <f t="shared" si="9"/>
        <v>1.5118439566711432</v>
      </c>
      <c r="AL23" s="331">
        <f t="shared" si="10"/>
        <v>1.6084758682166147</v>
      </c>
      <c r="AM23" s="331">
        <f t="shared" si="11"/>
        <v>1.1444036561025266</v>
      </c>
      <c r="AN23" s="331">
        <f t="shared" si="12"/>
        <v>0.87278337619286428</v>
      </c>
      <c r="AO23" s="331">
        <f t="shared" si="13"/>
        <v>0.47127091311078922</v>
      </c>
      <c r="AP23" s="331">
        <f t="shared" si="14"/>
        <v>1.2474344764574972</v>
      </c>
      <c r="AQ23" s="331">
        <f t="shared" si="15"/>
        <v>0.56397582556676262</v>
      </c>
      <c r="AR23" s="331">
        <f t="shared" si="16"/>
        <v>0.89257063581843277</v>
      </c>
      <c r="AS23" s="331">
        <f t="shared" si="17"/>
        <v>0.9549526871345364</v>
      </c>
      <c r="AT23" s="331">
        <f t="shared" si="18"/>
        <v>0.37467525766427945</v>
      </c>
      <c r="AU23" s="331">
        <f t="shared" si="19"/>
        <v>0.31537121181912076</v>
      </c>
      <c r="AV23" s="331">
        <f t="shared" si="20"/>
        <v>0.22703661093746133</v>
      </c>
      <c r="AW23" s="331">
        <f t="shared" si="21"/>
        <v>0.87075971126617691</v>
      </c>
      <c r="AX23" s="331">
        <f t="shared" si="22"/>
        <v>0.42854168215955363</v>
      </c>
      <c r="AY23" s="331">
        <f t="shared" si="23"/>
        <v>-0.1112964485148555</v>
      </c>
      <c r="AZ23" s="331">
        <f t="shared" si="24"/>
        <v>3.4802643709228025E-2</v>
      </c>
      <c r="BA23" s="331">
        <f t="shared" si="25"/>
        <v>-0.26821185504290374</v>
      </c>
    </row>
    <row r="24" spans="1:53">
      <c r="A24" s="331" t="s">
        <v>20</v>
      </c>
      <c r="B24" s="331">
        <v>8</v>
      </c>
      <c r="C24" s="331">
        <v>8</v>
      </c>
      <c r="D24" s="331">
        <v>7</v>
      </c>
      <c r="E24" s="331">
        <v>7</v>
      </c>
      <c r="F24" s="331">
        <v>6</v>
      </c>
      <c r="G24" s="331">
        <v>5</v>
      </c>
      <c r="H24" s="331">
        <v>6</v>
      </c>
      <c r="I24" s="331">
        <v>5</v>
      </c>
      <c r="J24" s="331">
        <v>5</v>
      </c>
      <c r="K24" s="331">
        <v>3</v>
      </c>
      <c r="L24" s="331">
        <v>4</v>
      </c>
      <c r="M24" s="331">
        <v>3</v>
      </c>
      <c r="N24" s="331">
        <v>3</v>
      </c>
      <c r="O24" s="331">
        <v>3</v>
      </c>
      <c r="P24" s="331">
        <v>0</v>
      </c>
      <c r="Q24" s="331">
        <v>1</v>
      </c>
      <c r="R24" s="331">
        <v>2</v>
      </c>
      <c r="S24" s="331">
        <v>3</v>
      </c>
      <c r="T24" s="331">
        <v>-2</v>
      </c>
      <c r="U24" s="331">
        <v>0</v>
      </c>
      <c r="V24" s="331">
        <v>1</v>
      </c>
      <c r="W24" s="331">
        <v>0</v>
      </c>
      <c r="X24" s="331">
        <v>2</v>
      </c>
      <c r="Y24" s="331">
        <v>4</v>
      </c>
      <c r="Z24" s="331">
        <v>2</v>
      </c>
      <c r="AB24" s="331" t="s">
        <v>20</v>
      </c>
      <c r="AC24" s="331">
        <f t="shared" si="1"/>
        <v>-0.78283664093957861</v>
      </c>
      <c r="AD24" s="331">
        <f t="shared" si="2"/>
        <v>-0.4786090515907413</v>
      </c>
      <c r="AE24" s="331">
        <f t="shared" si="3"/>
        <v>-0.58759504279127328</v>
      </c>
      <c r="AF24" s="331">
        <f t="shared" si="4"/>
        <v>-0.43124656954759072</v>
      </c>
      <c r="AG24" s="331">
        <f t="shared" si="5"/>
        <v>-0.47441484734581296</v>
      </c>
      <c r="AH24" s="331">
        <f t="shared" si="6"/>
        <v>-0.57932689155605188</v>
      </c>
      <c r="AI24" s="331">
        <f t="shared" si="7"/>
        <v>-0.49301608042505196</v>
      </c>
      <c r="AJ24" s="331">
        <f t="shared" si="8"/>
        <v>-0.47770772621376928</v>
      </c>
      <c r="AK24" s="331">
        <f t="shared" si="9"/>
        <v>-0.48197750117308935</v>
      </c>
      <c r="AL24" s="331">
        <f t="shared" si="10"/>
        <v>-0.60317845058123065</v>
      </c>
      <c r="AM24" s="331">
        <f t="shared" si="11"/>
        <v>-0.51401181163927046</v>
      </c>
      <c r="AN24" s="331">
        <f t="shared" si="12"/>
        <v>-0.49916035556235733</v>
      </c>
      <c r="AO24" s="331">
        <f t="shared" si="13"/>
        <v>-0.49402192270924117</v>
      </c>
      <c r="AP24" s="331">
        <f t="shared" si="14"/>
        <v>-0.66503604580857112</v>
      </c>
      <c r="AQ24" s="331">
        <f t="shared" si="15"/>
        <v>-0.59959535139203191</v>
      </c>
      <c r="AR24" s="331">
        <f t="shared" si="16"/>
        <v>-0.58916717858370871</v>
      </c>
      <c r="AS24" s="331">
        <f t="shared" si="17"/>
        <v>-0.53605150839150562</v>
      </c>
      <c r="AT24" s="331">
        <f t="shared" si="18"/>
        <v>-0.39529958377423974</v>
      </c>
      <c r="AU24" s="331">
        <f t="shared" si="19"/>
        <v>-0.6657836693959216</v>
      </c>
      <c r="AV24" s="331">
        <f t="shared" si="20"/>
        <v>-0.32028379042963301</v>
      </c>
      <c r="AW24" s="331">
        <f t="shared" si="21"/>
        <v>-0.38836700737223862</v>
      </c>
      <c r="AX24" s="331">
        <f t="shared" si="22"/>
        <v>-0.42854168215955363</v>
      </c>
      <c r="AY24" s="331">
        <f t="shared" si="23"/>
        <v>-0.24114230511552023</v>
      </c>
      <c r="AZ24" s="331">
        <f t="shared" si="24"/>
        <v>3.4802643709228025E-2</v>
      </c>
      <c r="BA24" s="331">
        <f t="shared" si="25"/>
        <v>-0.15573591583136345</v>
      </c>
    </row>
    <row r="25" spans="1:53">
      <c r="A25" s="331" t="s">
        <v>21</v>
      </c>
      <c r="B25" s="331">
        <v>14</v>
      </c>
      <c r="C25" s="331">
        <v>6</v>
      </c>
      <c r="D25" s="331">
        <v>5</v>
      </c>
      <c r="E25" s="331">
        <v>1</v>
      </c>
      <c r="F25" s="331">
        <v>4</v>
      </c>
      <c r="G25" s="331">
        <v>2</v>
      </c>
      <c r="H25" s="331">
        <v>3</v>
      </c>
      <c r="I25" s="331">
        <v>4</v>
      </c>
      <c r="J25" s="331">
        <v>3</v>
      </c>
      <c r="K25" s="331">
        <v>3</v>
      </c>
      <c r="L25" s="331">
        <v>4</v>
      </c>
      <c r="M25" s="331">
        <v>3</v>
      </c>
      <c r="N25" s="331">
        <v>5</v>
      </c>
      <c r="O25" s="331">
        <v>6</v>
      </c>
      <c r="P25" s="331">
        <v>4</v>
      </c>
      <c r="Q25" s="331">
        <v>5</v>
      </c>
      <c r="R25" s="331">
        <v>10</v>
      </c>
      <c r="S25" s="331">
        <v>7</v>
      </c>
      <c r="T25" s="331">
        <v>8</v>
      </c>
      <c r="U25" s="331">
        <v>4</v>
      </c>
      <c r="V25" s="331">
        <v>5</v>
      </c>
      <c r="W25" s="331">
        <v>6</v>
      </c>
      <c r="X25" s="331">
        <v>3</v>
      </c>
      <c r="Y25" s="331">
        <v>4</v>
      </c>
      <c r="Z25" s="331">
        <v>1</v>
      </c>
      <c r="AB25" s="331" t="s">
        <v>21</v>
      </c>
      <c r="AC25" s="331">
        <f t="shared" si="1"/>
        <v>-0.17283406358406275</v>
      </c>
      <c r="AD25" s="331">
        <f t="shared" si="2"/>
        <v>-0.66419215322796754</v>
      </c>
      <c r="AE25" s="331">
        <f t="shared" si="3"/>
        <v>-0.79021402306412614</v>
      </c>
      <c r="AF25" s="331">
        <f t="shared" si="4"/>
        <v>-1.015516115386262</v>
      </c>
      <c r="AG25" s="331">
        <f t="shared" si="5"/>
        <v>-0.6507460295451416</v>
      </c>
      <c r="AH25" s="331">
        <f t="shared" si="6"/>
        <v>-0.85886224482435669</v>
      </c>
      <c r="AI25" s="331">
        <f t="shared" si="7"/>
        <v>-0.76193394247508028</v>
      </c>
      <c r="AJ25" s="331">
        <f t="shared" si="8"/>
        <v>-0.56178428602739272</v>
      </c>
      <c r="AK25" s="331">
        <f t="shared" si="9"/>
        <v>-0.66323399734074684</v>
      </c>
      <c r="AL25" s="331">
        <f t="shared" si="10"/>
        <v>-0.60317845058123065</v>
      </c>
      <c r="AM25" s="331">
        <f t="shared" si="11"/>
        <v>-0.51401181163927046</v>
      </c>
      <c r="AN25" s="331">
        <f t="shared" si="12"/>
        <v>-0.49916035556235733</v>
      </c>
      <c r="AO25" s="331">
        <f t="shared" si="13"/>
        <v>-0.31851413437832654</v>
      </c>
      <c r="AP25" s="331">
        <f t="shared" si="14"/>
        <v>-0.34629095876422639</v>
      </c>
      <c r="AQ25" s="331">
        <f t="shared" si="15"/>
        <v>-0.26714644368951918</v>
      </c>
      <c r="AR25" s="331">
        <f t="shared" si="16"/>
        <v>-0.1940370947431376</v>
      </c>
      <c r="AS25" s="331">
        <f t="shared" si="17"/>
        <v>0.25915072922238341</v>
      </c>
      <c r="AT25" s="331">
        <f t="shared" si="18"/>
        <v>-1.0312163054980131E-2</v>
      </c>
      <c r="AU25" s="331">
        <f t="shared" si="19"/>
        <v>0.31537121181912076</v>
      </c>
      <c r="AV25" s="331">
        <f t="shared" si="20"/>
        <v>0.11757253066404247</v>
      </c>
      <c r="AW25" s="331">
        <f t="shared" si="21"/>
        <v>6.9497253950821597E-2</v>
      </c>
      <c r="AX25" s="331">
        <f t="shared" si="22"/>
        <v>0.30610120154253828</v>
      </c>
      <c r="AY25" s="331">
        <f t="shared" si="23"/>
        <v>-0.1112964485148555</v>
      </c>
      <c r="AZ25" s="331">
        <f t="shared" si="24"/>
        <v>3.4802643709228025E-2</v>
      </c>
      <c r="BA25" s="331">
        <f t="shared" si="25"/>
        <v>-0.26821185504290374</v>
      </c>
    </row>
    <row r="26" spans="1:53">
      <c r="A26" s="331" t="s">
        <v>38</v>
      </c>
      <c r="B26" s="332" t="s">
        <v>69</v>
      </c>
      <c r="C26" s="332" t="s">
        <v>69</v>
      </c>
      <c r="D26" s="332" t="s">
        <v>69</v>
      </c>
      <c r="E26" s="332" t="s">
        <v>69</v>
      </c>
      <c r="F26" s="332" t="s">
        <v>69</v>
      </c>
      <c r="G26" s="331">
        <v>12</v>
      </c>
      <c r="H26" s="331">
        <v>11</v>
      </c>
      <c r="I26" s="331">
        <v>11</v>
      </c>
      <c r="J26" s="331">
        <v>11</v>
      </c>
      <c r="K26" s="331">
        <v>8</v>
      </c>
      <c r="L26" s="331">
        <v>9</v>
      </c>
      <c r="M26" s="331">
        <v>10</v>
      </c>
      <c r="N26" s="331">
        <v>8</v>
      </c>
      <c r="O26" s="331">
        <v>11</v>
      </c>
      <c r="P26" s="331">
        <v>13</v>
      </c>
      <c r="Q26" s="331">
        <v>11</v>
      </c>
      <c r="R26" s="331">
        <v>6</v>
      </c>
      <c r="S26" s="331">
        <v>9</v>
      </c>
      <c r="T26" s="331">
        <v>4</v>
      </c>
      <c r="U26" s="331">
        <v>4</v>
      </c>
      <c r="V26" s="331">
        <v>6</v>
      </c>
      <c r="W26" s="331">
        <v>5</v>
      </c>
      <c r="X26" s="331">
        <v>5</v>
      </c>
      <c r="Y26" s="331">
        <v>4</v>
      </c>
      <c r="Z26" s="331">
        <v>5</v>
      </c>
      <c r="AB26" s="331" t="s">
        <v>38</v>
      </c>
      <c r="AC26" s="331" t="e">
        <f t="shared" si="1"/>
        <v>#VALUE!</v>
      </c>
      <c r="AD26" s="331" t="e">
        <f t="shared" si="2"/>
        <v>#VALUE!</v>
      </c>
      <c r="AE26" s="331" t="e">
        <f t="shared" si="3"/>
        <v>#VALUE!</v>
      </c>
      <c r="AF26" s="331" t="e">
        <f t="shared" si="4"/>
        <v>#VALUE!</v>
      </c>
      <c r="AG26" s="331" t="e">
        <f t="shared" si="5"/>
        <v>#VALUE!</v>
      </c>
      <c r="AH26" s="331">
        <f t="shared" si="6"/>
        <v>7.2922266069992539E-2</v>
      </c>
      <c r="AI26" s="331">
        <f t="shared" si="7"/>
        <v>-4.4819643675004718E-2</v>
      </c>
      <c r="AJ26" s="331">
        <f t="shared" si="8"/>
        <v>2.6751632667971093E-2</v>
      </c>
      <c r="AK26" s="331">
        <f t="shared" si="9"/>
        <v>6.1791987329883231E-2</v>
      </c>
      <c r="AL26" s="331">
        <f t="shared" si="10"/>
        <v>-0.1608475868216615</v>
      </c>
      <c r="AM26" s="331">
        <f t="shared" si="11"/>
        <v>-7.7586688549323865E-2</v>
      </c>
      <c r="AN26" s="331">
        <f t="shared" si="12"/>
        <v>6.5757651630969235E-2</v>
      </c>
      <c r="AO26" s="331">
        <f t="shared" si="13"/>
        <v>-5.5252451881954615E-2</v>
      </c>
      <c r="AP26" s="331">
        <f t="shared" si="14"/>
        <v>0.18495085297634814</v>
      </c>
      <c r="AQ26" s="331">
        <f t="shared" si="15"/>
        <v>0.48086359864113448</v>
      </c>
      <c r="AR26" s="331">
        <f t="shared" si="16"/>
        <v>0.39865803101771902</v>
      </c>
      <c r="AS26" s="331">
        <f t="shared" si="17"/>
        <v>-0.13845038958456107</v>
      </c>
      <c r="AT26" s="331">
        <f t="shared" si="18"/>
        <v>0.18218154730464967</v>
      </c>
      <c r="AU26" s="331">
        <f t="shared" si="19"/>
        <v>-7.7090740666896182E-2</v>
      </c>
      <c r="AV26" s="331">
        <f t="shared" si="20"/>
        <v>0.11757253066404247</v>
      </c>
      <c r="AW26" s="331">
        <f t="shared" si="21"/>
        <v>0.18396331928158663</v>
      </c>
      <c r="AX26" s="331">
        <f t="shared" si="22"/>
        <v>0.18366072092552299</v>
      </c>
      <c r="AY26" s="331">
        <f t="shared" si="23"/>
        <v>0.14839526468647399</v>
      </c>
      <c r="AZ26" s="331">
        <f t="shared" si="24"/>
        <v>3.4802643709228025E-2</v>
      </c>
      <c r="BA26" s="331">
        <f t="shared" si="25"/>
        <v>0.18169190180325737</v>
      </c>
    </row>
    <row r="27" spans="1:53">
      <c r="A27" s="331" t="s">
        <v>22</v>
      </c>
      <c r="B27" s="331">
        <v>9</v>
      </c>
      <c r="C27" s="331">
        <v>4</v>
      </c>
      <c r="D27" s="331">
        <v>5</v>
      </c>
      <c r="E27" s="331">
        <v>4</v>
      </c>
      <c r="F27" s="331">
        <v>1</v>
      </c>
      <c r="G27" s="331">
        <v>1</v>
      </c>
      <c r="H27" s="331">
        <v>3</v>
      </c>
      <c r="I27" s="331">
        <v>0</v>
      </c>
      <c r="J27" s="331">
        <v>0</v>
      </c>
      <c r="K27" s="331">
        <v>-1</v>
      </c>
      <c r="L27" s="331">
        <v>1</v>
      </c>
      <c r="M27" s="331">
        <v>-1</v>
      </c>
      <c r="N27" s="331">
        <v>0</v>
      </c>
      <c r="O27" s="331">
        <v>1</v>
      </c>
      <c r="P27" s="331">
        <v>-2</v>
      </c>
      <c r="Q27" s="331">
        <v>1</v>
      </c>
      <c r="R27" s="331">
        <v>0</v>
      </c>
      <c r="S27" s="331">
        <v>4</v>
      </c>
      <c r="T27" s="331">
        <v>1</v>
      </c>
      <c r="U27" s="331">
        <v>1</v>
      </c>
      <c r="V27" s="331">
        <v>-1</v>
      </c>
      <c r="W27" s="331">
        <v>-3</v>
      </c>
      <c r="X27" s="331">
        <v>1</v>
      </c>
      <c r="Y27" s="331">
        <v>-2</v>
      </c>
      <c r="Z27" s="331">
        <v>-2</v>
      </c>
      <c r="AB27" s="331" t="s">
        <v>22</v>
      </c>
      <c r="AC27" s="331">
        <f t="shared" si="1"/>
        <v>-0.68116954471365931</v>
      </c>
      <c r="AD27" s="331">
        <f t="shared" si="2"/>
        <v>-0.84977525486519379</v>
      </c>
      <c r="AE27" s="331">
        <f t="shared" si="3"/>
        <v>-0.79021402306412614</v>
      </c>
      <c r="AF27" s="331">
        <f t="shared" si="4"/>
        <v>-0.72338134246692631</v>
      </c>
      <c r="AG27" s="331">
        <f t="shared" si="5"/>
        <v>-0.91524280284413462</v>
      </c>
      <c r="AH27" s="331">
        <f t="shared" si="6"/>
        <v>-0.95204069591379159</v>
      </c>
      <c r="AI27" s="331">
        <f t="shared" si="7"/>
        <v>-0.76193394247508028</v>
      </c>
      <c r="AJ27" s="331">
        <f t="shared" si="8"/>
        <v>-0.89809052528188626</v>
      </c>
      <c r="AK27" s="331">
        <f t="shared" si="9"/>
        <v>-0.93511874159223318</v>
      </c>
      <c r="AL27" s="331">
        <f t="shared" si="10"/>
        <v>-0.95704314158888593</v>
      </c>
      <c r="AM27" s="331">
        <f t="shared" si="11"/>
        <v>-0.77586688549323835</v>
      </c>
      <c r="AN27" s="331">
        <f t="shared" si="12"/>
        <v>-0.8219706453871154</v>
      </c>
      <c r="AO27" s="331">
        <f t="shared" si="13"/>
        <v>-0.75728360520561311</v>
      </c>
      <c r="AP27" s="331">
        <f t="shared" si="14"/>
        <v>-0.87753277050480094</v>
      </c>
      <c r="AQ27" s="331">
        <f t="shared" si="15"/>
        <v>-0.7658198052432883</v>
      </c>
      <c r="AR27" s="331">
        <f t="shared" si="16"/>
        <v>-0.58916717858370871</v>
      </c>
      <c r="AS27" s="331">
        <f t="shared" si="17"/>
        <v>-0.7348520677949778</v>
      </c>
      <c r="AT27" s="331">
        <f t="shared" si="18"/>
        <v>-0.29905272859442483</v>
      </c>
      <c r="AU27" s="331">
        <f t="shared" si="19"/>
        <v>-0.37143720503140887</v>
      </c>
      <c r="AV27" s="331">
        <f t="shared" si="20"/>
        <v>-0.21081971015621412</v>
      </c>
      <c r="AW27" s="331">
        <f t="shared" si="21"/>
        <v>-0.61729913803376868</v>
      </c>
      <c r="AX27" s="331">
        <f t="shared" si="22"/>
        <v>-0.79586312401059955</v>
      </c>
      <c r="AY27" s="331">
        <f t="shared" si="23"/>
        <v>-0.37098816171618498</v>
      </c>
      <c r="AZ27" s="331">
        <f t="shared" si="24"/>
        <v>-0.69605287418456085</v>
      </c>
      <c r="BA27" s="331">
        <f t="shared" si="25"/>
        <v>-0.60563967267752461</v>
      </c>
    </row>
    <row r="28" spans="1:53">
      <c r="A28" s="331" t="s">
        <v>23</v>
      </c>
      <c r="B28" s="332" t="s">
        <v>69</v>
      </c>
      <c r="C28" s="332" t="s">
        <v>69</v>
      </c>
      <c r="D28" s="331">
        <v>15</v>
      </c>
      <c r="E28" s="331">
        <v>16</v>
      </c>
      <c r="F28" s="331">
        <v>11</v>
      </c>
      <c r="G28" s="331">
        <v>11</v>
      </c>
      <c r="H28" s="331">
        <v>11</v>
      </c>
      <c r="I28" s="331">
        <v>11</v>
      </c>
      <c r="J28" s="331">
        <v>12</v>
      </c>
      <c r="K28" s="331">
        <v>13</v>
      </c>
      <c r="L28" s="331">
        <v>15</v>
      </c>
      <c r="M28" s="331">
        <v>14</v>
      </c>
      <c r="N28" s="331">
        <v>10</v>
      </c>
      <c r="O28" s="331">
        <v>14</v>
      </c>
      <c r="P28" s="331">
        <v>8</v>
      </c>
      <c r="Q28" s="331">
        <v>5</v>
      </c>
      <c r="R28" s="331">
        <v>8</v>
      </c>
      <c r="S28" s="331">
        <v>7</v>
      </c>
      <c r="T28" s="331">
        <v>5</v>
      </c>
      <c r="U28" s="331">
        <v>2</v>
      </c>
      <c r="V28" s="331">
        <v>3</v>
      </c>
      <c r="W28" s="331">
        <v>3</v>
      </c>
      <c r="X28" s="331">
        <v>4</v>
      </c>
      <c r="Y28" s="331">
        <v>6</v>
      </c>
      <c r="Z28" s="331">
        <v>1</v>
      </c>
      <c r="AB28" s="331" t="s">
        <v>23</v>
      </c>
      <c r="AC28" s="331" t="e">
        <f t="shared" si="1"/>
        <v>#VALUE!</v>
      </c>
      <c r="AD28" s="331" t="e">
        <f t="shared" si="2"/>
        <v>#VALUE!</v>
      </c>
      <c r="AE28" s="331">
        <f t="shared" si="3"/>
        <v>0.22288087830013806</v>
      </c>
      <c r="AF28" s="331">
        <f t="shared" si="4"/>
        <v>0.44515774921041618</v>
      </c>
      <c r="AG28" s="331">
        <f t="shared" si="5"/>
        <v>-3.3586891847491217E-2</v>
      </c>
      <c r="AH28" s="331">
        <f t="shared" si="6"/>
        <v>-2.0256185019442381E-2</v>
      </c>
      <c r="AI28" s="331">
        <f t="shared" si="7"/>
        <v>-4.4819643675004718E-2</v>
      </c>
      <c r="AJ28" s="331">
        <f t="shared" si="8"/>
        <v>2.6751632667971093E-2</v>
      </c>
      <c r="AK28" s="331">
        <f t="shared" si="9"/>
        <v>0.152420235413712</v>
      </c>
      <c r="AL28" s="331">
        <f t="shared" si="10"/>
        <v>0.28148327693790759</v>
      </c>
      <c r="AM28" s="331">
        <f t="shared" si="11"/>
        <v>0.44612345915861201</v>
      </c>
      <c r="AN28" s="331">
        <f t="shared" si="12"/>
        <v>0.38856794145572726</v>
      </c>
      <c r="AO28" s="331">
        <f t="shared" si="13"/>
        <v>0.12025533644896</v>
      </c>
      <c r="AP28" s="331">
        <f t="shared" si="14"/>
        <v>0.50369594002069284</v>
      </c>
      <c r="AQ28" s="331">
        <f t="shared" si="15"/>
        <v>6.5302464012993555E-2</v>
      </c>
      <c r="AR28" s="331">
        <f t="shared" si="16"/>
        <v>-0.1940370947431376</v>
      </c>
      <c r="AS28" s="331">
        <f t="shared" si="17"/>
        <v>6.0350169818911184E-2</v>
      </c>
      <c r="AT28" s="331">
        <f t="shared" si="18"/>
        <v>-1.0312163054980131E-2</v>
      </c>
      <c r="AU28" s="331">
        <f t="shared" si="19"/>
        <v>2.1024747454608063E-2</v>
      </c>
      <c r="AV28" s="331">
        <f t="shared" si="20"/>
        <v>-0.10135562988279526</v>
      </c>
      <c r="AW28" s="331">
        <f t="shared" si="21"/>
        <v>-0.1594348767107085</v>
      </c>
      <c r="AX28" s="331">
        <f t="shared" si="22"/>
        <v>-6.1220240308507659E-2</v>
      </c>
      <c r="AY28" s="331">
        <f t="shared" si="23"/>
        <v>1.8549408085809242E-2</v>
      </c>
      <c r="AZ28" s="331">
        <f t="shared" si="24"/>
        <v>0.27842114967382431</v>
      </c>
      <c r="BA28" s="331">
        <f t="shared" si="25"/>
        <v>-0.26821185504290374</v>
      </c>
    </row>
    <row r="29" spans="1:53">
      <c r="A29" s="331" t="s">
        <v>24</v>
      </c>
      <c r="B29" s="332" t="s">
        <v>69</v>
      </c>
      <c r="C29" s="332" t="s">
        <v>69</v>
      </c>
      <c r="D29" s="332" t="s">
        <v>69</v>
      </c>
      <c r="E29" s="331">
        <v>3</v>
      </c>
      <c r="F29" s="331">
        <v>1</v>
      </c>
      <c r="G29" s="331">
        <v>2</v>
      </c>
      <c r="H29" s="331">
        <v>3</v>
      </c>
      <c r="I29" s="331">
        <v>1</v>
      </c>
      <c r="J29" s="331">
        <v>1</v>
      </c>
      <c r="K29" s="331">
        <v>0</v>
      </c>
      <c r="L29" s="331">
        <v>2</v>
      </c>
      <c r="M29" s="331">
        <v>1</v>
      </c>
      <c r="N29" s="331">
        <v>2</v>
      </c>
      <c r="O29" s="331">
        <v>2</v>
      </c>
      <c r="P29" s="331">
        <v>-1</v>
      </c>
      <c r="Q29" s="331">
        <v>0</v>
      </c>
      <c r="R29" s="331">
        <v>1</v>
      </c>
      <c r="S29" s="331">
        <v>2</v>
      </c>
      <c r="T29" s="331">
        <v>-1</v>
      </c>
      <c r="U29" s="331">
        <v>-1</v>
      </c>
      <c r="V29" s="331">
        <v>0</v>
      </c>
      <c r="W29" s="331">
        <v>-2</v>
      </c>
      <c r="X29" s="331">
        <v>0</v>
      </c>
      <c r="Y29" s="331">
        <v>0</v>
      </c>
      <c r="Z29" s="331">
        <v>-2</v>
      </c>
      <c r="AB29" s="331" t="s">
        <v>24</v>
      </c>
      <c r="AC29" s="331" t="e">
        <f t="shared" si="1"/>
        <v>#VALUE!</v>
      </c>
      <c r="AD29" s="331" t="e">
        <f t="shared" si="2"/>
        <v>#VALUE!</v>
      </c>
      <c r="AE29" s="331" t="e">
        <f t="shared" si="3"/>
        <v>#VALUE!</v>
      </c>
      <c r="AF29" s="331">
        <f t="shared" si="4"/>
        <v>-0.8207596001067049</v>
      </c>
      <c r="AG29" s="331">
        <f t="shared" si="5"/>
        <v>-0.91524280284413462</v>
      </c>
      <c r="AH29" s="331">
        <f t="shared" si="6"/>
        <v>-0.85886224482435669</v>
      </c>
      <c r="AI29" s="331">
        <f t="shared" si="7"/>
        <v>-0.76193394247508028</v>
      </c>
      <c r="AJ29" s="331">
        <f t="shared" si="8"/>
        <v>-0.81401396546826288</v>
      </c>
      <c r="AK29" s="331">
        <f t="shared" si="9"/>
        <v>-0.84449049350840433</v>
      </c>
      <c r="AL29" s="331">
        <f t="shared" si="10"/>
        <v>-0.86857696883697211</v>
      </c>
      <c r="AM29" s="331">
        <f t="shared" si="11"/>
        <v>-0.68858186087524909</v>
      </c>
      <c r="AN29" s="331">
        <f t="shared" si="12"/>
        <v>-0.66056550047473639</v>
      </c>
      <c r="AO29" s="331">
        <f t="shared" si="13"/>
        <v>-0.58177581687469848</v>
      </c>
      <c r="AP29" s="331">
        <f t="shared" si="14"/>
        <v>-0.77128440815668609</v>
      </c>
      <c r="AQ29" s="331">
        <f t="shared" si="15"/>
        <v>-0.68270757831766016</v>
      </c>
      <c r="AR29" s="331">
        <f t="shared" si="16"/>
        <v>-0.68794969954385143</v>
      </c>
      <c r="AS29" s="331">
        <f t="shared" si="17"/>
        <v>-0.63545178809324165</v>
      </c>
      <c r="AT29" s="331">
        <f t="shared" si="18"/>
        <v>-0.49154643895405464</v>
      </c>
      <c r="AU29" s="331">
        <f t="shared" si="19"/>
        <v>-0.56766818127441743</v>
      </c>
      <c r="AV29" s="331">
        <f t="shared" si="20"/>
        <v>-0.42974787070305187</v>
      </c>
      <c r="AW29" s="331">
        <f t="shared" si="21"/>
        <v>-0.5028330727030037</v>
      </c>
      <c r="AX29" s="331">
        <f t="shared" si="22"/>
        <v>-0.67342264339358426</v>
      </c>
      <c r="AY29" s="331">
        <f t="shared" si="23"/>
        <v>-0.50083401831684971</v>
      </c>
      <c r="AZ29" s="331">
        <f t="shared" si="24"/>
        <v>-0.45243436821996452</v>
      </c>
      <c r="BA29" s="331">
        <f t="shared" si="25"/>
        <v>-0.60563967267752461</v>
      </c>
    </row>
    <row r="30" spans="1:53">
      <c r="A30" s="331" t="s">
        <v>25</v>
      </c>
      <c r="B30" s="331">
        <v>25</v>
      </c>
      <c r="C30" s="331">
        <v>20</v>
      </c>
      <c r="D30" s="331">
        <v>15</v>
      </c>
      <c r="E30" s="331">
        <v>16</v>
      </c>
      <c r="F30" s="331">
        <v>16</v>
      </c>
      <c r="G30" s="331">
        <v>18</v>
      </c>
      <c r="H30" s="331">
        <v>14</v>
      </c>
      <c r="I30" s="331">
        <v>11</v>
      </c>
      <c r="J30" s="331">
        <v>11</v>
      </c>
      <c r="K30" s="331">
        <v>10</v>
      </c>
      <c r="L30" s="331">
        <v>8</v>
      </c>
      <c r="M30" s="331">
        <v>9</v>
      </c>
      <c r="N30" s="331">
        <v>8</v>
      </c>
      <c r="O30" s="331">
        <v>8</v>
      </c>
      <c r="P30" s="331">
        <v>7</v>
      </c>
      <c r="Q30" s="331">
        <v>7</v>
      </c>
      <c r="R30" s="331">
        <v>7</v>
      </c>
      <c r="S30" s="331">
        <v>5</v>
      </c>
      <c r="T30" s="331">
        <v>5</v>
      </c>
      <c r="U30" s="331">
        <v>2</v>
      </c>
      <c r="V30" s="331">
        <v>5</v>
      </c>
      <c r="W30" s="331">
        <v>4</v>
      </c>
      <c r="X30" s="331">
        <v>4</v>
      </c>
      <c r="Y30" s="331">
        <v>4</v>
      </c>
      <c r="Z30" s="331">
        <v>4</v>
      </c>
      <c r="AB30" s="331" t="s">
        <v>25</v>
      </c>
      <c r="AC30" s="331">
        <f t="shared" si="1"/>
        <v>0.94550399490104964</v>
      </c>
      <c r="AD30" s="331">
        <f t="shared" si="2"/>
        <v>0.63488955823261617</v>
      </c>
      <c r="AE30" s="331">
        <f t="shared" si="3"/>
        <v>0.22288087830013806</v>
      </c>
      <c r="AF30" s="331">
        <f t="shared" si="4"/>
        <v>0.44515774921041618</v>
      </c>
      <c r="AG30" s="331">
        <f t="shared" si="5"/>
        <v>0.40724106365083051</v>
      </c>
      <c r="AH30" s="331">
        <f t="shared" si="6"/>
        <v>0.63199297260660214</v>
      </c>
      <c r="AI30" s="331">
        <f t="shared" si="7"/>
        <v>0.22409821837502361</v>
      </c>
      <c r="AJ30" s="331">
        <f t="shared" si="8"/>
        <v>2.6751632667971093E-2</v>
      </c>
      <c r="AK30" s="331">
        <f t="shared" si="9"/>
        <v>6.1791987329883231E-2</v>
      </c>
      <c r="AL30" s="331">
        <f t="shared" si="10"/>
        <v>1.6084758682166134E-2</v>
      </c>
      <c r="AM30" s="331">
        <f t="shared" si="11"/>
        <v>-0.16487171316731317</v>
      </c>
      <c r="AN30" s="331">
        <f t="shared" si="12"/>
        <v>-1.4944920825220274E-2</v>
      </c>
      <c r="AO30" s="331">
        <f t="shared" si="13"/>
        <v>-5.5252451881954615E-2</v>
      </c>
      <c r="AP30" s="331">
        <f t="shared" si="14"/>
        <v>-0.13379423406799659</v>
      </c>
      <c r="AQ30" s="331">
        <f t="shared" si="15"/>
        <v>-1.780976291263462E-2</v>
      </c>
      <c r="AR30" s="331">
        <f t="shared" si="16"/>
        <v>3.5279471771479435E-3</v>
      </c>
      <c r="AS30" s="331">
        <f t="shared" si="17"/>
        <v>-3.9050109882824945E-2</v>
      </c>
      <c r="AT30" s="331">
        <f t="shared" si="18"/>
        <v>-0.20280587341460993</v>
      </c>
      <c r="AU30" s="331">
        <f t="shared" si="19"/>
        <v>2.1024747454608063E-2</v>
      </c>
      <c r="AV30" s="331">
        <f t="shared" si="20"/>
        <v>-0.10135562988279526</v>
      </c>
      <c r="AW30" s="331">
        <f t="shared" si="21"/>
        <v>6.9497253950821597E-2</v>
      </c>
      <c r="AX30" s="331">
        <f t="shared" si="22"/>
        <v>6.1220240308507659E-2</v>
      </c>
      <c r="AY30" s="331">
        <f t="shared" si="23"/>
        <v>1.8549408085809242E-2</v>
      </c>
      <c r="AZ30" s="331">
        <f t="shared" si="24"/>
        <v>3.4802643709228025E-2</v>
      </c>
      <c r="BA30" s="331">
        <f t="shared" si="25"/>
        <v>6.9215962591717098E-2</v>
      </c>
    </row>
    <row r="31" spans="1:53">
      <c r="A31" s="331" t="s">
        <v>26</v>
      </c>
      <c r="B31" s="331">
        <v>4</v>
      </c>
      <c r="C31" s="331">
        <v>5</v>
      </c>
      <c r="D31" s="331">
        <v>4</v>
      </c>
      <c r="E31" s="331">
        <v>3</v>
      </c>
      <c r="F31" s="331">
        <v>5</v>
      </c>
      <c r="G31" s="331">
        <v>4</v>
      </c>
      <c r="H31" s="331">
        <v>3</v>
      </c>
      <c r="I31" s="331">
        <v>3</v>
      </c>
      <c r="J31" s="331">
        <v>3</v>
      </c>
      <c r="K31" s="331">
        <v>2</v>
      </c>
      <c r="L31" s="331">
        <v>2</v>
      </c>
      <c r="M31" s="331">
        <v>1</v>
      </c>
      <c r="N31" s="331">
        <v>1</v>
      </c>
      <c r="O31" s="331">
        <v>1</v>
      </c>
      <c r="P31" s="331">
        <v>1</v>
      </c>
      <c r="Q31" s="331">
        <v>1</v>
      </c>
      <c r="R31" s="331">
        <v>1</v>
      </c>
      <c r="S31" s="331">
        <v>0</v>
      </c>
      <c r="T31" s="331">
        <v>1</v>
      </c>
      <c r="U31" s="331">
        <v>-3</v>
      </c>
      <c r="V31" s="331">
        <v>-2</v>
      </c>
      <c r="W31" s="331">
        <v>-2</v>
      </c>
      <c r="X31" s="331">
        <v>-2</v>
      </c>
      <c r="Y31" s="331">
        <v>-2</v>
      </c>
      <c r="Z31" s="331">
        <v>-3</v>
      </c>
      <c r="AB31" s="331" t="s">
        <v>26</v>
      </c>
      <c r="AC31" s="331">
        <f t="shared" si="1"/>
        <v>-1.1895050258432558</v>
      </c>
      <c r="AD31" s="331">
        <f t="shared" si="2"/>
        <v>-0.75698370404658066</v>
      </c>
      <c r="AE31" s="331">
        <f t="shared" si="3"/>
        <v>-0.89152351320055256</v>
      </c>
      <c r="AF31" s="331">
        <f t="shared" si="4"/>
        <v>-0.8207596001067049</v>
      </c>
      <c r="AG31" s="331">
        <f t="shared" si="5"/>
        <v>-0.56258043844547734</v>
      </c>
      <c r="AH31" s="331">
        <f t="shared" si="6"/>
        <v>-0.67250534264548689</v>
      </c>
      <c r="AI31" s="331">
        <f t="shared" si="7"/>
        <v>-0.76193394247508028</v>
      </c>
      <c r="AJ31" s="331">
        <f t="shared" si="8"/>
        <v>-0.64586084584101611</v>
      </c>
      <c r="AK31" s="331">
        <f t="shared" si="9"/>
        <v>-0.66323399734074684</v>
      </c>
      <c r="AL31" s="331">
        <f t="shared" si="10"/>
        <v>-0.69164462333314447</v>
      </c>
      <c r="AM31" s="331">
        <f t="shared" si="11"/>
        <v>-0.68858186087524909</v>
      </c>
      <c r="AN31" s="331">
        <f t="shared" si="12"/>
        <v>-0.66056550047473639</v>
      </c>
      <c r="AO31" s="331">
        <f t="shared" si="13"/>
        <v>-0.66952971104015579</v>
      </c>
      <c r="AP31" s="331">
        <f t="shared" si="14"/>
        <v>-0.87753277050480094</v>
      </c>
      <c r="AQ31" s="331">
        <f t="shared" si="15"/>
        <v>-0.51648312446640376</v>
      </c>
      <c r="AR31" s="331">
        <f t="shared" si="16"/>
        <v>-0.58916717858370871</v>
      </c>
      <c r="AS31" s="331">
        <f t="shared" si="17"/>
        <v>-0.63545178809324165</v>
      </c>
      <c r="AT31" s="331">
        <f t="shared" si="18"/>
        <v>-0.6840401493136844</v>
      </c>
      <c r="AU31" s="331">
        <f t="shared" si="19"/>
        <v>-0.37143720503140887</v>
      </c>
      <c r="AV31" s="331">
        <f t="shared" si="20"/>
        <v>-0.6486760312498896</v>
      </c>
      <c r="AW31" s="331">
        <f t="shared" si="21"/>
        <v>-0.73176520336453377</v>
      </c>
      <c r="AX31" s="331">
        <f t="shared" si="22"/>
        <v>-0.67342264339358426</v>
      </c>
      <c r="AY31" s="331">
        <f t="shared" si="23"/>
        <v>-0.76052573151817926</v>
      </c>
      <c r="AZ31" s="331">
        <f t="shared" si="24"/>
        <v>-0.69605287418456085</v>
      </c>
      <c r="BA31" s="331">
        <f t="shared" si="25"/>
        <v>-0.71811561188906481</v>
      </c>
    </row>
    <row r="32" spans="1:53">
      <c r="A32" s="331" t="s">
        <v>42</v>
      </c>
      <c r="B32" s="331">
        <v>9</v>
      </c>
      <c r="C32" s="332" t="s">
        <v>69</v>
      </c>
      <c r="D32" s="332" t="s">
        <v>69</v>
      </c>
      <c r="E32" s="332" t="s">
        <v>69</v>
      </c>
      <c r="F32" s="332" t="s">
        <v>69</v>
      </c>
      <c r="G32" s="331">
        <v>9</v>
      </c>
      <c r="H32" s="332" t="s">
        <v>69</v>
      </c>
      <c r="I32" s="332" t="s">
        <v>69</v>
      </c>
      <c r="J32" s="332" t="s">
        <v>69</v>
      </c>
      <c r="K32" s="332" t="s">
        <v>69</v>
      </c>
      <c r="L32" s="331">
        <v>6</v>
      </c>
      <c r="M32" s="331">
        <v>7</v>
      </c>
      <c r="N32" s="331">
        <v>5</v>
      </c>
      <c r="O32" s="331">
        <v>6</v>
      </c>
      <c r="P32" s="331">
        <v>6</v>
      </c>
      <c r="Q32" s="331">
        <v>6</v>
      </c>
      <c r="R32" s="331">
        <v>5</v>
      </c>
      <c r="S32" s="331">
        <v>5</v>
      </c>
      <c r="T32" s="331">
        <v>4</v>
      </c>
      <c r="U32" s="331">
        <v>2</v>
      </c>
      <c r="V32" s="331">
        <v>4</v>
      </c>
      <c r="W32" s="331">
        <v>4</v>
      </c>
      <c r="X32" s="331">
        <v>4</v>
      </c>
      <c r="Y32" s="331">
        <v>4</v>
      </c>
      <c r="Z32" s="331">
        <v>3</v>
      </c>
      <c r="AB32" s="331" t="s">
        <v>42</v>
      </c>
      <c r="AC32" s="331">
        <f t="shared" si="1"/>
        <v>-0.68116954471365931</v>
      </c>
      <c r="AD32" s="331" t="e">
        <f t="shared" si="2"/>
        <v>#VALUE!</v>
      </c>
      <c r="AE32" s="331" t="e">
        <f t="shared" si="3"/>
        <v>#VALUE!</v>
      </c>
      <c r="AF32" s="331" t="e">
        <f t="shared" si="4"/>
        <v>#VALUE!</v>
      </c>
      <c r="AG32" s="331" t="e">
        <f t="shared" si="5"/>
        <v>#VALUE!</v>
      </c>
      <c r="AH32" s="331">
        <f t="shared" si="6"/>
        <v>-0.20661308719831223</v>
      </c>
      <c r="AI32" s="331" t="e">
        <f t="shared" si="7"/>
        <v>#VALUE!</v>
      </c>
      <c r="AJ32" s="331" t="e">
        <f t="shared" si="8"/>
        <v>#VALUE!</v>
      </c>
      <c r="AK32" s="331" t="e">
        <f t="shared" si="9"/>
        <v>#VALUE!</v>
      </c>
      <c r="AL32" s="331" t="e">
        <f t="shared" si="10"/>
        <v>#VALUE!</v>
      </c>
      <c r="AM32" s="331">
        <f t="shared" si="11"/>
        <v>-0.33944176240329182</v>
      </c>
      <c r="AN32" s="331">
        <f t="shared" si="12"/>
        <v>-0.17635006573759929</v>
      </c>
      <c r="AO32" s="331">
        <f t="shared" si="13"/>
        <v>-0.31851413437832654</v>
      </c>
      <c r="AP32" s="331">
        <f t="shared" si="14"/>
        <v>-0.34629095876422639</v>
      </c>
      <c r="AQ32" s="331">
        <f t="shared" si="15"/>
        <v>-0.1009219898382628</v>
      </c>
      <c r="AR32" s="331">
        <f t="shared" si="16"/>
        <v>-9.5254573782994831E-2</v>
      </c>
      <c r="AS32" s="331">
        <f t="shared" si="17"/>
        <v>-0.23785066928629719</v>
      </c>
      <c r="AT32" s="331">
        <f t="shared" si="18"/>
        <v>-0.20280587341460993</v>
      </c>
      <c r="AU32" s="331">
        <f t="shared" si="19"/>
        <v>-7.7090740666896182E-2</v>
      </c>
      <c r="AV32" s="331">
        <f t="shared" si="20"/>
        <v>-0.10135562988279526</v>
      </c>
      <c r="AW32" s="331">
        <f t="shared" si="21"/>
        <v>-4.4968811379943456E-2</v>
      </c>
      <c r="AX32" s="331">
        <f t="shared" si="22"/>
        <v>6.1220240308507659E-2</v>
      </c>
      <c r="AY32" s="331">
        <f t="shared" si="23"/>
        <v>1.8549408085809242E-2</v>
      </c>
      <c r="AZ32" s="331">
        <f t="shared" si="24"/>
        <v>3.4802643709228025E-2</v>
      </c>
      <c r="BA32" s="331">
        <f t="shared" si="25"/>
        <v>-4.3259976619823177E-2</v>
      </c>
    </row>
    <row r="33" spans="2:26">
      <c r="B33" s="161">
        <f>AVERAGE(B5:B32)</f>
        <v>15.7</v>
      </c>
      <c r="C33" s="161">
        <f t="shared" ref="C33:Z33" si="26">AVERAGE(C5:C32)</f>
        <v>13.157894736842104</v>
      </c>
      <c r="D33" s="161">
        <f t="shared" si="26"/>
        <v>12.8</v>
      </c>
      <c r="E33" s="161">
        <f t="shared" si="26"/>
        <v>11.428571428571429</v>
      </c>
      <c r="F33" s="161">
        <f t="shared" si="26"/>
        <v>11.380952380952381</v>
      </c>
      <c r="G33" s="161">
        <f t="shared" si="26"/>
        <v>11.217391304347826</v>
      </c>
      <c r="H33" s="161">
        <f t="shared" si="26"/>
        <v>11.5</v>
      </c>
      <c r="I33" s="161">
        <f t="shared" si="26"/>
        <v>10.681818181818182</v>
      </c>
      <c r="J33" s="161">
        <f t="shared" si="26"/>
        <v>10.318181818181818</v>
      </c>
      <c r="K33" s="161">
        <f t="shared" si="26"/>
        <v>9.8181818181818183</v>
      </c>
      <c r="L33" s="161">
        <f t="shared" si="26"/>
        <v>9.8888888888888893</v>
      </c>
      <c r="M33" s="161">
        <f t="shared" si="26"/>
        <v>9.1851851851851851</v>
      </c>
      <c r="N33" s="161">
        <f t="shared" si="26"/>
        <v>8.6296296296296298</v>
      </c>
      <c r="O33" s="161">
        <f t="shared" si="26"/>
        <v>9.2592592592592595</v>
      </c>
      <c r="P33" s="161">
        <f t="shared" si="26"/>
        <v>7.2142857142857144</v>
      </c>
      <c r="Q33" s="161">
        <f t="shared" si="26"/>
        <v>6.9642857142857144</v>
      </c>
      <c r="R33" s="161">
        <f t="shared" si="26"/>
        <v>7.3928571428571432</v>
      </c>
      <c r="S33" s="161">
        <f t="shared" si="26"/>
        <v>7.1071428571428568</v>
      </c>
      <c r="T33" s="161">
        <f t="shared" si="26"/>
        <v>4.7857142857142856</v>
      </c>
      <c r="U33" s="161">
        <f t="shared" si="26"/>
        <v>2.925925925925926</v>
      </c>
      <c r="V33" s="161">
        <f t="shared" si="26"/>
        <v>4.3928571428571432</v>
      </c>
      <c r="W33" s="161">
        <f t="shared" si="26"/>
        <v>3.5</v>
      </c>
      <c r="X33" s="161">
        <f t="shared" si="26"/>
        <v>3.8571428571428572</v>
      </c>
      <c r="Y33" s="161">
        <f t="shared" si="26"/>
        <v>3.7142857142857144</v>
      </c>
      <c r="Z33" s="161">
        <f t="shared" si="26"/>
        <v>3.3846153846153846</v>
      </c>
    </row>
    <row r="34" spans="2:26">
      <c r="B34" s="161">
        <f>STDEV(B5:B32)</f>
        <v>9.8360240148676255</v>
      </c>
      <c r="C34" s="161">
        <f t="shared" ref="C34:Z34" si="27">STDEV(C5:C32)</f>
        <v>10.776843270512613</v>
      </c>
      <c r="D34" s="161">
        <f t="shared" si="27"/>
        <v>9.8707435863448705</v>
      </c>
      <c r="E34" s="161">
        <f t="shared" si="27"/>
        <v>10.26923282709779</v>
      </c>
      <c r="F34" s="161">
        <f t="shared" si="27"/>
        <v>11.342293376897771</v>
      </c>
      <c r="G34" s="161">
        <f t="shared" si="27"/>
        <v>10.732095117573653</v>
      </c>
      <c r="H34" s="161">
        <f t="shared" si="27"/>
        <v>11.155822737583318</v>
      </c>
      <c r="I34" s="161">
        <f t="shared" si="27"/>
        <v>11.893921471296503</v>
      </c>
      <c r="J34" s="161">
        <f t="shared" si="27"/>
        <v>11.034087286725725</v>
      </c>
      <c r="K34" s="161">
        <f t="shared" si="27"/>
        <v>11.303755649114668</v>
      </c>
      <c r="L34" s="161">
        <f t="shared" si="27"/>
        <v>11.456719000499675</v>
      </c>
      <c r="M34" s="161">
        <f t="shared" si="27"/>
        <v>12.391178738978409</v>
      </c>
      <c r="N34" s="161">
        <f t="shared" si="27"/>
        <v>11.395505686785025</v>
      </c>
      <c r="O34" s="161">
        <f t="shared" si="27"/>
        <v>9.4119097734756032</v>
      </c>
      <c r="P34" s="161">
        <f t="shared" si="27"/>
        <v>12.031924025990016</v>
      </c>
      <c r="Q34" s="161">
        <f t="shared" si="27"/>
        <v>10.123248427760663</v>
      </c>
      <c r="R34" s="161">
        <f t="shared" si="27"/>
        <v>10.060333864257064</v>
      </c>
      <c r="S34" s="161">
        <f t="shared" si="27"/>
        <v>10.38994986518502</v>
      </c>
      <c r="T34" s="161">
        <f t="shared" si="27"/>
        <v>10.192070784600492</v>
      </c>
      <c r="U34" s="161">
        <f t="shared" si="27"/>
        <v>9.1354168189437548</v>
      </c>
      <c r="V34" s="161">
        <f t="shared" si="27"/>
        <v>8.7362136289944612</v>
      </c>
      <c r="W34" s="161">
        <f t="shared" si="27"/>
        <v>8.1672335404164684</v>
      </c>
      <c r="X34" s="161">
        <f t="shared" si="27"/>
        <v>7.7014394311822851</v>
      </c>
      <c r="Y34" s="161">
        <f t="shared" si="27"/>
        <v>8.2095569549656826</v>
      </c>
      <c r="Z34" s="161">
        <f t="shared" si="27"/>
        <v>8.8907903949060589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topLeftCell="Y28" workbookViewId="0">
      <selection activeCell="AF43" sqref="A1:XFD1048576"/>
    </sheetView>
  </sheetViews>
  <sheetFormatPr defaultColWidth="9.125" defaultRowHeight="13.8"/>
  <cols>
    <col min="1" max="1" width="9.125" style="161"/>
    <col min="2" max="26" width="9.25" style="161" bestFit="1" customWidth="1"/>
    <col min="27" max="28" width="9.125" style="161"/>
    <col min="29" max="42" width="12.625" style="161" bestFit="1" customWidth="1"/>
    <col min="43" max="52" width="9.25" style="161" bestFit="1" customWidth="1"/>
    <col min="53" max="53" width="12.625" style="161" bestFit="1" customWidth="1"/>
    <col min="54" max="16384" width="9.125" style="161"/>
  </cols>
  <sheetData>
    <row r="1" spans="1:53">
      <c r="A1" s="331" t="s">
        <v>143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</row>
    <row r="2" spans="1:53">
      <c r="A2" s="331" t="s">
        <v>335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</row>
    <row r="3" spans="1:53">
      <c r="A3" s="331" t="s">
        <v>337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B3" s="331" t="s">
        <v>336</v>
      </c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31"/>
      <c r="AR3" s="331"/>
      <c r="AS3" s="331"/>
      <c r="AT3" s="331"/>
      <c r="AU3" s="331"/>
      <c r="AV3" s="331"/>
      <c r="AW3" s="331"/>
      <c r="AX3" s="331"/>
      <c r="AY3" s="331"/>
      <c r="AZ3" s="331"/>
      <c r="BA3" s="331"/>
    </row>
    <row r="4" spans="1:53">
      <c r="A4" s="331" t="s">
        <v>75</v>
      </c>
      <c r="B4" s="331" t="s">
        <v>84</v>
      </c>
      <c r="C4" s="331" t="s">
        <v>85</v>
      </c>
      <c r="D4" s="331" t="s">
        <v>86</v>
      </c>
      <c r="E4" s="331" t="s">
        <v>87</v>
      </c>
      <c r="F4" s="331" t="s">
        <v>88</v>
      </c>
      <c r="G4" s="331" t="s">
        <v>49</v>
      </c>
      <c r="H4" s="331" t="s">
        <v>50</v>
      </c>
      <c r="I4" s="331" t="s">
        <v>51</v>
      </c>
      <c r="J4" s="331" t="s">
        <v>52</v>
      </c>
      <c r="K4" s="331" t="s">
        <v>53</v>
      </c>
      <c r="L4" s="331" t="s">
        <v>54</v>
      </c>
      <c r="M4" s="331" t="s">
        <v>55</v>
      </c>
      <c r="N4" s="331" t="s">
        <v>56</v>
      </c>
      <c r="O4" s="331" t="s">
        <v>57</v>
      </c>
      <c r="P4" s="331" t="s">
        <v>58</v>
      </c>
      <c r="Q4" s="331" t="s">
        <v>59</v>
      </c>
      <c r="R4" s="331" t="s">
        <v>60</v>
      </c>
      <c r="S4" s="331" t="s">
        <v>61</v>
      </c>
      <c r="T4" s="331" t="s">
        <v>62</v>
      </c>
      <c r="U4" s="331" t="s">
        <v>63</v>
      </c>
      <c r="V4" s="331" t="s">
        <v>64</v>
      </c>
      <c r="W4" s="331" t="s">
        <v>65</v>
      </c>
      <c r="X4" s="331" t="s">
        <v>66</v>
      </c>
      <c r="Y4" s="331" t="s">
        <v>73</v>
      </c>
      <c r="Z4" s="331" t="s">
        <v>76</v>
      </c>
      <c r="AB4" s="331" t="s">
        <v>75</v>
      </c>
      <c r="AC4" s="331" t="s">
        <v>84</v>
      </c>
      <c r="AD4" s="331" t="s">
        <v>85</v>
      </c>
      <c r="AE4" s="331" t="s">
        <v>86</v>
      </c>
      <c r="AF4" s="331" t="s">
        <v>87</v>
      </c>
      <c r="AG4" s="331" t="s">
        <v>88</v>
      </c>
      <c r="AH4" s="331" t="s">
        <v>49</v>
      </c>
      <c r="AI4" s="331" t="s">
        <v>50</v>
      </c>
      <c r="AJ4" s="331" t="s">
        <v>51</v>
      </c>
      <c r="AK4" s="331" t="s">
        <v>52</v>
      </c>
      <c r="AL4" s="331" t="s">
        <v>53</v>
      </c>
      <c r="AM4" s="331" t="s">
        <v>54</v>
      </c>
      <c r="AN4" s="331" t="s">
        <v>55</v>
      </c>
      <c r="AO4" s="331" t="s">
        <v>56</v>
      </c>
      <c r="AP4" s="331" t="s">
        <v>57</v>
      </c>
      <c r="AQ4" s="331" t="s">
        <v>58</v>
      </c>
      <c r="AR4" s="331" t="s">
        <v>59</v>
      </c>
      <c r="AS4" s="331" t="s">
        <v>60</v>
      </c>
      <c r="AT4" s="331" t="s">
        <v>61</v>
      </c>
      <c r="AU4" s="331" t="s">
        <v>62</v>
      </c>
      <c r="AV4" s="331" t="s">
        <v>63</v>
      </c>
      <c r="AW4" s="331" t="s">
        <v>64</v>
      </c>
      <c r="AX4" s="331" t="s">
        <v>65</v>
      </c>
      <c r="AY4" s="331" t="s">
        <v>66</v>
      </c>
      <c r="AZ4" s="331" t="s">
        <v>73</v>
      </c>
      <c r="BA4" s="331" t="s">
        <v>76</v>
      </c>
    </row>
    <row r="5" spans="1:53">
      <c r="A5" s="161" t="s">
        <v>4</v>
      </c>
      <c r="B5" s="161">
        <v>272</v>
      </c>
      <c r="C5" s="161">
        <v>264</v>
      </c>
      <c r="D5" s="161">
        <v>253</v>
      </c>
      <c r="E5" s="161">
        <v>242</v>
      </c>
      <c r="F5" s="161">
        <v>244</v>
      </c>
      <c r="G5" s="161">
        <v>254</v>
      </c>
      <c r="H5" s="161">
        <v>241</v>
      </c>
      <c r="I5" s="161">
        <v>232</v>
      </c>
      <c r="J5" s="161">
        <v>233</v>
      </c>
      <c r="K5" s="161">
        <v>225</v>
      </c>
      <c r="L5" s="161">
        <v>190</v>
      </c>
      <c r="M5" s="161">
        <v>180</v>
      </c>
      <c r="N5" s="161">
        <v>169</v>
      </c>
      <c r="O5" s="161">
        <v>152</v>
      </c>
      <c r="P5" s="161">
        <v>146</v>
      </c>
      <c r="Q5" s="161">
        <v>146</v>
      </c>
      <c r="R5" s="161">
        <v>152</v>
      </c>
      <c r="S5" s="161">
        <v>145</v>
      </c>
      <c r="T5" s="161">
        <v>124</v>
      </c>
      <c r="U5" s="161">
        <v>129</v>
      </c>
      <c r="V5" s="161">
        <v>142</v>
      </c>
      <c r="W5" s="161">
        <v>143</v>
      </c>
      <c r="X5" s="161">
        <v>143</v>
      </c>
      <c r="Y5" s="161">
        <v>138</v>
      </c>
      <c r="Z5" s="161">
        <v>132</v>
      </c>
      <c r="AB5" s="331" t="s">
        <v>4</v>
      </c>
      <c r="AC5" s="331">
        <f>(B5-B$33)/B$34</f>
        <v>2.2491377356762636</v>
      </c>
      <c r="AD5" s="331">
        <f t="shared" ref="AD5:BA15" si="0">(C5-C$33)/C$34</f>
        <v>2.0045190264711423</v>
      </c>
      <c r="AE5" s="331">
        <f t="shared" si="0"/>
        <v>2.0386609490035572</v>
      </c>
      <c r="AF5" s="331">
        <f t="shared" si="0"/>
        <v>1.9215277584400416</v>
      </c>
      <c r="AG5" s="331">
        <f t="shared" si="0"/>
        <v>1.8373556913129392</v>
      </c>
      <c r="AH5" s="331">
        <f t="shared" si="0"/>
        <v>1.9690239133254563</v>
      </c>
      <c r="AI5" s="331">
        <f t="shared" si="0"/>
        <v>1.8869873626002105</v>
      </c>
      <c r="AJ5" s="331">
        <f t="shared" si="0"/>
        <v>1.7877056686780479</v>
      </c>
      <c r="AK5" s="331">
        <f t="shared" si="0"/>
        <v>1.9028578584302609</v>
      </c>
      <c r="AL5" s="331">
        <f t="shared" si="0"/>
        <v>1.8543889988930558</v>
      </c>
      <c r="AM5" s="331">
        <f t="shared" si="0"/>
        <v>1.5280599272319031</v>
      </c>
      <c r="AN5" s="331">
        <f t="shared" si="0"/>
        <v>1.4384644614819018</v>
      </c>
      <c r="AO5" s="331">
        <f t="shared" si="0"/>
        <v>1.4064030512944008</v>
      </c>
      <c r="AP5" s="331">
        <f t="shared" si="0"/>
        <v>1.2339164836553191</v>
      </c>
      <c r="AQ5" s="331">
        <f t="shared" si="0"/>
        <v>1.1523276900696215</v>
      </c>
      <c r="AR5" s="331">
        <f t="shared" si="0"/>
        <v>1.3286503817268653</v>
      </c>
      <c r="AS5" s="331">
        <f t="shared" si="0"/>
        <v>1.4140120919934902</v>
      </c>
      <c r="AT5" s="331">
        <f t="shared" si="0"/>
        <v>1.2961505707828753</v>
      </c>
      <c r="AU5" s="331">
        <f t="shared" si="0"/>
        <v>0.99524469001578064</v>
      </c>
      <c r="AV5" s="331">
        <f t="shared" si="0"/>
        <v>1.3357201082878856</v>
      </c>
      <c r="AW5" s="331">
        <f t="shared" si="0"/>
        <v>1.5254426164870321</v>
      </c>
      <c r="AX5" s="331">
        <f t="shared" si="0"/>
        <v>1.5631198974850693</v>
      </c>
      <c r="AY5" s="331">
        <f t="shared" si="0"/>
        <v>1.6828618917698974</v>
      </c>
      <c r="AZ5" s="331">
        <f t="shared" si="0"/>
        <v>1.6443119312525603</v>
      </c>
      <c r="BA5" s="331">
        <f t="shared" si="0"/>
        <v>1.4706037314442157</v>
      </c>
    </row>
    <row r="6" spans="1:53">
      <c r="A6" s="161" t="s">
        <v>5</v>
      </c>
      <c r="B6" s="161">
        <v>93</v>
      </c>
      <c r="C6" s="161">
        <v>56</v>
      </c>
      <c r="D6" s="161">
        <v>52</v>
      </c>
      <c r="E6" s="161">
        <v>51</v>
      </c>
      <c r="F6" s="161">
        <v>47</v>
      </c>
      <c r="G6" s="161">
        <v>29</v>
      </c>
      <c r="H6" s="161">
        <v>42</v>
      </c>
      <c r="I6" s="161">
        <v>33</v>
      </c>
      <c r="J6" s="161">
        <v>21</v>
      </c>
      <c r="K6" s="161">
        <v>30</v>
      </c>
      <c r="L6" s="161">
        <v>28</v>
      </c>
      <c r="M6" s="161">
        <v>27</v>
      </c>
      <c r="N6" s="161">
        <v>22</v>
      </c>
      <c r="O6" s="161">
        <v>31</v>
      </c>
      <c r="P6" s="161">
        <v>19</v>
      </c>
      <c r="Q6" s="161">
        <v>25</v>
      </c>
      <c r="R6" s="161">
        <v>24</v>
      </c>
      <c r="S6" s="161">
        <v>36</v>
      </c>
      <c r="T6" s="161">
        <v>16</v>
      </c>
      <c r="U6" s="161">
        <v>20</v>
      </c>
      <c r="V6" s="161">
        <v>14</v>
      </c>
      <c r="W6" s="161">
        <v>12</v>
      </c>
      <c r="X6" s="161">
        <v>24</v>
      </c>
      <c r="Y6" s="161">
        <v>16</v>
      </c>
      <c r="Z6" s="161">
        <v>28</v>
      </c>
      <c r="AB6" s="331" t="s">
        <v>5</v>
      </c>
      <c r="AC6" s="331">
        <f t="shared" ref="AC6:AR31" si="1">(B6-B$33)/B$34</f>
        <v>-0.30385373324548359</v>
      </c>
      <c r="AD6" s="331">
        <f t="shared" si="0"/>
        <v>-0.64348301311660239</v>
      </c>
      <c r="AE6" s="331">
        <f t="shared" si="0"/>
        <v>-0.66570908463875123</v>
      </c>
      <c r="AF6" s="331">
        <f t="shared" si="0"/>
        <v>-0.56485558259886948</v>
      </c>
      <c r="AG6" s="331">
        <f t="shared" si="0"/>
        <v>-0.61119096672792184</v>
      </c>
      <c r="AH6" s="331">
        <f t="shared" si="0"/>
        <v>-0.79576877575484617</v>
      </c>
      <c r="AI6" s="331">
        <f t="shared" si="0"/>
        <v>-0.65597303349984726</v>
      </c>
      <c r="AJ6" s="331">
        <f t="shared" si="0"/>
        <v>-0.73462292027508547</v>
      </c>
      <c r="AK6" s="331">
        <f t="shared" si="0"/>
        <v>-0.89048916513960841</v>
      </c>
      <c r="AL6" s="331">
        <f t="shared" si="0"/>
        <v>-0.77866334176820085</v>
      </c>
      <c r="AM6" s="331">
        <f t="shared" si="0"/>
        <v>-0.88049290942119396</v>
      </c>
      <c r="AN6" s="331">
        <f t="shared" si="0"/>
        <v>-0.88637774915258027</v>
      </c>
      <c r="AO6" s="331">
        <f t="shared" si="0"/>
        <v>-0.97907289340110193</v>
      </c>
      <c r="AP6" s="331">
        <f t="shared" si="0"/>
        <v>-0.94276016434788146</v>
      </c>
      <c r="AQ6" s="331">
        <f t="shared" si="0"/>
        <v>-0.90577239324909964</v>
      </c>
      <c r="AR6" s="331">
        <f t="shared" si="0"/>
        <v>-0.83343775145787025</v>
      </c>
      <c r="AS6" s="331">
        <f t="shared" si="0"/>
        <v>-0.95523491020598117</v>
      </c>
      <c r="AT6" s="331">
        <f t="shared" si="0"/>
        <v>-0.73770626316536936</v>
      </c>
      <c r="AU6" s="331">
        <f t="shared" si="0"/>
        <v>-0.97957154529112267</v>
      </c>
      <c r="AV6" s="331">
        <f t="shared" si="0"/>
        <v>-0.87382881880947316</v>
      </c>
      <c r="AW6" s="331">
        <f t="shared" si="0"/>
        <v>-1.1144349004079575</v>
      </c>
      <c r="AX6" s="331">
        <f t="shared" si="0"/>
        <v>-1.0962139540804383</v>
      </c>
      <c r="AY6" s="331">
        <f t="shared" si="0"/>
        <v>-0.94104818000235257</v>
      </c>
      <c r="AZ6" s="331">
        <f t="shared" si="0"/>
        <v>-1.1172266907527231</v>
      </c>
      <c r="BA6" s="331">
        <f t="shared" si="0"/>
        <v>-0.75838309020665839</v>
      </c>
    </row>
    <row r="7" spans="1:53">
      <c r="A7" s="161" t="s">
        <v>6</v>
      </c>
      <c r="B7" s="161">
        <v>93</v>
      </c>
      <c r="C7" s="161">
        <v>47</v>
      </c>
      <c r="D7" s="161">
        <v>66</v>
      </c>
      <c r="E7" s="161">
        <v>48</v>
      </c>
      <c r="F7" s="161">
        <v>61</v>
      </c>
      <c r="G7" s="161">
        <v>56</v>
      </c>
      <c r="H7" s="161">
        <v>63</v>
      </c>
      <c r="I7" s="161">
        <v>54</v>
      </c>
      <c r="J7" s="161">
        <v>53</v>
      </c>
      <c r="K7" s="161">
        <v>47</v>
      </c>
      <c r="L7" s="161">
        <v>65</v>
      </c>
      <c r="M7" s="161">
        <v>71</v>
      </c>
      <c r="N7" s="161">
        <v>79</v>
      </c>
      <c r="O7" s="161">
        <v>77</v>
      </c>
      <c r="P7" s="161">
        <v>67</v>
      </c>
      <c r="Q7" s="161">
        <v>71</v>
      </c>
      <c r="R7" s="161">
        <v>82</v>
      </c>
      <c r="S7" s="161">
        <v>86</v>
      </c>
      <c r="T7" s="161">
        <v>80</v>
      </c>
      <c r="U7" s="161">
        <v>56</v>
      </c>
      <c r="V7" s="161">
        <v>67</v>
      </c>
      <c r="W7" s="161">
        <v>79</v>
      </c>
      <c r="X7" s="161">
        <v>88</v>
      </c>
      <c r="Y7" s="161">
        <v>76</v>
      </c>
      <c r="Z7" s="161">
        <v>63</v>
      </c>
      <c r="AB7" s="331" t="s">
        <v>6</v>
      </c>
      <c r="AC7" s="331">
        <f t="shared" si="1"/>
        <v>-0.30385373324548359</v>
      </c>
      <c r="AD7" s="331">
        <f t="shared" si="0"/>
        <v>-0.75806002444491827</v>
      </c>
      <c r="AE7" s="331">
        <f t="shared" si="0"/>
        <v>-0.47734500269351582</v>
      </c>
      <c r="AF7" s="331">
        <f t="shared" si="0"/>
        <v>-0.60390872408115603</v>
      </c>
      <c r="AG7" s="331">
        <f t="shared" si="0"/>
        <v>-0.4371825747859317</v>
      </c>
      <c r="AH7" s="331">
        <f t="shared" si="0"/>
        <v>-0.46399365306520995</v>
      </c>
      <c r="AI7" s="331">
        <f t="shared" si="0"/>
        <v>-0.38762042888627335</v>
      </c>
      <c r="AJ7" s="331">
        <f t="shared" si="0"/>
        <v>-0.46844754154133772</v>
      </c>
      <c r="AK7" s="331">
        <f t="shared" si="0"/>
        <v>-0.46885187856302435</v>
      </c>
      <c r="AL7" s="331">
        <f t="shared" si="0"/>
        <v>-0.54911518899260403</v>
      </c>
      <c r="AM7" s="331">
        <f t="shared" si="0"/>
        <v>-0.33039133561770889</v>
      </c>
      <c r="AN7" s="331">
        <f t="shared" si="0"/>
        <v>-0.21779567550606252</v>
      </c>
      <c r="AO7" s="331">
        <f t="shared" si="0"/>
        <v>-5.4092425049784565E-2</v>
      </c>
      <c r="AP7" s="331">
        <f t="shared" si="0"/>
        <v>-0.11526325684253245</v>
      </c>
      <c r="AQ7" s="331">
        <f t="shared" si="0"/>
        <v>-0.12790779482942552</v>
      </c>
      <c r="AR7" s="331">
        <f t="shared" si="0"/>
        <v>-1.1486890908301356E-2</v>
      </c>
      <c r="AS7" s="331">
        <f t="shared" si="0"/>
        <v>0.11833013766565434</v>
      </c>
      <c r="AT7" s="331">
        <f t="shared" si="0"/>
        <v>0.19525558726960529</v>
      </c>
      <c r="AU7" s="331">
        <f t="shared" si="0"/>
        <v>0.19068992748333857</v>
      </c>
      <c r="AV7" s="331">
        <f t="shared" si="0"/>
        <v>-0.14406954013511608</v>
      </c>
      <c r="AW7" s="331">
        <f t="shared" si="0"/>
        <v>-2.1360616068625878E-2</v>
      </c>
      <c r="AX7" s="331">
        <f t="shared" si="0"/>
        <v>0.26390335931566106</v>
      </c>
      <c r="AY7" s="331">
        <f t="shared" si="0"/>
        <v>0.47013034599280706</v>
      </c>
      <c r="AZ7" s="331">
        <f t="shared" si="0"/>
        <v>0.24090705777446547</v>
      </c>
      <c r="BA7" s="331">
        <f t="shared" si="0"/>
        <v>-8.2432944587680721E-3</v>
      </c>
    </row>
    <row r="8" spans="1:53">
      <c r="A8" s="161" t="s">
        <v>7</v>
      </c>
      <c r="B8" s="161">
        <v>178</v>
      </c>
      <c r="C8" s="161">
        <v>182</v>
      </c>
      <c r="D8" s="161">
        <v>197</v>
      </c>
      <c r="E8" s="161">
        <v>173</v>
      </c>
      <c r="F8" s="161">
        <v>171</v>
      </c>
      <c r="G8" s="161">
        <v>156</v>
      </c>
      <c r="H8" s="161">
        <v>139</v>
      </c>
      <c r="I8" s="161">
        <v>132</v>
      </c>
      <c r="J8" s="161">
        <v>132</v>
      </c>
      <c r="K8" s="161">
        <v>125</v>
      </c>
      <c r="L8" s="161">
        <v>132</v>
      </c>
      <c r="M8" s="161">
        <v>127</v>
      </c>
      <c r="N8" s="161">
        <v>124</v>
      </c>
      <c r="O8" s="161">
        <v>117</v>
      </c>
      <c r="P8" s="161">
        <v>121</v>
      </c>
      <c r="Q8" s="161">
        <v>111</v>
      </c>
      <c r="R8" s="161">
        <v>102</v>
      </c>
      <c r="S8" s="161">
        <v>105</v>
      </c>
      <c r="T8" s="161">
        <v>106</v>
      </c>
      <c r="U8" s="161">
        <v>87</v>
      </c>
      <c r="V8" s="161">
        <v>90</v>
      </c>
      <c r="W8" s="161">
        <v>88</v>
      </c>
      <c r="X8" s="161">
        <v>83</v>
      </c>
      <c r="Y8" s="161">
        <v>87</v>
      </c>
      <c r="Z8" s="161">
        <v>80</v>
      </c>
      <c r="AB8" s="331" t="s">
        <v>7</v>
      </c>
      <c r="AC8" s="331">
        <f t="shared" si="1"/>
        <v>0.90846065143802757</v>
      </c>
      <c r="AD8" s="331">
        <f t="shared" si="0"/>
        <v>0.96059514547982006</v>
      </c>
      <c r="AE8" s="331">
        <f t="shared" si="0"/>
        <v>1.2852046212226154</v>
      </c>
      <c r="AF8" s="331">
        <f t="shared" si="0"/>
        <v>1.0233055043474508</v>
      </c>
      <c r="AG8" s="331">
        <f t="shared" si="0"/>
        <v>0.93002621904399052</v>
      </c>
      <c r="AH8" s="331">
        <f t="shared" si="0"/>
        <v>0.76480309763714671</v>
      </c>
      <c r="AI8" s="331">
        <f t="shared" si="0"/>
        <v>0.58356042590570845</v>
      </c>
      <c r="AJ8" s="331">
        <f t="shared" si="0"/>
        <v>0.52020386518401096</v>
      </c>
      <c r="AK8" s="331">
        <f t="shared" si="0"/>
        <v>0.57206517267291745</v>
      </c>
      <c r="AL8" s="331">
        <f t="shared" si="0"/>
        <v>0.50410574727189872</v>
      </c>
      <c r="AM8" s="331">
        <f t="shared" si="0"/>
        <v>0.66573854126968313</v>
      </c>
      <c r="AN8" s="331">
        <f t="shared" si="0"/>
        <v>0.63312696368041455</v>
      </c>
      <c r="AO8" s="331">
        <f t="shared" si="0"/>
        <v>0.67615531312230814</v>
      </c>
      <c r="AP8" s="331">
        <f t="shared" si="0"/>
        <v>0.60429927142298834</v>
      </c>
      <c r="AQ8" s="331">
        <f t="shared" si="0"/>
        <v>0.7471898783927079</v>
      </c>
      <c r="AR8" s="331">
        <f t="shared" si="0"/>
        <v>0.7032529878304542</v>
      </c>
      <c r="AS8" s="331">
        <f t="shared" si="0"/>
        <v>0.48852498175932174</v>
      </c>
      <c r="AT8" s="331">
        <f t="shared" si="0"/>
        <v>0.54978109043489565</v>
      </c>
      <c r="AU8" s="331">
        <f t="shared" si="0"/>
        <v>0.66610865079796344</v>
      </c>
      <c r="AV8" s="331">
        <f t="shared" si="0"/>
        <v>0.48433428316780253</v>
      </c>
      <c r="AW8" s="331">
        <f t="shared" si="0"/>
        <v>0.45299237524844255</v>
      </c>
      <c r="AX8" s="331">
        <f t="shared" si="0"/>
        <v>0.44660568499573411</v>
      </c>
      <c r="AY8" s="331">
        <f t="shared" si="0"/>
        <v>0.35988202364943522</v>
      </c>
      <c r="AZ8" s="331">
        <f t="shared" si="0"/>
        <v>0.48989824500445006</v>
      </c>
      <c r="BA8" s="331">
        <f t="shared" si="0"/>
        <v>0.35611032061877862</v>
      </c>
    </row>
    <row r="9" spans="1:53">
      <c r="A9" s="161" t="s">
        <v>8</v>
      </c>
      <c r="B9" s="161">
        <v>139</v>
      </c>
      <c r="C9" s="161">
        <v>117</v>
      </c>
      <c r="D9" s="161">
        <v>114</v>
      </c>
      <c r="E9" s="161">
        <v>104</v>
      </c>
      <c r="F9" s="161">
        <v>102</v>
      </c>
      <c r="G9" s="161">
        <v>109</v>
      </c>
      <c r="H9" s="161">
        <v>106</v>
      </c>
      <c r="I9" s="161">
        <v>99</v>
      </c>
      <c r="J9" s="161">
        <v>97</v>
      </c>
      <c r="K9" s="161">
        <v>102</v>
      </c>
      <c r="L9" s="161">
        <v>110</v>
      </c>
      <c r="M9" s="161">
        <v>98</v>
      </c>
      <c r="N9" s="161">
        <v>101</v>
      </c>
      <c r="O9" s="161">
        <v>114</v>
      </c>
      <c r="P9" s="161">
        <v>84</v>
      </c>
      <c r="Q9" s="161">
        <v>86</v>
      </c>
      <c r="R9" s="161">
        <v>96</v>
      </c>
      <c r="S9" s="161">
        <v>81</v>
      </c>
      <c r="T9" s="161">
        <v>88</v>
      </c>
      <c r="U9" s="161">
        <v>70</v>
      </c>
      <c r="V9" s="161">
        <v>83</v>
      </c>
      <c r="W9" s="161">
        <v>99</v>
      </c>
      <c r="X9" s="161">
        <v>86</v>
      </c>
      <c r="Y9" s="161">
        <v>87</v>
      </c>
      <c r="Z9" s="333" t="s">
        <v>69</v>
      </c>
      <c r="AB9" s="331" t="s">
        <v>8</v>
      </c>
      <c r="AC9" s="331">
        <f t="shared" si="1"/>
        <v>0.35222228670088718</v>
      </c>
      <c r="AD9" s="331">
        <f t="shared" si="0"/>
        <v>0.13309450810864976</v>
      </c>
      <c r="AE9" s="331">
        <f t="shared" si="0"/>
        <v>0.16847470683300556</v>
      </c>
      <c r="AF9" s="331">
        <f t="shared" si="0"/>
        <v>0.12508325025485978</v>
      </c>
      <c r="AG9" s="331">
        <f t="shared" si="0"/>
        <v>7.2413430187039302E-2</v>
      </c>
      <c r="AH9" s="331">
        <f t="shared" si="0"/>
        <v>0.1872686248070391</v>
      </c>
      <c r="AI9" s="331">
        <f t="shared" si="0"/>
        <v>0.1618634757986637</v>
      </c>
      <c r="AJ9" s="331">
        <f t="shared" si="0"/>
        <v>0.10192827003097886</v>
      </c>
      <c r="AK9" s="331">
        <f t="shared" si="0"/>
        <v>0.11089939047977868</v>
      </c>
      <c r="AL9" s="331">
        <f t="shared" si="0"/>
        <v>0.19354059939903248</v>
      </c>
      <c r="AM9" s="331">
        <f t="shared" si="0"/>
        <v>0.33865111900815142</v>
      </c>
      <c r="AN9" s="331">
        <f t="shared" si="0"/>
        <v>0.19247059695884608</v>
      </c>
      <c r="AO9" s="331">
        <f t="shared" si="0"/>
        <v>0.30291758027879406</v>
      </c>
      <c r="AP9" s="331">
        <f t="shared" si="0"/>
        <v>0.55033208180307436</v>
      </c>
      <c r="AQ9" s="331">
        <f t="shared" si="0"/>
        <v>0.14758591711087574</v>
      </c>
      <c r="AR9" s="331">
        <f t="shared" si="0"/>
        <v>0.25654056361873201</v>
      </c>
      <c r="AS9" s="331">
        <f t="shared" si="0"/>
        <v>0.37746652853122153</v>
      </c>
      <c r="AT9" s="331">
        <f t="shared" si="0"/>
        <v>0.10195940222610783</v>
      </c>
      <c r="AU9" s="331">
        <f t="shared" si="0"/>
        <v>0.33697261158014624</v>
      </c>
      <c r="AV9" s="331">
        <f t="shared" si="0"/>
        <v>0.13972573490491169</v>
      </c>
      <c r="AW9" s="331">
        <f t="shared" si="0"/>
        <v>0.30862407354324783</v>
      </c>
      <c r="AX9" s="331">
        <f t="shared" si="0"/>
        <v>0.66990852749360119</v>
      </c>
      <c r="AY9" s="331">
        <f t="shared" si="0"/>
        <v>0.42603101705545832</v>
      </c>
      <c r="AZ9" s="331">
        <f t="shared" si="0"/>
        <v>0.48989824500445006</v>
      </c>
      <c r="BA9" s="331" t="e">
        <f t="shared" si="0"/>
        <v>#VALUE!</v>
      </c>
    </row>
    <row r="10" spans="1:53">
      <c r="A10" s="161" t="s">
        <v>9</v>
      </c>
      <c r="B10" s="333" t="s">
        <v>69</v>
      </c>
      <c r="C10" s="333" t="s">
        <v>69</v>
      </c>
      <c r="D10" s="333" t="s">
        <v>69</v>
      </c>
      <c r="E10" s="333" t="s">
        <v>69</v>
      </c>
      <c r="F10" s="333" t="s">
        <v>69</v>
      </c>
      <c r="G10" s="333" t="s">
        <v>69</v>
      </c>
      <c r="H10" s="333" t="s">
        <v>69</v>
      </c>
      <c r="I10" s="333" t="s">
        <v>69</v>
      </c>
      <c r="J10" s="333" t="s">
        <v>69</v>
      </c>
      <c r="K10" s="333" t="s">
        <v>69</v>
      </c>
      <c r="L10" s="333" t="s">
        <v>69</v>
      </c>
      <c r="M10" s="333" t="s">
        <v>69</v>
      </c>
      <c r="N10" s="333" t="s">
        <v>69</v>
      </c>
      <c r="O10" s="333" t="s">
        <v>69</v>
      </c>
      <c r="P10" s="161">
        <v>36</v>
      </c>
      <c r="Q10" s="161">
        <v>21</v>
      </c>
      <c r="R10" s="161">
        <v>32</v>
      </c>
      <c r="S10" s="161">
        <v>22</v>
      </c>
      <c r="T10" s="161">
        <v>36</v>
      </c>
      <c r="U10" s="161">
        <v>25</v>
      </c>
      <c r="V10" s="161">
        <v>31</v>
      </c>
      <c r="W10" s="161">
        <v>32</v>
      </c>
      <c r="X10" s="161">
        <v>28</v>
      </c>
      <c r="Y10" s="161">
        <v>23</v>
      </c>
      <c r="Z10" s="161">
        <v>22</v>
      </c>
      <c r="AB10" s="331" t="s">
        <v>9</v>
      </c>
      <c r="AC10" s="331" t="e">
        <f t="shared" si="1"/>
        <v>#VALUE!</v>
      </c>
      <c r="AD10" s="331" t="e">
        <f t="shared" si="0"/>
        <v>#VALUE!</v>
      </c>
      <c r="AE10" s="331" t="e">
        <f t="shared" si="0"/>
        <v>#VALUE!</v>
      </c>
      <c r="AF10" s="331" t="e">
        <f t="shared" si="0"/>
        <v>#VALUE!</v>
      </c>
      <c r="AG10" s="331" t="e">
        <f t="shared" si="0"/>
        <v>#VALUE!</v>
      </c>
      <c r="AH10" s="331" t="e">
        <f t="shared" si="0"/>
        <v>#VALUE!</v>
      </c>
      <c r="AI10" s="331" t="e">
        <f t="shared" si="0"/>
        <v>#VALUE!</v>
      </c>
      <c r="AJ10" s="331" t="e">
        <f t="shared" si="0"/>
        <v>#VALUE!</v>
      </c>
      <c r="AK10" s="331" t="e">
        <f t="shared" si="0"/>
        <v>#VALUE!</v>
      </c>
      <c r="AL10" s="331" t="e">
        <f t="shared" si="0"/>
        <v>#VALUE!</v>
      </c>
      <c r="AM10" s="331" t="e">
        <f t="shared" si="0"/>
        <v>#VALUE!</v>
      </c>
      <c r="AN10" s="331" t="e">
        <f t="shared" si="0"/>
        <v>#VALUE!</v>
      </c>
      <c r="AO10" s="331" t="e">
        <f t="shared" si="0"/>
        <v>#VALUE!</v>
      </c>
      <c r="AP10" s="331" t="e">
        <f t="shared" si="0"/>
        <v>#VALUE!</v>
      </c>
      <c r="AQ10" s="331">
        <f t="shared" si="0"/>
        <v>-0.63027868130879838</v>
      </c>
      <c r="AR10" s="331">
        <f t="shared" si="0"/>
        <v>-0.90491173933174585</v>
      </c>
      <c r="AS10" s="331">
        <f t="shared" si="0"/>
        <v>-0.80715697256851426</v>
      </c>
      <c r="AT10" s="331">
        <f t="shared" si="0"/>
        <v>-0.9989355812871622</v>
      </c>
      <c r="AU10" s="331">
        <f t="shared" si="0"/>
        <v>-0.6138648350491035</v>
      </c>
      <c r="AV10" s="331">
        <f t="shared" si="0"/>
        <v>-0.77247336343803463</v>
      </c>
      <c r="AW10" s="331">
        <f t="shared" si="0"/>
        <v>-0.76382616769534173</v>
      </c>
      <c r="AX10" s="331">
        <f t="shared" si="0"/>
        <v>-0.69020878590249812</v>
      </c>
      <c r="AY10" s="331">
        <f t="shared" si="0"/>
        <v>-0.85284952212765519</v>
      </c>
      <c r="AZ10" s="331">
        <f t="shared" si="0"/>
        <v>-0.95877775342455096</v>
      </c>
      <c r="BA10" s="331">
        <f t="shared" si="0"/>
        <v>-0.88697848376343957</v>
      </c>
    </row>
    <row r="11" spans="1:53">
      <c r="A11" s="161" t="s">
        <v>32</v>
      </c>
      <c r="B11" s="161">
        <v>53</v>
      </c>
      <c r="C11" s="161">
        <v>53</v>
      </c>
      <c r="D11" s="161">
        <v>53</v>
      </c>
      <c r="E11" s="161">
        <v>60</v>
      </c>
      <c r="F11" s="161">
        <v>67</v>
      </c>
      <c r="G11" s="161">
        <v>72</v>
      </c>
      <c r="H11" s="161">
        <v>74</v>
      </c>
      <c r="I11" s="161">
        <v>66</v>
      </c>
      <c r="J11" s="161">
        <v>81</v>
      </c>
      <c r="K11" s="161">
        <v>79</v>
      </c>
      <c r="L11" s="161">
        <v>64</v>
      </c>
      <c r="M11" s="161">
        <v>57</v>
      </c>
      <c r="N11" s="161">
        <v>58</v>
      </c>
      <c r="O11" s="161">
        <v>64</v>
      </c>
      <c r="P11" s="161">
        <v>59</v>
      </c>
      <c r="Q11" s="161">
        <v>57</v>
      </c>
      <c r="R11" s="161">
        <v>55</v>
      </c>
      <c r="S11" s="161">
        <v>47</v>
      </c>
      <c r="T11" s="161">
        <v>27</v>
      </c>
      <c r="U11" s="161">
        <v>29</v>
      </c>
      <c r="V11" s="161">
        <v>34</v>
      </c>
      <c r="W11" s="161">
        <v>23</v>
      </c>
      <c r="X11" s="161">
        <v>29</v>
      </c>
      <c r="Y11" s="161">
        <v>44</v>
      </c>
      <c r="Z11" s="333" t="s">
        <v>69</v>
      </c>
      <c r="AB11" s="331" t="s">
        <v>32</v>
      </c>
      <c r="AC11" s="331">
        <f t="shared" si="1"/>
        <v>-0.87435462015537124</v>
      </c>
      <c r="AD11" s="331">
        <f t="shared" si="0"/>
        <v>-0.68167535022604098</v>
      </c>
      <c r="AE11" s="331">
        <f t="shared" si="0"/>
        <v>-0.65225450735694868</v>
      </c>
      <c r="AF11" s="331">
        <f t="shared" si="0"/>
        <v>-0.4476961581520098</v>
      </c>
      <c r="AG11" s="331">
        <f t="shared" si="0"/>
        <v>-0.36260754966793596</v>
      </c>
      <c r="AH11" s="331">
        <f t="shared" si="0"/>
        <v>-0.26738617295283285</v>
      </c>
      <c r="AI11" s="331">
        <f t="shared" si="0"/>
        <v>-0.24705477885059179</v>
      </c>
      <c r="AJ11" s="331">
        <f t="shared" si="0"/>
        <v>-0.31634732512205332</v>
      </c>
      <c r="AK11" s="331">
        <f t="shared" si="0"/>
        <v>-9.991925280851334E-2</v>
      </c>
      <c r="AL11" s="331">
        <f t="shared" si="0"/>
        <v>-0.1170245484738337</v>
      </c>
      <c r="AM11" s="331">
        <f t="shared" si="0"/>
        <v>-0.34525894572050575</v>
      </c>
      <c r="AN11" s="331">
        <f t="shared" si="0"/>
        <v>-0.43052633530268181</v>
      </c>
      <c r="AO11" s="331">
        <f t="shared" si="0"/>
        <v>-0.39487470286342785</v>
      </c>
      <c r="AP11" s="331">
        <f t="shared" si="0"/>
        <v>-0.34912107852882673</v>
      </c>
      <c r="AQ11" s="331">
        <f t="shared" si="0"/>
        <v>-0.25755189456603789</v>
      </c>
      <c r="AR11" s="331">
        <f t="shared" si="0"/>
        <v>-0.26164584846686578</v>
      </c>
      <c r="AS11" s="331">
        <f t="shared" si="0"/>
        <v>-0.3814329018607967</v>
      </c>
      <c r="AT11" s="331">
        <f t="shared" si="0"/>
        <v>-0.5324546560696749</v>
      </c>
      <c r="AU11" s="331">
        <f t="shared" si="0"/>
        <v>-0.77843285465801215</v>
      </c>
      <c r="AV11" s="331">
        <f t="shared" si="0"/>
        <v>-0.69138899914088392</v>
      </c>
      <c r="AW11" s="331">
        <f t="shared" si="0"/>
        <v>-0.70195403839311543</v>
      </c>
      <c r="AX11" s="331">
        <f t="shared" si="0"/>
        <v>-0.87291111158257118</v>
      </c>
      <c r="AY11" s="331">
        <f t="shared" si="0"/>
        <v>-0.83079985765898079</v>
      </c>
      <c r="AZ11" s="331">
        <f t="shared" si="0"/>
        <v>-0.48343094144003501</v>
      </c>
      <c r="BA11" s="331" t="e">
        <f t="shared" si="0"/>
        <v>#VALUE!</v>
      </c>
    </row>
    <row r="12" spans="1:53">
      <c r="A12" s="161" t="s">
        <v>30</v>
      </c>
      <c r="B12" s="161">
        <v>117</v>
      </c>
      <c r="C12" s="161">
        <v>100</v>
      </c>
      <c r="D12" s="161">
        <v>101</v>
      </c>
      <c r="E12" s="161">
        <v>88</v>
      </c>
      <c r="F12" s="161">
        <v>79</v>
      </c>
      <c r="G12" s="161">
        <v>90</v>
      </c>
      <c r="H12" s="161">
        <v>92</v>
      </c>
      <c r="I12" s="161">
        <v>87</v>
      </c>
      <c r="J12" s="161">
        <v>89</v>
      </c>
      <c r="K12" s="161">
        <v>86</v>
      </c>
      <c r="L12" s="161">
        <v>82</v>
      </c>
      <c r="M12" s="161">
        <v>79</v>
      </c>
      <c r="N12" s="161">
        <v>84</v>
      </c>
      <c r="O12" s="161">
        <v>83</v>
      </c>
      <c r="P12" s="161">
        <v>79</v>
      </c>
      <c r="Q12" s="161">
        <v>72</v>
      </c>
      <c r="R12" s="161">
        <v>79</v>
      </c>
      <c r="S12" s="161">
        <v>88</v>
      </c>
      <c r="T12" s="161">
        <v>69</v>
      </c>
      <c r="U12" s="161">
        <v>65</v>
      </c>
      <c r="V12" s="161">
        <v>71</v>
      </c>
      <c r="W12" s="161">
        <v>52</v>
      </c>
      <c r="X12" s="161">
        <v>50</v>
      </c>
      <c r="Y12" s="161">
        <v>56</v>
      </c>
      <c r="Z12" s="161">
        <v>59</v>
      </c>
      <c r="AB12" s="331" t="s">
        <v>30</v>
      </c>
      <c r="AC12" s="331">
        <f t="shared" si="1"/>
        <v>3.844679890044899E-2</v>
      </c>
      <c r="AD12" s="331">
        <f t="shared" si="0"/>
        <v>-8.332873551150248E-2</v>
      </c>
      <c r="AE12" s="331">
        <f t="shared" si="0"/>
        <v>-6.4347978304273128E-3</v>
      </c>
      <c r="AF12" s="331">
        <f t="shared" si="0"/>
        <v>-8.3200170984001884E-2</v>
      </c>
      <c r="AG12" s="331">
        <f t="shared" si="0"/>
        <v>-0.21345749943194445</v>
      </c>
      <c r="AH12" s="331">
        <f t="shared" si="0"/>
        <v>-4.6202757826408675E-2</v>
      </c>
      <c r="AI12" s="331">
        <f t="shared" si="0"/>
        <v>-1.7038260610385585E-2</v>
      </c>
      <c r="AJ12" s="331">
        <f t="shared" si="0"/>
        <v>-5.0171946388305563E-2</v>
      </c>
      <c r="AK12" s="331">
        <f t="shared" si="0"/>
        <v>5.4900688356326671E-3</v>
      </c>
      <c r="AL12" s="331">
        <f t="shared" si="0"/>
        <v>-2.2504720860352687E-2</v>
      </c>
      <c r="AM12" s="331">
        <f t="shared" si="0"/>
        <v>-7.7641963870161659E-2</v>
      </c>
      <c r="AN12" s="331">
        <f t="shared" si="0"/>
        <v>-9.6235298479422943E-2</v>
      </c>
      <c r="AO12" s="331">
        <f t="shared" si="0"/>
        <v>2.70462125248924E-2</v>
      </c>
      <c r="AP12" s="331">
        <f t="shared" si="0"/>
        <v>-7.3288776027043319E-3</v>
      </c>
      <c r="AQ12" s="331">
        <f t="shared" si="0"/>
        <v>6.6558354775493017E-2</v>
      </c>
      <c r="AR12" s="331">
        <f t="shared" si="0"/>
        <v>6.381606060167533E-3</v>
      </c>
      <c r="AS12" s="331">
        <f t="shared" si="0"/>
        <v>6.2800911051604222E-2</v>
      </c>
      <c r="AT12" s="331">
        <f t="shared" si="0"/>
        <v>0.23257406128700428</v>
      </c>
      <c r="AU12" s="331">
        <f t="shared" si="0"/>
        <v>-1.0448763149771938E-2</v>
      </c>
      <c r="AV12" s="331">
        <f t="shared" si="0"/>
        <v>3.8370279533473203E-2</v>
      </c>
      <c r="AW12" s="331">
        <f t="shared" si="0"/>
        <v>6.1135556334342547E-2</v>
      </c>
      <c r="AX12" s="331">
        <f t="shared" si="0"/>
        <v>-0.28420361772455804</v>
      </c>
      <c r="AY12" s="331">
        <f t="shared" si="0"/>
        <v>-0.36775690381681903</v>
      </c>
      <c r="AZ12" s="331">
        <f t="shared" si="0"/>
        <v>-0.21180419173459733</v>
      </c>
      <c r="BA12" s="331">
        <f t="shared" si="0"/>
        <v>-9.3973556829955535E-2</v>
      </c>
    </row>
    <row r="13" spans="1:53">
      <c r="A13" s="161" t="s">
        <v>10</v>
      </c>
      <c r="B13" s="161">
        <v>31</v>
      </c>
      <c r="C13" s="161">
        <v>33</v>
      </c>
      <c r="D13" s="161">
        <v>33</v>
      </c>
      <c r="E13" s="161">
        <v>26</v>
      </c>
      <c r="F13" s="161">
        <v>34</v>
      </c>
      <c r="G13" s="161">
        <v>35</v>
      </c>
      <c r="H13" s="161">
        <v>35</v>
      </c>
      <c r="I13" s="161">
        <v>33</v>
      </c>
      <c r="J13" s="161">
        <v>35</v>
      </c>
      <c r="K13" s="161">
        <v>50</v>
      </c>
      <c r="L13" s="161">
        <v>50</v>
      </c>
      <c r="M13" s="161">
        <v>50</v>
      </c>
      <c r="N13" s="161">
        <v>45</v>
      </c>
      <c r="O13" s="161">
        <v>52</v>
      </c>
      <c r="P13" s="161">
        <v>44</v>
      </c>
      <c r="Q13" s="161">
        <v>45</v>
      </c>
      <c r="R13" s="161">
        <v>46</v>
      </c>
      <c r="S13" s="161">
        <v>43</v>
      </c>
      <c r="T13" s="161">
        <v>33</v>
      </c>
      <c r="U13" s="161">
        <v>38</v>
      </c>
      <c r="V13" s="161">
        <v>44</v>
      </c>
      <c r="W13" s="161">
        <v>35</v>
      </c>
      <c r="X13" s="161">
        <v>39</v>
      </c>
      <c r="Y13" s="161">
        <v>36</v>
      </c>
      <c r="Z13" s="161">
        <v>49</v>
      </c>
      <c r="AB13" s="331" t="s">
        <v>10</v>
      </c>
      <c r="AC13" s="331">
        <f t="shared" si="1"/>
        <v>-1.1881301079558093</v>
      </c>
      <c r="AD13" s="331">
        <f t="shared" si="0"/>
        <v>-0.93629093095563187</v>
      </c>
      <c r="AE13" s="331">
        <f t="shared" si="0"/>
        <v>-0.92134605299299921</v>
      </c>
      <c r="AF13" s="331">
        <f t="shared" si="0"/>
        <v>-0.89029842828459083</v>
      </c>
      <c r="AG13" s="331">
        <f t="shared" si="0"/>
        <v>-0.77277018781691265</v>
      </c>
      <c r="AH13" s="331">
        <f t="shared" si="0"/>
        <v>-0.72204097071270479</v>
      </c>
      <c r="AI13" s="331">
        <f t="shared" si="0"/>
        <v>-0.74542390170437189</v>
      </c>
      <c r="AJ13" s="331">
        <f t="shared" si="0"/>
        <v>-0.73462292027508547</v>
      </c>
      <c r="AK13" s="331">
        <f t="shared" si="0"/>
        <v>-0.70602285226235284</v>
      </c>
      <c r="AL13" s="331">
        <f t="shared" si="0"/>
        <v>-0.50860669144396931</v>
      </c>
      <c r="AM13" s="331">
        <f t="shared" si="0"/>
        <v>-0.55340548715966231</v>
      </c>
      <c r="AN13" s="331">
        <f t="shared" si="0"/>
        <v>-0.53689166520099141</v>
      </c>
      <c r="AO13" s="331">
        <f t="shared" si="0"/>
        <v>-0.6058351605575879</v>
      </c>
      <c r="AP13" s="331">
        <f t="shared" si="0"/>
        <v>-0.56498983700848304</v>
      </c>
      <c r="AQ13" s="331">
        <f t="shared" si="0"/>
        <v>-0.50063458157218599</v>
      </c>
      <c r="AR13" s="331">
        <f t="shared" si="0"/>
        <v>-0.47606781208849247</v>
      </c>
      <c r="AS13" s="331">
        <f t="shared" si="0"/>
        <v>-0.54802058170294699</v>
      </c>
      <c r="AT13" s="331">
        <f t="shared" si="0"/>
        <v>-0.60709160410447294</v>
      </c>
      <c r="AU13" s="331">
        <f t="shared" si="0"/>
        <v>-0.66872084158540634</v>
      </c>
      <c r="AV13" s="331">
        <f t="shared" si="0"/>
        <v>-0.50894917947229457</v>
      </c>
      <c r="AW13" s="331">
        <f t="shared" si="0"/>
        <v>-0.49571360738569431</v>
      </c>
      <c r="AX13" s="331">
        <f t="shared" si="0"/>
        <v>-0.62930801067580711</v>
      </c>
      <c r="AY13" s="331">
        <f t="shared" si="0"/>
        <v>-0.61030321297223711</v>
      </c>
      <c r="AZ13" s="331">
        <f t="shared" si="0"/>
        <v>-0.66451544124366013</v>
      </c>
      <c r="BA13" s="331">
        <f t="shared" si="0"/>
        <v>-0.30829921275792421</v>
      </c>
    </row>
    <row r="14" spans="1:53">
      <c r="A14" s="161" t="s">
        <v>11</v>
      </c>
      <c r="B14" s="161">
        <v>77</v>
      </c>
      <c r="C14" s="161">
        <v>64</v>
      </c>
      <c r="D14" s="161">
        <v>67</v>
      </c>
      <c r="E14" s="161">
        <v>56</v>
      </c>
      <c r="F14" s="161">
        <v>58</v>
      </c>
      <c r="G14" s="161">
        <v>60</v>
      </c>
      <c r="H14" s="161">
        <v>64</v>
      </c>
      <c r="I14" s="161">
        <v>59</v>
      </c>
      <c r="J14" s="161">
        <v>57</v>
      </c>
      <c r="K14" s="161">
        <v>60</v>
      </c>
      <c r="L14" s="161">
        <v>64</v>
      </c>
      <c r="M14" s="161">
        <v>64</v>
      </c>
      <c r="N14" s="161">
        <v>56</v>
      </c>
      <c r="O14" s="161">
        <v>69</v>
      </c>
      <c r="P14" s="161">
        <v>57</v>
      </c>
      <c r="Q14" s="161">
        <v>56</v>
      </c>
      <c r="R14" s="161">
        <v>52</v>
      </c>
      <c r="S14" s="161">
        <v>57</v>
      </c>
      <c r="T14" s="161">
        <v>59</v>
      </c>
      <c r="U14" s="161">
        <v>45</v>
      </c>
      <c r="V14" s="161">
        <v>46</v>
      </c>
      <c r="W14" s="161">
        <v>57</v>
      </c>
      <c r="X14" s="161">
        <v>44</v>
      </c>
      <c r="Y14" s="161">
        <v>50</v>
      </c>
      <c r="Z14" s="161">
        <v>50</v>
      </c>
      <c r="AB14" s="331" t="s">
        <v>11</v>
      </c>
      <c r="AC14" s="331">
        <f t="shared" si="1"/>
        <v>-0.53205408800943865</v>
      </c>
      <c r="AD14" s="331">
        <f t="shared" si="0"/>
        <v>-0.54163678082476607</v>
      </c>
      <c r="AE14" s="331">
        <f t="shared" si="0"/>
        <v>-0.46389042541171327</v>
      </c>
      <c r="AF14" s="331">
        <f t="shared" si="0"/>
        <v>-0.49976701346172525</v>
      </c>
      <c r="AG14" s="331">
        <f t="shared" si="0"/>
        <v>-0.47447008734492963</v>
      </c>
      <c r="AH14" s="331">
        <f t="shared" si="0"/>
        <v>-0.41484178303711566</v>
      </c>
      <c r="AI14" s="331">
        <f t="shared" si="0"/>
        <v>-0.37484173342848415</v>
      </c>
      <c r="AJ14" s="331">
        <f t="shared" si="0"/>
        <v>-0.40507245136663589</v>
      </c>
      <c r="AK14" s="331">
        <f t="shared" si="0"/>
        <v>-0.41614721774095137</v>
      </c>
      <c r="AL14" s="331">
        <f t="shared" si="0"/>
        <v>-0.37357836628185359</v>
      </c>
      <c r="AM14" s="331">
        <f t="shared" si="0"/>
        <v>-0.34525894572050575</v>
      </c>
      <c r="AN14" s="331">
        <f t="shared" si="0"/>
        <v>-0.32416100540437215</v>
      </c>
      <c r="AO14" s="331">
        <f t="shared" si="0"/>
        <v>-0.42733015789329859</v>
      </c>
      <c r="AP14" s="331">
        <f t="shared" si="0"/>
        <v>-0.25917576249563662</v>
      </c>
      <c r="AQ14" s="331">
        <f t="shared" si="0"/>
        <v>-0.28996291950019093</v>
      </c>
      <c r="AR14" s="331">
        <f t="shared" si="0"/>
        <v>-0.27951434543533471</v>
      </c>
      <c r="AS14" s="331">
        <f t="shared" si="0"/>
        <v>-0.43696212847484678</v>
      </c>
      <c r="AT14" s="331">
        <f t="shared" si="0"/>
        <v>-0.34586228598267998</v>
      </c>
      <c r="AU14" s="331">
        <f t="shared" si="0"/>
        <v>-0.1933021182707815</v>
      </c>
      <c r="AV14" s="331">
        <f t="shared" si="0"/>
        <v>-0.36705154195228074</v>
      </c>
      <c r="AW14" s="331">
        <f t="shared" si="0"/>
        <v>-0.45446552118421013</v>
      </c>
      <c r="AX14" s="331">
        <f t="shared" si="0"/>
        <v>-0.18270232568007305</v>
      </c>
      <c r="AY14" s="331">
        <f t="shared" si="0"/>
        <v>-0.50005489062886521</v>
      </c>
      <c r="AZ14" s="331">
        <f t="shared" si="0"/>
        <v>-0.34761756658731618</v>
      </c>
      <c r="BA14" s="331">
        <f t="shared" si="0"/>
        <v>-0.28686664716512733</v>
      </c>
    </row>
    <row r="15" spans="1:53">
      <c r="A15" s="161" t="s">
        <v>46</v>
      </c>
      <c r="B15" s="333" t="s">
        <v>69</v>
      </c>
      <c r="C15" s="333" t="s">
        <v>69</v>
      </c>
      <c r="D15" s="333" t="s">
        <v>69</v>
      </c>
      <c r="E15" s="333" t="s">
        <v>69</v>
      </c>
      <c r="F15" s="333" t="s">
        <v>69</v>
      </c>
      <c r="G15" s="333" t="s">
        <v>69</v>
      </c>
      <c r="H15" s="333" t="s">
        <v>69</v>
      </c>
      <c r="I15" s="333" t="s">
        <v>69</v>
      </c>
      <c r="J15" s="333" t="s">
        <v>69</v>
      </c>
      <c r="K15" s="333" t="s">
        <v>69</v>
      </c>
      <c r="L15" s="161">
        <v>122</v>
      </c>
      <c r="M15" s="161">
        <v>123</v>
      </c>
      <c r="N15" s="161">
        <v>109</v>
      </c>
      <c r="O15" s="161">
        <v>121</v>
      </c>
      <c r="P15" s="161">
        <v>110</v>
      </c>
      <c r="Q15" s="161">
        <v>110</v>
      </c>
      <c r="R15" s="161">
        <v>112</v>
      </c>
      <c r="S15" s="161">
        <v>120</v>
      </c>
      <c r="T15" s="161">
        <v>117</v>
      </c>
      <c r="U15" s="161">
        <v>63</v>
      </c>
      <c r="V15" s="161">
        <v>81</v>
      </c>
      <c r="W15" s="161">
        <v>94</v>
      </c>
      <c r="X15" s="161">
        <v>88</v>
      </c>
      <c r="Y15" s="161">
        <v>51</v>
      </c>
      <c r="Z15" s="161">
        <v>58</v>
      </c>
      <c r="AB15" s="331" t="s">
        <v>46</v>
      </c>
      <c r="AC15" s="331" t="e">
        <f t="shared" si="1"/>
        <v>#VALUE!</v>
      </c>
      <c r="AD15" s="331" t="e">
        <f t="shared" si="0"/>
        <v>#VALUE!</v>
      </c>
      <c r="AE15" s="331" t="e">
        <f t="shared" si="0"/>
        <v>#VALUE!</v>
      </c>
      <c r="AF15" s="331" t="e">
        <f t="shared" si="0"/>
        <v>#VALUE!</v>
      </c>
      <c r="AG15" s="331" t="e">
        <f t="shared" si="0"/>
        <v>#VALUE!</v>
      </c>
      <c r="AH15" s="331" t="e">
        <f t="shared" si="0"/>
        <v>#VALUE!</v>
      </c>
      <c r="AI15" s="331" t="e">
        <f t="shared" si="0"/>
        <v>#VALUE!</v>
      </c>
      <c r="AJ15" s="331" t="e">
        <f t="shared" si="0"/>
        <v>#VALUE!</v>
      </c>
      <c r="AK15" s="331" t="e">
        <f t="shared" si="0"/>
        <v>#VALUE!</v>
      </c>
      <c r="AL15" s="331" t="e">
        <f t="shared" si="0"/>
        <v>#VALUE!</v>
      </c>
      <c r="AM15" s="331">
        <f t="shared" si="0"/>
        <v>0.51706244024171411</v>
      </c>
      <c r="AN15" s="331">
        <f t="shared" si="0"/>
        <v>0.57234677516709476</v>
      </c>
      <c r="AO15" s="331">
        <f t="shared" si="0"/>
        <v>0.43273940039827724</v>
      </c>
      <c r="AP15" s="331">
        <f t="shared" si="0"/>
        <v>0.6762555242495405</v>
      </c>
      <c r="AQ15" s="331">
        <f t="shared" si="0"/>
        <v>0.56892924125486588</v>
      </c>
      <c r="AR15" s="331">
        <f t="shared" si="0"/>
        <v>0.68538449086198538</v>
      </c>
      <c r="AS15" s="331">
        <f t="shared" ref="AS15:BA32" si="2">(R15-R$33)/R$34</f>
        <v>0.67362240380615546</v>
      </c>
      <c r="AT15" s="331">
        <f t="shared" si="2"/>
        <v>0.82966964556538803</v>
      </c>
      <c r="AU15" s="331">
        <f t="shared" si="2"/>
        <v>0.86724734143107396</v>
      </c>
      <c r="AV15" s="331">
        <f t="shared" si="2"/>
        <v>-2.1719026151021917E-3</v>
      </c>
      <c r="AW15" s="331">
        <f t="shared" si="2"/>
        <v>0.2673759873417636</v>
      </c>
      <c r="AX15" s="331">
        <f t="shared" si="2"/>
        <v>0.56840723544911609</v>
      </c>
      <c r="AY15" s="331">
        <f t="shared" si="2"/>
        <v>0.47013034599280706</v>
      </c>
      <c r="AZ15" s="331">
        <f t="shared" si="2"/>
        <v>-0.32498200411186307</v>
      </c>
      <c r="BA15" s="331">
        <f t="shared" si="2"/>
        <v>-0.1154061224227524</v>
      </c>
    </row>
    <row r="16" spans="1:53">
      <c r="A16" s="161" t="s">
        <v>12</v>
      </c>
      <c r="B16" s="161">
        <v>70</v>
      </c>
      <c r="C16" s="161">
        <v>66</v>
      </c>
      <c r="D16" s="161">
        <v>70</v>
      </c>
      <c r="E16" s="161">
        <v>76</v>
      </c>
      <c r="F16" s="161">
        <v>71</v>
      </c>
      <c r="G16" s="161">
        <v>68</v>
      </c>
      <c r="H16" s="161">
        <v>70</v>
      </c>
      <c r="I16" s="161">
        <v>73</v>
      </c>
      <c r="J16" s="161">
        <v>67</v>
      </c>
      <c r="K16" s="161">
        <v>66</v>
      </c>
      <c r="L16" s="161">
        <v>71</v>
      </c>
      <c r="M16" s="161">
        <v>72</v>
      </c>
      <c r="N16" s="161">
        <v>72</v>
      </c>
      <c r="O16" s="161">
        <v>79</v>
      </c>
      <c r="P16" s="161">
        <v>64</v>
      </c>
      <c r="Q16" s="161">
        <v>63</v>
      </c>
      <c r="R16" s="161">
        <v>74</v>
      </c>
      <c r="S16" s="161">
        <v>68</v>
      </c>
      <c r="T16" s="161">
        <v>65</v>
      </c>
      <c r="U16" s="161">
        <v>60</v>
      </c>
      <c r="V16" s="161">
        <v>59</v>
      </c>
      <c r="W16" s="161">
        <v>63</v>
      </c>
      <c r="X16" s="161">
        <v>80</v>
      </c>
      <c r="Y16" s="161">
        <v>70</v>
      </c>
      <c r="Z16" s="161">
        <v>66</v>
      </c>
      <c r="AB16" s="331" t="s">
        <v>12</v>
      </c>
      <c r="AC16" s="331">
        <f t="shared" si="1"/>
        <v>-0.63189174321866892</v>
      </c>
      <c r="AD16" s="331">
        <f t="shared" si="1"/>
        <v>-0.51617522275180694</v>
      </c>
      <c r="AE16" s="331">
        <f t="shared" si="1"/>
        <v>-0.42352669356630568</v>
      </c>
      <c r="AF16" s="331">
        <f t="shared" si="1"/>
        <v>-0.23941273691314813</v>
      </c>
      <c r="AG16" s="331">
        <f t="shared" si="1"/>
        <v>-0.31289086625593882</v>
      </c>
      <c r="AH16" s="331">
        <f t="shared" si="1"/>
        <v>-0.31653804298092714</v>
      </c>
      <c r="AI16" s="331">
        <f t="shared" si="1"/>
        <v>-0.29816956068174871</v>
      </c>
      <c r="AJ16" s="331">
        <f t="shared" si="1"/>
        <v>-0.22762219887747073</v>
      </c>
      <c r="AK16" s="331">
        <f t="shared" si="1"/>
        <v>-0.28438556568576884</v>
      </c>
      <c r="AL16" s="331">
        <f t="shared" si="1"/>
        <v>-0.29256137118458414</v>
      </c>
      <c r="AM16" s="331">
        <f t="shared" si="1"/>
        <v>-0.2411856750009275</v>
      </c>
      <c r="AN16" s="331">
        <f t="shared" si="1"/>
        <v>-0.20260062837773257</v>
      </c>
      <c r="AO16" s="331">
        <f t="shared" si="1"/>
        <v>-0.16768651765433232</v>
      </c>
      <c r="AP16" s="331">
        <f t="shared" si="1"/>
        <v>-7.9285130429256417E-2</v>
      </c>
      <c r="AQ16" s="331">
        <f t="shared" si="1"/>
        <v>-0.17652433223065514</v>
      </c>
      <c r="AR16" s="331">
        <f t="shared" si="1"/>
        <v>-0.15443486665605247</v>
      </c>
      <c r="AS16" s="331">
        <f t="shared" si="2"/>
        <v>-2.9747799971812636E-2</v>
      </c>
      <c r="AT16" s="331">
        <f t="shared" si="2"/>
        <v>-0.14061067888698559</v>
      </c>
      <c r="AU16" s="331">
        <f t="shared" si="2"/>
        <v>-8.3590105198175765E-2</v>
      </c>
      <c r="AV16" s="331">
        <f t="shared" si="2"/>
        <v>-6.2985175837965285E-2</v>
      </c>
      <c r="AW16" s="331">
        <f t="shared" si="2"/>
        <v>-0.18635296087456274</v>
      </c>
      <c r="AX16" s="331">
        <f t="shared" si="2"/>
        <v>-6.0900775226691017E-2</v>
      </c>
      <c r="AY16" s="331">
        <f t="shared" si="2"/>
        <v>0.29373303024341207</v>
      </c>
      <c r="AZ16" s="331">
        <f t="shared" si="2"/>
        <v>0.10509368292174663</v>
      </c>
      <c r="BA16" s="331">
        <f t="shared" si="2"/>
        <v>5.6054402319622526E-2</v>
      </c>
    </row>
    <row r="17" spans="1:53">
      <c r="A17" s="161" t="s">
        <v>13</v>
      </c>
      <c r="B17" s="161">
        <v>171</v>
      </c>
      <c r="C17" s="161">
        <v>182</v>
      </c>
      <c r="D17" s="161">
        <v>186</v>
      </c>
      <c r="E17" s="161">
        <v>186</v>
      </c>
      <c r="F17" s="161">
        <v>210</v>
      </c>
      <c r="G17" s="161">
        <v>207</v>
      </c>
      <c r="H17" s="161">
        <v>211</v>
      </c>
      <c r="I17" s="161">
        <v>216</v>
      </c>
      <c r="J17" s="161">
        <v>214</v>
      </c>
      <c r="K17" s="161">
        <v>197</v>
      </c>
      <c r="L17" s="161">
        <v>186</v>
      </c>
      <c r="M17" s="161">
        <v>191</v>
      </c>
      <c r="N17" s="161">
        <v>209</v>
      </c>
      <c r="O17" s="161">
        <v>181</v>
      </c>
      <c r="P17" s="161">
        <v>172</v>
      </c>
      <c r="Q17" s="161">
        <v>152</v>
      </c>
      <c r="R17" s="161">
        <v>153</v>
      </c>
      <c r="S17" s="161">
        <v>159</v>
      </c>
      <c r="T17" s="161">
        <v>201</v>
      </c>
      <c r="U17" s="161">
        <v>178</v>
      </c>
      <c r="V17" s="161">
        <v>191</v>
      </c>
      <c r="W17" s="161">
        <v>199</v>
      </c>
      <c r="X17" s="161">
        <v>184</v>
      </c>
      <c r="Y17" s="161">
        <v>179</v>
      </c>
      <c r="Z17" s="161">
        <v>194</v>
      </c>
      <c r="AB17" s="331" t="s">
        <v>13</v>
      </c>
      <c r="AC17" s="331">
        <f t="shared" si="1"/>
        <v>0.8086229962287973</v>
      </c>
      <c r="AD17" s="331">
        <f t="shared" si="1"/>
        <v>0.96059514547982006</v>
      </c>
      <c r="AE17" s="331">
        <f t="shared" si="1"/>
        <v>1.1372042711227877</v>
      </c>
      <c r="AF17" s="331">
        <f t="shared" si="1"/>
        <v>1.1925357841040258</v>
      </c>
      <c r="AG17" s="331">
        <f t="shared" si="1"/>
        <v>1.414763882310963</v>
      </c>
      <c r="AH17" s="331">
        <f t="shared" si="1"/>
        <v>1.3914894404953486</v>
      </c>
      <c r="AI17" s="331">
        <f t="shared" si="1"/>
        <v>1.5036264988665333</v>
      </c>
      <c r="AJ17" s="331">
        <f t="shared" si="1"/>
        <v>1.5849053801190021</v>
      </c>
      <c r="AK17" s="331">
        <f t="shared" si="1"/>
        <v>1.6525107195254141</v>
      </c>
      <c r="AL17" s="331">
        <f t="shared" si="1"/>
        <v>1.476309688439132</v>
      </c>
      <c r="AM17" s="331">
        <f t="shared" si="1"/>
        <v>1.4685894868207154</v>
      </c>
      <c r="AN17" s="331">
        <f t="shared" si="1"/>
        <v>1.6056099798935313</v>
      </c>
      <c r="AO17" s="331">
        <f t="shared" si="1"/>
        <v>2.0555121518918167</v>
      </c>
      <c r="AP17" s="331">
        <f t="shared" si="1"/>
        <v>1.7555993166478217</v>
      </c>
      <c r="AQ17" s="331">
        <f t="shared" si="1"/>
        <v>1.5736710142136117</v>
      </c>
      <c r="AR17" s="331">
        <f t="shared" si="1"/>
        <v>1.4358613635376787</v>
      </c>
      <c r="AS17" s="331">
        <f t="shared" si="2"/>
        <v>1.4325218341981736</v>
      </c>
      <c r="AT17" s="331">
        <f t="shared" si="2"/>
        <v>1.5573798889046682</v>
      </c>
      <c r="AU17" s="331">
        <f t="shared" si="2"/>
        <v>2.4032155244475546</v>
      </c>
      <c r="AV17" s="331">
        <f t="shared" si="2"/>
        <v>2.3290035709279828</v>
      </c>
      <c r="AW17" s="331">
        <f t="shared" si="2"/>
        <v>2.5360207284233951</v>
      </c>
      <c r="AX17" s="331">
        <f t="shared" si="2"/>
        <v>2.6999343683833015</v>
      </c>
      <c r="AY17" s="331">
        <f t="shared" si="2"/>
        <v>2.5868981349855464</v>
      </c>
      <c r="AZ17" s="331">
        <f t="shared" si="2"/>
        <v>2.5723699927461392</v>
      </c>
      <c r="BA17" s="331">
        <f t="shared" si="2"/>
        <v>2.7994227981976212</v>
      </c>
    </row>
    <row r="18" spans="1:53">
      <c r="A18" s="161" t="s">
        <v>14</v>
      </c>
      <c r="B18" s="161">
        <v>99</v>
      </c>
      <c r="C18" s="161">
        <v>89</v>
      </c>
      <c r="D18" s="161">
        <v>53</v>
      </c>
      <c r="E18" s="161">
        <v>26</v>
      </c>
      <c r="F18" s="161">
        <v>23</v>
      </c>
      <c r="G18" s="161">
        <v>9</v>
      </c>
      <c r="H18" s="161">
        <v>8</v>
      </c>
      <c r="I18" s="161">
        <v>11</v>
      </c>
      <c r="J18" s="161">
        <v>7</v>
      </c>
      <c r="K18" s="161">
        <v>12</v>
      </c>
      <c r="L18" s="161">
        <v>11</v>
      </c>
      <c r="M18" s="161">
        <v>22</v>
      </c>
      <c r="N18" s="161">
        <v>14</v>
      </c>
      <c r="O18" s="161">
        <v>20</v>
      </c>
      <c r="P18" s="161">
        <v>16</v>
      </c>
      <c r="Q18" s="161">
        <v>16</v>
      </c>
      <c r="R18" s="161">
        <v>21</v>
      </c>
      <c r="S18" s="161">
        <v>20</v>
      </c>
      <c r="T18" s="161">
        <v>17</v>
      </c>
      <c r="U18" s="161">
        <v>22</v>
      </c>
      <c r="V18" s="161">
        <v>29</v>
      </c>
      <c r="W18" s="161">
        <v>28</v>
      </c>
      <c r="X18" s="161">
        <v>24</v>
      </c>
      <c r="Y18" s="161">
        <v>28</v>
      </c>
      <c r="Z18" s="161">
        <v>28</v>
      </c>
      <c r="AB18" s="331" t="s">
        <v>14</v>
      </c>
      <c r="AC18" s="331">
        <f t="shared" si="1"/>
        <v>-0.21827860020900045</v>
      </c>
      <c r="AD18" s="331">
        <f t="shared" si="1"/>
        <v>-0.22336730491277745</v>
      </c>
      <c r="AE18" s="331">
        <f t="shared" si="1"/>
        <v>-0.65225450735694868</v>
      </c>
      <c r="AF18" s="331">
        <f t="shared" si="1"/>
        <v>-0.89029842828459083</v>
      </c>
      <c r="AG18" s="331">
        <f t="shared" si="1"/>
        <v>-0.90949106719990491</v>
      </c>
      <c r="AH18" s="331">
        <f t="shared" si="1"/>
        <v>-1.0415281258953175</v>
      </c>
      <c r="AI18" s="331">
        <f t="shared" si="1"/>
        <v>-1.0904486790646812</v>
      </c>
      <c r="AJ18" s="331">
        <f t="shared" si="1"/>
        <v>-1.0134733170437735</v>
      </c>
      <c r="AK18" s="331">
        <f t="shared" si="1"/>
        <v>-1.074955478016864</v>
      </c>
      <c r="AL18" s="331">
        <f t="shared" si="1"/>
        <v>-1.0217143270600091</v>
      </c>
      <c r="AM18" s="331">
        <f t="shared" si="1"/>
        <v>-1.1332422811687413</v>
      </c>
      <c r="AN18" s="331">
        <f t="shared" si="1"/>
        <v>-0.96235298479423004</v>
      </c>
      <c r="AO18" s="331">
        <f t="shared" si="1"/>
        <v>-1.1088947135205851</v>
      </c>
      <c r="AP18" s="331">
        <f t="shared" si="1"/>
        <v>-1.1406398596208998</v>
      </c>
      <c r="AQ18" s="331">
        <f t="shared" si="1"/>
        <v>-0.95438893065032926</v>
      </c>
      <c r="AR18" s="331">
        <f t="shared" si="1"/>
        <v>-0.99425422417409026</v>
      </c>
      <c r="AS18" s="331">
        <f t="shared" si="2"/>
        <v>-1.0107641368200313</v>
      </c>
      <c r="AT18" s="331">
        <f t="shared" si="2"/>
        <v>-1.0362540553045612</v>
      </c>
      <c r="AU18" s="331">
        <f t="shared" si="2"/>
        <v>-0.96128620977902168</v>
      </c>
      <c r="AV18" s="331">
        <f t="shared" si="2"/>
        <v>-0.83328663666089775</v>
      </c>
      <c r="AW18" s="331">
        <f t="shared" si="2"/>
        <v>-0.80507425389682596</v>
      </c>
      <c r="AX18" s="331">
        <f t="shared" si="2"/>
        <v>-0.77140981953808618</v>
      </c>
      <c r="AY18" s="331">
        <f t="shared" si="2"/>
        <v>-0.94104818000235257</v>
      </c>
      <c r="AZ18" s="331">
        <f t="shared" si="2"/>
        <v>-0.84559994104728531</v>
      </c>
      <c r="BA18" s="331">
        <f t="shared" si="2"/>
        <v>-0.75838309020665839</v>
      </c>
    </row>
    <row r="19" spans="1:53">
      <c r="A19" s="161" t="s">
        <v>15</v>
      </c>
      <c r="B19" s="161">
        <v>93</v>
      </c>
      <c r="C19" s="161">
        <v>100</v>
      </c>
      <c r="D19" s="161">
        <v>51</v>
      </c>
      <c r="E19" s="161">
        <v>28</v>
      </c>
      <c r="F19" s="161">
        <v>29</v>
      </c>
      <c r="G19" s="161">
        <v>26</v>
      </c>
      <c r="H19" s="161">
        <v>31</v>
      </c>
      <c r="I19" s="161">
        <v>30</v>
      </c>
      <c r="J19" s="161">
        <v>32</v>
      </c>
      <c r="K19" s="161">
        <v>36</v>
      </c>
      <c r="L19" s="161">
        <v>31</v>
      </c>
      <c r="M19" s="161">
        <v>33</v>
      </c>
      <c r="N19" s="161">
        <v>36</v>
      </c>
      <c r="O19" s="161">
        <v>42</v>
      </c>
      <c r="P19" s="161">
        <v>40</v>
      </c>
      <c r="Q19" s="161">
        <v>35</v>
      </c>
      <c r="R19" s="161">
        <v>50</v>
      </c>
      <c r="S19" s="161">
        <v>28</v>
      </c>
      <c r="T19" s="161">
        <v>34</v>
      </c>
      <c r="U19" s="161">
        <v>35</v>
      </c>
      <c r="V19" s="161">
        <v>44</v>
      </c>
      <c r="W19" s="161">
        <v>40</v>
      </c>
      <c r="X19" s="161">
        <v>29</v>
      </c>
      <c r="Y19" s="161">
        <v>31</v>
      </c>
      <c r="Z19" s="161">
        <v>25</v>
      </c>
      <c r="AB19" s="331" t="s">
        <v>15</v>
      </c>
      <c r="AC19" s="331">
        <f t="shared" si="1"/>
        <v>-0.30385373324548359</v>
      </c>
      <c r="AD19" s="331">
        <f t="shared" si="1"/>
        <v>-8.332873551150248E-2</v>
      </c>
      <c r="AE19" s="331">
        <f t="shared" si="1"/>
        <v>-0.67916366192055377</v>
      </c>
      <c r="AF19" s="331">
        <f t="shared" si="1"/>
        <v>-0.86426300062973316</v>
      </c>
      <c r="AG19" s="331">
        <f t="shared" si="1"/>
        <v>-0.83491604208190917</v>
      </c>
      <c r="AH19" s="331">
        <f t="shared" si="1"/>
        <v>-0.83263267827591692</v>
      </c>
      <c r="AI19" s="331">
        <f t="shared" si="1"/>
        <v>-0.79653868353552881</v>
      </c>
      <c r="AJ19" s="331">
        <f t="shared" si="1"/>
        <v>-0.77264797437990651</v>
      </c>
      <c r="AK19" s="331">
        <f t="shared" si="1"/>
        <v>-0.74555134787890764</v>
      </c>
      <c r="AL19" s="331">
        <f t="shared" si="1"/>
        <v>-0.69764634667093139</v>
      </c>
      <c r="AM19" s="331">
        <f t="shared" si="1"/>
        <v>-0.83589007911280333</v>
      </c>
      <c r="AN19" s="331">
        <f t="shared" si="1"/>
        <v>-0.79520746638260054</v>
      </c>
      <c r="AO19" s="331">
        <f t="shared" si="1"/>
        <v>-0.75188470819200648</v>
      </c>
      <c r="AP19" s="331">
        <f t="shared" si="1"/>
        <v>-0.74488046907486316</v>
      </c>
      <c r="AQ19" s="331">
        <f t="shared" si="1"/>
        <v>-0.56545663144049219</v>
      </c>
      <c r="AR19" s="331">
        <f t="shared" si="1"/>
        <v>-0.65475278177318141</v>
      </c>
      <c r="AS19" s="331">
        <f t="shared" si="2"/>
        <v>-0.47398161288421353</v>
      </c>
      <c r="AT19" s="331">
        <f t="shared" si="2"/>
        <v>-0.88698015923496532</v>
      </c>
      <c r="AU19" s="331">
        <f t="shared" si="2"/>
        <v>-0.65043550607330547</v>
      </c>
      <c r="AV19" s="331">
        <f t="shared" si="2"/>
        <v>-0.56976245269515768</v>
      </c>
      <c r="AW19" s="331">
        <f t="shared" si="2"/>
        <v>-0.49571360738569431</v>
      </c>
      <c r="AX19" s="331">
        <f t="shared" si="2"/>
        <v>-0.52780671863132211</v>
      </c>
      <c r="AY19" s="331">
        <f t="shared" si="2"/>
        <v>-0.83079985765898079</v>
      </c>
      <c r="AZ19" s="331">
        <f t="shared" si="2"/>
        <v>-0.7776932536209259</v>
      </c>
      <c r="BA19" s="331">
        <f t="shared" si="2"/>
        <v>-0.82268078698504898</v>
      </c>
    </row>
    <row r="20" spans="1:53">
      <c r="A20" s="161" t="s">
        <v>16</v>
      </c>
      <c r="B20" s="161">
        <v>181</v>
      </c>
      <c r="C20" s="161">
        <v>196</v>
      </c>
      <c r="D20" s="161">
        <v>171</v>
      </c>
      <c r="E20" s="161">
        <v>164</v>
      </c>
      <c r="F20" s="161">
        <v>163</v>
      </c>
      <c r="G20" s="161">
        <v>166</v>
      </c>
      <c r="H20" s="161">
        <v>160</v>
      </c>
      <c r="I20" s="161">
        <v>156</v>
      </c>
      <c r="J20" s="161">
        <v>159</v>
      </c>
      <c r="K20" s="161">
        <v>168</v>
      </c>
      <c r="L20" s="161">
        <v>157</v>
      </c>
      <c r="M20" s="161">
        <v>143</v>
      </c>
      <c r="N20" s="161">
        <v>152</v>
      </c>
      <c r="O20" s="161">
        <v>126</v>
      </c>
      <c r="P20" s="161">
        <v>145</v>
      </c>
      <c r="Q20" s="161">
        <v>129</v>
      </c>
      <c r="R20" s="161">
        <v>129</v>
      </c>
      <c r="S20" s="161">
        <v>123</v>
      </c>
      <c r="T20" s="161">
        <v>122</v>
      </c>
      <c r="U20" s="161">
        <v>120</v>
      </c>
      <c r="V20" s="161">
        <v>127</v>
      </c>
      <c r="W20" s="161">
        <v>138</v>
      </c>
      <c r="X20" s="161">
        <v>125</v>
      </c>
      <c r="Y20" s="161">
        <v>127</v>
      </c>
      <c r="Z20" s="161">
        <v>129</v>
      </c>
      <c r="AB20" s="331" t="s">
        <v>16</v>
      </c>
      <c r="AC20" s="331">
        <f t="shared" si="1"/>
        <v>0.95124821795626913</v>
      </c>
      <c r="AD20" s="331">
        <f t="shared" si="1"/>
        <v>1.1388260519905338</v>
      </c>
      <c r="AE20" s="331">
        <f t="shared" si="1"/>
        <v>0.93538561189574965</v>
      </c>
      <c r="AF20" s="331">
        <f t="shared" si="1"/>
        <v>0.90614607990059104</v>
      </c>
      <c r="AG20" s="331">
        <f t="shared" si="1"/>
        <v>0.83059285221999624</v>
      </c>
      <c r="AH20" s="331">
        <f t="shared" si="1"/>
        <v>0.88768277270738238</v>
      </c>
      <c r="AI20" s="331">
        <f t="shared" si="1"/>
        <v>0.85191303051928235</v>
      </c>
      <c r="AJ20" s="331">
        <f t="shared" si="1"/>
        <v>0.82440429802257986</v>
      </c>
      <c r="AK20" s="331">
        <f t="shared" si="1"/>
        <v>0.92782163322191025</v>
      </c>
      <c r="AL20" s="331">
        <f t="shared" si="1"/>
        <v>1.0847275454689964</v>
      </c>
      <c r="AM20" s="331">
        <f t="shared" si="1"/>
        <v>1.0374287938396054</v>
      </c>
      <c r="AN20" s="331">
        <f t="shared" si="1"/>
        <v>0.87624771773369381</v>
      </c>
      <c r="AO20" s="331">
        <f t="shared" si="1"/>
        <v>1.130531683540499</v>
      </c>
      <c r="AP20" s="331">
        <f t="shared" si="1"/>
        <v>0.76620084028273061</v>
      </c>
      <c r="AQ20" s="331">
        <f t="shared" si="1"/>
        <v>1.136122177602545</v>
      </c>
      <c r="AR20" s="331">
        <f t="shared" si="1"/>
        <v>1.0248859332628943</v>
      </c>
      <c r="AS20" s="331">
        <f t="shared" si="2"/>
        <v>0.98828802128577276</v>
      </c>
      <c r="AT20" s="331">
        <f t="shared" si="2"/>
        <v>0.88564735659148652</v>
      </c>
      <c r="AU20" s="331">
        <f t="shared" si="2"/>
        <v>0.95867401899157878</v>
      </c>
      <c r="AV20" s="331">
        <f t="shared" si="2"/>
        <v>1.1532802886192965</v>
      </c>
      <c r="AW20" s="331">
        <f t="shared" si="2"/>
        <v>1.2160819699759005</v>
      </c>
      <c r="AX20" s="331">
        <f t="shared" si="2"/>
        <v>1.4616186054405844</v>
      </c>
      <c r="AY20" s="331">
        <f t="shared" si="2"/>
        <v>1.2859679313337586</v>
      </c>
      <c r="AZ20" s="331">
        <f t="shared" si="2"/>
        <v>1.3953207440225757</v>
      </c>
      <c r="BA20" s="331">
        <f t="shared" si="2"/>
        <v>1.4063060346658252</v>
      </c>
    </row>
    <row r="21" spans="1:53">
      <c r="A21" s="161" t="s">
        <v>17</v>
      </c>
      <c r="B21" s="333" t="s">
        <v>69</v>
      </c>
      <c r="C21" s="333" t="s">
        <v>69</v>
      </c>
      <c r="D21" s="333" t="s">
        <v>69</v>
      </c>
      <c r="E21" s="333" t="s">
        <v>69</v>
      </c>
      <c r="F21" s="333" t="s">
        <v>69</v>
      </c>
      <c r="G21" s="333" t="s">
        <v>69</v>
      </c>
      <c r="H21" s="333" t="s">
        <v>69</v>
      </c>
      <c r="I21" s="333" t="s">
        <v>69</v>
      </c>
      <c r="J21" s="333" t="s">
        <v>69</v>
      </c>
      <c r="K21" s="333" t="s">
        <v>69</v>
      </c>
      <c r="L21" s="161">
        <v>41</v>
      </c>
      <c r="M21" s="161">
        <v>28</v>
      </c>
      <c r="N21" s="161">
        <v>45</v>
      </c>
      <c r="O21" s="161">
        <v>47</v>
      </c>
      <c r="P21" s="161">
        <v>22</v>
      </c>
      <c r="Q21" s="161">
        <v>20</v>
      </c>
      <c r="R21" s="161">
        <v>28</v>
      </c>
      <c r="S21" s="161">
        <v>48</v>
      </c>
      <c r="T21" s="161">
        <v>21</v>
      </c>
      <c r="U21" s="161">
        <v>27</v>
      </c>
      <c r="V21" s="161">
        <v>36</v>
      </c>
      <c r="W21" s="161">
        <v>30</v>
      </c>
      <c r="X21" s="161">
        <v>43</v>
      </c>
      <c r="Y21" s="161">
        <v>38</v>
      </c>
      <c r="Z21" s="161">
        <v>28</v>
      </c>
      <c r="AB21" s="331" t="s">
        <v>17</v>
      </c>
      <c r="AC21" s="331" t="e">
        <f t="shared" si="1"/>
        <v>#VALUE!</v>
      </c>
      <c r="AD21" s="331" t="e">
        <f t="shared" si="1"/>
        <v>#VALUE!</v>
      </c>
      <c r="AE21" s="331" t="e">
        <f t="shared" si="1"/>
        <v>#VALUE!</v>
      </c>
      <c r="AF21" s="331" t="e">
        <f t="shared" si="1"/>
        <v>#VALUE!</v>
      </c>
      <c r="AG21" s="331" t="e">
        <f t="shared" si="1"/>
        <v>#VALUE!</v>
      </c>
      <c r="AH21" s="331" t="e">
        <f t="shared" si="1"/>
        <v>#VALUE!</v>
      </c>
      <c r="AI21" s="331" t="e">
        <f t="shared" si="1"/>
        <v>#VALUE!</v>
      </c>
      <c r="AJ21" s="331" t="e">
        <f t="shared" si="1"/>
        <v>#VALUE!</v>
      </c>
      <c r="AK21" s="331" t="e">
        <f t="shared" si="1"/>
        <v>#VALUE!</v>
      </c>
      <c r="AL21" s="331" t="e">
        <f t="shared" si="1"/>
        <v>#VALUE!</v>
      </c>
      <c r="AM21" s="331">
        <f t="shared" si="1"/>
        <v>-0.68721397808483442</v>
      </c>
      <c r="AN21" s="331">
        <f t="shared" si="1"/>
        <v>-0.8711827020242503</v>
      </c>
      <c r="AO21" s="331">
        <f t="shared" si="1"/>
        <v>-0.6058351605575879</v>
      </c>
      <c r="AP21" s="331">
        <f t="shared" si="1"/>
        <v>-0.65493515304167305</v>
      </c>
      <c r="AQ21" s="331">
        <f t="shared" si="1"/>
        <v>-0.85715585584787002</v>
      </c>
      <c r="AR21" s="331">
        <f t="shared" si="1"/>
        <v>-0.92278023630021477</v>
      </c>
      <c r="AS21" s="331">
        <f t="shared" si="2"/>
        <v>-0.88119594138724766</v>
      </c>
      <c r="AT21" s="331">
        <f t="shared" si="2"/>
        <v>-0.51379541906097548</v>
      </c>
      <c r="AU21" s="331">
        <f t="shared" si="2"/>
        <v>-0.88814486773061785</v>
      </c>
      <c r="AV21" s="331">
        <f t="shared" si="2"/>
        <v>-0.73193118128945922</v>
      </c>
      <c r="AW21" s="331">
        <f t="shared" si="2"/>
        <v>-0.6607059521916312</v>
      </c>
      <c r="AX21" s="331">
        <f t="shared" si="2"/>
        <v>-0.73080930272029221</v>
      </c>
      <c r="AY21" s="331">
        <f t="shared" si="2"/>
        <v>-0.52210455509753961</v>
      </c>
      <c r="AZ21" s="331">
        <f t="shared" si="2"/>
        <v>-0.61924431629275389</v>
      </c>
      <c r="BA21" s="331">
        <f t="shared" si="2"/>
        <v>-0.75838309020665839</v>
      </c>
    </row>
    <row r="22" spans="1:53">
      <c r="A22" s="161" t="s">
        <v>18</v>
      </c>
      <c r="B22" s="161">
        <v>137</v>
      </c>
      <c r="C22" s="161">
        <v>149</v>
      </c>
      <c r="D22" s="161">
        <v>161</v>
      </c>
      <c r="E22" s="161">
        <v>186</v>
      </c>
      <c r="F22" s="161">
        <v>206</v>
      </c>
      <c r="G22" s="161">
        <v>222</v>
      </c>
      <c r="H22" s="161">
        <v>226</v>
      </c>
      <c r="I22" s="161">
        <v>244</v>
      </c>
      <c r="J22" s="161">
        <v>179</v>
      </c>
      <c r="K22" s="161">
        <v>196</v>
      </c>
      <c r="L22" s="161">
        <v>257</v>
      </c>
      <c r="M22" s="161">
        <v>270</v>
      </c>
      <c r="N22" s="161">
        <v>245</v>
      </c>
      <c r="O22" s="161">
        <v>203</v>
      </c>
      <c r="P22" s="161">
        <v>261</v>
      </c>
      <c r="Q22" s="161">
        <v>233</v>
      </c>
      <c r="R22" s="161">
        <v>232</v>
      </c>
      <c r="S22" s="161">
        <v>244</v>
      </c>
      <c r="T22" s="161">
        <v>215</v>
      </c>
      <c r="U22" s="161">
        <v>200</v>
      </c>
      <c r="V22" s="161">
        <v>169</v>
      </c>
      <c r="W22" s="161">
        <v>132</v>
      </c>
      <c r="X22" s="161">
        <v>141</v>
      </c>
      <c r="Y22" s="161">
        <v>147</v>
      </c>
      <c r="Z22" s="161">
        <v>147</v>
      </c>
      <c r="AB22" s="331" t="s">
        <v>18</v>
      </c>
      <c r="AC22" s="331">
        <f t="shared" si="1"/>
        <v>0.32369724235539282</v>
      </c>
      <c r="AD22" s="331">
        <f t="shared" si="1"/>
        <v>0.54047943727599512</v>
      </c>
      <c r="AE22" s="331">
        <f t="shared" si="1"/>
        <v>0.80083983907772438</v>
      </c>
      <c r="AF22" s="331">
        <f t="shared" si="1"/>
        <v>1.1925357841040258</v>
      </c>
      <c r="AG22" s="331">
        <f t="shared" si="1"/>
        <v>1.3650471988989659</v>
      </c>
      <c r="AH22" s="331">
        <f t="shared" si="1"/>
        <v>1.5758089531007022</v>
      </c>
      <c r="AI22" s="331">
        <f t="shared" si="1"/>
        <v>1.6953069307333719</v>
      </c>
      <c r="AJ22" s="331">
        <f t="shared" si="1"/>
        <v>1.9398058850973325</v>
      </c>
      <c r="AK22" s="331">
        <f t="shared" si="1"/>
        <v>1.1913449373322753</v>
      </c>
      <c r="AL22" s="331">
        <f t="shared" si="1"/>
        <v>1.4628068559229204</v>
      </c>
      <c r="AM22" s="331">
        <f t="shared" si="1"/>
        <v>2.5241898041192949</v>
      </c>
      <c r="AN22" s="331">
        <f t="shared" si="1"/>
        <v>2.8060187030315973</v>
      </c>
      <c r="AO22" s="331">
        <f t="shared" si="1"/>
        <v>2.639710342429491</v>
      </c>
      <c r="AP22" s="331">
        <f t="shared" si="1"/>
        <v>2.1513587071938582</v>
      </c>
      <c r="AQ22" s="331">
        <f t="shared" si="1"/>
        <v>3.0159616237834239</v>
      </c>
      <c r="AR22" s="331">
        <f t="shared" si="1"/>
        <v>2.8832096179836588</v>
      </c>
      <c r="AS22" s="331">
        <f t="shared" si="2"/>
        <v>2.8947914683681599</v>
      </c>
      <c r="AT22" s="331">
        <f t="shared" si="2"/>
        <v>3.1434150346441254</v>
      </c>
      <c r="AU22" s="331">
        <f t="shared" si="2"/>
        <v>2.6592102216169682</v>
      </c>
      <c r="AV22" s="331">
        <f t="shared" si="2"/>
        <v>2.7749675745623121</v>
      </c>
      <c r="AW22" s="331">
        <f t="shared" si="2"/>
        <v>2.0822917802070688</v>
      </c>
      <c r="AX22" s="331">
        <f t="shared" si="2"/>
        <v>1.3398170549872024</v>
      </c>
      <c r="AY22" s="331">
        <f t="shared" si="2"/>
        <v>1.6387625628325486</v>
      </c>
      <c r="AZ22" s="331">
        <f t="shared" si="2"/>
        <v>1.8480319935316385</v>
      </c>
      <c r="BA22" s="331">
        <f t="shared" si="2"/>
        <v>1.7920922153361687</v>
      </c>
    </row>
    <row r="23" spans="1:53">
      <c r="A23" s="161" t="s">
        <v>19</v>
      </c>
      <c r="B23" s="161">
        <v>309</v>
      </c>
      <c r="C23" s="161">
        <v>321</v>
      </c>
      <c r="D23" s="161">
        <v>298</v>
      </c>
      <c r="E23" s="161">
        <v>301</v>
      </c>
      <c r="F23" s="161">
        <v>312</v>
      </c>
      <c r="G23" s="161">
        <v>321</v>
      </c>
      <c r="H23" s="161">
        <v>299</v>
      </c>
      <c r="I23" s="161">
        <v>290</v>
      </c>
      <c r="J23" s="161">
        <v>298</v>
      </c>
      <c r="K23" s="161">
        <v>288</v>
      </c>
      <c r="L23" s="161">
        <v>247</v>
      </c>
      <c r="M23" s="161">
        <v>223</v>
      </c>
      <c r="N23" s="161">
        <v>190</v>
      </c>
      <c r="O23" s="161">
        <v>226</v>
      </c>
      <c r="P23" s="161">
        <v>204</v>
      </c>
      <c r="Q23" s="161">
        <v>198</v>
      </c>
      <c r="R23" s="161">
        <v>192</v>
      </c>
      <c r="S23" s="161">
        <v>178</v>
      </c>
      <c r="T23" s="161">
        <v>162</v>
      </c>
      <c r="U23" s="161">
        <v>157</v>
      </c>
      <c r="V23" s="161">
        <v>167</v>
      </c>
      <c r="W23" s="161">
        <v>159</v>
      </c>
      <c r="X23" s="161">
        <v>157</v>
      </c>
      <c r="Y23" s="161">
        <v>146</v>
      </c>
      <c r="Z23" s="161">
        <v>140</v>
      </c>
      <c r="AB23" s="331" t="s">
        <v>19</v>
      </c>
      <c r="AC23" s="331">
        <f t="shared" si="1"/>
        <v>2.7768510560679096</v>
      </c>
      <c r="AD23" s="331">
        <f t="shared" si="1"/>
        <v>2.7301734315504764</v>
      </c>
      <c r="AE23" s="331">
        <f t="shared" si="1"/>
        <v>2.6441169266846707</v>
      </c>
      <c r="AF23" s="331">
        <f t="shared" si="1"/>
        <v>2.689572874258344</v>
      </c>
      <c r="AG23" s="331">
        <f t="shared" si="1"/>
        <v>2.682539309316891</v>
      </c>
      <c r="AH23" s="331">
        <f t="shared" si="1"/>
        <v>2.7923177362960354</v>
      </c>
      <c r="AI23" s="331">
        <f t="shared" si="1"/>
        <v>2.628151699151986</v>
      </c>
      <c r="AJ23" s="331">
        <f t="shared" si="1"/>
        <v>2.5228567147045893</v>
      </c>
      <c r="AK23" s="331">
        <f t="shared" si="1"/>
        <v>2.7593085967889475</v>
      </c>
      <c r="AL23" s="331">
        <f t="shared" si="1"/>
        <v>2.7050674474143848</v>
      </c>
      <c r="AM23" s="331">
        <f t="shared" si="1"/>
        <v>2.3755137030913263</v>
      </c>
      <c r="AN23" s="331">
        <f t="shared" si="1"/>
        <v>2.0918514880000898</v>
      </c>
      <c r="AO23" s="331">
        <f t="shared" si="1"/>
        <v>1.7471853291080441</v>
      </c>
      <c r="AP23" s="331">
        <f t="shared" si="1"/>
        <v>2.5651071609465328</v>
      </c>
      <c r="AQ23" s="331">
        <f t="shared" si="1"/>
        <v>2.0922474131600612</v>
      </c>
      <c r="AR23" s="331">
        <f t="shared" si="1"/>
        <v>2.2578122240872478</v>
      </c>
      <c r="AS23" s="331">
        <f t="shared" si="2"/>
        <v>2.1544017801808253</v>
      </c>
      <c r="AT23" s="331">
        <f t="shared" si="2"/>
        <v>1.9119053920699587</v>
      </c>
      <c r="AU23" s="331">
        <f t="shared" si="2"/>
        <v>1.6900874394756171</v>
      </c>
      <c r="AV23" s="331">
        <f t="shared" si="2"/>
        <v>1.9033106583679411</v>
      </c>
      <c r="AW23" s="331">
        <f t="shared" si="2"/>
        <v>2.0410436940055847</v>
      </c>
      <c r="AX23" s="331">
        <f t="shared" si="2"/>
        <v>1.8879240320274215</v>
      </c>
      <c r="AY23" s="331">
        <f t="shared" si="2"/>
        <v>1.9915571943313386</v>
      </c>
      <c r="AZ23" s="331">
        <f t="shared" si="2"/>
        <v>1.8253964310561854</v>
      </c>
      <c r="BA23" s="331">
        <f t="shared" si="2"/>
        <v>1.6420642561865906</v>
      </c>
    </row>
    <row r="24" spans="1:53">
      <c r="A24" s="161" t="s">
        <v>20</v>
      </c>
      <c r="B24" s="161">
        <v>41</v>
      </c>
      <c r="C24" s="161">
        <v>40</v>
      </c>
      <c r="D24" s="161">
        <v>39</v>
      </c>
      <c r="E24" s="161">
        <v>41</v>
      </c>
      <c r="F24" s="161">
        <v>40</v>
      </c>
      <c r="G24" s="161">
        <v>41</v>
      </c>
      <c r="H24" s="161">
        <v>43</v>
      </c>
      <c r="I24" s="161">
        <v>37</v>
      </c>
      <c r="J24" s="161">
        <v>35</v>
      </c>
      <c r="K24" s="161">
        <v>32</v>
      </c>
      <c r="L24" s="161">
        <v>34</v>
      </c>
      <c r="M24" s="161">
        <v>34</v>
      </c>
      <c r="N24" s="161">
        <v>30</v>
      </c>
      <c r="O24" s="161">
        <v>30</v>
      </c>
      <c r="P24" s="161">
        <v>21</v>
      </c>
      <c r="Q24" s="161">
        <v>23</v>
      </c>
      <c r="R24" s="161">
        <v>28</v>
      </c>
      <c r="S24" s="161">
        <v>32</v>
      </c>
      <c r="T24" s="161">
        <v>18</v>
      </c>
      <c r="U24" s="161">
        <v>25</v>
      </c>
      <c r="V24" s="161">
        <v>35</v>
      </c>
      <c r="W24" s="161">
        <v>28</v>
      </c>
      <c r="X24" s="161">
        <v>38</v>
      </c>
      <c r="Y24" s="161">
        <v>41</v>
      </c>
      <c r="Z24" s="161">
        <v>36</v>
      </c>
      <c r="AB24" s="331" t="s">
        <v>20</v>
      </c>
      <c r="AC24" s="331">
        <f t="shared" si="1"/>
        <v>-1.0455048862283374</v>
      </c>
      <c r="AD24" s="331">
        <f t="shared" si="1"/>
        <v>-0.84717547770027513</v>
      </c>
      <c r="AE24" s="331">
        <f t="shared" si="1"/>
        <v>-0.84061858930218414</v>
      </c>
      <c r="AF24" s="331">
        <f t="shared" si="1"/>
        <v>-0.69503272087315804</v>
      </c>
      <c r="AG24" s="331">
        <f t="shared" si="1"/>
        <v>-0.6981951626989169</v>
      </c>
      <c r="AH24" s="331">
        <f t="shared" si="1"/>
        <v>-0.64831316567056341</v>
      </c>
      <c r="AI24" s="331">
        <f t="shared" si="1"/>
        <v>-0.64319433804205806</v>
      </c>
      <c r="AJ24" s="331">
        <f t="shared" si="1"/>
        <v>-0.683922848135324</v>
      </c>
      <c r="AK24" s="331">
        <f t="shared" si="1"/>
        <v>-0.70602285226235284</v>
      </c>
      <c r="AL24" s="331">
        <f t="shared" si="1"/>
        <v>-0.75165767673577766</v>
      </c>
      <c r="AM24" s="331">
        <f t="shared" si="1"/>
        <v>-0.79128724880441259</v>
      </c>
      <c r="AN24" s="331">
        <f t="shared" si="1"/>
        <v>-0.78001241925427067</v>
      </c>
      <c r="AO24" s="331">
        <f t="shared" si="1"/>
        <v>-0.84925107328161886</v>
      </c>
      <c r="AP24" s="331">
        <f t="shared" si="1"/>
        <v>-0.96074922755451941</v>
      </c>
      <c r="AQ24" s="331">
        <f t="shared" si="1"/>
        <v>-0.8733613683149466</v>
      </c>
      <c r="AR24" s="331">
        <f t="shared" si="1"/>
        <v>-0.8691747453948081</v>
      </c>
      <c r="AS24" s="331">
        <f t="shared" si="2"/>
        <v>-0.88119594138724766</v>
      </c>
      <c r="AT24" s="331">
        <f t="shared" si="2"/>
        <v>-0.81234321120016728</v>
      </c>
      <c r="AU24" s="331">
        <f t="shared" si="2"/>
        <v>-0.9430008742669207</v>
      </c>
      <c r="AV24" s="331">
        <f t="shared" si="2"/>
        <v>-0.77247336343803463</v>
      </c>
      <c r="AW24" s="331">
        <f t="shared" si="2"/>
        <v>-0.68132999529237326</v>
      </c>
      <c r="AX24" s="331">
        <f t="shared" si="2"/>
        <v>-0.77140981953808618</v>
      </c>
      <c r="AY24" s="331">
        <f t="shared" si="2"/>
        <v>-0.6323528774409114</v>
      </c>
      <c r="AZ24" s="331">
        <f t="shared" si="2"/>
        <v>-0.55133762886639448</v>
      </c>
      <c r="BA24" s="331">
        <f t="shared" si="2"/>
        <v>-0.58692256546428345</v>
      </c>
    </row>
    <row r="25" spans="1:53">
      <c r="A25" s="161" t="s">
        <v>21</v>
      </c>
      <c r="B25" s="161">
        <v>64</v>
      </c>
      <c r="C25" s="161">
        <v>38</v>
      </c>
      <c r="D25" s="161">
        <v>50</v>
      </c>
      <c r="E25" s="161">
        <v>29</v>
      </c>
      <c r="F25" s="161">
        <v>48</v>
      </c>
      <c r="G25" s="161">
        <v>33</v>
      </c>
      <c r="H25" s="161">
        <v>39</v>
      </c>
      <c r="I25" s="161">
        <v>43</v>
      </c>
      <c r="J25" s="161">
        <v>39</v>
      </c>
      <c r="K25" s="161">
        <v>40</v>
      </c>
      <c r="L25" s="161">
        <v>44</v>
      </c>
      <c r="M25" s="161">
        <v>40</v>
      </c>
      <c r="N25" s="161">
        <v>45</v>
      </c>
      <c r="O25" s="161">
        <v>51</v>
      </c>
      <c r="P25" s="161">
        <v>39</v>
      </c>
      <c r="Q25" s="161">
        <v>45</v>
      </c>
      <c r="R25" s="161">
        <v>62</v>
      </c>
      <c r="S25" s="161">
        <v>52</v>
      </c>
      <c r="T25" s="161">
        <v>57</v>
      </c>
      <c r="U25" s="161">
        <v>48</v>
      </c>
      <c r="V25" s="161">
        <v>52</v>
      </c>
      <c r="W25" s="161">
        <v>53</v>
      </c>
      <c r="X25" s="161">
        <v>48</v>
      </c>
      <c r="Y25" s="161">
        <v>55</v>
      </c>
      <c r="Z25" s="161">
        <v>40</v>
      </c>
      <c r="AB25" s="331" t="s">
        <v>21</v>
      </c>
      <c r="AC25" s="331">
        <f t="shared" si="1"/>
        <v>-0.71746687625515204</v>
      </c>
      <c r="AD25" s="331">
        <f t="shared" si="1"/>
        <v>-0.87263703577323415</v>
      </c>
      <c r="AE25" s="331">
        <f t="shared" si="1"/>
        <v>-0.69261823920235632</v>
      </c>
      <c r="AF25" s="331">
        <f t="shared" si="1"/>
        <v>-0.85124528680230427</v>
      </c>
      <c r="AG25" s="331">
        <f t="shared" si="1"/>
        <v>-0.59876179587492251</v>
      </c>
      <c r="AH25" s="331">
        <f t="shared" si="1"/>
        <v>-0.74661690572675199</v>
      </c>
      <c r="AI25" s="331">
        <f t="shared" si="1"/>
        <v>-0.69430911987321497</v>
      </c>
      <c r="AJ25" s="331">
        <f t="shared" si="1"/>
        <v>-0.6078727399256818</v>
      </c>
      <c r="AK25" s="331">
        <f t="shared" si="1"/>
        <v>-0.65331819144027992</v>
      </c>
      <c r="AL25" s="331">
        <f t="shared" si="1"/>
        <v>-0.64363501660608502</v>
      </c>
      <c r="AM25" s="331">
        <f t="shared" si="1"/>
        <v>-0.64261114777644368</v>
      </c>
      <c r="AN25" s="331">
        <f t="shared" si="1"/>
        <v>-0.68884213648429093</v>
      </c>
      <c r="AO25" s="331">
        <f t="shared" si="1"/>
        <v>-0.6058351605575879</v>
      </c>
      <c r="AP25" s="331">
        <f t="shared" si="1"/>
        <v>-0.582978900215121</v>
      </c>
      <c r="AQ25" s="331">
        <f t="shared" si="1"/>
        <v>-0.58166214390756876</v>
      </c>
      <c r="AR25" s="331">
        <f t="shared" si="1"/>
        <v>-0.47606781208849247</v>
      </c>
      <c r="AS25" s="331">
        <f t="shared" si="2"/>
        <v>-0.25186470642801306</v>
      </c>
      <c r="AT25" s="331">
        <f t="shared" si="2"/>
        <v>-0.43915847102617744</v>
      </c>
      <c r="AU25" s="331">
        <f t="shared" si="2"/>
        <v>-0.22987278929498342</v>
      </c>
      <c r="AV25" s="331">
        <f t="shared" si="2"/>
        <v>-0.30623826872941762</v>
      </c>
      <c r="AW25" s="331">
        <f t="shared" si="2"/>
        <v>-0.33072126257975748</v>
      </c>
      <c r="AX25" s="331">
        <f t="shared" si="2"/>
        <v>-0.26390335931566106</v>
      </c>
      <c r="AY25" s="331">
        <f t="shared" si="2"/>
        <v>-0.41185623275416772</v>
      </c>
      <c r="AZ25" s="331">
        <f t="shared" si="2"/>
        <v>-0.23443975421005048</v>
      </c>
      <c r="BA25" s="331">
        <f t="shared" si="2"/>
        <v>-0.50119230309309593</v>
      </c>
    </row>
    <row r="26" spans="1:53">
      <c r="A26" s="161" t="s">
        <v>38</v>
      </c>
      <c r="B26" s="333" t="s">
        <v>69</v>
      </c>
      <c r="C26" s="333" t="s">
        <v>69</v>
      </c>
      <c r="D26" s="333" t="s">
        <v>69</v>
      </c>
      <c r="E26" s="333" t="s">
        <v>69</v>
      </c>
      <c r="F26" s="333" t="s">
        <v>69</v>
      </c>
      <c r="G26" s="161">
        <v>48</v>
      </c>
      <c r="H26" s="161">
        <v>50</v>
      </c>
      <c r="I26" s="161">
        <v>53</v>
      </c>
      <c r="J26" s="161">
        <v>54</v>
      </c>
      <c r="K26" s="161">
        <v>40</v>
      </c>
      <c r="L26" s="161">
        <v>46</v>
      </c>
      <c r="M26" s="161">
        <v>55</v>
      </c>
      <c r="N26" s="161">
        <v>46</v>
      </c>
      <c r="O26" s="161">
        <v>43</v>
      </c>
      <c r="P26" s="161">
        <v>40</v>
      </c>
      <c r="Q26" s="161">
        <v>45</v>
      </c>
      <c r="R26" s="161">
        <v>29</v>
      </c>
      <c r="S26" s="161">
        <v>44</v>
      </c>
      <c r="T26" s="161">
        <v>34</v>
      </c>
      <c r="U26" s="161">
        <v>37</v>
      </c>
      <c r="V26" s="161">
        <v>42</v>
      </c>
      <c r="W26" s="161">
        <v>40</v>
      </c>
      <c r="X26" s="161">
        <v>42</v>
      </c>
      <c r="Y26" s="161">
        <v>40</v>
      </c>
      <c r="Z26" s="161">
        <v>43</v>
      </c>
      <c r="AB26" s="331" t="s">
        <v>38</v>
      </c>
      <c r="AC26" s="331" t="e">
        <f t="shared" si="1"/>
        <v>#VALUE!</v>
      </c>
      <c r="AD26" s="331" t="e">
        <f t="shared" si="1"/>
        <v>#VALUE!</v>
      </c>
      <c r="AE26" s="331" t="e">
        <f t="shared" si="1"/>
        <v>#VALUE!</v>
      </c>
      <c r="AF26" s="331" t="e">
        <f t="shared" si="1"/>
        <v>#VALUE!</v>
      </c>
      <c r="AG26" s="331" t="e">
        <f t="shared" si="1"/>
        <v>#VALUE!</v>
      </c>
      <c r="AH26" s="331">
        <f t="shared" si="1"/>
        <v>-0.56229739312139848</v>
      </c>
      <c r="AI26" s="331">
        <f t="shared" si="1"/>
        <v>-0.55374346983753342</v>
      </c>
      <c r="AJ26" s="331">
        <f t="shared" si="1"/>
        <v>-0.48112255957627809</v>
      </c>
      <c r="AK26" s="331">
        <f t="shared" si="1"/>
        <v>-0.45567571335750612</v>
      </c>
      <c r="AL26" s="331">
        <f t="shared" si="1"/>
        <v>-0.64363501660608502</v>
      </c>
      <c r="AM26" s="331">
        <f t="shared" si="1"/>
        <v>-0.61287592757084985</v>
      </c>
      <c r="AN26" s="331">
        <f t="shared" si="1"/>
        <v>-0.4609164295593417</v>
      </c>
      <c r="AO26" s="331">
        <f t="shared" si="1"/>
        <v>-0.58960743304265251</v>
      </c>
      <c r="AP26" s="331">
        <f t="shared" si="1"/>
        <v>-0.7268914058682252</v>
      </c>
      <c r="AQ26" s="331">
        <f t="shared" si="1"/>
        <v>-0.56545663144049219</v>
      </c>
      <c r="AR26" s="331">
        <f t="shared" si="1"/>
        <v>-0.47606781208849247</v>
      </c>
      <c r="AS26" s="331">
        <f t="shared" si="2"/>
        <v>-0.86268619918256428</v>
      </c>
      <c r="AT26" s="331">
        <f t="shared" si="2"/>
        <v>-0.5884323670957734</v>
      </c>
      <c r="AU26" s="331">
        <f t="shared" si="2"/>
        <v>-0.65043550607330547</v>
      </c>
      <c r="AV26" s="331">
        <f t="shared" si="2"/>
        <v>-0.52922027054658227</v>
      </c>
      <c r="AW26" s="331">
        <f t="shared" si="2"/>
        <v>-0.53696169358717849</v>
      </c>
      <c r="AX26" s="331">
        <f t="shared" si="2"/>
        <v>-0.52780671863132211</v>
      </c>
      <c r="AY26" s="331">
        <f t="shared" si="2"/>
        <v>-0.54415421956621401</v>
      </c>
      <c r="AZ26" s="331">
        <f t="shared" si="2"/>
        <v>-0.57397319134184765</v>
      </c>
      <c r="BA26" s="331">
        <f t="shared" si="2"/>
        <v>-0.43689460631470539</v>
      </c>
    </row>
    <row r="27" spans="1:53">
      <c r="A27" s="161" t="s">
        <v>22</v>
      </c>
      <c r="B27" s="161">
        <v>54</v>
      </c>
      <c r="C27" s="161">
        <v>27</v>
      </c>
      <c r="D27" s="161">
        <v>26</v>
      </c>
      <c r="E27" s="161">
        <v>25</v>
      </c>
      <c r="F27" s="161">
        <v>17</v>
      </c>
      <c r="G27" s="161">
        <v>15</v>
      </c>
      <c r="H27" s="161">
        <v>19</v>
      </c>
      <c r="I27" s="161">
        <v>9</v>
      </c>
      <c r="J27" s="161">
        <v>12</v>
      </c>
      <c r="K27" s="161">
        <v>8</v>
      </c>
      <c r="L27" s="161">
        <v>13</v>
      </c>
      <c r="M27" s="161">
        <v>7</v>
      </c>
      <c r="N27" s="161">
        <v>12</v>
      </c>
      <c r="O27" s="161">
        <v>14</v>
      </c>
      <c r="P27" s="161">
        <v>0</v>
      </c>
      <c r="Q27" s="161">
        <v>12</v>
      </c>
      <c r="R27" s="161">
        <v>13</v>
      </c>
      <c r="S27" s="161">
        <v>32</v>
      </c>
      <c r="T27" s="161">
        <v>14</v>
      </c>
      <c r="U27" s="161">
        <v>18</v>
      </c>
      <c r="V27" s="161">
        <v>-1</v>
      </c>
      <c r="W27" s="161">
        <v>-11</v>
      </c>
      <c r="X27" s="161">
        <v>16</v>
      </c>
      <c r="Y27" s="161">
        <v>4</v>
      </c>
      <c r="Z27" s="161">
        <v>-1</v>
      </c>
      <c r="AB27" s="331" t="s">
        <v>22</v>
      </c>
      <c r="AC27" s="331">
        <f t="shared" si="1"/>
        <v>-0.86009209798262398</v>
      </c>
      <c r="AD27" s="331">
        <f t="shared" si="1"/>
        <v>-1.0126756051745092</v>
      </c>
      <c r="AE27" s="331">
        <f t="shared" si="1"/>
        <v>-1.0155280939656171</v>
      </c>
      <c r="AF27" s="331">
        <f t="shared" si="1"/>
        <v>-0.90331614211201972</v>
      </c>
      <c r="AG27" s="331">
        <f t="shared" si="1"/>
        <v>-0.98406609231790065</v>
      </c>
      <c r="AH27" s="331">
        <f t="shared" si="1"/>
        <v>-0.96780032085317613</v>
      </c>
      <c r="AI27" s="331">
        <f t="shared" si="1"/>
        <v>-0.94988302902899968</v>
      </c>
      <c r="AJ27" s="331">
        <f t="shared" si="1"/>
        <v>-1.0388233531136544</v>
      </c>
      <c r="AK27" s="331">
        <f t="shared" si="1"/>
        <v>-1.0090746519892726</v>
      </c>
      <c r="AL27" s="331">
        <f t="shared" si="1"/>
        <v>-1.0757256571248555</v>
      </c>
      <c r="AM27" s="331">
        <f t="shared" si="1"/>
        <v>-1.1035070609631474</v>
      </c>
      <c r="AN27" s="331">
        <f t="shared" si="1"/>
        <v>-1.1902786917191792</v>
      </c>
      <c r="AO27" s="331">
        <f t="shared" si="1"/>
        <v>-1.1413501685504559</v>
      </c>
      <c r="AP27" s="331">
        <f t="shared" si="1"/>
        <v>-1.2485742388607277</v>
      </c>
      <c r="AQ27" s="331">
        <f t="shared" si="1"/>
        <v>-1.213677130123554</v>
      </c>
      <c r="AR27" s="331">
        <f t="shared" si="1"/>
        <v>-1.0657282120479659</v>
      </c>
      <c r="AS27" s="331">
        <f t="shared" si="2"/>
        <v>-1.1588420744574983</v>
      </c>
      <c r="AT27" s="331">
        <f t="shared" si="2"/>
        <v>-0.81234321120016728</v>
      </c>
      <c r="AU27" s="331">
        <f t="shared" si="2"/>
        <v>-1.0161422163153246</v>
      </c>
      <c r="AV27" s="331">
        <f t="shared" si="2"/>
        <v>-0.91437100095804857</v>
      </c>
      <c r="AW27" s="331">
        <f t="shared" si="2"/>
        <v>-1.4237955469190891</v>
      </c>
      <c r="AX27" s="331">
        <f t="shared" si="2"/>
        <v>-1.5631198974850693</v>
      </c>
      <c r="AY27" s="331">
        <f t="shared" si="2"/>
        <v>-1.1174454957517477</v>
      </c>
      <c r="AZ27" s="331">
        <f t="shared" si="2"/>
        <v>-1.3888534404581607</v>
      </c>
      <c r="BA27" s="331">
        <f t="shared" si="2"/>
        <v>-1.3799274923977676</v>
      </c>
    </row>
    <row r="28" spans="1:53">
      <c r="A28" s="161" t="s">
        <v>23</v>
      </c>
      <c r="B28" s="333" t="s">
        <v>69</v>
      </c>
      <c r="C28" s="333" t="s">
        <v>69</v>
      </c>
      <c r="D28" s="161">
        <v>110</v>
      </c>
      <c r="E28" s="161">
        <v>94</v>
      </c>
      <c r="F28" s="161">
        <v>59</v>
      </c>
      <c r="G28" s="161">
        <v>64</v>
      </c>
      <c r="H28" s="161">
        <v>65</v>
      </c>
      <c r="I28" s="161">
        <v>63</v>
      </c>
      <c r="J28" s="161">
        <v>66</v>
      </c>
      <c r="K28" s="161">
        <v>70</v>
      </c>
      <c r="L28" s="161">
        <v>86</v>
      </c>
      <c r="M28" s="161">
        <v>87</v>
      </c>
      <c r="N28" s="161">
        <v>69</v>
      </c>
      <c r="O28" s="161">
        <v>98</v>
      </c>
      <c r="P28" s="161">
        <v>53</v>
      </c>
      <c r="Q28" s="161">
        <v>44</v>
      </c>
      <c r="R28" s="161">
        <v>69</v>
      </c>
      <c r="S28" s="161">
        <v>61</v>
      </c>
      <c r="T28" s="161">
        <v>45</v>
      </c>
      <c r="U28" s="161">
        <v>56</v>
      </c>
      <c r="V28" s="161">
        <v>46</v>
      </c>
      <c r="W28" s="161">
        <v>51</v>
      </c>
      <c r="X28" s="161">
        <v>58</v>
      </c>
      <c r="Y28" s="161">
        <v>70</v>
      </c>
      <c r="Z28" s="161">
        <v>43</v>
      </c>
      <c r="AB28" s="331" t="s">
        <v>23</v>
      </c>
      <c r="AC28" s="331" t="e">
        <f t="shared" si="1"/>
        <v>#VALUE!</v>
      </c>
      <c r="AD28" s="331" t="e">
        <f t="shared" si="1"/>
        <v>#VALUE!</v>
      </c>
      <c r="AE28" s="331">
        <f t="shared" si="1"/>
        <v>0.11465639770579544</v>
      </c>
      <c r="AF28" s="331">
        <f t="shared" si="1"/>
        <v>-5.0938880194287628E-3</v>
      </c>
      <c r="AG28" s="331">
        <f t="shared" si="1"/>
        <v>-0.4620409164919303</v>
      </c>
      <c r="AH28" s="331">
        <f t="shared" si="1"/>
        <v>-0.36568991300902137</v>
      </c>
      <c r="AI28" s="331">
        <f t="shared" si="1"/>
        <v>-0.36206303797069489</v>
      </c>
      <c r="AJ28" s="331">
        <f t="shared" si="1"/>
        <v>-0.35437237922687442</v>
      </c>
      <c r="AK28" s="331">
        <f t="shared" si="1"/>
        <v>-0.29756173089128712</v>
      </c>
      <c r="AL28" s="331">
        <f t="shared" si="1"/>
        <v>-0.23855004111973785</v>
      </c>
      <c r="AM28" s="331">
        <f t="shared" si="1"/>
        <v>-1.8171523458974076E-2</v>
      </c>
      <c r="AN28" s="331">
        <f t="shared" si="1"/>
        <v>2.5325078547216655E-2</v>
      </c>
      <c r="AO28" s="331">
        <f t="shared" si="1"/>
        <v>-0.21636970019913851</v>
      </c>
      <c r="AP28" s="331">
        <f t="shared" si="1"/>
        <v>0.262507070496866</v>
      </c>
      <c r="AQ28" s="331">
        <f t="shared" si="1"/>
        <v>-0.35478496936849713</v>
      </c>
      <c r="AR28" s="331">
        <f t="shared" si="1"/>
        <v>-0.4939363090569614</v>
      </c>
      <c r="AS28" s="331">
        <f t="shared" si="2"/>
        <v>-0.12229651099522949</v>
      </c>
      <c r="AT28" s="331">
        <f t="shared" si="2"/>
        <v>-0.27122533794788201</v>
      </c>
      <c r="AU28" s="331">
        <f t="shared" si="2"/>
        <v>-0.4492968154401949</v>
      </c>
      <c r="AV28" s="331">
        <f t="shared" si="2"/>
        <v>-0.14406954013511608</v>
      </c>
      <c r="AW28" s="331">
        <f t="shared" si="2"/>
        <v>-0.45446552118421013</v>
      </c>
      <c r="AX28" s="331">
        <f t="shared" si="2"/>
        <v>-0.30450387613345509</v>
      </c>
      <c r="AY28" s="331">
        <f t="shared" si="2"/>
        <v>-0.19135958806742404</v>
      </c>
      <c r="AZ28" s="331">
        <f t="shared" si="2"/>
        <v>0.10509368292174663</v>
      </c>
      <c r="BA28" s="331">
        <f t="shared" si="2"/>
        <v>-0.43689460631470539</v>
      </c>
    </row>
    <row r="29" spans="1:53">
      <c r="A29" s="161" t="s">
        <v>24</v>
      </c>
      <c r="B29" s="161">
        <v>127</v>
      </c>
      <c r="C29" s="161">
        <v>87</v>
      </c>
      <c r="D29" s="161">
        <v>62</v>
      </c>
      <c r="E29" s="161">
        <v>48</v>
      </c>
      <c r="F29" s="161">
        <v>39</v>
      </c>
      <c r="G29" s="161">
        <v>43</v>
      </c>
      <c r="H29" s="161">
        <v>42</v>
      </c>
      <c r="I29" s="161">
        <v>43</v>
      </c>
      <c r="J29" s="161">
        <v>37</v>
      </c>
      <c r="K29" s="161">
        <v>32</v>
      </c>
      <c r="L29" s="161">
        <v>42</v>
      </c>
      <c r="M29" s="161">
        <v>31</v>
      </c>
      <c r="N29" s="161">
        <v>37</v>
      </c>
      <c r="O29" s="161">
        <v>41</v>
      </c>
      <c r="P29" s="161">
        <v>33</v>
      </c>
      <c r="Q29" s="161">
        <v>35</v>
      </c>
      <c r="R29" s="161">
        <v>39</v>
      </c>
      <c r="S29" s="161">
        <v>47</v>
      </c>
      <c r="T29" s="161">
        <v>28</v>
      </c>
      <c r="U29" s="161">
        <v>32</v>
      </c>
      <c r="V29" s="161">
        <v>46</v>
      </c>
      <c r="W29" s="161">
        <v>34</v>
      </c>
      <c r="X29" s="161">
        <v>42</v>
      </c>
      <c r="Y29" s="161">
        <v>49</v>
      </c>
      <c r="Z29" s="161">
        <v>46</v>
      </c>
      <c r="AB29" s="331" t="s">
        <v>24</v>
      </c>
      <c r="AC29" s="331">
        <f t="shared" si="1"/>
        <v>0.18107202062792088</v>
      </c>
      <c r="AD29" s="331">
        <f t="shared" si="1"/>
        <v>-0.24882886298573656</v>
      </c>
      <c r="AE29" s="331">
        <f t="shared" si="1"/>
        <v>-0.53116331182072596</v>
      </c>
      <c r="AF29" s="331">
        <f t="shared" si="1"/>
        <v>-0.60390872408115603</v>
      </c>
      <c r="AG29" s="331">
        <f t="shared" si="1"/>
        <v>-0.71062433355191623</v>
      </c>
      <c r="AH29" s="331">
        <f t="shared" si="1"/>
        <v>-0.62373723065651632</v>
      </c>
      <c r="AI29" s="331">
        <f t="shared" si="1"/>
        <v>-0.65597303349984726</v>
      </c>
      <c r="AJ29" s="331">
        <f t="shared" si="1"/>
        <v>-0.6078727399256818</v>
      </c>
      <c r="AK29" s="331">
        <f t="shared" si="1"/>
        <v>-0.67967052185131638</v>
      </c>
      <c r="AL29" s="331">
        <f t="shared" si="1"/>
        <v>-0.75165767673577766</v>
      </c>
      <c r="AM29" s="331">
        <f t="shared" si="1"/>
        <v>-0.67234636798203751</v>
      </c>
      <c r="AN29" s="331">
        <f t="shared" si="1"/>
        <v>-0.82559756063926049</v>
      </c>
      <c r="AO29" s="331">
        <f t="shared" si="1"/>
        <v>-0.73565698067707108</v>
      </c>
      <c r="AP29" s="331">
        <f t="shared" si="1"/>
        <v>-0.76286953228150123</v>
      </c>
      <c r="AQ29" s="331">
        <f t="shared" si="1"/>
        <v>-0.678895218710028</v>
      </c>
      <c r="AR29" s="331">
        <f t="shared" si="1"/>
        <v>-0.65475278177318141</v>
      </c>
      <c r="AS29" s="331">
        <f t="shared" si="2"/>
        <v>-0.67758877713573062</v>
      </c>
      <c r="AT29" s="331">
        <f t="shared" si="2"/>
        <v>-0.5324546560696749</v>
      </c>
      <c r="AU29" s="331">
        <f t="shared" si="2"/>
        <v>-0.76014751914591117</v>
      </c>
      <c r="AV29" s="331">
        <f t="shared" si="2"/>
        <v>-0.6305757259180208</v>
      </c>
      <c r="AW29" s="331">
        <f t="shared" si="2"/>
        <v>-0.45446552118421013</v>
      </c>
      <c r="AX29" s="331">
        <f t="shared" si="2"/>
        <v>-0.64960826908470415</v>
      </c>
      <c r="AY29" s="331">
        <f t="shared" si="2"/>
        <v>-0.54415421956621401</v>
      </c>
      <c r="AZ29" s="331">
        <f t="shared" si="2"/>
        <v>-0.3702531290627693</v>
      </c>
      <c r="BA29" s="331">
        <f t="shared" si="2"/>
        <v>-0.3725969095363148</v>
      </c>
    </row>
    <row r="30" spans="1:53">
      <c r="A30" s="161" t="s">
        <v>25</v>
      </c>
      <c r="B30" s="161">
        <v>82</v>
      </c>
      <c r="C30" s="161">
        <v>77</v>
      </c>
      <c r="D30" s="161">
        <v>67</v>
      </c>
      <c r="E30" s="161">
        <v>66</v>
      </c>
      <c r="F30" s="161">
        <v>69</v>
      </c>
      <c r="G30" s="161">
        <v>79</v>
      </c>
      <c r="H30" s="161">
        <v>71</v>
      </c>
      <c r="I30" s="161">
        <v>66</v>
      </c>
      <c r="J30" s="161">
        <v>73</v>
      </c>
      <c r="K30" s="161">
        <v>64</v>
      </c>
      <c r="L30" s="161">
        <v>55</v>
      </c>
      <c r="M30" s="161">
        <v>59</v>
      </c>
      <c r="N30" s="161">
        <v>54</v>
      </c>
      <c r="O30" s="161">
        <v>55</v>
      </c>
      <c r="P30" s="161">
        <v>52</v>
      </c>
      <c r="Q30" s="161">
        <v>48</v>
      </c>
      <c r="R30" s="161">
        <v>55</v>
      </c>
      <c r="S30" s="161">
        <v>42</v>
      </c>
      <c r="T30" s="161">
        <v>50</v>
      </c>
      <c r="U30" s="161">
        <v>37</v>
      </c>
      <c r="V30" s="161">
        <v>56</v>
      </c>
      <c r="W30" s="161">
        <v>49</v>
      </c>
      <c r="X30" s="161">
        <v>46</v>
      </c>
      <c r="Y30" s="161">
        <v>45</v>
      </c>
      <c r="Z30" s="161">
        <v>47</v>
      </c>
      <c r="AB30" s="331" t="s">
        <v>25</v>
      </c>
      <c r="AC30" s="331">
        <f t="shared" si="1"/>
        <v>-0.46074147714570268</v>
      </c>
      <c r="AD30" s="331">
        <f t="shared" si="1"/>
        <v>-0.37613665335053198</v>
      </c>
      <c r="AE30" s="331">
        <f t="shared" si="1"/>
        <v>-0.46389042541171327</v>
      </c>
      <c r="AF30" s="331">
        <f t="shared" si="1"/>
        <v>-0.36958987518743669</v>
      </c>
      <c r="AG30" s="331">
        <f t="shared" si="1"/>
        <v>-0.33774920796193736</v>
      </c>
      <c r="AH30" s="331">
        <f t="shared" si="1"/>
        <v>-0.18137040040366789</v>
      </c>
      <c r="AI30" s="331">
        <f t="shared" si="1"/>
        <v>-0.28539086522395951</v>
      </c>
      <c r="AJ30" s="331">
        <f t="shared" si="1"/>
        <v>-0.31634732512205332</v>
      </c>
      <c r="AK30" s="331">
        <f t="shared" si="1"/>
        <v>-0.20532857445265934</v>
      </c>
      <c r="AL30" s="331">
        <f t="shared" si="1"/>
        <v>-0.31956703621700733</v>
      </c>
      <c r="AM30" s="331">
        <f t="shared" si="1"/>
        <v>-0.47906743664567786</v>
      </c>
      <c r="AN30" s="331">
        <f t="shared" si="1"/>
        <v>-0.40013624104602191</v>
      </c>
      <c r="AO30" s="331">
        <f t="shared" si="1"/>
        <v>-0.45978561292316938</v>
      </c>
      <c r="AP30" s="331">
        <f t="shared" si="1"/>
        <v>-0.51102264738856895</v>
      </c>
      <c r="AQ30" s="331">
        <f t="shared" si="1"/>
        <v>-0.3709904818355737</v>
      </c>
      <c r="AR30" s="331">
        <f t="shared" si="1"/>
        <v>-0.4224623211830858</v>
      </c>
      <c r="AS30" s="331">
        <f t="shared" si="2"/>
        <v>-0.3814329018607967</v>
      </c>
      <c r="AT30" s="331">
        <f t="shared" si="2"/>
        <v>-0.62575084111317236</v>
      </c>
      <c r="AU30" s="331">
        <f t="shared" si="2"/>
        <v>-0.35787013787969013</v>
      </c>
      <c r="AV30" s="331">
        <f t="shared" si="2"/>
        <v>-0.52922027054658227</v>
      </c>
      <c r="AW30" s="331">
        <f t="shared" si="2"/>
        <v>-0.24822509017678904</v>
      </c>
      <c r="AX30" s="331">
        <f t="shared" si="2"/>
        <v>-0.34510439295124906</v>
      </c>
      <c r="AY30" s="331">
        <f t="shared" si="2"/>
        <v>-0.45595556169151646</v>
      </c>
      <c r="AZ30" s="331">
        <f t="shared" si="2"/>
        <v>-0.46079537896458189</v>
      </c>
      <c r="BA30" s="331">
        <f t="shared" si="2"/>
        <v>-0.35116434394351792</v>
      </c>
    </row>
    <row r="31" spans="1:53">
      <c r="A31" s="161" t="s">
        <v>26</v>
      </c>
      <c r="B31" s="161">
        <v>53</v>
      </c>
      <c r="C31" s="161">
        <v>56</v>
      </c>
      <c r="D31" s="161">
        <v>54</v>
      </c>
      <c r="E31" s="161">
        <v>53</v>
      </c>
      <c r="F31" s="161">
        <v>63</v>
      </c>
      <c r="G31" s="161">
        <v>57</v>
      </c>
      <c r="H31" s="161">
        <v>50</v>
      </c>
      <c r="I31" s="161">
        <v>54</v>
      </c>
      <c r="J31" s="161">
        <v>56</v>
      </c>
      <c r="K31" s="161">
        <v>51</v>
      </c>
      <c r="L31" s="161">
        <v>50</v>
      </c>
      <c r="M31" s="161">
        <v>54</v>
      </c>
      <c r="N31" s="161">
        <v>46</v>
      </c>
      <c r="O31" s="161">
        <v>46</v>
      </c>
      <c r="P31" s="161">
        <v>43</v>
      </c>
      <c r="Q31" s="161">
        <v>41</v>
      </c>
      <c r="R31" s="161">
        <v>47</v>
      </c>
      <c r="S31" s="161">
        <v>43</v>
      </c>
      <c r="T31" s="161">
        <v>49</v>
      </c>
      <c r="U31" s="161">
        <v>26</v>
      </c>
      <c r="V31" s="161">
        <v>38</v>
      </c>
      <c r="W31" s="161">
        <v>37</v>
      </c>
      <c r="X31" s="161">
        <v>27</v>
      </c>
      <c r="Y31" s="161">
        <v>30</v>
      </c>
      <c r="Z31" s="161">
        <v>32</v>
      </c>
      <c r="AB31" s="331" t="s">
        <v>26</v>
      </c>
      <c r="AC31" s="331">
        <f t="shared" si="1"/>
        <v>-0.87435462015537124</v>
      </c>
      <c r="AD31" s="331">
        <f t="shared" si="1"/>
        <v>-0.64348301311660239</v>
      </c>
      <c r="AE31" s="331">
        <f t="shared" si="1"/>
        <v>-0.63879993007514613</v>
      </c>
      <c r="AF31" s="331">
        <f t="shared" si="1"/>
        <v>-0.53882015494401181</v>
      </c>
      <c r="AG31" s="331">
        <f t="shared" si="1"/>
        <v>-0.41232423307993316</v>
      </c>
      <c r="AH31" s="331">
        <f t="shared" ref="AH31:AR32" si="3">(G31-G$33)/G$34</f>
        <v>-0.45170568555818635</v>
      </c>
      <c r="AI31" s="331">
        <f t="shared" si="3"/>
        <v>-0.55374346983753342</v>
      </c>
      <c r="AJ31" s="331">
        <f t="shared" si="3"/>
        <v>-0.46844754154133772</v>
      </c>
      <c r="AK31" s="331">
        <f t="shared" si="3"/>
        <v>-0.4293233829464696</v>
      </c>
      <c r="AL31" s="331">
        <f t="shared" si="3"/>
        <v>-0.49510385892775777</v>
      </c>
      <c r="AM31" s="331">
        <f t="shared" si="3"/>
        <v>-0.55340548715966231</v>
      </c>
      <c r="AN31" s="331">
        <f t="shared" si="3"/>
        <v>-0.47611147668767168</v>
      </c>
      <c r="AO31" s="331">
        <f t="shared" si="3"/>
        <v>-0.58960743304265251</v>
      </c>
      <c r="AP31" s="331">
        <f t="shared" si="3"/>
        <v>-0.67292421624831111</v>
      </c>
      <c r="AQ31" s="331">
        <f t="shared" si="3"/>
        <v>-0.51684009403926257</v>
      </c>
      <c r="AR31" s="331">
        <f t="shared" si="3"/>
        <v>-0.54754179996236807</v>
      </c>
      <c r="AS31" s="331">
        <f t="shared" si="2"/>
        <v>-0.52951083949826361</v>
      </c>
      <c r="AT31" s="331">
        <f t="shared" si="2"/>
        <v>-0.60709160410447294</v>
      </c>
      <c r="AU31" s="331">
        <f t="shared" si="2"/>
        <v>-0.37615547339179106</v>
      </c>
      <c r="AV31" s="331">
        <f t="shared" si="2"/>
        <v>-0.75220227236374693</v>
      </c>
      <c r="AW31" s="331">
        <f t="shared" si="2"/>
        <v>-0.61945786599014696</v>
      </c>
      <c r="AX31" s="331">
        <f t="shared" si="2"/>
        <v>-0.58870749385801313</v>
      </c>
      <c r="AY31" s="331">
        <f t="shared" si="2"/>
        <v>-0.87489918659632948</v>
      </c>
      <c r="AZ31" s="331">
        <f t="shared" si="2"/>
        <v>-0.80032881609637896</v>
      </c>
      <c r="BA31" s="331">
        <f t="shared" si="2"/>
        <v>-0.67265282783547087</v>
      </c>
    </row>
    <row r="32" spans="1:53">
      <c r="A32" s="161" t="s">
        <v>42</v>
      </c>
      <c r="B32" s="161">
        <v>95</v>
      </c>
      <c r="C32" s="333" t="s">
        <v>69</v>
      </c>
      <c r="D32" s="333" t="s">
        <v>69</v>
      </c>
      <c r="E32" s="333" t="s">
        <v>69</v>
      </c>
      <c r="F32" s="333" t="s">
        <v>69</v>
      </c>
      <c r="G32" s="161">
        <v>84</v>
      </c>
      <c r="H32" s="333" t="s">
        <v>69</v>
      </c>
      <c r="I32" s="333" t="s">
        <v>69</v>
      </c>
      <c r="J32" s="333" t="s">
        <v>69</v>
      </c>
      <c r="K32" s="333" t="s">
        <v>69</v>
      </c>
      <c r="L32" s="161">
        <v>77</v>
      </c>
      <c r="M32" s="161">
        <v>79</v>
      </c>
      <c r="N32" s="161">
        <v>74</v>
      </c>
      <c r="O32" s="161">
        <v>70</v>
      </c>
      <c r="P32" s="161">
        <v>70</v>
      </c>
      <c r="Q32" s="161">
        <v>67</v>
      </c>
      <c r="R32" s="161">
        <v>64</v>
      </c>
      <c r="S32" s="161">
        <v>64</v>
      </c>
      <c r="T32" s="161">
        <v>61</v>
      </c>
      <c r="U32" s="161">
        <v>62</v>
      </c>
      <c r="V32" s="161">
        <v>66</v>
      </c>
      <c r="W32" s="161">
        <v>64</v>
      </c>
      <c r="X32" s="161">
        <v>65</v>
      </c>
      <c r="Y32" s="161">
        <v>66</v>
      </c>
      <c r="Z32" s="161">
        <v>64</v>
      </c>
      <c r="AB32" s="331" t="s">
        <v>42</v>
      </c>
      <c r="AC32" s="331">
        <f>(B32-B$33)/B$34</f>
        <v>-0.27532868889998918</v>
      </c>
      <c r="AD32" s="331" t="e">
        <f>(C32-C$33)/C$34</f>
        <v>#VALUE!</v>
      </c>
      <c r="AE32" s="331" t="e">
        <f>(D32-D$33)/D$34</f>
        <v>#VALUE!</v>
      </c>
      <c r="AF32" s="331" t="e">
        <f>(E32-E$33)/E$34</f>
        <v>#VALUE!</v>
      </c>
      <c r="AG32" s="331" t="e">
        <f>(F32-F$33)/F$34</f>
        <v>#VALUE!</v>
      </c>
      <c r="AH32" s="331">
        <f t="shared" si="3"/>
        <v>-0.11993056286855007</v>
      </c>
      <c r="AI32" s="331" t="e">
        <f t="shared" si="3"/>
        <v>#VALUE!</v>
      </c>
      <c r="AJ32" s="331" t="e">
        <f t="shared" si="3"/>
        <v>#VALUE!</v>
      </c>
      <c r="AK32" s="331" t="e">
        <f t="shared" si="3"/>
        <v>#VALUE!</v>
      </c>
      <c r="AL32" s="331" t="e">
        <f t="shared" si="3"/>
        <v>#VALUE!</v>
      </c>
      <c r="AM32" s="331">
        <f t="shared" si="3"/>
        <v>-0.15198001438414613</v>
      </c>
      <c r="AN32" s="331">
        <f t="shared" si="3"/>
        <v>-9.6235298479422943E-2</v>
      </c>
      <c r="AO32" s="331">
        <f t="shared" si="3"/>
        <v>-0.13523106262446152</v>
      </c>
      <c r="AP32" s="331">
        <f t="shared" si="3"/>
        <v>-0.24118669928899861</v>
      </c>
      <c r="AQ32" s="331">
        <f t="shared" si="3"/>
        <v>-7.9291257428195885E-2</v>
      </c>
      <c r="AR32" s="331">
        <f t="shared" si="3"/>
        <v>-8.2960878782176908E-2</v>
      </c>
      <c r="AS32" s="331">
        <f t="shared" si="2"/>
        <v>-0.21484522201864634</v>
      </c>
      <c r="AT32" s="331">
        <f t="shared" si="2"/>
        <v>-0.21524762692178354</v>
      </c>
      <c r="AU32" s="331">
        <f t="shared" si="2"/>
        <v>-0.15673144724657959</v>
      </c>
      <c r="AV32" s="331">
        <f t="shared" si="2"/>
        <v>-2.2442993689389887E-2</v>
      </c>
      <c r="AW32" s="331">
        <f t="shared" si="2"/>
        <v>-4.1984659169367985E-2</v>
      </c>
      <c r="AX32" s="331">
        <f t="shared" si="2"/>
        <v>-4.0600516817794009E-2</v>
      </c>
      <c r="AY32" s="331">
        <f t="shared" si="2"/>
        <v>-3.7011936786703455E-2</v>
      </c>
      <c r="AZ32" s="331">
        <f t="shared" si="2"/>
        <v>1.4551433019934071E-2</v>
      </c>
      <c r="BA32" s="331">
        <f t="shared" si="2"/>
        <v>1.3189271134028794E-2</v>
      </c>
    </row>
    <row r="33" spans="2:26">
      <c r="B33" s="161">
        <f>AVERAGE(B5:B32)</f>
        <v>114.30434782608695</v>
      </c>
      <c r="C33" s="161">
        <f t="shared" ref="C33:Z33" si="4">AVERAGE(C5:C32)</f>
        <v>106.54545454545455</v>
      </c>
      <c r="D33" s="161">
        <f t="shared" si="4"/>
        <v>101.47826086956522</v>
      </c>
      <c r="E33" s="161">
        <f t="shared" si="4"/>
        <v>94.391304347826093</v>
      </c>
      <c r="F33" s="161">
        <f t="shared" si="4"/>
        <v>96.173913043478265</v>
      </c>
      <c r="G33" s="161">
        <f t="shared" si="4"/>
        <v>93.76</v>
      </c>
      <c r="H33" s="161">
        <f t="shared" si="4"/>
        <v>93.333333333333329</v>
      </c>
      <c r="I33" s="161">
        <f t="shared" si="4"/>
        <v>90.958333333333329</v>
      </c>
      <c r="J33" s="161">
        <f t="shared" si="4"/>
        <v>88.583333333333329</v>
      </c>
      <c r="K33" s="161">
        <f t="shared" si="4"/>
        <v>87.666666666666671</v>
      </c>
      <c r="L33" s="161">
        <f t="shared" si="4"/>
        <v>87.222222222222229</v>
      </c>
      <c r="M33" s="161">
        <f t="shared" si="4"/>
        <v>85.333333333333329</v>
      </c>
      <c r="N33" s="161">
        <f t="shared" si="4"/>
        <v>82.333333333333329</v>
      </c>
      <c r="O33" s="161">
        <f t="shared" si="4"/>
        <v>83.407407407407405</v>
      </c>
      <c r="P33" s="161">
        <f t="shared" si="4"/>
        <v>74.892857142857139</v>
      </c>
      <c r="Q33" s="161">
        <f t="shared" si="4"/>
        <v>71.642857142857139</v>
      </c>
      <c r="R33" s="161">
        <f t="shared" si="4"/>
        <v>75.607142857142861</v>
      </c>
      <c r="S33" s="161">
        <f t="shared" si="4"/>
        <v>75.535714285714292</v>
      </c>
      <c r="T33" s="161">
        <f t="shared" si="4"/>
        <v>69.571428571428569</v>
      </c>
      <c r="U33" s="161">
        <f t="shared" si="4"/>
        <v>63.107142857142854</v>
      </c>
      <c r="V33" s="161">
        <f t="shared" si="4"/>
        <v>68.035714285714292</v>
      </c>
      <c r="W33" s="161">
        <f t="shared" si="4"/>
        <v>66</v>
      </c>
      <c r="X33" s="161">
        <f t="shared" si="4"/>
        <v>66.678571428571431</v>
      </c>
      <c r="Y33" s="161">
        <f t="shared" si="4"/>
        <v>65.357142857142861</v>
      </c>
      <c r="Z33" s="161">
        <f t="shared" si="4"/>
        <v>63.384615384615387</v>
      </c>
    </row>
    <row r="34" spans="2:26">
      <c r="B34" s="161">
        <f>STDEV(B5:B32)</f>
        <v>70.113826144354661</v>
      </c>
      <c r="C34" s="161">
        <f t="shared" ref="C34:Z34" si="5">STDEV(C5:C32)</f>
        <v>78.549788440639773</v>
      </c>
      <c r="D34" s="161">
        <f t="shared" si="5"/>
        <v>74.324148507624358</v>
      </c>
      <c r="E34" s="161">
        <f t="shared" si="5"/>
        <v>76.818404003701417</v>
      </c>
      <c r="F34" s="161">
        <f t="shared" si="5"/>
        <v>80.455889763450244</v>
      </c>
      <c r="G34" s="161">
        <f t="shared" si="5"/>
        <v>81.380423526382145</v>
      </c>
      <c r="H34" s="161">
        <f t="shared" si="5"/>
        <v>78.255249395622116</v>
      </c>
      <c r="I34" s="161">
        <f t="shared" si="5"/>
        <v>78.89535125262681</v>
      </c>
      <c r="J34" s="161">
        <f t="shared" si="5"/>
        <v>75.894616104327113</v>
      </c>
      <c r="K34" s="161">
        <f t="shared" si="5"/>
        <v>74.058535407248414</v>
      </c>
      <c r="L34" s="161">
        <f t="shared" si="5"/>
        <v>67.260305663509428</v>
      </c>
      <c r="M34" s="161">
        <f t="shared" si="5"/>
        <v>65.810917962576113</v>
      </c>
      <c r="N34" s="161">
        <f t="shared" si="5"/>
        <v>61.622922807869273</v>
      </c>
      <c r="O34" s="161">
        <f t="shared" si="5"/>
        <v>55.589331612943404</v>
      </c>
      <c r="P34" s="161">
        <f t="shared" si="5"/>
        <v>61.707397531032775</v>
      </c>
      <c r="Q34" s="161">
        <f t="shared" si="5"/>
        <v>55.964416132180574</v>
      </c>
      <c r="R34" s="161">
        <f t="shared" si="5"/>
        <v>54.025603865351407</v>
      </c>
      <c r="S34" s="161">
        <f t="shared" si="5"/>
        <v>53.592759421715378</v>
      </c>
      <c r="T34" s="161">
        <f t="shared" si="5"/>
        <v>54.688632830292626</v>
      </c>
      <c r="U34" s="161">
        <f t="shared" si="5"/>
        <v>49.331335759643558</v>
      </c>
      <c r="V34" s="161">
        <f t="shared" si="5"/>
        <v>48.487098049364405</v>
      </c>
      <c r="W34" s="161">
        <f t="shared" si="5"/>
        <v>49.260456682744959</v>
      </c>
      <c r="X34" s="161">
        <f t="shared" si="5"/>
        <v>45.352164039533804</v>
      </c>
      <c r="Y34" s="161">
        <f t="shared" si="5"/>
        <v>44.178270413400938</v>
      </c>
      <c r="Z34" s="161">
        <f t="shared" si="5"/>
        <v>46.657969885606398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zoomScale="90" zoomScaleNormal="90" workbookViewId="0">
      <selection activeCell="I25" sqref="A1:XFD1048576"/>
    </sheetView>
  </sheetViews>
  <sheetFormatPr defaultRowHeight="13.8"/>
  <cols>
    <col min="1" max="1" width="14.625" style="514" customWidth="1"/>
    <col min="2" max="2" width="16.75" style="514" customWidth="1"/>
    <col min="3" max="3" width="18.75" style="514" customWidth="1"/>
    <col min="4" max="4" width="9" style="514"/>
    <col min="5" max="5" width="18.125" style="514" customWidth="1"/>
    <col min="6" max="6" width="13.375" style="514" customWidth="1"/>
    <col min="7" max="7" width="16.875" style="514" customWidth="1"/>
    <col min="8" max="16384" width="9" style="514"/>
  </cols>
  <sheetData>
    <row r="1" spans="1:7">
      <c r="A1" s="512"/>
      <c r="B1" s="513" t="s">
        <v>162</v>
      </c>
      <c r="C1" s="513"/>
      <c r="F1" s="515" t="s">
        <v>163</v>
      </c>
      <c r="G1" s="515"/>
    </row>
    <row r="2" spans="1:7">
      <c r="A2" s="516"/>
      <c r="B2" s="516">
        <v>2016</v>
      </c>
      <c r="C2" s="516" t="s">
        <v>161</v>
      </c>
      <c r="F2" s="516">
        <v>2016</v>
      </c>
      <c r="G2" s="516" t="s">
        <v>164</v>
      </c>
    </row>
    <row r="3" spans="1:7">
      <c r="A3" s="514" t="s">
        <v>27</v>
      </c>
      <c r="B3" s="517">
        <v>87.22</v>
      </c>
      <c r="C3" s="518">
        <v>0.2175</v>
      </c>
      <c r="E3" s="514" t="s">
        <v>27</v>
      </c>
      <c r="F3" s="514">
        <f>(B3-B$39)/B$38</f>
        <v>0.50280481029612922</v>
      </c>
      <c r="G3" s="514">
        <f>(C3-C$39)/C$38</f>
        <v>2.4194567619700806</v>
      </c>
    </row>
    <row r="4" spans="1:7">
      <c r="A4" s="514" t="s">
        <v>20</v>
      </c>
      <c r="B4" s="517">
        <v>86.64</v>
      </c>
      <c r="C4" s="518">
        <v>0.10440000000000001</v>
      </c>
      <c r="E4" s="514" t="s">
        <v>20</v>
      </c>
      <c r="F4" s="514">
        <f t="shared" ref="F4:F36" si="0">(B4-B$39)/B$38</f>
        <v>0.39632726336298357</v>
      </c>
      <c r="G4" s="514">
        <f t="shared" ref="G4:G37" si="1">(C4-C$39)/C$38</f>
        <v>0.27479420240303309</v>
      </c>
    </row>
    <row r="5" spans="1:7">
      <c r="A5" s="514" t="s">
        <v>4</v>
      </c>
      <c r="B5" s="517">
        <v>80.150000000000006</v>
      </c>
      <c r="C5" s="518">
        <v>0.1043</v>
      </c>
      <c r="E5" s="514" t="s">
        <v>4</v>
      </c>
      <c r="F5" s="514">
        <f t="shared" si="0"/>
        <v>-0.79511977042342463</v>
      </c>
      <c r="G5" s="514">
        <f t="shared" si="1"/>
        <v>0.27289794903471559</v>
      </c>
    </row>
    <row r="6" spans="1:7">
      <c r="A6" s="514" t="s">
        <v>29</v>
      </c>
      <c r="B6" s="517">
        <v>85.06</v>
      </c>
      <c r="C6" s="518">
        <v>5.1700000000000003E-2</v>
      </c>
      <c r="E6" s="514" t="s">
        <v>29</v>
      </c>
      <c r="F6" s="514">
        <f t="shared" si="0"/>
        <v>0.10626773895889662</v>
      </c>
      <c r="G6" s="514">
        <f t="shared" si="1"/>
        <v>-0.72453132270026854</v>
      </c>
    </row>
    <row r="7" spans="1:7">
      <c r="A7" s="514" t="s">
        <v>6</v>
      </c>
      <c r="B7" s="517">
        <v>84.67</v>
      </c>
      <c r="C7" s="518">
        <v>7.85E-2</v>
      </c>
      <c r="E7" s="514" t="s">
        <v>6</v>
      </c>
      <c r="F7" s="514">
        <f t="shared" si="0"/>
        <v>3.4670767745229397E-2</v>
      </c>
      <c r="G7" s="514">
        <f t="shared" si="1"/>
        <v>-0.21633541999118922</v>
      </c>
    </row>
    <row r="8" spans="1:7">
      <c r="A8" s="514" t="s">
        <v>7</v>
      </c>
      <c r="B8" s="517">
        <v>89.21</v>
      </c>
      <c r="C8" s="518">
        <v>4.9799999999999997E-2</v>
      </c>
      <c r="D8" s="517"/>
      <c r="E8" s="514" t="s">
        <v>7</v>
      </c>
      <c r="F8" s="514">
        <f t="shared" si="0"/>
        <v>0.86813294546330155</v>
      </c>
      <c r="G8" s="514">
        <f t="shared" si="1"/>
        <v>-0.76056013669830036</v>
      </c>
    </row>
    <row r="9" spans="1:7">
      <c r="A9" s="514" t="s">
        <v>9</v>
      </c>
      <c r="B9" s="517">
        <v>88.59</v>
      </c>
      <c r="C9" s="518">
        <v>5.91E-2</v>
      </c>
      <c r="E9" s="514" t="s">
        <v>9</v>
      </c>
      <c r="F9" s="514">
        <f t="shared" si="0"/>
        <v>0.75431211943131971</v>
      </c>
      <c r="G9" s="514">
        <f t="shared" si="1"/>
        <v>-0.5842085734447765</v>
      </c>
    </row>
    <row r="10" spans="1:7">
      <c r="A10" s="514" t="s">
        <v>25</v>
      </c>
      <c r="B10" s="517">
        <v>90.68</v>
      </c>
      <c r="C10" s="518">
        <v>3.1899999999999998E-2</v>
      </c>
      <c r="E10" s="514" t="s">
        <v>25</v>
      </c>
      <c r="F10" s="514">
        <f t="shared" si="0"/>
        <v>1.1379984523455877</v>
      </c>
      <c r="G10" s="514">
        <f t="shared" si="1"/>
        <v>-1.0999894896271258</v>
      </c>
    </row>
    <row r="11" spans="1:7">
      <c r="A11" s="514" t="s">
        <v>11</v>
      </c>
      <c r="B11" s="517">
        <v>88.2</v>
      </c>
      <c r="C11" s="518">
        <v>8.6999999999999994E-2</v>
      </c>
      <c r="E11" s="514" t="s">
        <v>11</v>
      </c>
      <c r="F11" s="514">
        <f t="shared" si="0"/>
        <v>0.68271514821765245</v>
      </c>
      <c r="G11" s="514">
        <f t="shared" si="1"/>
        <v>-5.5153883684205221E-2</v>
      </c>
    </row>
    <row r="12" spans="1:7">
      <c r="A12" s="514" t="s">
        <v>8</v>
      </c>
      <c r="B12" s="517">
        <v>84.26</v>
      </c>
      <c r="C12" s="518">
        <v>8.43E-2</v>
      </c>
      <c r="E12" s="514" t="s">
        <v>8</v>
      </c>
      <c r="F12" s="514">
        <f t="shared" si="0"/>
        <v>-4.0597843017855913E-2</v>
      </c>
      <c r="G12" s="514">
        <f t="shared" si="1"/>
        <v>-0.10635272462877654</v>
      </c>
    </row>
    <row r="13" spans="1:7">
      <c r="A13" s="514" t="s">
        <v>30</v>
      </c>
      <c r="B13" s="517">
        <v>85.81</v>
      </c>
      <c r="C13" s="518">
        <v>0.2792</v>
      </c>
      <c r="E13" s="514" t="s">
        <v>30</v>
      </c>
      <c r="F13" s="514">
        <f t="shared" si="0"/>
        <v>0.2439542220621026</v>
      </c>
      <c r="G13" s="514">
        <f t="shared" si="1"/>
        <v>3.5894450902219535</v>
      </c>
    </row>
    <row r="14" spans="1:7">
      <c r="A14" s="514" t="s">
        <v>17</v>
      </c>
      <c r="B14" s="517">
        <v>84.6</v>
      </c>
      <c r="C14" s="518">
        <v>0.1154</v>
      </c>
      <c r="E14" s="514" t="s">
        <v>17</v>
      </c>
      <c r="F14" s="514">
        <f t="shared" si="0"/>
        <v>2.1820029322262149E-2</v>
      </c>
      <c r="G14" s="514">
        <f t="shared" si="1"/>
        <v>0.48338207291795365</v>
      </c>
    </row>
    <row r="15" spans="1:7">
      <c r="A15" s="514" t="s">
        <v>44</v>
      </c>
      <c r="B15" s="517">
        <v>77.67</v>
      </c>
      <c r="C15" s="518">
        <v>5.7500000000000002E-2</v>
      </c>
      <c r="E15" s="514" t="s">
        <v>44</v>
      </c>
      <c r="F15" s="514">
        <f>(B15-B$39)/B$38</f>
        <v>-1.2504030745513599</v>
      </c>
      <c r="G15" s="514">
        <f t="shared" si="1"/>
        <v>-0.61454862733785587</v>
      </c>
    </row>
    <row r="16" spans="1:7">
      <c r="A16" s="514" t="s">
        <v>31</v>
      </c>
      <c r="B16" s="517">
        <v>90.51</v>
      </c>
      <c r="C16" s="518">
        <v>6.9099999999999995E-2</v>
      </c>
      <c r="D16" s="517"/>
      <c r="E16" s="514" t="s">
        <v>31</v>
      </c>
      <c r="F16" s="514">
        <f t="shared" si="0"/>
        <v>1.1067895161755272</v>
      </c>
      <c r="G16" s="514">
        <f t="shared" si="1"/>
        <v>-0.39458323661303063</v>
      </c>
    </row>
    <row r="17" spans="1:7">
      <c r="A17" s="514" t="s">
        <v>32</v>
      </c>
      <c r="B17" s="517">
        <v>86.6</v>
      </c>
      <c r="C17" s="518">
        <v>3.4799999999999998E-2</v>
      </c>
      <c r="E17" s="514" t="s">
        <v>32</v>
      </c>
      <c r="F17" s="514">
        <f t="shared" si="0"/>
        <v>0.38898398426414477</v>
      </c>
      <c r="G17" s="514">
        <f t="shared" si="1"/>
        <v>-1.0449981419459193</v>
      </c>
    </row>
    <row r="18" spans="1:7">
      <c r="A18" s="514" t="s">
        <v>45</v>
      </c>
      <c r="B18" s="517">
        <v>78.14</v>
      </c>
      <c r="C18" s="518">
        <v>5.21E-2</v>
      </c>
      <c r="E18" s="514" t="s">
        <v>45</v>
      </c>
      <c r="F18" s="514">
        <f t="shared" si="0"/>
        <v>-1.1641195451400177</v>
      </c>
      <c r="G18" s="514">
        <f t="shared" si="1"/>
        <v>-0.71694630922699876</v>
      </c>
    </row>
    <row r="19" spans="1:7">
      <c r="A19" s="514" t="s">
        <v>12</v>
      </c>
      <c r="B19" s="517">
        <v>84.48</v>
      </c>
      <c r="C19" s="518">
        <v>8.43E-2</v>
      </c>
      <c r="E19" s="514" t="s">
        <v>12</v>
      </c>
      <c r="F19" s="514">
        <f t="shared" si="0"/>
        <v>-2.0980797424903383E-4</v>
      </c>
      <c r="G19" s="514">
        <f t="shared" si="1"/>
        <v>-0.10635272462877654</v>
      </c>
    </row>
    <row r="20" spans="1:7">
      <c r="A20" s="514" t="s">
        <v>33</v>
      </c>
      <c r="B20" s="517">
        <v>80.59</v>
      </c>
      <c r="C20" s="518">
        <v>5.7200000000000001E-2</v>
      </c>
      <c r="E20" s="514" t="s">
        <v>33</v>
      </c>
      <c r="F20" s="514">
        <f t="shared" si="0"/>
        <v>-0.71434370033621086</v>
      </c>
      <c r="G20" s="514">
        <f t="shared" si="1"/>
        <v>-0.62023738744280832</v>
      </c>
    </row>
    <row r="21" spans="1:7">
      <c r="A21" s="514" t="s">
        <v>14</v>
      </c>
      <c r="B21" s="517">
        <v>85.71</v>
      </c>
      <c r="C21" s="518">
        <v>8.0199999999999994E-2</v>
      </c>
      <c r="E21" s="514" t="s">
        <v>14</v>
      </c>
      <c r="F21" s="514">
        <f t="shared" si="0"/>
        <v>0.22559602431500692</v>
      </c>
      <c r="G21" s="514">
        <f t="shared" si="1"/>
        <v>-0.18409911272979254</v>
      </c>
    </row>
    <row r="22" spans="1:7">
      <c r="A22" s="514" t="s">
        <v>16</v>
      </c>
      <c r="B22" s="517">
        <v>86.58</v>
      </c>
      <c r="C22" s="518">
        <v>5.1499999999999997E-2</v>
      </c>
      <c r="E22" s="514" t="s">
        <v>16</v>
      </c>
      <c r="F22" s="514">
        <f t="shared" si="0"/>
        <v>0.3853123447147267</v>
      </c>
      <c r="G22" s="514">
        <f t="shared" si="1"/>
        <v>-0.72832382943690355</v>
      </c>
    </row>
    <row r="23" spans="1:7">
      <c r="A23" s="514" t="s">
        <v>35</v>
      </c>
      <c r="B23" s="517">
        <v>73.59</v>
      </c>
      <c r="C23" s="518">
        <v>0.1069</v>
      </c>
      <c r="E23" s="514" t="s">
        <v>35</v>
      </c>
      <c r="F23" s="514">
        <f t="shared" si="0"/>
        <v>-1.9994175426328</v>
      </c>
      <c r="G23" s="514">
        <f t="shared" si="1"/>
        <v>0.32220053661096942</v>
      </c>
    </row>
    <row r="24" spans="1:7">
      <c r="A24" s="514" t="s">
        <v>19</v>
      </c>
      <c r="B24" s="517">
        <v>82.03</v>
      </c>
      <c r="C24" s="518">
        <v>8.09E-2</v>
      </c>
      <c r="E24" s="514" t="s">
        <v>19</v>
      </c>
      <c r="F24" s="514">
        <f t="shared" si="0"/>
        <v>-0.4499856527780558</v>
      </c>
      <c r="G24" s="514">
        <f t="shared" si="1"/>
        <v>-0.17082533915157019</v>
      </c>
    </row>
    <row r="25" spans="1:7">
      <c r="A25" s="514" t="s">
        <v>36</v>
      </c>
      <c r="B25" s="517">
        <v>88</v>
      </c>
      <c r="C25" s="518">
        <v>0.22070000000000001</v>
      </c>
      <c r="E25" s="514" t="s">
        <v>36</v>
      </c>
      <c r="F25" s="514">
        <f t="shared" si="0"/>
        <v>0.64599875272346363</v>
      </c>
      <c r="G25" s="514">
        <f t="shared" si="1"/>
        <v>2.4801368697562394</v>
      </c>
    </row>
    <row r="26" spans="1:7">
      <c r="A26" s="514" t="s">
        <v>37</v>
      </c>
      <c r="B26" s="517">
        <v>86.9</v>
      </c>
      <c r="C26" s="518">
        <v>5.7299999999999997E-2</v>
      </c>
      <c r="E26" s="514" t="s">
        <v>37</v>
      </c>
      <c r="F26" s="514">
        <f t="shared" si="0"/>
        <v>0.44405857750542926</v>
      </c>
      <c r="G26" s="514">
        <f t="shared" si="1"/>
        <v>-0.61834113407449087</v>
      </c>
    </row>
    <row r="27" spans="1:7">
      <c r="A27" s="514" t="s">
        <v>21</v>
      </c>
      <c r="B27" s="517">
        <v>81.260000000000005</v>
      </c>
      <c r="C27" s="518">
        <v>8.1199999999999994E-2</v>
      </c>
      <c r="E27" s="514" t="s">
        <v>21</v>
      </c>
      <c r="F27" s="514">
        <f t="shared" si="0"/>
        <v>-0.59134377543067984</v>
      </c>
      <c r="G27" s="514">
        <f t="shared" si="1"/>
        <v>-0.16513657904661791</v>
      </c>
    </row>
    <row r="28" spans="1:7">
      <c r="A28" s="514" t="s">
        <v>38</v>
      </c>
      <c r="B28" s="517">
        <v>88.63</v>
      </c>
      <c r="C28" s="518">
        <v>0.10879999999999999</v>
      </c>
      <c r="E28" s="514" t="s">
        <v>38</v>
      </c>
      <c r="F28" s="514">
        <f t="shared" si="0"/>
        <v>0.76165539853015585</v>
      </c>
      <c r="G28" s="514">
        <f t="shared" si="1"/>
        <v>0.35822935060900113</v>
      </c>
    </row>
    <row r="29" spans="1:7">
      <c r="A29" s="514" t="s">
        <v>24</v>
      </c>
      <c r="B29" s="517">
        <v>85.42</v>
      </c>
      <c r="C29" s="518">
        <v>0.104</v>
      </c>
      <c r="E29" s="514" t="s">
        <v>24</v>
      </c>
      <c r="F29" s="514">
        <f>(B29-B$39)/B$38</f>
        <v>0.17235725084843539</v>
      </c>
      <c r="G29" s="514">
        <f t="shared" si="1"/>
        <v>0.26720918892976303</v>
      </c>
    </row>
    <row r="30" spans="1:7">
      <c r="A30" s="514" t="s">
        <v>23</v>
      </c>
      <c r="B30" s="517">
        <v>88.98</v>
      </c>
      <c r="C30" s="518">
        <v>0.1215</v>
      </c>
      <c r="E30" s="514" t="s">
        <v>23</v>
      </c>
      <c r="F30" s="514">
        <f t="shared" si="0"/>
        <v>0.82590909064498685</v>
      </c>
      <c r="G30" s="514">
        <f t="shared" si="1"/>
        <v>0.59905352838531867</v>
      </c>
    </row>
    <row r="31" spans="1:7">
      <c r="A31" s="514" t="s">
        <v>160</v>
      </c>
      <c r="B31" s="517">
        <v>70.61</v>
      </c>
      <c r="C31" s="518">
        <v>6.0100000000000001E-2</v>
      </c>
      <c r="E31" s="514" t="s">
        <v>160</v>
      </c>
      <c r="F31" s="514">
        <f t="shared" si="0"/>
        <v>-2.5464918354962061</v>
      </c>
      <c r="G31" s="514">
        <f t="shared" si="1"/>
        <v>-0.56524603976160193</v>
      </c>
    </row>
    <row r="32" spans="1:7">
      <c r="A32" s="514" t="s">
        <v>10</v>
      </c>
      <c r="B32" s="517">
        <v>88.91</v>
      </c>
      <c r="C32" s="518">
        <v>0.10009999999999999</v>
      </c>
      <c r="E32" s="514" t="s">
        <v>10</v>
      </c>
      <c r="F32" s="514">
        <f t="shared" si="0"/>
        <v>0.81305835222201961</v>
      </c>
      <c r="G32" s="514">
        <f t="shared" si="1"/>
        <v>0.19325530756538209</v>
      </c>
    </row>
    <row r="33" spans="1:7">
      <c r="A33" s="514" t="s">
        <v>26</v>
      </c>
      <c r="B33" s="517">
        <v>90.43</v>
      </c>
      <c r="C33" s="518">
        <v>5.5800000000000002E-2</v>
      </c>
      <c r="E33" s="514" t="s">
        <v>26</v>
      </c>
      <c r="F33" s="514">
        <f t="shared" si="0"/>
        <v>1.0921029579778523</v>
      </c>
      <c r="G33" s="514">
        <f t="shared" si="1"/>
        <v>-0.64678493459925268</v>
      </c>
    </row>
    <row r="34" spans="1:7">
      <c r="A34" s="514" t="s">
        <v>40</v>
      </c>
      <c r="B34" s="517">
        <v>86.93</v>
      </c>
      <c r="C34" s="518">
        <v>4.7100000000000003E-2</v>
      </c>
      <c r="E34" s="514" t="s">
        <v>40</v>
      </c>
      <c r="F34" s="514">
        <f t="shared" si="0"/>
        <v>0.4495660368295577</v>
      </c>
      <c r="G34" s="514">
        <f t="shared" si="1"/>
        <v>-0.81175897764287175</v>
      </c>
    </row>
    <row r="35" spans="1:7">
      <c r="A35" s="514" t="s">
        <v>41</v>
      </c>
      <c r="B35" s="517">
        <v>67.680000000000007</v>
      </c>
      <c r="C35" s="518">
        <v>7.3099999999999998E-2</v>
      </c>
      <c r="E35" s="514" t="s">
        <v>41</v>
      </c>
      <c r="F35" s="514">
        <f t="shared" si="0"/>
        <v>-3.0843870294860625</v>
      </c>
      <c r="G35" s="514">
        <f t="shared" si="1"/>
        <v>-0.3187331018803321</v>
      </c>
    </row>
    <row r="36" spans="1:7">
      <c r="A36" s="514" t="s">
        <v>42</v>
      </c>
      <c r="B36" s="517">
        <v>87.38</v>
      </c>
      <c r="C36" s="518">
        <v>7.0199999999999999E-2</v>
      </c>
      <c r="E36" s="514" t="s">
        <v>42</v>
      </c>
      <c r="F36" s="514">
        <f t="shared" si="0"/>
        <v>0.53217792669147923</v>
      </c>
      <c r="G36" s="514">
        <f t="shared" si="1"/>
        <v>-0.37372444956153844</v>
      </c>
    </row>
    <row r="37" spans="1:7">
      <c r="A37" s="514" t="s">
        <v>105</v>
      </c>
      <c r="B37" s="517">
        <v>84.72</v>
      </c>
      <c r="C37" s="518">
        <v>0.10929999999999999</v>
      </c>
      <c r="E37" s="514" t="s">
        <v>105</v>
      </c>
      <c r="F37" s="514">
        <f>(B37-B$39)/B$38</f>
        <v>4.3849866618775941E-2</v>
      </c>
      <c r="G37" s="514">
        <f t="shared" si="1"/>
        <v>0.36771061745058842</v>
      </c>
    </row>
    <row r="38" spans="1:7">
      <c r="B38" s="514">
        <f>STDEV(B3:B37)</f>
        <v>5.4471577971660494</v>
      </c>
      <c r="C38" s="514">
        <f>STDEV(C3:C37)</f>
        <v>5.2735568817330401E-2</v>
      </c>
    </row>
    <row r="39" spans="1:7">
      <c r="B39" s="514">
        <f>AVERAGE(B3:B37)</f>
        <v>84.481142857142842</v>
      </c>
      <c r="C39" s="514">
        <f>AVERAGE(C3:C37)</f>
        <v>8.9908571428571435E-2</v>
      </c>
    </row>
    <row r="42" spans="1:7">
      <c r="A42" s="516"/>
      <c r="B42" s="516"/>
    </row>
    <row r="43" spans="1:7">
      <c r="B43" s="517"/>
    </row>
    <row r="44" spans="1:7">
      <c r="B44" s="517"/>
    </row>
    <row r="45" spans="1:7">
      <c r="B45" s="517"/>
    </row>
    <row r="46" spans="1:7">
      <c r="B46" s="517"/>
    </row>
    <row r="47" spans="1:7">
      <c r="B47" s="517"/>
    </row>
    <row r="48" spans="1:7">
      <c r="B48" s="517"/>
    </row>
    <row r="49" spans="2:2">
      <c r="B49" s="517"/>
    </row>
    <row r="50" spans="2:2">
      <c r="B50" s="517"/>
    </row>
    <row r="51" spans="2:2">
      <c r="B51" s="517"/>
    </row>
    <row r="52" spans="2:2">
      <c r="B52" s="517"/>
    </row>
    <row r="53" spans="2:2">
      <c r="B53" s="517"/>
    </row>
    <row r="54" spans="2:2">
      <c r="B54" s="517"/>
    </row>
    <row r="55" spans="2:2">
      <c r="B55" s="517"/>
    </row>
    <row r="56" spans="2:2">
      <c r="B56" s="517"/>
    </row>
    <row r="57" spans="2:2">
      <c r="B57" s="517"/>
    </row>
    <row r="58" spans="2:2">
      <c r="B58" s="517"/>
    </row>
    <row r="59" spans="2:2">
      <c r="B59" s="517"/>
    </row>
    <row r="60" spans="2:2">
      <c r="B60" s="517"/>
    </row>
    <row r="61" spans="2:2">
      <c r="B61" s="517"/>
    </row>
    <row r="62" spans="2:2">
      <c r="B62" s="517"/>
    </row>
    <row r="63" spans="2:2">
      <c r="B63" s="517"/>
    </row>
    <row r="64" spans="2:2">
      <c r="B64" s="517"/>
    </row>
    <row r="65" spans="2:2">
      <c r="B65" s="517"/>
    </row>
    <row r="66" spans="2:2">
      <c r="B66" s="517"/>
    </row>
    <row r="67" spans="2:2">
      <c r="B67" s="517"/>
    </row>
    <row r="68" spans="2:2">
      <c r="B68" s="517"/>
    </row>
    <row r="69" spans="2:2">
      <c r="B69" s="517"/>
    </row>
    <row r="70" spans="2:2">
      <c r="B70" s="517"/>
    </row>
  </sheetData>
  <mergeCells count="2">
    <mergeCell ref="B1:C1"/>
    <mergeCell ref="F1:G1"/>
  </mergeCells>
  <hyperlinks>
    <hyperlink ref="B16" r:id="rId1" display="http://epi.yale.edu/country/iceland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7"/>
  <sheetViews>
    <sheetView workbookViewId="0">
      <selection activeCell="F12" sqref="A1:XFD1048576"/>
    </sheetView>
  </sheetViews>
  <sheetFormatPr defaultRowHeight="13.8"/>
  <cols>
    <col min="1" max="1" width="9" style="12"/>
    <col min="2" max="2" width="11.375" style="12" bestFit="1" customWidth="1"/>
    <col min="3" max="16384" width="9" style="12"/>
  </cols>
  <sheetData>
    <row r="1" spans="1:37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P1" s="232" t="s">
        <v>401</v>
      </c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</row>
    <row r="2" spans="1:37">
      <c r="A2" s="331" t="s">
        <v>394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</row>
    <row r="3" spans="1:37">
      <c r="A3" s="331" t="s">
        <v>395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</row>
    <row r="4" spans="1:37">
      <c r="A4" s="331" t="s">
        <v>75</v>
      </c>
      <c r="B4" s="331" t="s">
        <v>57</v>
      </c>
      <c r="C4" s="331" t="s">
        <v>58</v>
      </c>
      <c r="D4" s="331" t="s">
        <v>59</v>
      </c>
      <c r="E4" s="331" t="s">
        <v>60</v>
      </c>
      <c r="F4" s="331" t="s">
        <v>61</v>
      </c>
      <c r="G4" s="331" t="s">
        <v>62</v>
      </c>
      <c r="H4" s="331" t="s">
        <v>63</v>
      </c>
      <c r="I4" s="331" t="s">
        <v>64</v>
      </c>
      <c r="J4" s="331" t="s">
        <v>65</v>
      </c>
      <c r="K4" s="331" t="s">
        <v>66</v>
      </c>
      <c r="L4" s="331" t="s">
        <v>73</v>
      </c>
      <c r="M4" s="331" t="s">
        <v>76</v>
      </c>
      <c r="O4" s="12" t="s">
        <v>398</v>
      </c>
      <c r="P4" s="12" t="s">
        <v>399</v>
      </c>
      <c r="Q4" s="12" t="s">
        <v>87</v>
      </c>
      <c r="R4" s="12" t="s">
        <v>88</v>
      </c>
      <c r="S4" s="12" t="s">
        <v>49</v>
      </c>
      <c r="T4" s="12" t="s">
        <v>50</v>
      </c>
      <c r="U4" s="12" t="s">
        <v>51</v>
      </c>
      <c r="V4" s="12" t="s">
        <v>52</v>
      </c>
      <c r="W4" s="12" t="s">
        <v>53</v>
      </c>
      <c r="X4" s="12" t="s">
        <v>54</v>
      </c>
      <c r="Y4" s="12" t="s">
        <v>55</v>
      </c>
      <c r="Z4" s="12" t="s">
        <v>56</v>
      </c>
      <c r="AA4" s="12" t="s">
        <v>57</v>
      </c>
      <c r="AB4" s="12" t="s">
        <v>58</v>
      </c>
      <c r="AC4" s="12" t="s">
        <v>59</v>
      </c>
      <c r="AD4" s="12" t="s">
        <v>60</v>
      </c>
      <c r="AE4" s="12" t="s">
        <v>61</v>
      </c>
      <c r="AF4" s="12" t="s">
        <v>62</v>
      </c>
      <c r="AG4" s="12" t="s">
        <v>63</v>
      </c>
      <c r="AH4" s="12" t="s">
        <v>64</v>
      </c>
      <c r="AI4" s="12" t="s">
        <v>65</v>
      </c>
      <c r="AJ4" s="12" t="s">
        <v>66</v>
      </c>
      <c r="AK4" s="12" t="s">
        <v>73</v>
      </c>
    </row>
    <row r="5" spans="1:37">
      <c r="A5" s="331" t="s">
        <v>20</v>
      </c>
      <c r="B5" s="331">
        <v>101000</v>
      </c>
      <c r="C5" s="331">
        <v>99000</v>
      </c>
      <c r="D5" s="331">
        <v>97000</v>
      </c>
      <c r="E5" s="331">
        <v>103000</v>
      </c>
      <c r="F5" s="331">
        <v>111000</v>
      </c>
      <c r="G5" s="331">
        <v>87000</v>
      </c>
      <c r="H5" s="331">
        <v>91000</v>
      </c>
      <c r="I5" s="331">
        <v>117000</v>
      </c>
      <c r="J5" s="331">
        <v>98000</v>
      </c>
      <c r="K5" s="331">
        <v>106000</v>
      </c>
      <c r="L5" s="331">
        <v>108558</v>
      </c>
      <c r="M5" s="331">
        <v>106468</v>
      </c>
      <c r="O5" s="12" t="s">
        <v>20</v>
      </c>
      <c r="P5" s="12" t="s">
        <v>400</v>
      </c>
      <c r="Q5" s="12">
        <v>34520</v>
      </c>
      <c r="R5" s="12">
        <v>34500</v>
      </c>
      <c r="S5" s="12">
        <v>34320</v>
      </c>
      <c r="T5" s="12">
        <v>34260</v>
      </c>
      <c r="U5" s="12">
        <v>34170</v>
      </c>
      <c r="V5" s="12">
        <v>34140</v>
      </c>
      <c r="W5" s="12">
        <v>33540</v>
      </c>
      <c r="X5" s="12">
        <v>33730</v>
      </c>
      <c r="Y5" s="12">
        <v>33691</v>
      </c>
      <c r="Z5" s="12">
        <v>33681</v>
      </c>
      <c r="AA5" s="12">
        <v>33690.300000000003</v>
      </c>
      <c r="AB5" s="12">
        <v>32552</v>
      </c>
      <c r="AC5" s="12">
        <v>32566.5</v>
      </c>
      <c r="AD5" s="12">
        <v>32354.2</v>
      </c>
      <c r="AE5" s="12">
        <v>32342.2</v>
      </c>
      <c r="AF5" s="12">
        <v>32018</v>
      </c>
      <c r="AG5" s="12">
        <v>31940</v>
      </c>
      <c r="AH5" s="12">
        <v>31848.1</v>
      </c>
      <c r="AI5" s="12">
        <v>31808.1</v>
      </c>
      <c r="AJ5" s="12">
        <v>31654.1</v>
      </c>
      <c r="AK5" s="12">
        <v>31544.7</v>
      </c>
    </row>
    <row r="6" spans="1:37">
      <c r="A6" s="331" t="s">
        <v>4</v>
      </c>
      <c r="B6" s="332" t="s">
        <v>69</v>
      </c>
      <c r="C6" s="332" t="s">
        <v>69</v>
      </c>
      <c r="D6" s="332" t="s">
        <v>69</v>
      </c>
      <c r="E6" s="332" t="s">
        <v>69</v>
      </c>
      <c r="F6" s="332" t="s">
        <v>69</v>
      </c>
      <c r="G6" s="332" t="s">
        <v>69</v>
      </c>
      <c r="H6" s="332" t="s">
        <v>69</v>
      </c>
      <c r="I6" s="332" t="s">
        <v>69</v>
      </c>
      <c r="J6" s="332" t="s">
        <v>69</v>
      </c>
      <c r="K6" s="332" t="s">
        <v>69</v>
      </c>
      <c r="L6" s="332" t="s">
        <v>69</v>
      </c>
      <c r="M6" s="332" t="s">
        <v>69</v>
      </c>
      <c r="O6" s="12" t="s">
        <v>4</v>
      </c>
      <c r="P6" s="12" t="s">
        <v>400</v>
      </c>
      <c r="X6" s="12">
        <v>13900</v>
      </c>
      <c r="Y6" s="12">
        <v>13890</v>
      </c>
      <c r="Z6" s="12">
        <v>13910</v>
      </c>
      <c r="AA6" s="12">
        <v>13940</v>
      </c>
      <c r="AB6" s="12">
        <v>13930</v>
      </c>
      <c r="AC6" s="12">
        <v>13850</v>
      </c>
      <c r="AD6" s="12">
        <v>13820</v>
      </c>
      <c r="AE6" s="12">
        <v>13690</v>
      </c>
      <c r="AF6" s="12">
        <v>13680</v>
      </c>
      <c r="AG6" s="12">
        <v>13580</v>
      </c>
      <c r="AH6" s="12">
        <v>13570</v>
      </c>
      <c r="AI6" s="12">
        <v>13360</v>
      </c>
      <c r="AJ6" s="12">
        <v>13330</v>
      </c>
      <c r="AK6" s="12">
        <v>13365</v>
      </c>
    </row>
    <row r="7" spans="1:37">
      <c r="A7" s="331" t="s">
        <v>5</v>
      </c>
      <c r="B7" s="332" t="s">
        <v>69</v>
      </c>
      <c r="C7" s="332" t="s">
        <v>69</v>
      </c>
      <c r="D7" s="332" t="s">
        <v>69</v>
      </c>
      <c r="E7" s="331">
        <v>138000</v>
      </c>
      <c r="F7" s="331">
        <v>157000</v>
      </c>
      <c r="G7" s="331">
        <v>178000</v>
      </c>
      <c r="H7" s="331">
        <v>199000</v>
      </c>
      <c r="I7" s="331">
        <v>187000</v>
      </c>
      <c r="J7" s="331">
        <v>191000</v>
      </c>
      <c r="K7" s="331">
        <v>245000</v>
      </c>
      <c r="L7" s="331">
        <v>292381</v>
      </c>
      <c r="M7" s="331">
        <v>296576</v>
      </c>
      <c r="O7" s="12" t="s">
        <v>46</v>
      </c>
      <c r="P7" s="12" t="s">
        <v>400</v>
      </c>
      <c r="Q7" s="12">
        <v>22720</v>
      </c>
      <c r="R7" s="12">
        <v>23120</v>
      </c>
      <c r="S7" s="12">
        <v>23320</v>
      </c>
      <c r="T7" s="12">
        <v>19350</v>
      </c>
      <c r="U7" s="12">
        <v>19410</v>
      </c>
      <c r="V7" s="12">
        <v>20480</v>
      </c>
      <c r="W7" s="12">
        <v>20320</v>
      </c>
      <c r="X7" s="12">
        <v>11690</v>
      </c>
      <c r="Y7" s="12">
        <v>11780</v>
      </c>
      <c r="Z7" s="12">
        <v>11810</v>
      </c>
      <c r="AA7" s="12">
        <v>11960</v>
      </c>
      <c r="AB7" s="12">
        <v>11760</v>
      </c>
      <c r="AC7" s="12">
        <v>12110</v>
      </c>
      <c r="AD7" s="12">
        <v>12300</v>
      </c>
      <c r="AE7" s="12">
        <v>12020</v>
      </c>
      <c r="AF7" s="12">
        <v>12891</v>
      </c>
      <c r="AG7" s="12">
        <v>12996</v>
      </c>
      <c r="AH7" s="12">
        <v>13338</v>
      </c>
      <c r="AI7" s="12">
        <v>13261</v>
      </c>
      <c r="AJ7" s="12">
        <v>13310</v>
      </c>
      <c r="AK7" s="12">
        <v>13019</v>
      </c>
    </row>
    <row r="8" spans="1:37">
      <c r="A8" s="331" t="s">
        <v>46</v>
      </c>
      <c r="B8" s="332" t="s">
        <v>69</v>
      </c>
      <c r="C8" s="332" t="s">
        <v>69</v>
      </c>
      <c r="D8" s="332" t="s">
        <v>69</v>
      </c>
      <c r="E8" s="332" t="s">
        <v>69</v>
      </c>
      <c r="F8" s="332" t="s">
        <v>69</v>
      </c>
      <c r="G8" s="332" t="s">
        <v>69</v>
      </c>
      <c r="H8" s="332" t="s">
        <v>69</v>
      </c>
      <c r="I8" s="332" t="s">
        <v>69</v>
      </c>
      <c r="J8" s="332" t="s">
        <v>69</v>
      </c>
      <c r="K8" s="332" t="s">
        <v>69</v>
      </c>
      <c r="L8" s="332" t="s">
        <v>69</v>
      </c>
      <c r="M8" s="332" t="s">
        <v>69</v>
      </c>
      <c r="O8" s="12" t="s">
        <v>13</v>
      </c>
      <c r="P8" s="12" t="s">
        <v>400</v>
      </c>
      <c r="Q8" s="12">
        <v>1587</v>
      </c>
      <c r="R8" s="12">
        <v>1434</v>
      </c>
      <c r="S8" s="12">
        <v>1431</v>
      </c>
      <c r="T8" s="12">
        <v>1432</v>
      </c>
      <c r="U8" s="12">
        <v>1422</v>
      </c>
      <c r="V8" s="12">
        <v>1442</v>
      </c>
      <c r="W8" s="12">
        <v>1442</v>
      </c>
      <c r="X8" s="12">
        <v>1415</v>
      </c>
      <c r="Y8" s="12">
        <v>1400</v>
      </c>
      <c r="Z8" s="12">
        <v>1400</v>
      </c>
      <c r="AA8" s="12">
        <v>1540</v>
      </c>
      <c r="AB8" s="12">
        <v>1560</v>
      </c>
      <c r="AC8" s="12">
        <v>1670</v>
      </c>
      <c r="AD8" s="12">
        <v>1570</v>
      </c>
      <c r="AE8" s="12">
        <v>1472</v>
      </c>
      <c r="AF8" s="12">
        <v>1156</v>
      </c>
      <c r="AG8" s="12">
        <v>1276</v>
      </c>
      <c r="AH8" s="12">
        <v>1140</v>
      </c>
      <c r="AI8" s="12">
        <v>1163</v>
      </c>
      <c r="AJ8" s="12">
        <v>1164</v>
      </c>
      <c r="AK8" s="12">
        <v>1090</v>
      </c>
    </row>
    <row r="9" spans="1:37">
      <c r="A9" s="331" t="s">
        <v>13</v>
      </c>
      <c r="B9" s="332" t="s">
        <v>69</v>
      </c>
      <c r="C9" s="332" t="s">
        <v>69</v>
      </c>
      <c r="D9" s="332" t="s">
        <v>69</v>
      </c>
      <c r="E9" s="331">
        <v>8000</v>
      </c>
      <c r="F9" s="331">
        <v>7000</v>
      </c>
      <c r="G9" s="331">
        <v>4000</v>
      </c>
      <c r="H9" s="331">
        <v>5000</v>
      </c>
      <c r="I9" s="331">
        <v>4000</v>
      </c>
      <c r="J9" s="331">
        <v>4000</v>
      </c>
      <c r="K9" s="331">
        <v>4000</v>
      </c>
      <c r="L9" s="331">
        <v>4155</v>
      </c>
      <c r="M9" s="331">
        <v>4155</v>
      </c>
      <c r="O9" s="12" t="s">
        <v>6</v>
      </c>
      <c r="P9" s="12" t="s">
        <v>400</v>
      </c>
      <c r="Q9" s="12">
        <v>42820</v>
      </c>
      <c r="R9" s="12">
        <v>42840</v>
      </c>
      <c r="S9" s="12">
        <v>42800</v>
      </c>
      <c r="T9" s="12">
        <v>42800</v>
      </c>
      <c r="U9" s="12">
        <v>42800</v>
      </c>
      <c r="V9" s="12">
        <v>42840</v>
      </c>
      <c r="W9" s="12">
        <v>42820</v>
      </c>
      <c r="X9" s="12">
        <v>42800</v>
      </c>
      <c r="Y9" s="12">
        <v>42780</v>
      </c>
      <c r="Z9" s="12">
        <v>42720</v>
      </c>
      <c r="AA9" s="12">
        <v>42690</v>
      </c>
      <c r="AB9" s="12">
        <v>42650</v>
      </c>
      <c r="AC9" s="12">
        <v>42600</v>
      </c>
      <c r="AD9" s="12">
        <v>42540</v>
      </c>
      <c r="AE9" s="12">
        <v>42490</v>
      </c>
      <c r="AF9" s="12">
        <v>42440</v>
      </c>
      <c r="AG9" s="12">
        <v>42390</v>
      </c>
      <c r="AH9" s="12">
        <v>42340</v>
      </c>
      <c r="AI9" s="12">
        <v>42290</v>
      </c>
      <c r="AJ9" s="12">
        <v>42250</v>
      </c>
      <c r="AK9" s="12">
        <v>42190</v>
      </c>
    </row>
    <row r="10" spans="1:37">
      <c r="A10" s="331" t="s">
        <v>6</v>
      </c>
      <c r="B10" s="332" t="s">
        <v>69</v>
      </c>
      <c r="C10" s="332" t="s">
        <v>69</v>
      </c>
      <c r="D10" s="332" t="s">
        <v>69</v>
      </c>
      <c r="E10" s="331">
        <v>285000</v>
      </c>
      <c r="F10" s="331">
        <v>341000</v>
      </c>
      <c r="G10" s="331">
        <v>236000</v>
      </c>
      <c r="H10" s="331">
        <v>246000</v>
      </c>
      <c r="I10" s="331">
        <v>268000</v>
      </c>
      <c r="J10" s="331">
        <v>295000</v>
      </c>
      <c r="K10" s="331">
        <v>298000</v>
      </c>
      <c r="L10" s="331">
        <v>335213</v>
      </c>
      <c r="M10" s="331">
        <v>332959</v>
      </c>
      <c r="O10" s="12" t="s">
        <v>7</v>
      </c>
      <c r="P10" s="12" t="s">
        <v>400</v>
      </c>
      <c r="Q10" s="12">
        <v>27390</v>
      </c>
      <c r="R10" s="12">
        <v>26910</v>
      </c>
      <c r="S10" s="12">
        <v>27260</v>
      </c>
      <c r="T10" s="12">
        <v>27160</v>
      </c>
      <c r="U10" s="12">
        <v>26880</v>
      </c>
      <c r="V10" s="12">
        <v>26720</v>
      </c>
      <c r="W10" s="12">
        <v>26440</v>
      </c>
      <c r="X10" s="12">
        <v>26470</v>
      </c>
      <c r="Y10" s="12">
        <v>26760</v>
      </c>
      <c r="Z10" s="12">
        <v>26650</v>
      </c>
      <c r="AA10" s="12">
        <v>26580</v>
      </c>
      <c r="AB10" s="12">
        <v>26460</v>
      </c>
      <c r="AC10" s="12">
        <v>27070</v>
      </c>
      <c r="AD10" s="12">
        <v>27100</v>
      </c>
      <c r="AE10" s="12">
        <v>26630</v>
      </c>
      <c r="AF10" s="12">
        <v>26680</v>
      </c>
      <c r="AG10" s="12">
        <v>26340</v>
      </c>
      <c r="AH10" s="12">
        <v>26260</v>
      </c>
      <c r="AI10" s="12">
        <v>26900</v>
      </c>
      <c r="AJ10" s="12">
        <v>26240</v>
      </c>
      <c r="AK10" s="12">
        <v>26090</v>
      </c>
    </row>
    <row r="11" spans="1:37">
      <c r="A11" s="331" t="s">
        <v>7</v>
      </c>
      <c r="B11" s="331">
        <v>206000</v>
      </c>
      <c r="C11" s="331">
        <v>206000</v>
      </c>
      <c r="D11" s="331">
        <v>191000</v>
      </c>
      <c r="E11" s="331">
        <v>195000</v>
      </c>
      <c r="F11" s="331">
        <v>220000</v>
      </c>
      <c r="G11" s="331">
        <v>190000</v>
      </c>
      <c r="H11" s="331">
        <v>190000</v>
      </c>
      <c r="I11" s="331">
        <v>197000</v>
      </c>
      <c r="J11" s="331">
        <v>187000</v>
      </c>
      <c r="K11" s="331">
        <v>189000</v>
      </c>
      <c r="L11" s="331">
        <v>186794</v>
      </c>
      <c r="M11" s="331">
        <v>189114</v>
      </c>
      <c r="O11" s="12" t="s">
        <v>9</v>
      </c>
      <c r="P11" s="12" t="s">
        <v>400</v>
      </c>
      <c r="Q11" s="12">
        <v>13200</v>
      </c>
      <c r="R11" s="12">
        <v>11010</v>
      </c>
      <c r="S11" s="12">
        <v>9910</v>
      </c>
      <c r="T11" s="12">
        <v>10050</v>
      </c>
      <c r="U11" s="12">
        <v>10230</v>
      </c>
      <c r="V11" s="12">
        <v>10430</v>
      </c>
      <c r="W11" s="12">
        <v>10010</v>
      </c>
      <c r="X11" s="12">
        <v>9860</v>
      </c>
      <c r="Y11" s="12">
        <v>8900</v>
      </c>
      <c r="Z11" s="12">
        <v>6980</v>
      </c>
      <c r="AA11" s="12">
        <v>8290</v>
      </c>
      <c r="AB11" s="12">
        <v>7700</v>
      </c>
      <c r="AC11" s="12">
        <v>8820</v>
      </c>
      <c r="AD11" s="12">
        <v>8990</v>
      </c>
      <c r="AE11" s="12">
        <v>9140</v>
      </c>
      <c r="AF11" s="12">
        <v>9070</v>
      </c>
      <c r="AG11" s="12">
        <v>9310</v>
      </c>
      <c r="AH11" s="12">
        <v>9490</v>
      </c>
      <c r="AI11" s="12">
        <v>9450</v>
      </c>
      <c r="AJ11" s="12">
        <v>9560</v>
      </c>
      <c r="AK11" s="12">
        <v>9660</v>
      </c>
    </row>
    <row r="12" spans="1:37">
      <c r="A12" s="331" t="s">
        <v>9</v>
      </c>
      <c r="B12" s="332" t="s">
        <v>69</v>
      </c>
      <c r="C12" s="332" t="s">
        <v>69</v>
      </c>
      <c r="D12" s="332" t="s">
        <v>69</v>
      </c>
      <c r="E12" s="331">
        <v>39000</v>
      </c>
      <c r="F12" s="331">
        <v>37000</v>
      </c>
      <c r="G12" s="331">
        <v>31000</v>
      </c>
      <c r="H12" s="331">
        <v>35000</v>
      </c>
      <c r="I12" s="331">
        <v>37000</v>
      </c>
      <c r="J12" s="331">
        <v>39000</v>
      </c>
      <c r="K12" s="331">
        <v>41000</v>
      </c>
      <c r="L12" s="331">
        <v>48895</v>
      </c>
      <c r="M12" s="331">
        <v>51405</v>
      </c>
      <c r="O12" s="12" t="s">
        <v>25</v>
      </c>
      <c r="P12" s="12" t="s">
        <v>400</v>
      </c>
      <c r="Q12" s="12">
        <v>23837</v>
      </c>
      <c r="R12" s="12">
        <v>24119</v>
      </c>
      <c r="S12" s="12">
        <v>22440</v>
      </c>
      <c r="T12" s="12">
        <v>22180</v>
      </c>
      <c r="U12" s="12">
        <v>21500</v>
      </c>
      <c r="V12" s="12">
        <v>21920</v>
      </c>
      <c r="W12" s="12">
        <v>22014</v>
      </c>
      <c r="X12" s="12">
        <v>22180</v>
      </c>
      <c r="Y12" s="12">
        <v>22220</v>
      </c>
      <c r="Z12" s="12">
        <v>22360</v>
      </c>
      <c r="AA12" s="12">
        <v>22460</v>
      </c>
      <c r="AB12" s="12">
        <v>22530</v>
      </c>
      <c r="AC12" s="12">
        <v>22738</v>
      </c>
      <c r="AD12" s="12">
        <v>23008</v>
      </c>
      <c r="AE12" s="12">
        <v>22949</v>
      </c>
      <c r="AF12" s="12">
        <v>22964</v>
      </c>
      <c r="AG12" s="12">
        <v>22965</v>
      </c>
      <c r="AH12" s="12">
        <v>22919</v>
      </c>
      <c r="AI12" s="12">
        <v>22866</v>
      </c>
      <c r="AJ12" s="12">
        <v>22851</v>
      </c>
      <c r="AK12" s="12">
        <v>22585</v>
      </c>
    </row>
    <row r="13" spans="1:37">
      <c r="A13" s="331" t="s">
        <v>25</v>
      </c>
      <c r="B13" s="331">
        <v>163000</v>
      </c>
      <c r="C13" s="331">
        <v>159000</v>
      </c>
      <c r="D13" s="331">
        <v>156000</v>
      </c>
      <c r="E13" s="331">
        <v>159000</v>
      </c>
      <c r="F13" s="331">
        <v>158000</v>
      </c>
      <c r="G13" s="331">
        <v>138000</v>
      </c>
      <c r="H13" s="331">
        <v>141000</v>
      </c>
      <c r="I13" s="331">
        <v>142000</v>
      </c>
      <c r="J13" s="331">
        <v>143000</v>
      </c>
      <c r="K13" s="331">
        <v>143000</v>
      </c>
      <c r="L13" s="331">
        <v>145662</v>
      </c>
      <c r="M13" s="331">
        <v>143855</v>
      </c>
      <c r="O13" s="12" t="s">
        <v>11</v>
      </c>
      <c r="P13" s="12" t="s">
        <v>400</v>
      </c>
      <c r="Q13" s="12">
        <v>302913</v>
      </c>
      <c r="R13" s="12">
        <v>302049</v>
      </c>
      <c r="S13" s="12">
        <v>301502</v>
      </c>
      <c r="T13" s="12">
        <v>300963</v>
      </c>
      <c r="U13" s="12">
        <v>300396</v>
      </c>
      <c r="V13" s="12">
        <v>299800</v>
      </c>
      <c r="W13" s="12">
        <v>299291</v>
      </c>
      <c r="X13" s="12">
        <v>298603</v>
      </c>
      <c r="Y13" s="12">
        <v>297775</v>
      </c>
      <c r="Z13" s="12">
        <v>296944</v>
      </c>
      <c r="AA13" s="12">
        <v>296301</v>
      </c>
      <c r="AB13" s="12">
        <v>295902</v>
      </c>
      <c r="AC13" s="12">
        <v>295613</v>
      </c>
      <c r="AD13" s="12">
        <v>293935</v>
      </c>
      <c r="AE13" s="12">
        <v>292779</v>
      </c>
      <c r="AF13" s="12">
        <v>290740</v>
      </c>
      <c r="AG13" s="12">
        <v>290199</v>
      </c>
      <c r="AH13" s="12">
        <v>288924</v>
      </c>
      <c r="AI13" s="12">
        <v>288784.90000000002</v>
      </c>
      <c r="AJ13" s="12">
        <v>288465.90000000002</v>
      </c>
      <c r="AK13" s="12">
        <v>287737</v>
      </c>
    </row>
    <row r="14" spans="1:37">
      <c r="A14" s="331" t="s">
        <v>11</v>
      </c>
      <c r="B14" s="331">
        <v>2330000</v>
      </c>
      <c r="C14" s="331">
        <v>2324000</v>
      </c>
      <c r="D14" s="331">
        <v>2206000</v>
      </c>
      <c r="E14" s="331">
        <v>2205000</v>
      </c>
      <c r="F14" s="331">
        <v>2348000</v>
      </c>
      <c r="G14" s="331">
        <v>2113000</v>
      </c>
      <c r="H14" s="331">
        <v>2069000</v>
      </c>
      <c r="I14" s="331">
        <v>2161000</v>
      </c>
      <c r="J14" s="331">
        <v>2135000</v>
      </c>
      <c r="K14" s="331">
        <v>2141000</v>
      </c>
      <c r="L14" s="331">
        <v>2203845</v>
      </c>
      <c r="M14" s="331">
        <v>2200034</v>
      </c>
      <c r="O14" s="12" t="s">
        <v>8</v>
      </c>
      <c r="P14" s="12" t="s">
        <v>400</v>
      </c>
      <c r="Q14" s="12">
        <v>171620</v>
      </c>
      <c r="R14" s="12">
        <v>173080</v>
      </c>
      <c r="S14" s="12">
        <v>173430</v>
      </c>
      <c r="T14" s="12">
        <v>173370</v>
      </c>
      <c r="U14" s="12">
        <v>173270</v>
      </c>
      <c r="V14" s="12">
        <v>173730</v>
      </c>
      <c r="W14" s="12">
        <v>171520</v>
      </c>
      <c r="X14" s="12">
        <v>170680</v>
      </c>
      <c r="Y14" s="12">
        <v>170340</v>
      </c>
      <c r="Z14" s="12">
        <v>169670</v>
      </c>
      <c r="AA14" s="12">
        <v>170010</v>
      </c>
      <c r="AB14" s="12">
        <v>170130</v>
      </c>
      <c r="AC14" s="12">
        <v>170310</v>
      </c>
      <c r="AD14" s="12">
        <v>169460</v>
      </c>
      <c r="AE14" s="12">
        <v>169500</v>
      </c>
      <c r="AF14" s="12">
        <v>169210</v>
      </c>
      <c r="AG14" s="12">
        <v>168860</v>
      </c>
      <c r="AH14" s="12">
        <v>167000</v>
      </c>
      <c r="AI14" s="12">
        <v>167190</v>
      </c>
      <c r="AJ14" s="12">
        <v>166640</v>
      </c>
      <c r="AK14" s="12">
        <v>166970</v>
      </c>
    </row>
    <row r="15" spans="1:37">
      <c r="A15" s="331" t="s">
        <v>8</v>
      </c>
      <c r="B15" s="331">
        <v>1828000</v>
      </c>
      <c r="C15" s="331">
        <v>1778000</v>
      </c>
      <c r="D15" s="331">
        <v>1784000</v>
      </c>
      <c r="E15" s="331">
        <v>1601000</v>
      </c>
      <c r="F15" s="331">
        <v>1807000</v>
      </c>
      <c r="G15" s="331">
        <v>1551000</v>
      </c>
      <c r="H15" s="331">
        <v>1569000</v>
      </c>
      <c r="I15" s="331">
        <v>1785000</v>
      </c>
      <c r="J15" s="331">
        <v>1640000</v>
      </c>
      <c r="K15" s="331">
        <v>1600000</v>
      </c>
      <c r="L15" s="331">
        <v>1675110</v>
      </c>
      <c r="M15" s="331">
        <v>1621905</v>
      </c>
      <c r="O15" s="12" t="s">
        <v>30</v>
      </c>
      <c r="P15" s="12" t="s">
        <v>400</v>
      </c>
      <c r="Q15" s="12">
        <v>91600</v>
      </c>
      <c r="R15" s="12">
        <v>91700</v>
      </c>
      <c r="S15" s="12">
        <v>91640</v>
      </c>
      <c r="T15" s="12">
        <v>91720</v>
      </c>
      <c r="U15" s="12">
        <v>89850</v>
      </c>
      <c r="V15" s="12">
        <v>87820</v>
      </c>
      <c r="W15" s="12">
        <v>86700</v>
      </c>
      <c r="X15" s="12">
        <v>85290</v>
      </c>
      <c r="Y15" s="12">
        <v>85020</v>
      </c>
      <c r="Z15" s="12">
        <v>84460</v>
      </c>
      <c r="AA15" s="12">
        <v>84440</v>
      </c>
      <c r="AB15" s="12">
        <v>83410</v>
      </c>
      <c r="AC15" s="12">
        <v>83550</v>
      </c>
      <c r="AD15" s="12">
        <v>82720</v>
      </c>
      <c r="AE15" s="12">
        <v>82510</v>
      </c>
      <c r="AF15" s="12">
        <v>82140</v>
      </c>
      <c r="AG15" s="12">
        <v>81860</v>
      </c>
      <c r="AH15" s="12">
        <v>81940</v>
      </c>
      <c r="AI15" s="12">
        <v>81800</v>
      </c>
      <c r="AJ15" s="12">
        <v>81460</v>
      </c>
      <c r="AK15" s="12">
        <v>81370</v>
      </c>
    </row>
    <row r="16" spans="1:37">
      <c r="A16" s="331" t="s">
        <v>30</v>
      </c>
      <c r="B16" s="331">
        <v>259000</v>
      </c>
      <c r="C16" s="331">
        <v>246000</v>
      </c>
      <c r="D16" s="331">
        <v>229000</v>
      </c>
      <c r="E16" s="331">
        <v>207000</v>
      </c>
      <c r="F16" s="331">
        <v>202000</v>
      </c>
      <c r="G16" s="331">
        <v>149000</v>
      </c>
      <c r="H16" s="331">
        <v>181000</v>
      </c>
      <c r="I16" s="331">
        <v>196000</v>
      </c>
      <c r="J16" s="331">
        <v>174000</v>
      </c>
      <c r="K16" s="331">
        <v>176000</v>
      </c>
      <c r="L16" s="331">
        <v>189208</v>
      </c>
      <c r="M16" s="331">
        <v>181448</v>
      </c>
      <c r="O16" s="12" t="s">
        <v>17</v>
      </c>
      <c r="P16" s="12" t="s">
        <v>400</v>
      </c>
      <c r="Q16" s="12">
        <v>61300</v>
      </c>
      <c r="R16" s="12">
        <v>61220</v>
      </c>
      <c r="S16" s="12">
        <v>61790</v>
      </c>
      <c r="T16" s="12">
        <v>61840</v>
      </c>
      <c r="U16" s="12">
        <v>61950</v>
      </c>
      <c r="V16" s="12">
        <v>61930</v>
      </c>
      <c r="W16" s="12">
        <v>61860</v>
      </c>
      <c r="X16" s="12">
        <v>58540</v>
      </c>
      <c r="Y16" s="12">
        <v>58650</v>
      </c>
      <c r="Z16" s="12">
        <v>58490</v>
      </c>
      <c r="AA16" s="12">
        <v>58650</v>
      </c>
      <c r="AB16" s="12">
        <v>58640</v>
      </c>
      <c r="AC16" s="12">
        <v>58630</v>
      </c>
      <c r="AD16" s="12">
        <v>58090</v>
      </c>
      <c r="AE16" s="12">
        <v>58070</v>
      </c>
      <c r="AF16" s="12">
        <v>57900</v>
      </c>
      <c r="AG16" s="12">
        <v>57830</v>
      </c>
      <c r="AH16" s="12">
        <v>53430</v>
      </c>
      <c r="AI16" s="12">
        <v>53370</v>
      </c>
      <c r="AJ16" s="12">
        <v>53380</v>
      </c>
      <c r="AK16" s="12">
        <v>53400</v>
      </c>
    </row>
    <row r="17" spans="1:37">
      <c r="A17" s="331" t="s">
        <v>17</v>
      </c>
      <c r="B17" s="332" t="s">
        <v>69</v>
      </c>
      <c r="C17" s="332" t="s">
        <v>69</v>
      </c>
      <c r="D17" s="332" t="s">
        <v>69</v>
      </c>
      <c r="E17" s="331">
        <v>307000</v>
      </c>
      <c r="F17" s="331">
        <v>316000</v>
      </c>
      <c r="G17" s="331">
        <v>229000</v>
      </c>
      <c r="H17" s="331">
        <v>259000</v>
      </c>
      <c r="I17" s="331">
        <v>283000</v>
      </c>
      <c r="J17" s="331">
        <v>289000</v>
      </c>
      <c r="K17" s="331">
        <v>298000</v>
      </c>
      <c r="L17" s="331">
        <v>310895</v>
      </c>
      <c r="M17" s="331">
        <v>318045</v>
      </c>
      <c r="O17" s="12" t="s">
        <v>32</v>
      </c>
      <c r="P17" s="12" t="s">
        <v>400</v>
      </c>
      <c r="Q17" s="12">
        <v>44040</v>
      </c>
      <c r="R17" s="12">
        <v>43900</v>
      </c>
      <c r="S17" s="12">
        <v>43890</v>
      </c>
      <c r="T17" s="12">
        <v>43410</v>
      </c>
      <c r="U17" s="12">
        <v>44310</v>
      </c>
      <c r="V17" s="12">
        <v>44160</v>
      </c>
      <c r="W17" s="12">
        <v>44180</v>
      </c>
      <c r="X17" s="12">
        <v>44120</v>
      </c>
      <c r="Y17" s="12">
        <v>44100</v>
      </c>
      <c r="Z17" s="12">
        <v>43730</v>
      </c>
      <c r="AA17" s="12">
        <v>43700</v>
      </c>
      <c r="AB17" s="12">
        <v>43050</v>
      </c>
      <c r="AC17" s="12">
        <v>43020</v>
      </c>
      <c r="AD17" s="12">
        <v>42600</v>
      </c>
      <c r="AE17" s="12">
        <v>42760</v>
      </c>
      <c r="AF17" s="12">
        <v>42001</v>
      </c>
      <c r="AG17" s="12">
        <v>41890</v>
      </c>
      <c r="AH17" s="12">
        <v>45680</v>
      </c>
      <c r="AI17" s="12">
        <v>45550</v>
      </c>
      <c r="AJ17" s="12">
        <v>45330</v>
      </c>
      <c r="AK17" s="12">
        <v>44770</v>
      </c>
    </row>
    <row r="18" spans="1:37">
      <c r="A18" s="331" t="s">
        <v>32</v>
      </c>
      <c r="B18" s="331">
        <v>362000</v>
      </c>
      <c r="C18" s="331">
        <v>350000</v>
      </c>
      <c r="D18" s="331">
        <v>341000</v>
      </c>
      <c r="E18" s="331">
        <v>344000</v>
      </c>
      <c r="F18" s="331">
        <v>309000</v>
      </c>
      <c r="G18" s="331">
        <v>307000</v>
      </c>
      <c r="H18" s="331">
        <v>365000</v>
      </c>
      <c r="I18" s="331">
        <v>355000</v>
      </c>
      <c r="J18" s="331">
        <v>356000</v>
      </c>
      <c r="K18" s="331">
        <v>318000</v>
      </c>
      <c r="L18" s="331">
        <v>337926</v>
      </c>
      <c r="M18" s="331">
        <v>361206</v>
      </c>
      <c r="O18" s="12" t="s">
        <v>12</v>
      </c>
      <c r="P18" s="12" t="s">
        <v>400</v>
      </c>
      <c r="Q18" s="12">
        <v>159100</v>
      </c>
      <c r="R18" s="12">
        <v>157020</v>
      </c>
      <c r="S18" s="12">
        <v>153330</v>
      </c>
      <c r="T18" s="12">
        <v>153490</v>
      </c>
      <c r="U18" s="12">
        <v>153450</v>
      </c>
      <c r="V18" s="12">
        <v>154840</v>
      </c>
      <c r="W18" s="12">
        <v>157990</v>
      </c>
      <c r="X18" s="12">
        <v>156370</v>
      </c>
      <c r="Y18" s="12">
        <v>155020</v>
      </c>
      <c r="Z18" s="12">
        <v>152730</v>
      </c>
      <c r="AA18" s="12">
        <v>149070</v>
      </c>
      <c r="AB18" s="12">
        <v>148830</v>
      </c>
      <c r="AC18" s="12">
        <v>147360</v>
      </c>
      <c r="AD18" s="12">
        <v>142030</v>
      </c>
      <c r="AE18" s="12">
        <v>141620</v>
      </c>
      <c r="AF18" s="12">
        <v>144572</v>
      </c>
      <c r="AG18" s="12">
        <v>139824</v>
      </c>
      <c r="AH18" s="12">
        <v>143278</v>
      </c>
      <c r="AI18" s="12">
        <v>138526</v>
      </c>
      <c r="AJ18" s="12">
        <v>137290</v>
      </c>
      <c r="AK18" s="12">
        <v>136300</v>
      </c>
    </row>
    <row r="19" spans="1:37">
      <c r="A19" s="331" t="s">
        <v>12</v>
      </c>
      <c r="B19" s="331">
        <v>752000</v>
      </c>
      <c r="C19" s="331">
        <v>685000</v>
      </c>
      <c r="D19" s="331">
        <v>621000</v>
      </c>
      <c r="E19" s="331">
        <v>697000</v>
      </c>
      <c r="F19" s="331">
        <v>724000</v>
      </c>
      <c r="G19" s="331">
        <v>605000</v>
      </c>
      <c r="H19" s="331">
        <v>592000</v>
      </c>
      <c r="I19" s="331">
        <v>589000</v>
      </c>
      <c r="J19" s="331">
        <v>568000</v>
      </c>
      <c r="K19" s="331">
        <v>591000</v>
      </c>
      <c r="L19" s="331">
        <v>600600</v>
      </c>
      <c r="M19" s="331">
        <v>572906</v>
      </c>
      <c r="O19" s="12" t="s">
        <v>33</v>
      </c>
      <c r="P19" s="12" t="s">
        <v>400</v>
      </c>
      <c r="Q19" s="12">
        <v>55740</v>
      </c>
      <c r="R19" s="12">
        <v>55330</v>
      </c>
      <c r="S19" s="12">
        <v>54430</v>
      </c>
      <c r="T19" s="12">
        <v>53990</v>
      </c>
      <c r="U19" s="12">
        <v>53540</v>
      </c>
      <c r="V19" s="12">
        <v>53100</v>
      </c>
      <c r="W19" s="12">
        <v>52710</v>
      </c>
      <c r="X19" s="12">
        <v>52580</v>
      </c>
      <c r="Y19" s="12">
        <v>47930</v>
      </c>
      <c r="Z19" s="12">
        <v>47630</v>
      </c>
      <c r="AA19" s="12">
        <v>47360</v>
      </c>
      <c r="AB19" s="12">
        <v>47140</v>
      </c>
      <c r="AC19" s="12">
        <v>46920</v>
      </c>
      <c r="AD19" s="12">
        <v>46710</v>
      </c>
      <c r="AE19" s="12">
        <v>46500</v>
      </c>
      <c r="AF19" s="12">
        <v>46280</v>
      </c>
      <c r="AG19" s="12">
        <v>46090</v>
      </c>
      <c r="AH19" s="12">
        <v>45930</v>
      </c>
      <c r="AI19" s="12">
        <v>45610</v>
      </c>
      <c r="AJ19" s="12">
        <v>45490</v>
      </c>
      <c r="AK19" s="12">
        <v>45370</v>
      </c>
    </row>
    <row r="20" spans="1:37">
      <c r="A20" s="331" t="s">
        <v>14</v>
      </c>
      <c r="B20" s="332" t="s">
        <v>69</v>
      </c>
      <c r="C20" s="332" t="s">
        <v>69</v>
      </c>
      <c r="D20" s="332" t="s">
        <v>69</v>
      </c>
      <c r="E20" s="331">
        <v>80000</v>
      </c>
      <c r="F20" s="331">
        <v>54000</v>
      </c>
      <c r="G20" s="331">
        <v>45000</v>
      </c>
      <c r="H20" s="331">
        <v>46000</v>
      </c>
      <c r="I20" s="331">
        <v>46000</v>
      </c>
      <c r="J20" s="331">
        <v>46000</v>
      </c>
      <c r="K20" s="331">
        <v>47000</v>
      </c>
      <c r="L20" s="331">
        <v>45689</v>
      </c>
      <c r="M20" s="331">
        <v>47469</v>
      </c>
      <c r="O20" s="12" t="s">
        <v>14</v>
      </c>
      <c r="P20" s="12" t="s">
        <v>400</v>
      </c>
      <c r="Q20" s="12">
        <v>25140</v>
      </c>
      <c r="R20" s="12">
        <v>25400</v>
      </c>
      <c r="S20" s="12">
        <v>18320</v>
      </c>
      <c r="T20" s="12">
        <v>18740</v>
      </c>
      <c r="U20" s="12">
        <v>17720</v>
      </c>
      <c r="V20" s="12">
        <v>17490</v>
      </c>
      <c r="W20" s="12">
        <v>16170</v>
      </c>
      <c r="X20" s="12">
        <v>15880</v>
      </c>
      <c r="Y20" s="12">
        <v>15810</v>
      </c>
      <c r="Z20" s="12">
        <v>15950</v>
      </c>
      <c r="AA20" s="12">
        <v>15820</v>
      </c>
      <c r="AB20" s="12">
        <v>16420</v>
      </c>
      <c r="AC20" s="12">
        <v>17340</v>
      </c>
      <c r="AD20" s="12">
        <v>18550</v>
      </c>
      <c r="AE20" s="12">
        <v>18390</v>
      </c>
      <c r="AF20" s="12">
        <v>18250</v>
      </c>
      <c r="AG20" s="12">
        <v>18330</v>
      </c>
      <c r="AH20" s="12">
        <v>18050</v>
      </c>
      <c r="AI20" s="12">
        <v>18160</v>
      </c>
      <c r="AJ20" s="12">
        <v>18410</v>
      </c>
      <c r="AK20" s="12">
        <v>18680</v>
      </c>
    </row>
    <row r="21" spans="1:37">
      <c r="A21" s="331" t="s">
        <v>15</v>
      </c>
      <c r="B21" s="332" t="s">
        <v>69</v>
      </c>
      <c r="C21" s="332" t="s">
        <v>69</v>
      </c>
      <c r="D21" s="332" t="s">
        <v>69</v>
      </c>
      <c r="E21" s="331">
        <v>145000</v>
      </c>
      <c r="F21" s="331">
        <v>147000</v>
      </c>
      <c r="G21" s="331">
        <v>123000</v>
      </c>
      <c r="H21" s="331">
        <v>134000</v>
      </c>
      <c r="I21" s="331">
        <v>144000</v>
      </c>
      <c r="J21" s="331">
        <v>147000</v>
      </c>
      <c r="K21" s="331">
        <v>153000</v>
      </c>
      <c r="L21" s="331">
        <v>157226</v>
      </c>
      <c r="M21" s="331">
        <v>161681</v>
      </c>
      <c r="O21" s="12" t="s">
        <v>15</v>
      </c>
      <c r="P21" s="12" t="s">
        <v>400</v>
      </c>
      <c r="Q21" s="12">
        <v>33330</v>
      </c>
      <c r="R21" s="12">
        <v>31260</v>
      </c>
      <c r="S21" s="12">
        <v>34100</v>
      </c>
      <c r="T21" s="12">
        <v>34110</v>
      </c>
      <c r="U21" s="12">
        <v>34170</v>
      </c>
      <c r="V21" s="12">
        <v>34250</v>
      </c>
      <c r="W21" s="12">
        <v>34960</v>
      </c>
      <c r="X21" s="12">
        <v>34180</v>
      </c>
      <c r="Y21" s="12">
        <v>28960</v>
      </c>
      <c r="Z21" s="12">
        <v>28850</v>
      </c>
      <c r="AA21" s="12">
        <v>25410</v>
      </c>
      <c r="AB21" s="12">
        <v>26043</v>
      </c>
      <c r="AC21" s="12">
        <v>28370</v>
      </c>
      <c r="AD21" s="12">
        <v>27907</v>
      </c>
      <c r="AE21" s="12">
        <v>26959</v>
      </c>
      <c r="AF21" s="12">
        <v>26721</v>
      </c>
      <c r="AG21" s="12">
        <v>26890</v>
      </c>
      <c r="AH21" s="12">
        <v>27723</v>
      </c>
      <c r="AI21" s="12">
        <v>28059</v>
      </c>
      <c r="AJ21" s="12">
        <v>28422</v>
      </c>
      <c r="AK21" s="12">
        <v>28914</v>
      </c>
    </row>
    <row r="22" spans="1:37">
      <c r="A22" s="331" t="s">
        <v>16</v>
      </c>
      <c r="B22" s="332" t="s">
        <v>69</v>
      </c>
      <c r="C22" s="332" t="s">
        <v>69</v>
      </c>
      <c r="D22" s="332" t="s">
        <v>69</v>
      </c>
      <c r="E22" s="332" t="s">
        <v>69</v>
      </c>
      <c r="F22" s="332" t="s">
        <v>69</v>
      </c>
      <c r="G22" s="332" t="s">
        <v>69</v>
      </c>
      <c r="H22" s="332" t="s">
        <v>69</v>
      </c>
      <c r="I22" s="332" t="s">
        <v>69</v>
      </c>
      <c r="J22" s="332" t="s">
        <v>69</v>
      </c>
      <c r="K22" s="332" t="s">
        <v>69</v>
      </c>
      <c r="L22" s="332" t="s">
        <v>69</v>
      </c>
      <c r="M22" s="332" t="s">
        <v>69</v>
      </c>
      <c r="O22" s="12" t="s">
        <v>16</v>
      </c>
      <c r="P22" s="12" t="s">
        <v>400</v>
      </c>
      <c r="X22" s="12">
        <v>1280</v>
      </c>
      <c r="Y22" s="12">
        <v>1280</v>
      </c>
      <c r="Z22" s="12">
        <v>1280</v>
      </c>
      <c r="AA22" s="12">
        <v>1280</v>
      </c>
      <c r="AB22" s="12">
        <v>1280</v>
      </c>
      <c r="AC22" s="12">
        <v>1290</v>
      </c>
      <c r="AD22" s="12">
        <v>1290</v>
      </c>
      <c r="AE22" s="12">
        <v>1310</v>
      </c>
      <c r="AF22" s="12">
        <v>1310</v>
      </c>
      <c r="AG22" s="12">
        <v>1306.9999999999998</v>
      </c>
      <c r="AH22" s="12">
        <v>1310.3999999999999</v>
      </c>
      <c r="AI22" s="12">
        <v>1312.7</v>
      </c>
      <c r="AJ22" s="12">
        <v>1314.2</v>
      </c>
      <c r="AK22" s="12">
        <v>1308.8</v>
      </c>
    </row>
    <row r="23" spans="1:37">
      <c r="A23" s="331" t="s">
        <v>18</v>
      </c>
      <c r="B23" s="332" t="s">
        <v>69</v>
      </c>
      <c r="C23" s="332" t="s">
        <v>69</v>
      </c>
      <c r="D23" s="332" t="s">
        <v>69</v>
      </c>
      <c r="E23" s="332" t="s">
        <v>69</v>
      </c>
      <c r="F23" s="332" t="s">
        <v>69</v>
      </c>
      <c r="G23" s="332" t="s">
        <v>69</v>
      </c>
      <c r="H23" s="332" t="s">
        <v>69</v>
      </c>
      <c r="I23" s="332" t="s">
        <v>69</v>
      </c>
      <c r="J23" s="332" t="s">
        <v>69</v>
      </c>
      <c r="K23" s="332" t="s">
        <v>69</v>
      </c>
      <c r="L23" s="332" t="s">
        <v>69</v>
      </c>
      <c r="M23" s="332" t="s">
        <v>69</v>
      </c>
      <c r="O23" s="12" t="s">
        <v>18</v>
      </c>
      <c r="P23" s="12" t="s">
        <v>400</v>
      </c>
      <c r="Q23" s="12">
        <v>130</v>
      </c>
      <c r="R23" s="12">
        <v>130</v>
      </c>
      <c r="S23" s="12">
        <v>110</v>
      </c>
      <c r="T23" s="12">
        <v>110</v>
      </c>
      <c r="U23" s="12">
        <v>100</v>
      </c>
      <c r="V23" s="12">
        <v>90</v>
      </c>
      <c r="W23" s="12">
        <v>90</v>
      </c>
      <c r="X23" s="12">
        <v>90</v>
      </c>
      <c r="Y23" s="12">
        <v>100</v>
      </c>
      <c r="Z23" s="12">
        <v>100</v>
      </c>
      <c r="AA23" s="12">
        <v>104</v>
      </c>
      <c r="AB23" s="12">
        <v>100</v>
      </c>
      <c r="AC23" s="12">
        <v>93</v>
      </c>
      <c r="AD23" s="12">
        <v>92</v>
      </c>
      <c r="AE23" s="12">
        <v>93</v>
      </c>
      <c r="AF23" s="12">
        <v>93</v>
      </c>
      <c r="AG23" s="12">
        <v>93</v>
      </c>
      <c r="AH23" s="12">
        <v>103.3</v>
      </c>
      <c r="AI23" s="12">
        <v>103.3</v>
      </c>
      <c r="AJ23" s="12">
        <v>103</v>
      </c>
      <c r="AK23" s="12">
        <v>102.3</v>
      </c>
    </row>
    <row r="24" spans="1:37">
      <c r="A24" s="331" t="s">
        <v>19</v>
      </c>
      <c r="B24" s="331">
        <v>275000</v>
      </c>
      <c r="C24" s="331">
        <v>268000</v>
      </c>
      <c r="D24" s="331">
        <v>265000</v>
      </c>
      <c r="E24" s="331">
        <v>260000</v>
      </c>
      <c r="F24" s="331">
        <v>261000</v>
      </c>
      <c r="G24" s="331">
        <v>239000</v>
      </c>
      <c r="H24" s="331">
        <v>234000</v>
      </c>
      <c r="I24" s="331">
        <v>233000</v>
      </c>
      <c r="J24" s="331">
        <v>233000</v>
      </c>
      <c r="K24" s="331">
        <v>231000</v>
      </c>
      <c r="L24" s="331">
        <v>220655</v>
      </c>
      <c r="M24" s="331">
        <v>220310</v>
      </c>
      <c r="O24" s="12" t="s">
        <v>19</v>
      </c>
      <c r="P24" s="12" t="s">
        <v>400</v>
      </c>
      <c r="Q24" s="12">
        <v>19880</v>
      </c>
      <c r="R24" s="12">
        <v>19710</v>
      </c>
      <c r="S24" s="12">
        <v>19640</v>
      </c>
      <c r="T24" s="12">
        <v>19810</v>
      </c>
      <c r="U24" s="12">
        <v>19660</v>
      </c>
      <c r="V24" s="12">
        <v>19730</v>
      </c>
      <c r="W24" s="12">
        <v>19670</v>
      </c>
      <c r="X24" s="12">
        <v>19560</v>
      </c>
      <c r="Y24" s="12">
        <v>19310</v>
      </c>
      <c r="Z24" s="12">
        <v>19490</v>
      </c>
      <c r="AA24" s="12">
        <v>19230</v>
      </c>
      <c r="AB24" s="12">
        <v>19494</v>
      </c>
      <c r="AC24" s="12">
        <v>19377</v>
      </c>
      <c r="AD24" s="12">
        <v>19196</v>
      </c>
      <c r="AE24" s="12">
        <v>19144</v>
      </c>
      <c r="AF24" s="12">
        <v>19293</v>
      </c>
      <c r="AG24" s="12">
        <v>19174</v>
      </c>
      <c r="AH24" s="12">
        <v>18723</v>
      </c>
      <c r="AI24" s="12">
        <v>18584</v>
      </c>
      <c r="AJ24" s="12">
        <v>18417</v>
      </c>
      <c r="AK24" s="12">
        <v>18476</v>
      </c>
    </row>
    <row r="25" spans="1:37">
      <c r="A25" s="331" t="s">
        <v>21</v>
      </c>
      <c r="B25" s="332" t="s">
        <v>69</v>
      </c>
      <c r="C25" s="332" t="s">
        <v>69</v>
      </c>
      <c r="D25" s="332" t="s">
        <v>69</v>
      </c>
      <c r="E25" s="331">
        <v>1056000</v>
      </c>
      <c r="F25" s="331">
        <v>1142000</v>
      </c>
      <c r="G25" s="331">
        <v>1095000</v>
      </c>
      <c r="H25" s="331">
        <v>1113000</v>
      </c>
      <c r="I25" s="331">
        <v>1091000</v>
      </c>
      <c r="J25" s="331">
        <v>1095000</v>
      </c>
      <c r="K25" s="331">
        <v>1100000</v>
      </c>
      <c r="L25" s="331">
        <v>1098064</v>
      </c>
      <c r="M25" s="331">
        <v>1153950</v>
      </c>
      <c r="O25" s="12" t="s">
        <v>21</v>
      </c>
      <c r="P25" s="12" t="s">
        <v>400</v>
      </c>
      <c r="Q25" s="12">
        <v>187150</v>
      </c>
      <c r="R25" s="12">
        <v>187070</v>
      </c>
      <c r="S25" s="12">
        <v>186220</v>
      </c>
      <c r="T25" s="12">
        <v>184740</v>
      </c>
      <c r="U25" s="12">
        <v>184570</v>
      </c>
      <c r="V25" s="12">
        <v>184430</v>
      </c>
      <c r="W25" s="12">
        <v>184350</v>
      </c>
      <c r="X25" s="12">
        <v>184130</v>
      </c>
      <c r="Y25" s="12">
        <v>177880</v>
      </c>
      <c r="Z25" s="12">
        <v>168990</v>
      </c>
      <c r="AA25" s="12">
        <v>161690</v>
      </c>
      <c r="AB25" s="12">
        <v>163270</v>
      </c>
      <c r="AC25" s="12">
        <v>159060</v>
      </c>
      <c r="AD25" s="12">
        <v>159570</v>
      </c>
      <c r="AE25" s="12">
        <v>154690</v>
      </c>
      <c r="AF25" s="12">
        <v>156010</v>
      </c>
      <c r="AG25" s="12">
        <v>156190</v>
      </c>
      <c r="AH25" s="12">
        <v>144490</v>
      </c>
      <c r="AI25" s="12">
        <v>147790</v>
      </c>
      <c r="AJ25" s="12">
        <v>145290</v>
      </c>
      <c r="AK25" s="12">
        <v>144100</v>
      </c>
    </row>
    <row r="26" spans="1:37">
      <c r="A26" s="331" t="s">
        <v>38</v>
      </c>
      <c r="B26" s="331">
        <v>95000</v>
      </c>
      <c r="C26" s="331">
        <v>88000</v>
      </c>
      <c r="D26" s="331">
        <v>84000</v>
      </c>
      <c r="E26" s="331">
        <v>78000</v>
      </c>
      <c r="F26" s="331">
        <v>76000</v>
      </c>
      <c r="G26" s="331">
        <v>72000</v>
      </c>
      <c r="H26" s="331">
        <v>68000</v>
      </c>
      <c r="I26" s="331">
        <v>73000</v>
      </c>
      <c r="J26" s="331">
        <v>70000</v>
      </c>
      <c r="K26" s="331">
        <v>71000</v>
      </c>
      <c r="L26" s="331">
        <v>78610</v>
      </c>
      <c r="M26" s="331">
        <v>79029</v>
      </c>
      <c r="O26" s="12" t="s">
        <v>38</v>
      </c>
      <c r="P26" s="12" t="s">
        <v>400</v>
      </c>
      <c r="Q26" s="12">
        <v>39590</v>
      </c>
      <c r="R26" s="12">
        <v>39520</v>
      </c>
      <c r="S26" s="12">
        <v>39240</v>
      </c>
      <c r="T26" s="12">
        <v>37300</v>
      </c>
      <c r="U26" s="12">
        <v>35820</v>
      </c>
      <c r="V26" s="12">
        <v>37700</v>
      </c>
      <c r="W26" s="12">
        <v>38630</v>
      </c>
      <c r="X26" s="12">
        <v>38300</v>
      </c>
      <c r="Y26" s="12">
        <v>37950</v>
      </c>
      <c r="Z26" s="12">
        <v>38470</v>
      </c>
      <c r="AA26" s="12">
        <v>38110</v>
      </c>
      <c r="AB26" s="12">
        <v>38170</v>
      </c>
      <c r="AC26" s="12">
        <v>38210</v>
      </c>
      <c r="AD26" s="12">
        <v>37640</v>
      </c>
      <c r="AE26" s="12">
        <v>36510</v>
      </c>
      <c r="AF26" s="12">
        <v>37545</v>
      </c>
      <c r="AG26" s="12">
        <v>37298</v>
      </c>
      <c r="AH26" s="12">
        <v>36770</v>
      </c>
      <c r="AI26" s="12">
        <v>36670</v>
      </c>
      <c r="AJ26" s="12">
        <v>36580</v>
      </c>
      <c r="AK26" s="12">
        <v>36420</v>
      </c>
    </row>
    <row r="27" spans="1:37">
      <c r="A27" s="331" t="s">
        <v>22</v>
      </c>
      <c r="B27" s="332" t="s">
        <v>69</v>
      </c>
      <c r="C27" s="332" t="s">
        <v>69</v>
      </c>
      <c r="D27" s="332" t="s">
        <v>69</v>
      </c>
      <c r="E27" s="331">
        <v>241000</v>
      </c>
      <c r="F27" s="331">
        <v>324000</v>
      </c>
      <c r="G27" s="331">
        <v>293000</v>
      </c>
      <c r="H27" s="331">
        <v>345000</v>
      </c>
      <c r="I27" s="331">
        <v>378000</v>
      </c>
      <c r="J27" s="331">
        <v>376000</v>
      </c>
      <c r="K27" s="331">
        <v>388000</v>
      </c>
      <c r="L27" s="331">
        <v>487856</v>
      </c>
      <c r="M27" s="331">
        <v>496833</v>
      </c>
      <c r="O27" s="12" t="s">
        <v>22</v>
      </c>
      <c r="P27" s="12" t="s">
        <v>400</v>
      </c>
      <c r="Q27" s="12">
        <v>147930</v>
      </c>
      <c r="R27" s="12">
        <v>147980</v>
      </c>
      <c r="S27" s="12">
        <v>147970</v>
      </c>
      <c r="T27" s="12">
        <v>147820</v>
      </c>
      <c r="U27" s="12">
        <v>147980</v>
      </c>
      <c r="V27" s="12">
        <v>147470</v>
      </c>
      <c r="W27" s="12">
        <v>147810</v>
      </c>
      <c r="X27" s="12">
        <v>148570</v>
      </c>
      <c r="Y27" s="12">
        <v>147980</v>
      </c>
      <c r="Z27" s="12">
        <v>148180</v>
      </c>
      <c r="AA27" s="12">
        <v>148000</v>
      </c>
      <c r="AB27" s="12">
        <v>141300</v>
      </c>
      <c r="AC27" s="12">
        <v>141800</v>
      </c>
      <c r="AD27" s="12">
        <v>140390</v>
      </c>
      <c r="AE27" s="12">
        <v>136300</v>
      </c>
      <c r="AF27" s="12">
        <v>136340</v>
      </c>
      <c r="AG27" s="12">
        <v>136210</v>
      </c>
      <c r="AH27" s="12">
        <v>141560</v>
      </c>
      <c r="AI27" s="12">
        <v>139820</v>
      </c>
      <c r="AJ27" s="12">
        <v>137330</v>
      </c>
      <c r="AK27" s="12">
        <v>139050</v>
      </c>
    </row>
    <row r="28" spans="1:37">
      <c r="A28" s="331" t="s">
        <v>24</v>
      </c>
      <c r="B28" s="332" t="s">
        <v>69</v>
      </c>
      <c r="C28" s="332" t="s">
        <v>69</v>
      </c>
      <c r="D28" s="332" t="s">
        <v>69</v>
      </c>
      <c r="E28" s="331">
        <v>90000</v>
      </c>
      <c r="F28" s="331">
        <v>105000</v>
      </c>
      <c r="G28" s="331">
        <v>78000</v>
      </c>
      <c r="H28" s="331">
        <v>82000</v>
      </c>
      <c r="I28" s="331">
        <v>110000</v>
      </c>
      <c r="J28" s="331">
        <v>120000</v>
      </c>
      <c r="K28" s="331">
        <v>121000</v>
      </c>
      <c r="L28" s="331">
        <v>129268</v>
      </c>
      <c r="M28" s="331">
        <v>130329</v>
      </c>
      <c r="O28" s="12" t="s">
        <v>39</v>
      </c>
      <c r="P28" s="12" t="s">
        <v>400</v>
      </c>
      <c r="Q28" s="12">
        <v>24460</v>
      </c>
      <c r="R28" s="12">
        <v>24460</v>
      </c>
      <c r="S28" s="12">
        <v>24460</v>
      </c>
      <c r="T28" s="12">
        <v>24440</v>
      </c>
      <c r="U28" s="12">
        <v>24450</v>
      </c>
      <c r="V28" s="12">
        <v>24430</v>
      </c>
      <c r="W28" s="12">
        <v>24430</v>
      </c>
      <c r="X28" s="12">
        <v>24400</v>
      </c>
      <c r="Y28" s="12">
        <v>22550</v>
      </c>
      <c r="Z28" s="12">
        <v>22370</v>
      </c>
      <c r="AA28" s="12">
        <v>22360</v>
      </c>
      <c r="AB28" s="12">
        <v>19340</v>
      </c>
      <c r="AC28" s="12">
        <v>19410</v>
      </c>
      <c r="AD28" s="12">
        <v>19390</v>
      </c>
      <c r="AE28" s="12">
        <v>19300</v>
      </c>
      <c r="AF28" s="12">
        <v>19370</v>
      </c>
      <c r="AG28" s="12">
        <v>19300</v>
      </c>
      <c r="AH28" s="12">
        <v>19447</v>
      </c>
      <c r="AI28" s="12">
        <v>19297</v>
      </c>
      <c r="AJ28" s="12">
        <v>19274</v>
      </c>
      <c r="AK28" s="12">
        <v>19285</v>
      </c>
    </row>
    <row r="29" spans="1:37">
      <c r="A29" s="331" t="s">
        <v>23</v>
      </c>
      <c r="B29" s="332" t="s">
        <v>69</v>
      </c>
      <c r="C29" s="332" t="s">
        <v>69</v>
      </c>
      <c r="D29" s="332" t="s">
        <v>69</v>
      </c>
      <c r="E29" s="331">
        <v>54000</v>
      </c>
      <c r="F29" s="331">
        <v>25000</v>
      </c>
      <c r="G29" s="331">
        <v>28000</v>
      </c>
      <c r="H29" s="331">
        <v>27000</v>
      </c>
      <c r="I29" s="331">
        <v>27000</v>
      </c>
      <c r="J29" s="331">
        <v>27000</v>
      </c>
      <c r="K29" s="331">
        <v>26000</v>
      </c>
      <c r="L29" s="331">
        <v>21009</v>
      </c>
      <c r="M29" s="331">
        <v>21720</v>
      </c>
      <c r="O29" s="12" t="s">
        <v>23</v>
      </c>
      <c r="P29" s="12" t="s">
        <v>400</v>
      </c>
      <c r="Q29" s="12">
        <v>5600</v>
      </c>
      <c r="R29" s="12">
        <v>5490</v>
      </c>
      <c r="S29" s="12">
        <v>5380</v>
      </c>
      <c r="T29" s="12">
        <v>5250</v>
      </c>
      <c r="U29" s="12">
        <v>4950</v>
      </c>
      <c r="V29" s="12">
        <v>4900</v>
      </c>
      <c r="W29" s="12">
        <v>5000</v>
      </c>
      <c r="X29" s="12">
        <v>5180</v>
      </c>
      <c r="Y29" s="12">
        <v>5100</v>
      </c>
      <c r="Z29" s="12">
        <v>5050</v>
      </c>
      <c r="AA29" s="12">
        <v>5100</v>
      </c>
      <c r="AB29" s="12">
        <v>4920</v>
      </c>
      <c r="AC29" s="12">
        <v>5090</v>
      </c>
      <c r="AD29" s="12">
        <v>4910</v>
      </c>
      <c r="AE29" s="12">
        <v>4980</v>
      </c>
      <c r="AF29" s="12">
        <v>4920</v>
      </c>
      <c r="AG29" s="12">
        <v>4680</v>
      </c>
      <c r="AH29" s="12">
        <v>4833</v>
      </c>
      <c r="AI29" s="12">
        <v>4585</v>
      </c>
      <c r="AJ29" s="12">
        <v>4797</v>
      </c>
      <c r="AK29" s="12">
        <v>4781</v>
      </c>
    </row>
    <row r="30" spans="1:37">
      <c r="A30" s="331" t="s">
        <v>10</v>
      </c>
      <c r="B30" s="331">
        <v>1158000</v>
      </c>
      <c r="C30" s="331">
        <v>1021000</v>
      </c>
      <c r="D30" s="331">
        <v>957000</v>
      </c>
      <c r="E30" s="331">
        <v>938000</v>
      </c>
      <c r="F30" s="331">
        <v>977000</v>
      </c>
      <c r="G30" s="331">
        <v>732000</v>
      </c>
      <c r="H30" s="331">
        <v>813000</v>
      </c>
      <c r="I30" s="331">
        <v>965000</v>
      </c>
      <c r="J30" s="331">
        <v>803000</v>
      </c>
      <c r="K30" s="331">
        <v>907000</v>
      </c>
      <c r="L30" s="331">
        <v>1036779</v>
      </c>
      <c r="M30" s="331">
        <v>1002237</v>
      </c>
      <c r="O30" s="12" t="s">
        <v>10</v>
      </c>
      <c r="P30" s="12" t="s">
        <v>400</v>
      </c>
      <c r="Q30" s="12">
        <v>300330</v>
      </c>
      <c r="R30" s="12">
        <v>301830</v>
      </c>
      <c r="S30" s="12">
        <v>297190</v>
      </c>
      <c r="T30" s="12">
        <v>301390</v>
      </c>
      <c r="U30" s="12">
        <v>300590</v>
      </c>
      <c r="V30" s="12">
        <v>299580</v>
      </c>
      <c r="W30" s="12">
        <v>297780</v>
      </c>
      <c r="X30" s="12">
        <v>297660</v>
      </c>
      <c r="Y30" s="12">
        <v>295200</v>
      </c>
      <c r="Z30" s="12">
        <v>294190</v>
      </c>
      <c r="AA30" s="12">
        <v>291530</v>
      </c>
      <c r="AB30" s="12">
        <v>290710</v>
      </c>
      <c r="AC30" s="12">
        <v>291640</v>
      </c>
      <c r="AD30" s="12">
        <v>286130</v>
      </c>
      <c r="AE30" s="12">
        <v>280040</v>
      </c>
      <c r="AF30" s="12">
        <v>281420</v>
      </c>
      <c r="AG30" s="12">
        <v>279700</v>
      </c>
      <c r="AH30" s="12">
        <v>275450</v>
      </c>
      <c r="AI30" s="12">
        <v>270140</v>
      </c>
      <c r="AJ30" s="12">
        <v>269420</v>
      </c>
      <c r="AK30" s="12">
        <v>269420</v>
      </c>
    </row>
    <row r="31" spans="1:37">
      <c r="A31" s="331" t="s">
        <v>26</v>
      </c>
      <c r="B31" s="331">
        <v>177000</v>
      </c>
      <c r="C31" s="331">
        <v>164000</v>
      </c>
      <c r="D31" s="331">
        <v>162000</v>
      </c>
      <c r="E31" s="331">
        <v>175000</v>
      </c>
      <c r="F31" s="331">
        <v>192000</v>
      </c>
      <c r="G31" s="331">
        <v>157000</v>
      </c>
      <c r="H31" s="331">
        <v>176000</v>
      </c>
      <c r="I31" s="331">
        <v>178000</v>
      </c>
      <c r="J31" s="331">
        <v>170000</v>
      </c>
      <c r="K31" s="331">
        <v>164000</v>
      </c>
      <c r="L31" s="331">
        <v>163460</v>
      </c>
      <c r="M31" s="331">
        <v>169968</v>
      </c>
      <c r="O31" s="12" t="s">
        <v>26</v>
      </c>
      <c r="P31" s="12" t="s">
        <v>400</v>
      </c>
      <c r="Q31" s="12">
        <v>33560</v>
      </c>
      <c r="R31" s="12">
        <v>33560</v>
      </c>
      <c r="S31" s="12">
        <v>32670</v>
      </c>
      <c r="T31" s="12">
        <v>32970</v>
      </c>
      <c r="U31" s="12">
        <v>32590</v>
      </c>
      <c r="V31" s="12">
        <v>32310</v>
      </c>
      <c r="W31" s="12">
        <v>31940</v>
      </c>
      <c r="X31" s="12">
        <v>31530</v>
      </c>
      <c r="Y31" s="12">
        <v>31540</v>
      </c>
      <c r="Z31" s="12">
        <v>31700</v>
      </c>
      <c r="AA31" s="12">
        <v>31630</v>
      </c>
      <c r="AB31" s="12">
        <v>31840</v>
      </c>
      <c r="AC31" s="12">
        <v>32160</v>
      </c>
      <c r="AD31" s="12">
        <v>31630</v>
      </c>
      <c r="AE31" s="12">
        <v>31370</v>
      </c>
      <c r="AF31" s="12">
        <v>30930</v>
      </c>
      <c r="AG31" s="12">
        <v>30790</v>
      </c>
      <c r="AH31" s="12">
        <v>30850</v>
      </c>
      <c r="AI31" s="12">
        <v>30660</v>
      </c>
      <c r="AJ31" s="12">
        <v>30486</v>
      </c>
      <c r="AK31" s="12">
        <v>30479</v>
      </c>
    </row>
    <row r="32" spans="1:37">
      <c r="A32" s="331" t="s">
        <v>42</v>
      </c>
      <c r="B32" s="331">
        <v>1130000</v>
      </c>
      <c r="C32" s="331">
        <v>1057000</v>
      </c>
      <c r="D32" s="331">
        <v>1018000</v>
      </c>
      <c r="E32" s="331">
        <v>1007000</v>
      </c>
      <c r="F32" s="331">
        <v>1036000</v>
      </c>
      <c r="G32" s="331">
        <v>914000</v>
      </c>
      <c r="H32" s="331">
        <v>1015000</v>
      </c>
      <c r="I32" s="331">
        <v>1021000</v>
      </c>
      <c r="J32" s="331">
        <v>1000000</v>
      </c>
      <c r="K32" s="331">
        <v>951000</v>
      </c>
      <c r="L32" s="331">
        <v>1056861</v>
      </c>
      <c r="M32" s="331">
        <v>1039527</v>
      </c>
      <c r="O32" s="12" t="s">
        <v>42</v>
      </c>
      <c r="P32" s="12" t="s">
        <v>400</v>
      </c>
      <c r="Q32" s="12">
        <v>175340</v>
      </c>
      <c r="R32" s="12">
        <v>174090</v>
      </c>
      <c r="S32" s="12">
        <v>173790</v>
      </c>
      <c r="T32" s="12">
        <v>174940</v>
      </c>
      <c r="U32" s="12">
        <v>175850</v>
      </c>
      <c r="V32" s="12">
        <v>175180</v>
      </c>
      <c r="W32" s="12">
        <v>172190</v>
      </c>
      <c r="X32" s="12">
        <v>169640</v>
      </c>
      <c r="Y32" s="12">
        <v>169530</v>
      </c>
      <c r="Z32" s="12">
        <v>169760</v>
      </c>
      <c r="AA32" s="12">
        <v>169560</v>
      </c>
      <c r="AB32" s="12">
        <v>170510</v>
      </c>
      <c r="AC32" s="12">
        <v>169560</v>
      </c>
      <c r="AD32" s="12">
        <v>178380</v>
      </c>
      <c r="AE32" s="12">
        <v>176470</v>
      </c>
      <c r="AF32" s="12">
        <v>176840</v>
      </c>
      <c r="AG32" s="12">
        <v>173250</v>
      </c>
      <c r="AH32" s="12">
        <v>172240</v>
      </c>
      <c r="AI32" s="12">
        <v>171640</v>
      </c>
      <c r="AJ32" s="12">
        <v>171820</v>
      </c>
      <c r="AK32" s="12">
        <v>172502</v>
      </c>
    </row>
    <row r="34" spans="1:27">
      <c r="B34" s="232" t="s">
        <v>163</v>
      </c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P34" s="232" t="s">
        <v>163</v>
      </c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</row>
    <row r="35" spans="1:27">
      <c r="A35" s="331"/>
      <c r="B35" s="33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  <c r="AA35" s="331"/>
    </row>
    <row r="36" spans="1:27">
      <c r="A36" s="331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  <c r="AA36" s="331"/>
    </row>
    <row r="37" spans="1:27">
      <c r="A37" s="331" t="s">
        <v>75</v>
      </c>
      <c r="B37" s="331" t="s">
        <v>57</v>
      </c>
      <c r="C37" s="331" t="s">
        <v>58</v>
      </c>
      <c r="D37" s="331" t="s">
        <v>59</v>
      </c>
      <c r="E37" s="331" t="s">
        <v>60</v>
      </c>
      <c r="F37" s="331" t="s">
        <v>61</v>
      </c>
      <c r="G37" s="331" t="s">
        <v>62</v>
      </c>
      <c r="H37" s="331" t="s">
        <v>63</v>
      </c>
      <c r="I37" s="331" t="s">
        <v>64</v>
      </c>
      <c r="J37" s="331" t="s">
        <v>65</v>
      </c>
      <c r="K37" s="331" t="s">
        <v>66</v>
      </c>
      <c r="L37" s="331" t="s">
        <v>73</v>
      </c>
      <c r="M37" s="331"/>
      <c r="O37" s="331" t="s">
        <v>75</v>
      </c>
      <c r="P37" s="331" t="s">
        <v>57</v>
      </c>
      <c r="Q37" s="331" t="s">
        <v>58</v>
      </c>
      <c r="R37" s="331" t="s">
        <v>59</v>
      </c>
      <c r="S37" s="331" t="s">
        <v>60</v>
      </c>
      <c r="T37" s="331" t="s">
        <v>61</v>
      </c>
      <c r="U37" s="331" t="s">
        <v>62</v>
      </c>
      <c r="V37" s="331" t="s">
        <v>63</v>
      </c>
      <c r="W37" s="331" t="s">
        <v>64</v>
      </c>
      <c r="X37" s="331" t="s">
        <v>65</v>
      </c>
      <c r="Y37" s="331" t="s">
        <v>66</v>
      </c>
      <c r="Z37" s="331" t="s">
        <v>73</v>
      </c>
      <c r="AA37" s="331"/>
    </row>
    <row r="38" spans="1:27">
      <c r="A38" s="331" t="s">
        <v>20</v>
      </c>
      <c r="B38" s="331">
        <f>B5/AA5</f>
        <v>2.9978955366975062</v>
      </c>
      <c r="C38" s="331">
        <f t="shared" ref="C38:L38" si="0">C5/AB5</f>
        <v>3.0412877856967313</v>
      </c>
      <c r="D38" s="331">
        <f t="shared" si="0"/>
        <v>2.9785208726759094</v>
      </c>
      <c r="E38" s="331">
        <f t="shared" si="0"/>
        <v>3.1835124960592442</v>
      </c>
      <c r="F38" s="331">
        <f t="shared" si="0"/>
        <v>3.43204853102139</v>
      </c>
      <c r="G38" s="331">
        <f t="shared" si="0"/>
        <v>2.7172215628708853</v>
      </c>
      <c r="H38" s="331">
        <f t="shared" si="0"/>
        <v>2.8490920475892296</v>
      </c>
      <c r="I38" s="331">
        <f t="shared" si="0"/>
        <v>3.6736885402896879</v>
      </c>
      <c r="J38" s="331">
        <f t="shared" si="0"/>
        <v>3.080976229325235</v>
      </c>
      <c r="K38" s="331">
        <f t="shared" si="0"/>
        <v>3.3486973251490331</v>
      </c>
      <c r="L38" s="331">
        <f t="shared" si="0"/>
        <v>3.4414022006866447</v>
      </c>
      <c r="M38" s="331"/>
      <c r="O38" s="331" t="s">
        <v>20</v>
      </c>
      <c r="P38" s="331">
        <f>(B38-B$66)/B$67</f>
        <v>-0.77604628086562089</v>
      </c>
      <c r="Q38" s="331">
        <f t="shared" ref="Q38:Z38" si="1">(C38-C$66)/C$67</f>
        <v>-0.72642713219404054</v>
      </c>
      <c r="R38" s="331">
        <f t="shared" si="1"/>
        <v>-0.73821893553129414</v>
      </c>
      <c r="S38" s="331">
        <f t="shared" si="1"/>
        <v>-0.68075969506343703</v>
      </c>
      <c r="T38" s="331">
        <f t="shared" si="1"/>
        <v>-0.61801528227657254</v>
      </c>
      <c r="U38" s="331">
        <f t="shared" si="1"/>
        <v>-0.65145899489859549</v>
      </c>
      <c r="V38" s="331">
        <f t="shared" si="1"/>
        <v>-0.67729045536239874</v>
      </c>
      <c r="W38" s="331">
        <f t="shared" si="1"/>
        <v>-0.57007771811765395</v>
      </c>
      <c r="X38" s="331">
        <f t="shared" si="1"/>
        <v>-0.67505507867280556</v>
      </c>
      <c r="Y38" s="331">
        <f t="shared" si="1"/>
        <v>-0.63553157383593661</v>
      </c>
      <c r="Z38" s="331">
        <f t="shared" si="1"/>
        <v>-0.63640566815345001</v>
      </c>
      <c r="AA38" s="331"/>
    </row>
    <row r="39" spans="1:27">
      <c r="A39" s="331" t="s">
        <v>4</v>
      </c>
      <c r="B39" s="331"/>
      <c r="C39" s="331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O39" s="331" t="s">
        <v>4</v>
      </c>
      <c r="P39" s="331">
        <f t="shared" ref="P39:P65" si="2">(B39-B$66)/B$67</f>
        <v>-1.1516305668695028</v>
      </c>
      <c r="Q39" s="331">
        <f t="shared" ref="Q39:Q65" si="3">(C39-C$66)/C$67</f>
        <v>-1.0957531030411394</v>
      </c>
      <c r="R39" s="331">
        <f t="shared" ref="R39:R65" si="4">(D39-D$66)/D$67</f>
        <v>-1.1442575287837871</v>
      </c>
      <c r="S39" s="331">
        <f t="shared" ref="S39:S65" si="5">(E39-E$66)/E$67</f>
        <v>-1.21882953613714</v>
      </c>
      <c r="T39" s="331">
        <f t="shared" ref="T39:T65" si="6">(F39-F$66)/F$67</f>
        <v>-1.1401547263485217</v>
      </c>
      <c r="U39" s="331">
        <f t="shared" ref="U39:U65" si="7">(G39-G$66)/G$67</f>
        <v>-1.1197446398740101</v>
      </c>
      <c r="V39" s="331">
        <f t="shared" ref="V39:V65" si="8">(H39-H$66)/H$67</f>
        <v>-1.1724774537934126</v>
      </c>
      <c r="W39" s="331">
        <f t="shared" ref="W39:W65" si="9">(I39-I$66)/I$67</f>
        <v>-1.1874292900175905</v>
      </c>
      <c r="X39" s="331">
        <f t="shared" ref="X39:X65" si="10">(J39-J$66)/J$67</f>
        <v>-1.2129091522739985</v>
      </c>
      <c r="Y39" s="331">
        <f t="shared" ref="Y39:Y65" si="11">(K39-K$66)/K$67</f>
        <v>-1.1945903101507105</v>
      </c>
      <c r="Z39" s="331">
        <f t="shared" ref="Z39:Z65" si="12">(L39-L$66)/L$67</f>
        <v>-1.1738646091949405</v>
      </c>
      <c r="AA39" s="331"/>
    </row>
    <row r="40" spans="1:27">
      <c r="A40" s="331" t="s">
        <v>5</v>
      </c>
      <c r="B40" s="331"/>
      <c r="C40" s="331"/>
      <c r="D40" s="331"/>
      <c r="E40" s="331">
        <f t="shared" ref="E40:E65" si="13">E7/AD7</f>
        <v>11.219512195121951</v>
      </c>
      <c r="F40" s="331">
        <f t="shared" ref="F40:F65" si="14">F7/AE7</f>
        <v>13.061564059900167</v>
      </c>
      <c r="G40" s="331">
        <f t="shared" ref="G40:G65" si="15">G7/AF7</f>
        <v>13.808083158792956</v>
      </c>
      <c r="H40" s="331">
        <f t="shared" ref="H40:H65" si="16">H7/AG7</f>
        <v>15.312403816558941</v>
      </c>
      <c r="I40" s="331">
        <f t="shared" ref="I40:I65" si="17">I7/AH7</f>
        <v>14.020092967461389</v>
      </c>
      <c r="J40" s="331">
        <f t="shared" ref="J40:J65" si="18">J7/AI7</f>
        <v>14.40313701832441</v>
      </c>
      <c r="K40" s="331">
        <f t="shared" ref="K40:K65" si="19">K7/AJ7</f>
        <v>18.407212622088654</v>
      </c>
      <c r="L40" s="331">
        <f t="shared" ref="L40:L65" si="20">L7/AK7</f>
        <v>22.45802288962286</v>
      </c>
      <c r="M40" s="331"/>
      <c r="O40" s="331" t="s">
        <v>5</v>
      </c>
      <c r="P40" s="331">
        <f t="shared" si="2"/>
        <v>-1.1516305668695028</v>
      </c>
      <c r="Q40" s="331">
        <f t="shared" si="3"/>
        <v>-1.0957531030411394</v>
      </c>
      <c r="R40" s="331">
        <f t="shared" si="4"/>
        <v>-1.1442575287837871</v>
      </c>
      <c r="S40" s="331">
        <f t="shared" si="5"/>
        <v>0.67746619105933847</v>
      </c>
      <c r="T40" s="331">
        <f t="shared" si="6"/>
        <v>0.84698436428571822</v>
      </c>
      <c r="U40" s="331">
        <f t="shared" si="7"/>
        <v>1.2599387897899734</v>
      </c>
      <c r="V40" s="331">
        <f t="shared" si="8"/>
        <v>1.4888978749192519</v>
      </c>
      <c r="W40" s="331">
        <f t="shared" si="9"/>
        <v>1.1686023486806159</v>
      </c>
      <c r="X40" s="331">
        <f t="shared" si="10"/>
        <v>1.3014841248330271</v>
      </c>
      <c r="Y40" s="331">
        <f t="shared" si="11"/>
        <v>1.8784593053812793</v>
      </c>
      <c r="Z40" s="331">
        <f t="shared" si="12"/>
        <v>2.3335037529610267</v>
      </c>
      <c r="AA40" s="331"/>
    </row>
    <row r="41" spans="1:27">
      <c r="A41" s="331" t="s">
        <v>46</v>
      </c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O41" s="331" t="s">
        <v>46</v>
      </c>
      <c r="P41" s="331">
        <f t="shared" si="2"/>
        <v>-1.1516305668695028</v>
      </c>
      <c r="Q41" s="331">
        <f t="shared" si="3"/>
        <v>-1.0957531030411394</v>
      </c>
      <c r="R41" s="331">
        <f t="shared" si="4"/>
        <v>-1.1442575287837871</v>
      </c>
      <c r="S41" s="331">
        <f t="shared" si="5"/>
        <v>-1.21882953613714</v>
      </c>
      <c r="T41" s="331">
        <f t="shared" si="6"/>
        <v>-1.1401547263485217</v>
      </c>
      <c r="U41" s="331">
        <f t="shared" si="7"/>
        <v>-1.1197446398740101</v>
      </c>
      <c r="V41" s="331">
        <f t="shared" si="8"/>
        <v>-1.1724774537934126</v>
      </c>
      <c r="W41" s="331">
        <f t="shared" si="9"/>
        <v>-1.1874292900175905</v>
      </c>
      <c r="X41" s="331">
        <f t="shared" si="10"/>
        <v>-1.2129091522739985</v>
      </c>
      <c r="Y41" s="331">
        <f t="shared" si="11"/>
        <v>-1.1945903101507105</v>
      </c>
      <c r="Z41" s="331">
        <f t="shared" si="12"/>
        <v>-1.1738646091949405</v>
      </c>
      <c r="AA41" s="331"/>
    </row>
    <row r="42" spans="1:27">
      <c r="A42" s="331" t="s">
        <v>13</v>
      </c>
      <c r="B42" s="331"/>
      <c r="C42" s="331"/>
      <c r="D42" s="331"/>
      <c r="E42" s="331">
        <f t="shared" si="13"/>
        <v>0.18805829807240246</v>
      </c>
      <c r="F42" s="331">
        <f t="shared" si="14"/>
        <v>0.16474464579901152</v>
      </c>
      <c r="G42" s="331">
        <f t="shared" si="15"/>
        <v>9.4250706880301599E-2</v>
      </c>
      <c r="H42" s="331">
        <f t="shared" si="16"/>
        <v>0.1179523472517103</v>
      </c>
      <c r="I42" s="331">
        <f t="shared" si="17"/>
        <v>9.4473311289560699E-2</v>
      </c>
      <c r="J42" s="331">
        <f t="shared" si="18"/>
        <v>9.4585008276188223E-2</v>
      </c>
      <c r="K42" s="331">
        <f t="shared" si="19"/>
        <v>9.4674556213017749E-2</v>
      </c>
      <c r="L42" s="331">
        <f t="shared" si="20"/>
        <v>9.8483052856127046E-2</v>
      </c>
      <c r="M42" s="331"/>
      <c r="O42" s="331" t="s">
        <v>13</v>
      </c>
      <c r="P42" s="331">
        <f t="shared" si="2"/>
        <v>-1.1516305668695028</v>
      </c>
      <c r="Q42" s="331">
        <f t="shared" si="3"/>
        <v>-1.0957531030411394</v>
      </c>
      <c r="R42" s="331">
        <f t="shared" si="4"/>
        <v>-1.1442575287837871</v>
      </c>
      <c r="S42" s="331">
        <f t="shared" si="5"/>
        <v>-1.187044362156618</v>
      </c>
      <c r="T42" s="331">
        <f t="shared" si="6"/>
        <v>-1.1150910720925238</v>
      </c>
      <c r="U42" s="331">
        <f t="shared" si="7"/>
        <v>-1.103501484121117</v>
      </c>
      <c r="V42" s="331">
        <f t="shared" si="8"/>
        <v>-1.1519767230982112</v>
      </c>
      <c r="W42" s="331">
        <f t="shared" si="9"/>
        <v>-1.1715533531798412</v>
      </c>
      <c r="X42" s="331">
        <f t="shared" si="10"/>
        <v>-1.1963972001470287</v>
      </c>
      <c r="Y42" s="331">
        <f t="shared" si="11"/>
        <v>-1.1787845705993596</v>
      </c>
      <c r="Z42" s="331">
        <f t="shared" si="12"/>
        <v>-1.1584840770130218</v>
      </c>
      <c r="AA42" s="331"/>
    </row>
    <row r="43" spans="1:27">
      <c r="A43" s="331" t="s">
        <v>6</v>
      </c>
      <c r="B43" s="331"/>
      <c r="C43" s="331"/>
      <c r="D43" s="331"/>
      <c r="E43" s="331">
        <f t="shared" si="13"/>
        <v>10.51660516605166</v>
      </c>
      <c r="F43" s="331">
        <f t="shared" si="14"/>
        <v>12.805107022155465</v>
      </c>
      <c r="G43" s="331">
        <f t="shared" si="15"/>
        <v>8.8455772113943034</v>
      </c>
      <c r="H43" s="331">
        <f t="shared" si="16"/>
        <v>9.3394077448747161</v>
      </c>
      <c r="I43" s="331">
        <f t="shared" si="17"/>
        <v>10.205635948210206</v>
      </c>
      <c r="J43" s="331">
        <f t="shared" si="18"/>
        <v>10.966542750929367</v>
      </c>
      <c r="K43" s="331">
        <f t="shared" si="19"/>
        <v>11.356707317073171</v>
      </c>
      <c r="L43" s="331">
        <f t="shared" si="20"/>
        <v>12.848332694518973</v>
      </c>
      <c r="M43" s="331"/>
      <c r="O43" s="331" t="s">
        <v>6</v>
      </c>
      <c r="P43" s="331">
        <f t="shared" si="2"/>
        <v>-1.1516305668695028</v>
      </c>
      <c r="Q43" s="331">
        <f t="shared" si="3"/>
        <v>-1.0957531030411394</v>
      </c>
      <c r="R43" s="331">
        <f t="shared" si="4"/>
        <v>-1.1442575287837871</v>
      </c>
      <c r="S43" s="331">
        <f t="shared" si="5"/>
        <v>0.55866248795164952</v>
      </c>
      <c r="T43" s="331">
        <f t="shared" si="6"/>
        <v>0.80796791859562578</v>
      </c>
      <c r="U43" s="331">
        <f t="shared" si="7"/>
        <v>0.40470109772020402</v>
      </c>
      <c r="V43" s="331">
        <f t="shared" si="8"/>
        <v>0.4507601289379452</v>
      </c>
      <c r="W43" s="331">
        <f t="shared" si="9"/>
        <v>0.52759508555705981</v>
      </c>
      <c r="X43" s="331">
        <f t="shared" si="10"/>
        <v>0.70154888078937327</v>
      </c>
      <c r="Y43" s="331">
        <f t="shared" si="11"/>
        <v>0.70139067137831124</v>
      </c>
      <c r="Z43" s="331">
        <f t="shared" si="12"/>
        <v>0.83271610455224077</v>
      </c>
      <c r="AA43" s="331"/>
    </row>
    <row r="44" spans="1:27">
      <c r="A44" s="331" t="s">
        <v>7</v>
      </c>
      <c r="B44" s="331">
        <f t="shared" ref="B44:B65" si="21">B11/AA11</f>
        <v>24.849215922798553</v>
      </c>
      <c r="C44" s="331">
        <f t="shared" ref="C44:C65" si="22">C11/AB11</f>
        <v>26.753246753246753</v>
      </c>
      <c r="D44" s="331">
        <f t="shared" ref="D44:D65" si="23">D11/AC11</f>
        <v>21.655328798185941</v>
      </c>
      <c r="E44" s="331">
        <f t="shared" si="13"/>
        <v>21.690767519466075</v>
      </c>
      <c r="F44" s="331">
        <f t="shared" si="14"/>
        <v>24.070021881838073</v>
      </c>
      <c r="G44" s="331">
        <f t="shared" si="15"/>
        <v>20.948180815876515</v>
      </c>
      <c r="H44" s="331">
        <f t="shared" si="16"/>
        <v>20.408163265306122</v>
      </c>
      <c r="I44" s="331">
        <f t="shared" si="17"/>
        <v>20.758693361433089</v>
      </c>
      <c r="J44" s="331">
        <f t="shared" si="18"/>
        <v>19.788359788359788</v>
      </c>
      <c r="K44" s="331">
        <f t="shared" si="19"/>
        <v>19.769874476987447</v>
      </c>
      <c r="L44" s="331">
        <f t="shared" si="20"/>
        <v>19.336853002070395</v>
      </c>
      <c r="M44" s="331"/>
      <c r="O44" s="331" t="s">
        <v>7</v>
      </c>
      <c r="P44" s="331">
        <f t="shared" si="2"/>
        <v>1.9615449610549394</v>
      </c>
      <c r="Q44" s="331">
        <f t="shared" si="3"/>
        <v>2.1530906522009441</v>
      </c>
      <c r="R44" s="331">
        <f t="shared" si="4"/>
        <v>1.807845081038133</v>
      </c>
      <c r="S44" s="331">
        <f t="shared" si="5"/>
        <v>2.4472932909015617</v>
      </c>
      <c r="T44" s="331">
        <f t="shared" si="6"/>
        <v>2.5217713013823064</v>
      </c>
      <c r="U44" s="331">
        <f t="shared" si="7"/>
        <v>2.4904623813229838</v>
      </c>
      <c r="V44" s="331">
        <f t="shared" si="8"/>
        <v>2.3745673387355368</v>
      </c>
      <c r="W44" s="331">
        <f t="shared" si="9"/>
        <v>2.3010025236001583</v>
      </c>
      <c r="X44" s="331">
        <f t="shared" si="10"/>
        <v>2.2415965400293572</v>
      </c>
      <c r="Y44" s="331">
        <f t="shared" si="11"/>
        <v>2.105953145718181</v>
      </c>
      <c r="Z44" s="331">
        <f t="shared" si="12"/>
        <v>1.846056902883511</v>
      </c>
      <c r="AA44" s="331"/>
    </row>
    <row r="45" spans="1:27">
      <c r="A45" s="331" t="s">
        <v>9</v>
      </c>
      <c r="B45" s="331"/>
      <c r="C45" s="331"/>
      <c r="D45" s="331"/>
      <c r="E45" s="331">
        <f t="shared" si="13"/>
        <v>1.6950625869262865</v>
      </c>
      <c r="F45" s="331">
        <f t="shared" si="14"/>
        <v>1.6122706871759118</v>
      </c>
      <c r="G45" s="331">
        <f t="shared" si="15"/>
        <v>1.3499390350113221</v>
      </c>
      <c r="H45" s="331">
        <f t="shared" si="16"/>
        <v>1.52405834966253</v>
      </c>
      <c r="I45" s="331">
        <f t="shared" si="17"/>
        <v>1.6143810811990051</v>
      </c>
      <c r="J45" s="331">
        <f t="shared" si="18"/>
        <v>1.7055890842298609</v>
      </c>
      <c r="K45" s="331">
        <f t="shared" si="19"/>
        <v>1.7942321999037241</v>
      </c>
      <c r="L45" s="331">
        <f t="shared" si="20"/>
        <v>2.1649324773079477</v>
      </c>
      <c r="M45" s="331"/>
      <c r="O45" s="331" t="s">
        <v>9</v>
      </c>
      <c r="P45" s="331">
        <f t="shared" si="2"/>
        <v>-1.1516305668695028</v>
      </c>
      <c r="Q45" s="331">
        <f t="shared" si="3"/>
        <v>-1.0957531030411394</v>
      </c>
      <c r="R45" s="331">
        <f t="shared" si="4"/>
        <v>-1.1442575287837871</v>
      </c>
      <c r="S45" s="331">
        <f t="shared" si="5"/>
        <v>-0.93233401966393137</v>
      </c>
      <c r="T45" s="331">
        <f t="shared" si="6"/>
        <v>-0.89486969827084528</v>
      </c>
      <c r="U45" s="331">
        <f t="shared" si="7"/>
        <v>-0.88709630514643667</v>
      </c>
      <c r="V45" s="331">
        <f t="shared" si="8"/>
        <v>-0.90758819539205626</v>
      </c>
      <c r="W45" s="331">
        <f t="shared" si="9"/>
        <v>-0.9161377291807169</v>
      </c>
      <c r="X45" s="331">
        <f t="shared" si="10"/>
        <v>-0.91516000766483363</v>
      </c>
      <c r="Y45" s="331">
        <f t="shared" si="11"/>
        <v>-0.89504661033639221</v>
      </c>
      <c r="Z45" s="331">
        <f t="shared" si="12"/>
        <v>-0.83575756769653609</v>
      </c>
      <c r="AA45" s="331"/>
    </row>
    <row r="46" spans="1:27">
      <c r="A46" s="331" t="s">
        <v>25</v>
      </c>
      <c r="B46" s="331">
        <f t="shared" si="21"/>
        <v>0.55011626690426285</v>
      </c>
      <c r="C46" s="331">
        <f t="shared" si="22"/>
        <v>0.53734006529188716</v>
      </c>
      <c r="D46" s="331">
        <f t="shared" si="23"/>
        <v>0.52771698132355482</v>
      </c>
      <c r="E46" s="331">
        <f t="shared" si="13"/>
        <v>0.54093592120706957</v>
      </c>
      <c r="F46" s="331">
        <f t="shared" si="14"/>
        <v>0.53965619118857566</v>
      </c>
      <c r="G46" s="331">
        <f t="shared" si="15"/>
        <v>0.4746508908302951</v>
      </c>
      <c r="H46" s="331">
        <f t="shared" si="16"/>
        <v>0.4858734868142206</v>
      </c>
      <c r="I46" s="331">
        <f t="shared" si="17"/>
        <v>0.49147872796998521</v>
      </c>
      <c r="J46" s="331">
        <f t="shared" si="18"/>
        <v>0.49517824512292707</v>
      </c>
      <c r="K46" s="331">
        <f t="shared" si="19"/>
        <v>0.49572583795866337</v>
      </c>
      <c r="L46" s="331">
        <f t="shared" si="20"/>
        <v>0.50623312260849318</v>
      </c>
      <c r="M46" s="331"/>
      <c r="O46" s="331" t="s">
        <v>25</v>
      </c>
      <c r="P46" s="331">
        <f t="shared" si="2"/>
        <v>-1.0827105452092529</v>
      </c>
      <c r="Q46" s="331">
        <f t="shared" si="3"/>
        <v>-1.0304999421195378</v>
      </c>
      <c r="R46" s="331">
        <f t="shared" si="4"/>
        <v>-1.0723179755989323</v>
      </c>
      <c r="S46" s="331">
        <f t="shared" si="5"/>
        <v>-1.1274018110959347</v>
      </c>
      <c r="T46" s="331">
        <f t="shared" si="6"/>
        <v>-1.0580533862566521</v>
      </c>
      <c r="U46" s="331">
        <f t="shared" si="7"/>
        <v>-1.037943361101668</v>
      </c>
      <c r="V46" s="331">
        <f t="shared" si="8"/>
        <v>-1.0880301177530316</v>
      </c>
      <c r="W46" s="331">
        <f t="shared" si="9"/>
        <v>-1.1048378667273282</v>
      </c>
      <c r="X46" s="331">
        <f t="shared" si="10"/>
        <v>-1.1264645916950984</v>
      </c>
      <c r="Y46" s="331">
        <f t="shared" si="11"/>
        <v>-1.1118298114796583</v>
      </c>
      <c r="Z46" s="331">
        <f t="shared" si="12"/>
        <v>-1.0948039524826849</v>
      </c>
      <c r="AA46" s="331"/>
    </row>
    <row r="47" spans="1:27">
      <c r="A47" s="331" t="s">
        <v>11</v>
      </c>
      <c r="B47" s="331">
        <f t="shared" si="21"/>
        <v>13.705076171989884</v>
      </c>
      <c r="C47" s="331">
        <f t="shared" si="22"/>
        <v>13.660142244166225</v>
      </c>
      <c r="D47" s="331">
        <f t="shared" si="23"/>
        <v>12.952850684046739</v>
      </c>
      <c r="E47" s="331">
        <f t="shared" si="13"/>
        <v>13.011920217160393</v>
      </c>
      <c r="F47" s="331">
        <f t="shared" si="14"/>
        <v>13.852507374631269</v>
      </c>
      <c r="G47" s="331">
        <f t="shared" si="15"/>
        <v>12.487441640564979</v>
      </c>
      <c r="H47" s="331">
        <f t="shared" si="16"/>
        <v>12.252753760511666</v>
      </c>
      <c r="I47" s="331">
        <f t="shared" si="17"/>
        <v>12.940119760479043</v>
      </c>
      <c r="J47" s="331">
        <f t="shared" si="18"/>
        <v>12.76990250613075</v>
      </c>
      <c r="K47" s="331">
        <f t="shared" si="19"/>
        <v>12.848055688910225</v>
      </c>
      <c r="L47" s="331">
        <f t="shared" si="20"/>
        <v>13.199047733125711</v>
      </c>
      <c r="M47" s="331"/>
      <c r="O47" s="331" t="s">
        <v>11</v>
      </c>
      <c r="P47" s="331">
        <f t="shared" si="2"/>
        <v>0.56537764294825632</v>
      </c>
      <c r="Q47" s="331">
        <f t="shared" si="3"/>
        <v>0.56309855840410727</v>
      </c>
      <c r="R47" s="331">
        <f t="shared" si="4"/>
        <v>0.62150389951700213</v>
      </c>
      <c r="S47" s="331">
        <f t="shared" si="5"/>
        <v>0.98041480544401616</v>
      </c>
      <c r="T47" s="331">
        <f t="shared" si="6"/>
        <v>0.96731561802915444</v>
      </c>
      <c r="U47" s="331">
        <f t="shared" si="7"/>
        <v>1.0323395856635027</v>
      </c>
      <c r="V47" s="331">
        <f t="shared" si="8"/>
        <v>0.95711480080434563</v>
      </c>
      <c r="W47" s="331">
        <f t="shared" si="9"/>
        <v>0.98711631641948328</v>
      </c>
      <c r="X47" s="331">
        <f t="shared" si="10"/>
        <v>1.0163661069891163</v>
      </c>
      <c r="Y47" s="331">
        <f t="shared" si="11"/>
        <v>0.95036848430358456</v>
      </c>
      <c r="Z47" s="331">
        <f t="shared" si="12"/>
        <v>0.88748881702952509</v>
      </c>
      <c r="AA47" s="331"/>
    </row>
    <row r="48" spans="1:27">
      <c r="A48" s="331" t="s">
        <v>8</v>
      </c>
      <c r="B48" s="331">
        <f t="shared" si="21"/>
        <v>21.648507816200851</v>
      </c>
      <c r="C48" s="331">
        <f t="shared" si="22"/>
        <v>21.316388922191585</v>
      </c>
      <c r="D48" s="331">
        <f t="shared" si="23"/>
        <v>21.35248354278875</v>
      </c>
      <c r="E48" s="331">
        <f t="shared" si="13"/>
        <v>19.354448742746616</v>
      </c>
      <c r="F48" s="331">
        <f t="shared" si="14"/>
        <v>21.900375712034904</v>
      </c>
      <c r="G48" s="331">
        <f t="shared" si="15"/>
        <v>18.882395909422936</v>
      </c>
      <c r="H48" s="331">
        <f t="shared" si="16"/>
        <v>19.166870266308333</v>
      </c>
      <c r="I48" s="331">
        <f t="shared" si="17"/>
        <v>21.784232365145229</v>
      </c>
      <c r="J48" s="331">
        <f t="shared" si="18"/>
        <v>20.048899755501221</v>
      </c>
      <c r="K48" s="331">
        <f t="shared" si="19"/>
        <v>19.641541861036092</v>
      </c>
      <c r="L48" s="331">
        <f t="shared" si="20"/>
        <v>20.586334029740691</v>
      </c>
      <c r="M48" s="331"/>
      <c r="O48" s="331" t="s">
        <v>8</v>
      </c>
      <c r="P48" s="331">
        <f t="shared" si="2"/>
        <v>1.5605517796021886</v>
      </c>
      <c r="Q48" s="331">
        <f t="shared" si="3"/>
        <v>1.4928529705663227</v>
      </c>
      <c r="R48" s="331">
        <f t="shared" si="4"/>
        <v>1.766560541922517</v>
      </c>
      <c r="S48" s="331">
        <f t="shared" si="5"/>
        <v>2.0524141520751646</v>
      </c>
      <c r="T48" s="331">
        <f t="shared" si="6"/>
        <v>2.1916891843334785</v>
      </c>
      <c r="U48" s="331">
        <f t="shared" si="7"/>
        <v>2.1344452531956013</v>
      </c>
      <c r="V48" s="331">
        <f t="shared" si="8"/>
        <v>2.1588241671987474</v>
      </c>
      <c r="W48" s="331">
        <f t="shared" si="9"/>
        <v>2.4733410626578163</v>
      </c>
      <c r="X48" s="331">
        <f t="shared" si="10"/>
        <v>2.2870796831088582</v>
      </c>
      <c r="Y48" s="331">
        <f t="shared" si="11"/>
        <v>2.0845282562356595</v>
      </c>
      <c r="Z48" s="331">
        <f t="shared" si="12"/>
        <v>2.0411938589327403</v>
      </c>
      <c r="AA48" s="331"/>
    </row>
    <row r="49" spans="1:27">
      <c r="A49" s="331" t="s">
        <v>30</v>
      </c>
      <c r="B49" s="331">
        <f t="shared" si="21"/>
        <v>4.4160272804774081</v>
      </c>
      <c r="C49" s="331">
        <f t="shared" si="22"/>
        <v>4.1950886766712143</v>
      </c>
      <c r="D49" s="331">
        <f t="shared" si="23"/>
        <v>3.905850247313662</v>
      </c>
      <c r="E49" s="331">
        <f t="shared" si="13"/>
        <v>3.5634360475124804</v>
      </c>
      <c r="F49" s="331">
        <f t="shared" si="14"/>
        <v>3.4785603581883935</v>
      </c>
      <c r="G49" s="331">
        <f t="shared" si="15"/>
        <v>2.5734024179620034</v>
      </c>
      <c r="H49" s="331">
        <f t="shared" si="16"/>
        <v>3.1298633927027493</v>
      </c>
      <c r="I49" s="331">
        <f t="shared" si="17"/>
        <v>3.6683511136065881</v>
      </c>
      <c r="J49" s="331">
        <f t="shared" si="18"/>
        <v>3.2602585722315909</v>
      </c>
      <c r="K49" s="331">
        <f t="shared" si="19"/>
        <v>3.2971150243536904</v>
      </c>
      <c r="L49" s="331">
        <f t="shared" si="20"/>
        <v>3.5432209737827716</v>
      </c>
      <c r="M49" s="331"/>
      <c r="O49" s="331" t="s">
        <v>30</v>
      </c>
      <c r="P49" s="331">
        <f t="shared" si="2"/>
        <v>-0.59837898328067574</v>
      </c>
      <c r="Q49" s="331">
        <f t="shared" si="3"/>
        <v>-0.5863125937976762</v>
      </c>
      <c r="R49" s="331">
        <f t="shared" si="4"/>
        <v>-0.61180333166099121</v>
      </c>
      <c r="S49" s="331">
        <f t="shared" si="5"/>
        <v>-0.61654590441438173</v>
      </c>
      <c r="T49" s="331">
        <f t="shared" si="6"/>
        <v>-0.61093914120215653</v>
      </c>
      <c r="U49" s="331">
        <f t="shared" si="7"/>
        <v>-0.67624476943893563</v>
      </c>
      <c r="V49" s="331">
        <f t="shared" si="8"/>
        <v>-0.62849093702116199</v>
      </c>
      <c r="W49" s="331">
        <f t="shared" si="9"/>
        <v>-0.57097465554622884</v>
      </c>
      <c r="X49" s="331">
        <f t="shared" si="10"/>
        <v>-0.6437572914522699</v>
      </c>
      <c r="Y49" s="331">
        <f t="shared" si="11"/>
        <v>-0.64414314218589774</v>
      </c>
      <c r="Z49" s="331">
        <f t="shared" si="12"/>
        <v>-0.62050418184781875</v>
      </c>
      <c r="AA49" s="331"/>
    </row>
    <row r="50" spans="1:27">
      <c r="A50" s="331" t="s">
        <v>17</v>
      </c>
      <c r="B50" s="331"/>
      <c r="C50" s="331"/>
      <c r="D50" s="331"/>
      <c r="E50" s="331">
        <f t="shared" si="13"/>
        <v>7.206572769953052</v>
      </c>
      <c r="F50" s="331">
        <f t="shared" si="14"/>
        <v>7.3900841908325541</v>
      </c>
      <c r="G50" s="331">
        <f t="shared" si="15"/>
        <v>5.4522511368776936</v>
      </c>
      <c r="H50" s="331">
        <f t="shared" si="16"/>
        <v>6.1828598710909528</v>
      </c>
      <c r="I50" s="331">
        <f t="shared" si="17"/>
        <v>6.1952714535901929</v>
      </c>
      <c r="J50" s="331">
        <f t="shared" si="18"/>
        <v>6.3446761800219535</v>
      </c>
      <c r="K50" s="331">
        <f t="shared" si="19"/>
        <v>6.5740127950584606</v>
      </c>
      <c r="L50" s="331">
        <f t="shared" si="20"/>
        <v>6.9442707169979894</v>
      </c>
      <c r="M50" s="331"/>
      <c r="O50" s="331" t="s">
        <v>17</v>
      </c>
      <c r="P50" s="331">
        <f t="shared" si="2"/>
        <v>-1.1516305668695028</v>
      </c>
      <c r="Q50" s="331">
        <f t="shared" si="3"/>
        <v>-1.0957531030411394</v>
      </c>
      <c r="R50" s="331">
        <f t="shared" si="4"/>
        <v>-1.1442575287837871</v>
      </c>
      <c r="S50" s="331">
        <f t="shared" si="5"/>
        <v>-7.9145090433347038E-4</v>
      </c>
      <c r="T50" s="331">
        <f t="shared" si="6"/>
        <v>-1.5854059802335018E-2</v>
      </c>
      <c r="U50" s="331">
        <f t="shared" si="7"/>
        <v>-0.1801043193757772</v>
      </c>
      <c r="V50" s="331">
        <f t="shared" si="8"/>
        <v>-9.7864289267633131E-2</v>
      </c>
      <c r="W50" s="331">
        <f t="shared" si="9"/>
        <v>-0.14633380021890502</v>
      </c>
      <c r="X50" s="331">
        <f t="shared" si="10"/>
        <v>-0.10530244741712985</v>
      </c>
      <c r="Y50" s="331">
        <f t="shared" si="11"/>
        <v>-9.7071206790429659E-2</v>
      </c>
      <c r="Z50" s="331">
        <f t="shared" si="12"/>
        <v>-8.9347261842023337E-2</v>
      </c>
      <c r="AA50" s="331"/>
    </row>
    <row r="51" spans="1:27">
      <c r="A51" s="331" t="s">
        <v>32</v>
      </c>
      <c r="B51" s="331">
        <f t="shared" si="21"/>
        <v>2.4283893472865099</v>
      </c>
      <c r="C51" s="331">
        <f t="shared" si="22"/>
        <v>2.3516764093260769</v>
      </c>
      <c r="D51" s="331">
        <f t="shared" si="23"/>
        <v>2.3140608034744843</v>
      </c>
      <c r="E51" s="331">
        <f t="shared" si="13"/>
        <v>2.4220235161585579</v>
      </c>
      <c r="F51" s="331">
        <f t="shared" si="14"/>
        <v>2.1818952125406015</v>
      </c>
      <c r="G51" s="331">
        <f t="shared" si="15"/>
        <v>2.1235093932435052</v>
      </c>
      <c r="H51" s="331">
        <f t="shared" si="16"/>
        <v>2.6104245336995078</v>
      </c>
      <c r="I51" s="331">
        <f t="shared" si="17"/>
        <v>2.4777006937561943</v>
      </c>
      <c r="J51" s="331">
        <f t="shared" si="18"/>
        <v>2.5699146730577653</v>
      </c>
      <c r="K51" s="331">
        <f t="shared" si="19"/>
        <v>2.3162648408478401</v>
      </c>
      <c r="L51" s="331">
        <f t="shared" si="20"/>
        <v>2.4792809977989729</v>
      </c>
      <c r="M51" s="331"/>
      <c r="O51" s="331" t="s">
        <v>32</v>
      </c>
      <c r="P51" s="331">
        <f t="shared" si="2"/>
        <v>-0.84739552332800194</v>
      </c>
      <c r="Q51" s="331">
        <f t="shared" si="3"/>
        <v>-0.81017171969513713</v>
      </c>
      <c r="R51" s="331">
        <f t="shared" si="4"/>
        <v>-0.8287996107402662</v>
      </c>
      <c r="S51" s="331">
        <f t="shared" si="5"/>
        <v>-0.80946478257345422</v>
      </c>
      <c r="T51" s="331">
        <f t="shared" si="6"/>
        <v>-0.80820908426281657</v>
      </c>
      <c r="U51" s="331">
        <f t="shared" si="7"/>
        <v>-0.75377928047367415</v>
      </c>
      <c r="V51" s="331">
        <f t="shared" si="8"/>
        <v>-0.71877210911452882</v>
      </c>
      <c r="W51" s="331">
        <f t="shared" si="9"/>
        <v>-0.7710596383139835</v>
      </c>
      <c r="X51" s="331">
        <f t="shared" si="10"/>
        <v>-0.76427243039499815</v>
      </c>
      <c r="Y51" s="331">
        <f t="shared" si="11"/>
        <v>-0.80789424025818779</v>
      </c>
      <c r="Z51" s="331">
        <f t="shared" si="12"/>
        <v>-0.78666437454772131</v>
      </c>
      <c r="AA51" s="331"/>
    </row>
    <row r="52" spans="1:27">
      <c r="A52" s="331" t="s">
        <v>12</v>
      </c>
      <c r="B52" s="331">
        <f t="shared" si="21"/>
        <v>15.878378378378379</v>
      </c>
      <c r="C52" s="331">
        <f t="shared" si="22"/>
        <v>14.531183708103521</v>
      </c>
      <c r="D52" s="331">
        <f t="shared" si="23"/>
        <v>13.235294117647058</v>
      </c>
      <c r="E52" s="331">
        <f t="shared" si="13"/>
        <v>14.92185827445943</v>
      </c>
      <c r="F52" s="331">
        <f t="shared" si="14"/>
        <v>15.56989247311828</v>
      </c>
      <c r="G52" s="331">
        <f t="shared" si="15"/>
        <v>13.072601555747623</v>
      </c>
      <c r="H52" s="331">
        <f t="shared" si="16"/>
        <v>12.844434801475375</v>
      </c>
      <c r="I52" s="331">
        <f t="shared" si="17"/>
        <v>12.823862399303287</v>
      </c>
      <c r="J52" s="331">
        <f t="shared" si="18"/>
        <v>12.453409340057005</v>
      </c>
      <c r="K52" s="331">
        <f t="shared" si="19"/>
        <v>12.991866344251484</v>
      </c>
      <c r="L52" s="331">
        <f t="shared" si="20"/>
        <v>13.2378223495702</v>
      </c>
      <c r="M52" s="331"/>
      <c r="O52" s="331" t="s">
        <v>12</v>
      </c>
      <c r="P52" s="331">
        <f t="shared" si="2"/>
        <v>0.83765469445495344</v>
      </c>
      <c r="Q52" s="331">
        <f t="shared" si="3"/>
        <v>0.66887553742913619</v>
      </c>
      <c r="R52" s="331">
        <f t="shared" si="4"/>
        <v>0.66000721688655484</v>
      </c>
      <c r="S52" s="331">
        <f t="shared" si="5"/>
        <v>1.303228071678604</v>
      </c>
      <c r="T52" s="331">
        <f t="shared" si="6"/>
        <v>1.2285923722697456</v>
      </c>
      <c r="U52" s="331">
        <f t="shared" si="7"/>
        <v>1.1331859767121388</v>
      </c>
      <c r="V52" s="331">
        <f t="shared" si="8"/>
        <v>1.0599520394085786</v>
      </c>
      <c r="W52" s="331">
        <f t="shared" si="9"/>
        <v>0.96757963989406082</v>
      </c>
      <c r="X52" s="331">
        <f t="shared" si="10"/>
        <v>0.96111506771803956</v>
      </c>
      <c r="Y52" s="331">
        <f t="shared" si="11"/>
        <v>0.97437740342562118</v>
      </c>
      <c r="Z52" s="331">
        <f t="shared" si="12"/>
        <v>0.8935444196816611</v>
      </c>
      <c r="AA52" s="331"/>
    </row>
    <row r="53" spans="1:27">
      <c r="A53" s="331" t="s">
        <v>14</v>
      </c>
      <c r="B53" s="331"/>
      <c r="C53" s="331"/>
      <c r="D53" s="331"/>
      <c r="E53" s="331">
        <f t="shared" si="13"/>
        <v>4.3126684636118595</v>
      </c>
      <c r="F53" s="331">
        <f t="shared" si="14"/>
        <v>2.9363784665579118</v>
      </c>
      <c r="G53" s="331">
        <f t="shared" si="15"/>
        <v>2.4657534246575343</v>
      </c>
      <c r="H53" s="331">
        <f t="shared" si="16"/>
        <v>2.509547190398254</v>
      </c>
      <c r="I53" s="331">
        <f t="shared" si="17"/>
        <v>2.5484764542936289</v>
      </c>
      <c r="J53" s="331">
        <f t="shared" si="18"/>
        <v>2.5330396475770924</v>
      </c>
      <c r="K53" s="331">
        <f t="shared" si="19"/>
        <v>2.5529603476371538</v>
      </c>
      <c r="L53" s="331">
        <f t="shared" si="20"/>
        <v>2.4458779443254817</v>
      </c>
      <c r="M53" s="331"/>
      <c r="O53" s="331" t="s">
        <v>14</v>
      </c>
      <c r="P53" s="331">
        <f t="shared" si="2"/>
        <v>-1.1516305668695028</v>
      </c>
      <c r="Q53" s="331">
        <f t="shared" si="3"/>
        <v>-1.0957531030411394</v>
      </c>
      <c r="R53" s="331">
        <f t="shared" si="4"/>
        <v>-1.1442575287837871</v>
      </c>
      <c r="S53" s="331">
        <f t="shared" si="5"/>
        <v>-0.48991239267007691</v>
      </c>
      <c r="T53" s="331">
        <f t="shared" si="6"/>
        <v>-0.69342473221959111</v>
      </c>
      <c r="U53" s="331">
        <f t="shared" si="7"/>
        <v>-0.69479698430038261</v>
      </c>
      <c r="V53" s="331">
        <f t="shared" si="8"/>
        <v>-0.73630511542133126</v>
      </c>
      <c r="W53" s="331">
        <f t="shared" si="9"/>
        <v>-0.75916599884482128</v>
      </c>
      <c r="X53" s="331">
        <f t="shared" si="10"/>
        <v>-0.77070979997940126</v>
      </c>
      <c r="Y53" s="331">
        <f t="shared" si="11"/>
        <v>-0.76837836943784432</v>
      </c>
      <c r="Z53" s="331">
        <f t="shared" si="12"/>
        <v>-0.79188107654896722</v>
      </c>
      <c r="AA53" s="331"/>
    </row>
    <row r="54" spans="1:27">
      <c r="A54" s="331" t="s">
        <v>15</v>
      </c>
      <c r="B54" s="331"/>
      <c r="C54" s="331"/>
      <c r="D54" s="331"/>
      <c r="E54" s="331">
        <f t="shared" si="13"/>
        <v>5.1958290034758301</v>
      </c>
      <c r="F54" s="331">
        <f t="shared" si="14"/>
        <v>5.452724507585593</v>
      </c>
      <c r="G54" s="331">
        <f t="shared" si="15"/>
        <v>4.6031211406758725</v>
      </c>
      <c r="H54" s="331">
        <f t="shared" si="16"/>
        <v>4.9832651543324653</v>
      </c>
      <c r="I54" s="331">
        <f t="shared" si="17"/>
        <v>5.1942430472892545</v>
      </c>
      <c r="J54" s="331">
        <f t="shared" si="18"/>
        <v>5.2389607612530735</v>
      </c>
      <c r="K54" s="331">
        <f t="shared" si="19"/>
        <v>5.3831538948701709</v>
      </c>
      <c r="L54" s="331">
        <f t="shared" si="20"/>
        <v>5.4377118350971845</v>
      </c>
      <c r="M54" s="331"/>
      <c r="O54" s="331" t="s">
        <v>15</v>
      </c>
      <c r="P54" s="331">
        <f t="shared" si="2"/>
        <v>-1.1516305668695028</v>
      </c>
      <c r="Q54" s="331">
        <f t="shared" si="3"/>
        <v>-1.0957531030411394</v>
      </c>
      <c r="R54" s="331">
        <f t="shared" si="4"/>
        <v>-1.1442575287837871</v>
      </c>
      <c r="S54" s="331">
        <f t="shared" si="5"/>
        <v>-0.34064266248512931</v>
      </c>
      <c r="T54" s="331">
        <f t="shared" si="6"/>
        <v>-0.310596951353734</v>
      </c>
      <c r="U54" s="331">
        <f t="shared" si="7"/>
        <v>-0.32644328318085558</v>
      </c>
      <c r="V54" s="331">
        <f t="shared" si="8"/>
        <v>-0.30636008273558141</v>
      </c>
      <c r="W54" s="331">
        <f t="shared" si="9"/>
        <v>-0.31455341202563741</v>
      </c>
      <c r="X54" s="331">
        <f t="shared" si="10"/>
        <v>-0.29833007825955909</v>
      </c>
      <c r="Y54" s="331">
        <f t="shared" si="11"/>
        <v>-0.29588286613884124</v>
      </c>
      <c r="Z54" s="331">
        <f t="shared" si="12"/>
        <v>-0.32463319881315122</v>
      </c>
      <c r="AA54" s="331"/>
    </row>
    <row r="55" spans="1:27">
      <c r="A55" s="331" t="s">
        <v>16</v>
      </c>
      <c r="B55" s="331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1"/>
      <c r="O55" s="331" t="s">
        <v>16</v>
      </c>
      <c r="P55" s="331">
        <f t="shared" si="2"/>
        <v>-1.1516305668695028</v>
      </c>
      <c r="Q55" s="331">
        <f t="shared" si="3"/>
        <v>-1.0957531030411394</v>
      </c>
      <c r="R55" s="331">
        <f t="shared" si="4"/>
        <v>-1.1442575287837871</v>
      </c>
      <c r="S55" s="331">
        <f t="shared" si="5"/>
        <v>-1.21882953613714</v>
      </c>
      <c r="T55" s="331">
        <f t="shared" si="6"/>
        <v>-1.1401547263485217</v>
      </c>
      <c r="U55" s="331">
        <f t="shared" si="7"/>
        <v>-1.1197446398740101</v>
      </c>
      <c r="V55" s="331">
        <f t="shared" si="8"/>
        <v>-1.1724774537934126</v>
      </c>
      <c r="W55" s="331">
        <f t="shared" si="9"/>
        <v>-1.1874292900175905</v>
      </c>
      <c r="X55" s="331">
        <f t="shared" si="10"/>
        <v>-1.2129091522739985</v>
      </c>
      <c r="Y55" s="331">
        <f t="shared" si="11"/>
        <v>-1.1945903101507105</v>
      </c>
      <c r="Z55" s="331">
        <f t="shared" si="12"/>
        <v>-1.1738646091949405</v>
      </c>
      <c r="AA55" s="331"/>
    </row>
    <row r="56" spans="1:27">
      <c r="A56" s="331" t="s">
        <v>18</v>
      </c>
      <c r="B56" s="331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1"/>
      <c r="O56" s="331" t="s">
        <v>18</v>
      </c>
      <c r="P56" s="331">
        <f t="shared" si="2"/>
        <v>-1.1516305668695028</v>
      </c>
      <c r="Q56" s="331">
        <f t="shared" si="3"/>
        <v>-1.0957531030411394</v>
      </c>
      <c r="R56" s="331">
        <f t="shared" si="4"/>
        <v>-1.1442575287837871</v>
      </c>
      <c r="S56" s="331">
        <f t="shared" si="5"/>
        <v>-1.21882953613714</v>
      </c>
      <c r="T56" s="331">
        <f t="shared" si="6"/>
        <v>-1.1401547263485217</v>
      </c>
      <c r="U56" s="331">
        <f t="shared" si="7"/>
        <v>-1.1197446398740101</v>
      </c>
      <c r="V56" s="331">
        <f t="shared" si="8"/>
        <v>-1.1724774537934126</v>
      </c>
      <c r="W56" s="331">
        <f t="shared" si="9"/>
        <v>-1.1874292900175905</v>
      </c>
      <c r="X56" s="331">
        <f t="shared" si="10"/>
        <v>-1.2129091522739985</v>
      </c>
      <c r="Y56" s="331">
        <f t="shared" si="11"/>
        <v>-1.1945903101507105</v>
      </c>
      <c r="Z56" s="331">
        <f t="shared" si="12"/>
        <v>-1.1738646091949405</v>
      </c>
      <c r="AA56" s="331"/>
    </row>
    <row r="57" spans="1:27">
      <c r="A57" s="331" t="s">
        <v>19</v>
      </c>
      <c r="B57" s="331">
        <f t="shared" si="21"/>
        <v>14.300572022880916</v>
      </c>
      <c r="C57" s="331">
        <f t="shared" si="22"/>
        <v>13.747819842002668</v>
      </c>
      <c r="D57" s="331">
        <f t="shared" si="23"/>
        <v>13.676007637921247</v>
      </c>
      <c r="E57" s="331">
        <f t="shared" si="13"/>
        <v>13.544488435090644</v>
      </c>
      <c r="F57" s="331">
        <f t="shared" si="14"/>
        <v>13.633514417049728</v>
      </c>
      <c r="G57" s="331">
        <f t="shared" si="15"/>
        <v>12.38791271445602</v>
      </c>
      <c r="H57" s="331">
        <f t="shared" si="16"/>
        <v>12.204026285595077</v>
      </c>
      <c r="I57" s="331">
        <f t="shared" si="17"/>
        <v>12.444586871762004</v>
      </c>
      <c r="J57" s="331">
        <f t="shared" si="18"/>
        <v>12.537666810159276</v>
      </c>
      <c r="K57" s="331">
        <f t="shared" si="19"/>
        <v>12.542759407069555</v>
      </c>
      <c r="L57" s="331">
        <f t="shared" si="20"/>
        <v>11.942790647326261</v>
      </c>
      <c r="M57" s="331"/>
      <c r="O57" s="331" t="s">
        <v>19</v>
      </c>
      <c r="P57" s="331">
        <f t="shared" si="2"/>
        <v>0.639982938975871</v>
      </c>
      <c r="Q57" s="331">
        <f t="shared" si="3"/>
        <v>0.57374589473800419</v>
      </c>
      <c r="R57" s="331">
        <f t="shared" si="4"/>
        <v>0.72008626465858516</v>
      </c>
      <c r="S57" s="331">
        <f t="shared" si="5"/>
        <v>1.0704282408356964</v>
      </c>
      <c r="T57" s="331">
        <f t="shared" si="6"/>
        <v>0.93399882192508876</v>
      </c>
      <c r="U57" s="331">
        <f t="shared" si="7"/>
        <v>1.0151867822287322</v>
      </c>
      <c r="V57" s="331">
        <f t="shared" si="8"/>
        <v>0.94864571253270291</v>
      </c>
      <c r="W57" s="331">
        <f t="shared" si="9"/>
        <v>0.903843604423747</v>
      </c>
      <c r="X57" s="331">
        <f t="shared" si="10"/>
        <v>0.97582411451122508</v>
      </c>
      <c r="Y57" s="331">
        <f t="shared" si="11"/>
        <v>0.89939984278270657</v>
      </c>
      <c r="Z57" s="331">
        <f t="shared" si="12"/>
        <v>0.691293614133762</v>
      </c>
      <c r="AA57" s="331"/>
    </row>
    <row r="58" spans="1:27">
      <c r="A58" s="331" t="s">
        <v>21</v>
      </c>
      <c r="B58" s="331"/>
      <c r="C58" s="331"/>
      <c r="D58" s="331"/>
      <c r="E58" s="331">
        <f t="shared" si="13"/>
        <v>6.6177852979883438</v>
      </c>
      <c r="F58" s="331">
        <f t="shared" si="14"/>
        <v>7.3825069493826359</v>
      </c>
      <c r="G58" s="331">
        <f t="shared" si="15"/>
        <v>7.0187808473815778</v>
      </c>
      <c r="H58" s="331">
        <f t="shared" si="16"/>
        <v>7.1259363595620719</v>
      </c>
      <c r="I58" s="331">
        <f t="shared" si="17"/>
        <v>7.5506955498650425</v>
      </c>
      <c r="J58" s="331">
        <f t="shared" si="18"/>
        <v>7.4091616482847282</v>
      </c>
      <c r="K58" s="331">
        <f t="shared" si="19"/>
        <v>7.5710647670176892</v>
      </c>
      <c r="L58" s="331">
        <f t="shared" si="20"/>
        <v>7.6201526717557249</v>
      </c>
      <c r="M58" s="331"/>
      <c r="O58" s="331" t="s">
        <v>21</v>
      </c>
      <c r="P58" s="331">
        <f t="shared" si="2"/>
        <v>-1.1516305668695028</v>
      </c>
      <c r="Q58" s="331">
        <f t="shared" si="3"/>
        <v>-1.0957531030411394</v>
      </c>
      <c r="R58" s="331">
        <f t="shared" si="4"/>
        <v>-1.1442575287837871</v>
      </c>
      <c r="S58" s="331">
        <f t="shared" si="5"/>
        <v>-0.10030693320836215</v>
      </c>
      <c r="T58" s="331">
        <f t="shared" si="6"/>
        <v>-1.7006833897018875E-2</v>
      </c>
      <c r="U58" s="331">
        <f t="shared" si="7"/>
        <v>8.98712269250522E-2</v>
      </c>
      <c r="V58" s="331">
        <f t="shared" si="8"/>
        <v>6.6047303554377462E-2</v>
      </c>
      <c r="W58" s="331">
        <f t="shared" si="9"/>
        <v>8.1440870183705064E-2</v>
      </c>
      <c r="X58" s="331">
        <f t="shared" si="10"/>
        <v>8.0527563196031673E-2</v>
      </c>
      <c r="Y58" s="331">
        <f t="shared" si="11"/>
        <v>6.9384749469777365E-2</v>
      </c>
      <c r="Z58" s="331">
        <f t="shared" si="12"/>
        <v>1.620820028927478E-2</v>
      </c>
      <c r="AA58" s="331"/>
    </row>
    <row r="59" spans="1:27">
      <c r="A59" s="331" t="s">
        <v>38</v>
      </c>
      <c r="B59" s="331">
        <f t="shared" si="21"/>
        <v>2.4927840461821043</v>
      </c>
      <c r="C59" s="331">
        <f t="shared" si="22"/>
        <v>2.3054755043227666</v>
      </c>
      <c r="D59" s="331">
        <f t="shared" si="23"/>
        <v>2.1983773881182938</v>
      </c>
      <c r="E59" s="331">
        <f t="shared" si="13"/>
        <v>2.0722635494155153</v>
      </c>
      <c r="F59" s="331">
        <f t="shared" si="14"/>
        <v>2.0816214735688852</v>
      </c>
      <c r="G59" s="331">
        <f t="shared" si="15"/>
        <v>1.9176987614862164</v>
      </c>
      <c r="H59" s="331">
        <f t="shared" si="16"/>
        <v>1.8231540565177757</v>
      </c>
      <c r="I59" s="331">
        <f t="shared" si="17"/>
        <v>1.9853141147674735</v>
      </c>
      <c r="J59" s="331">
        <f t="shared" si="18"/>
        <v>1.9089173711480774</v>
      </c>
      <c r="K59" s="331">
        <f t="shared" si="19"/>
        <v>1.9409513395297977</v>
      </c>
      <c r="L59" s="331">
        <f t="shared" si="20"/>
        <v>2.1584294343767163</v>
      </c>
      <c r="M59" s="331"/>
      <c r="O59" s="331" t="s">
        <v>38</v>
      </c>
      <c r="P59" s="331">
        <f t="shared" si="2"/>
        <v>-0.83932798504620465</v>
      </c>
      <c r="Q59" s="331">
        <f t="shared" si="3"/>
        <v>-0.8157822357977601</v>
      </c>
      <c r="R59" s="331">
        <f t="shared" si="4"/>
        <v>-0.84456983134364638</v>
      </c>
      <c r="S59" s="331">
        <f t="shared" si="5"/>
        <v>-0.86858039463790593</v>
      </c>
      <c r="T59" s="331">
        <f t="shared" si="6"/>
        <v>-0.82346436805279422</v>
      </c>
      <c r="U59" s="331">
        <f t="shared" si="7"/>
        <v>-0.78924866057583654</v>
      </c>
      <c r="V59" s="331">
        <f t="shared" si="8"/>
        <v>-0.85560380778809175</v>
      </c>
      <c r="W59" s="331">
        <f t="shared" si="9"/>
        <v>-0.85380362305503865</v>
      </c>
      <c r="X59" s="331">
        <f t="shared" si="10"/>
        <v>-0.8796644571453589</v>
      </c>
      <c r="Y59" s="331">
        <f t="shared" si="11"/>
        <v>-0.87055212521928982</v>
      </c>
      <c r="Z59" s="331">
        <f t="shared" si="12"/>
        <v>-0.83677317655697936</v>
      </c>
      <c r="AA59" s="331"/>
    </row>
    <row r="60" spans="1:27">
      <c r="A60" s="331" t="s">
        <v>22</v>
      </c>
      <c r="B60" s="331"/>
      <c r="C60" s="331"/>
      <c r="D60" s="331"/>
      <c r="E60" s="331">
        <f t="shared" si="13"/>
        <v>1.7166464847923641</v>
      </c>
      <c r="F60" s="331">
        <f t="shared" si="14"/>
        <v>2.377109317681585</v>
      </c>
      <c r="G60" s="331">
        <f t="shared" si="15"/>
        <v>2.1490391667889099</v>
      </c>
      <c r="H60" s="331">
        <f t="shared" si="16"/>
        <v>2.5328536818148448</v>
      </c>
      <c r="I60" s="331">
        <f t="shared" si="17"/>
        <v>2.6702458321559761</v>
      </c>
      <c r="J60" s="331">
        <f t="shared" si="18"/>
        <v>2.6891717923043914</v>
      </c>
      <c r="K60" s="331">
        <f t="shared" si="19"/>
        <v>2.8253112939634457</v>
      </c>
      <c r="L60" s="331">
        <f t="shared" si="20"/>
        <v>3.5084933477166489</v>
      </c>
      <c r="M60" s="331"/>
      <c r="O60" s="331" t="s">
        <v>22</v>
      </c>
      <c r="P60" s="331">
        <f t="shared" si="2"/>
        <v>-1.1516305668695028</v>
      </c>
      <c r="Q60" s="331">
        <f t="shared" si="3"/>
        <v>-1.0957531030411394</v>
      </c>
      <c r="R60" s="331">
        <f t="shared" si="4"/>
        <v>-1.1442575287837871</v>
      </c>
      <c r="S60" s="331">
        <f t="shared" si="5"/>
        <v>-0.92868595969591561</v>
      </c>
      <c r="T60" s="331">
        <f t="shared" si="6"/>
        <v>-0.77850991672133019</v>
      </c>
      <c r="U60" s="331">
        <f t="shared" si="7"/>
        <v>-0.74937948229963236</v>
      </c>
      <c r="V60" s="331">
        <f t="shared" si="8"/>
        <v>-0.7322543261397757</v>
      </c>
      <c r="W60" s="331">
        <f t="shared" si="9"/>
        <v>-0.73870304560092159</v>
      </c>
      <c r="X60" s="331">
        <f t="shared" si="10"/>
        <v>-0.74345340336641608</v>
      </c>
      <c r="Y60" s="331">
        <f t="shared" si="11"/>
        <v>-0.72290988987600968</v>
      </c>
      <c r="Z60" s="331">
        <f t="shared" si="12"/>
        <v>-0.62592774818559205</v>
      </c>
      <c r="AA60" s="331"/>
    </row>
    <row r="61" spans="1:27">
      <c r="A61" s="331" t="s">
        <v>24</v>
      </c>
      <c r="B61" s="331"/>
      <c r="C61" s="331"/>
      <c r="D61" s="331"/>
      <c r="E61" s="331">
        <f t="shared" si="13"/>
        <v>4.6415678184631251</v>
      </c>
      <c r="F61" s="331">
        <f t="shared" si="14"/>
        <v>5.4404145077720205</v>
      </c>
      <c r="G61" s="331">
        <f t="shared" si="15"/>
        <v>4.026845637583893</v>
      </c>
      <c r="H61" s="331">
        <f t="shared" si="16"/>
        <v>4.2487046632124352</v>
      </c>
      <c r="I61" s="331">
        <f t="shared" si="17"/>
        <v>5.6563994446444186</v>
      </c>
      <c r="J61" s="331">
        <f t="shared" si="18"/>
        <v>6.2185831994610563</v>
      </c>
      <c r="K61" s="331">
        <f t="shared" si="19"/>
        <v>6.2778873093286292</v>
      </c>
      <c r="L61" s="331">
        <f t="shared" si="20"/>
        <v>6.7030334456831735</v>
      </c>
      <c r="M61" s="331"/>
      <c r="O61" s="331" t="s">
        <v>24</v>
      </c>
      <c r="P61" s="331">
        <f t="shared" si="2"/>
        <v>-1.1516305668695028</v>
      </c>
      <c r="Q61" s="331">
        <f t="shared" si="3"/>
        <v>-1.0957531030411394</v>
      </c>
      <c r="R61" s="331">
        <f t="shared" si="4"/>
        <v>-1.1442575287837871</v>
      </c>
      <c r="S61" s="331">
        <f t="shared" si="5"/>
        <v>-0.4343225924688433</v>
      </c>
      <c r="T61" s="331">
        <f t="shared" si="6"/>
        <v>-0.312469750179592</v>
      </c>
      <c r="U61" s="331">
        <f t="shared" si="7"/>
        <v>-0.42575853569336564</v>
      </c>
      <c r="V61" s="331">
        <f t="shared" si="8"/>
        <v>-0.4340305120119971</v>
      </c>
      <c r="W61" s="331">
        <f t="shared" si="9"/>
        <v>-0.23688951231237432</v>
      </c>
      <c r="X61" s="331">
        <f t="shared" si="10"/>
        <v>-0.12731482862334506</v>
      </c>
      <c r="Y61" s="331">
        <f t="shared" si="11"/>
        <v>-0.14650880110491443</v>
      </c>
      <c r="Z61" s="331">
        <f t="shared" si="12"/>
        <v>-0.12702234915228608</v>
      </c>
      <c r="AA61" s="331"/>
    </row>
    <row r="62" spans="1:27">
      <c r="A62" s="331" t="s">
        <v>23</v>
      </c>
      <c r="B62" s="331"/>
      <c r="C62" s="331"/>
      <c r="D62" s="331"/>
      <c r="E62" s="331">
        <f t="shared" si="13"/>
        <v>10.997963340122199</v>
      </c>
      <c r="F62" s="331">
        <f t="shared" si="14"/>
        <v>5.0200803212851408</v>
      </c>
      <c r="G62" s="331">
        <f t="shared" si="15"/>
        <v>5.691056910569106</v>
      </c>
      <c r="H62" s="331">
        <f t="shared" si="16"/>
        <v>5.7692307692307692</v>
      </c>
      <c r="I62" s="331">
        <f t="shared" si="17"/>
        <v>5.5865921787709496</v>
      </c>
      <c r="J62" s="331">
        <f t="shared" si="18"/>
        <v>5.8887677208287892</v>
      </c>
      <c r="K62" s="331">
        <f t="shared" si="19"/>
        <v>5.4200542005420056</v>
      </c>
      <c r="L62" s="331">
        <f t="shared" si="20"/>
        <v>4.3942689813846476</v>
      </c>
      <c r="M62" s="331"/>
      <c r="O62" s="331" t="s">
        <v>23</v>
      </c>
      <c r="P62" s="331">
        <f t="shared" si="2"/>
        <v>-1.1516305668695028</v>
      </c>
      <c r="Q62" s="331">
        <f t="shared" si="3"/>
        <v>-1.0957531030411394</v>
      </c>
      <c r="R62" s="331">
        <f t="shared" si="4"/>
        <v>-1.1442575287837871</v>
      </c>
      <c r="S62" s="331">
        <f t="shared" si="5"/>
        <v>0.64002052142639643</v>
      </c>
      <c r="T62" s="331">
        <f t="shared" si="6"/>
        <v>-0.37641787226263795</v>
      </c>
      <c r="U62" s="331">
        <f t="shared" si="7"/>
        <v>-0.13894856038835682</v>
      </c>
      <c r="V62" s="331">
        <f t="shared" si="8"/>
        <v>-0.16975517590542108</v>
      </c>
      <c r="W62" s="331">
        <f t="shared" si="9"/>
        <v>-0.24862039936074248</v>
      </c>
      <c r="X62" s="331">
        <f t="shared" si="10"/>
        <v>-0.18489157882045479</v>
      </c>
      <c r="Y62" s="331">
        <f t="shared" si="11"/>
        <v>-0.28972242933149062</v>
      </c>
      <c r="Z62" s="331">
        <f t="shared" si="12"/>
        <v>-0.487592265638225</v>
      </c>
      <c r="AA62" s="331"/>
    </row>
    <row r="63" spans="1:27">
      <c r="A63" s="331" t="s">
        <v>10</v>
      </c>
      <c r="B63" s="331">
        <f t="shared" si="21"/>
        <v>3.9721469488560355</v>
      </c>
      <c r="C63" s="331">
        <f t="shared" si="22"/>
        <v>3.5120910873378968</v>
      </c>
      <c r="D63" s="331">
        <f t="shared" si="23"/>
        <v>3.2814428747771225</v>
      </c>
      <c r="E63" s="331">
        <f t="shared" si="13"/>
        <v>3.2782301750952363</v>
      </c>
      <c r="F63" s="331">
        <f t="shared" si="14"/>
        <v>3.4887873160977003</v>
      </c>
      <c r="G63" s="331">
        <f t="shared" si="15"/>
        <v>2.6010944495771446</v>
      </c>
      <c r="H63" s="331">
        <f t="shared" si="16"/>
        <v>2.9066857347157669</v>
      </c>
      <c r="I63" s="331">
        <f t="shared" si="17"/>
        <v>3.5033581412234525</v>
      </c>
      <c r="J63" s="331">
        <f t="shared" si="18"/>
        <v>2.9725327607907013</v>
      </c>
      <c r="K63" s="331">
        <f t="shared" si="19"/>
        <v>3.3664909806250463</v>
      </c>
      <c r="L63" s="331">
        <f t="shared" si="20"/>
        <v>3.8481887016554079</v>
      </c>
      <c r="M63" s="331"/>
      <c r="O63" s="331" t="s">
        <v>10</v>
      </c>
      <c r="P63" s="331">
        <f t="shared" si="2"/>
        <v>-0.65398948584236039</v>
      </c>
      <c r="Q63" s="331">
        <f t="shared" si="3"/>
        <v>-0.6692540204371048</v>
      </c>
      <c r="R63" s="331">
        <f t="shared" si="4"/>
        <v>-0.69692393413420695</v>
      </c>
      <c r="S63" s="331">
        <f t="shared" si="5"/>
        <v>-0.66475073434195286</v>
      </c>
      <c r="T63" s="331">
        <f t="shared" si="6"/>
        <v>-0.60938324883378048</v>
      </c>
      <c r="U63" s="331">
        <f t="shared" si="7"/>
        <v>-0.67147232796313827</v>
      </c>
      <c r="V63" s="331">
        <f t="shared" si="8"/>
        <v>-0.66728037335016721</v>
      </c>
      <c r="W63" s="331">
        <f t="shared" si="9"/>
        <v>-0.59870119516331333</v>
      </c>
      <c r="X63" s="331">
        <f t="shared" si="10"/>
        <v>-0.69398633843118285</v>
      </c>
      <c r="Y63" s="331">
        <f t="shared" si="11"/>
        <v>-0.63256095643491561</v>
      </c>
      <c r="Z63" s="331">
        <f t="shared" si="12"/>
        <v>-0.57287602840456442</v>
      </c>
      <c r="AA63" s="331"/>
    </row>
    <row r="64" spans="1:27">
      <c r="A64" s="331" t="s">
        <v>26</v>
      </c>
      <c r="B64" s="331">
        <f t="shared" si="21"/>
        <v>5.595953208978818</v>
      </c>
      <c r="C64" s="331">
        <f t="shared" si="22"/>
        <v>5.1507537688442211</v>
      </c>
      <c r="D64" s="331">
        <f t="shared" si="23"/>
        <v>5.0373134328358207</v>
      </c>
      <c r="E64" s="331">
        <f t="shared" si="13"/>
        <v>5.5327220992728421</v>
      </c>
      <c r="F64" s="331">
        <f t="shared" si="14"/>
        <v>6.1204972904048454</v>
      </c>
      <c r="G64" s="331">
        <f t="shared" si="15"/>
        <v>5.0759780148722919</v>
      </c>
      <c r="H64" s="331">
        <f t="shared" si="16"/>
        <v>5.7161416044170181</v>
      </c>
      <c r="I64" s="331">
        <f t="shared" si="17"/>
        <v>5.7698541329011341</v>
      </c>
      <c r="J64" s="331">
        <f t="shared" si="18"/>
        <v>5.5446836268754076</v>
      </c>
      <c r="K64" s="331">
        <f t="shared" si="19"/>
        <v>5.3795184674932752</v>
      </c>
      <c r="L64" s="331">
        <f t="shared" si="20"/>
        <v>5.3630368450408481</v>
      </c>
      <c r="M64" s="331"/>
      <c r="O64" s="331" t="s">
        <v>26</v>
      </c>
      <c r="P64" s="331">
        <f t="shared" si="2"/>
        <v>-0.45055474058479517</v>
      </c>
      <c r="Q64" s="331">
        <f t="shared" si="3"/>
        <v>-0.47025914445578182</v>
      </c>
      <c r="R64" s="331">
        <f t="shared" si="4"/>
        <v>-0.45755975244656732</v>
      </c>
      <c r="S64" s="331">
        <f t="shared" si="5"/>
        <v>-0.28370177887348458</v>
      </c>
      <c r="T64" s="331">
        <f t="shared" si="6"/>
        <v>-0.20900441662233926</v>
      </c>
      <c r="U64" s="331">
        <f t="shared" si="7"/>
        <v>-0.24495118502446742</v>
      </c>
      <c r="V64" s="331">
        <f t="shared" si="8"/>
        <v>-0.17898234853944511</v>
      </c>
      <c r="W64" s="331">
        <f t="shared" si="9"/>
        <v>-0.21782381597841741</v>
      </c>
      <c r="X64" s="331">
        <f t="shared" si="10"/>
        <v>-0.24495923849036841</v>
      </c>
      <c r="Y64" s="331">
        <f t="shared" si="11"/>
        <v>-0.29648979391939279</v>
      </c>
      <c r="Z64" s="331">
        <f t="shared" si="12"/>
        <v>-0.33629552095322379</v>
      </c>
      <c r="AA64" s="331"/>
    </row>
    <row r="65" spans="1:27">
      <c r="A65" s="331" t="s">
        <v>42</v>
      </c>
      <c r="B65" s="331">
        <f t="shared" si="21"/>
        <v>6.6643076197216322</v>
      </c>
      <c r="C65" s="331">
        <f t="shared" si="22"/>
        <v>6.1990499090962405</v>
      </c>
      <c r="D65" s="331">
        <f t="shared" si="23"/>
        <v>6.0037744751120545</v>
      </c>
      <c r="E65" s="331">
        <f t="shared" si="13"/>
        <v>5.6452517098329409</v>
      </c>
      <c r="F65" s="331">
        <f t="shared" si="14"/>
        <v>5.8706862356207852</v>
      </c>
      <c r="G65" s="331">
        <f t="shared" si="15"/>
        <v>5.1685139108798914</v>
      </c>
      <c r="H65" s="331">
        <f t="shared" si="16"/>
        <v>5.858585858585859</v>
      </c>
      <c r="I65" s="331">
        <f t="shared" si="17"/>
        <v>5.9277751973989785</v>
      </c>
      <c r="J65" s="331">
        <f t="shared" si="18"/>
        <v>5.8261477511069684</v>
      </c>
      <c r="K65" s="331">
        <f t="shared" si="19"/>
        <v>5.5348620649516933</v>
      </c>
      <c r="L65" s="331">
        <f t="shared" si="20"/>
        <v>6.1266594010504223</v>
      </c>
      <c r="M65" s="331"/>
      <c r="O65" s="331" t="s">
        <v>42</v>
      </c>
      <c r="P65" s="331">
        <f t="shared" si="2"/>
        <v>-0.31670847287929521</v>
      </c>
      <c r="Q65" s="331">
        <f t="shared" si="3"/>
        <v>-0.34295682484147805</v>
      </c>
      <c r="R65" s="331">
        <f t="shared" si="4"/>
        <v>-0.32580963256688739</v>
      </c>
      <c r="S65" s="331">
        <f t="shared" si="5"/>
        <v>-0.26468228711866687</v>
      </c>
      <c r="T65" s="331">
        <f t="shared" si="6"/>
        <v>-0.24700976651439283</v>
      </c>
      <c r="U65" s="331">
        <f t="shared" si="7"/>
        <v>-0.22900355957595125</v>
      </c>
      <c r="V65" s="331">
        <f t="shared" si="8"/>
        <v>-0.15422479719065749</v>
      </c>
      <c r="W65" s="331">
        <f t="shared" si="9"/>
        <v>-0.19128568779072741</v>
      </c>
      <c r="X65" s="331">
        <f t="shared" si="10"/>
        <v>-0.1958233106147767</v>
      </c>
      <c r="Y65" s="331">
        <f t="shared" si="11"/>
        <v>-0.27055547174656724</v>
      </c>
      <c r="Z65" s="331">
        <f t="shared" si="12"/>
        <v>-0.21703722262749658</v>
      </c>
      <c r="AA65" s="331"/>
    </row>
    <row r="66" spans="1:27">
      <c r="B66" s="331">
        <f>AVERAGE(B38:B65)</f>
        <v>9.1922592744117573</v>
      </c>
      <c r="C66" s="331">
        <f t="shared" ref="C66:K66" si="24">AVERAGE(C38:C65)</f>
        <v>9.0231957443306001</v>
      </c>
      <c r="D66" s="331">
        <f t="shared" si="24"/>
        <v>8.3937709120169721</v>
      </c>
      <c r="E66" s="331">
        <f t="shared" si="24"/>
        <v>7.2112554220023384</v>
      </c>
      <c r="F66" s="331">
        <f t="shared" si="24"/>
        <v>7.4942937143096415</v>
      </c>
      <c r="G66" s="331">
        <f t="shared" si="24"/>
        <v>6.4973041839334913</v>
      </c>
      <c r="H66" s="331">
        <f t="shared" si="24"/>
        <v>6.7459287100928504</v>
      </c>
      <c r="I66" s="331">
        <f t="shared" si="24"/>
        <v>7.0660634453669084</v>
      </c>
      <c r="J66" s="331">
        <f t="shared" si="24"/>
        <v>6.9478775933899009</v>
      </c>
      <c r="K66" s="331">
        <f t="shared" si="24"/>
        <v>7.1554581234525001</v>
      </c>
      <c r="L66" s="331">
        <f>AVERAGE(L38:L65)</f>
        <v>7.5163699790041791</v>
      </c>
    </row>
    <row r="67" spans="1:27">
      <c r="B67" s="12">
        <f>STDEV(B38:B65)</f>
        <v>7.9819514511491603</v>
      </c>
      <c r="C67" s="12">
        <f t="shared" ref="C67:L67" si="25">STDEV(C38:C65)</f>
        <v>8.2346978706131306</v>
      </c>
      <c r="D67" s="12">
        <f t="shared" si="25"/>
        <v>7.3355610086643495</v>
      </c>
      <c r="E67" s="12">
        <f t="shared" si="25"/>
        <v>5.9165414097668734</v>
      </c>
      <c r="F67" s="12">
        <f t="shared" si="25"/>
        <v>6.5730497283565974</v>
      </c>
      <c r="G67" s="12">
        <f t="shared" si="25"/>
        <v>5.8024874177245866</v>
      </c>
      <c r="H67" s="12">
        <f t="shared" si="25"/>
        <v>5.7535679584005583</v>
      </c>
      <c r="I67" s="12">
        <f t="shared" si="25"/>
        <v>5.9507235544629626</v>
      </c>
      <c r="J67" s="12">
        <f t="shared" si="25"/>
        <v>5.7282753455720989</v>
      </c>
      <c r="K67" s="12">
        <f t="shared" si="25"/>
        <v>5.9898846178902634</v>
      </c>
      <c r="L67" s="12">
        <f t="shared" si="25"/>
        <v>6.4030978701700985</v>
      </c>
    </row>
  </sheetData>
  <mergeCells count="4">
    <mergeCell ref="B1:M1"/>
    <mergeCell ref="P1:AA1"/>
    <mergeCell ref="B34:M34"/>
    <mergeCell ref="P34:AA3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7"/>
  <sheetViews>
    <sheetView topLeftCell="A34" workbookViewId="0">
      <selection activeCell="I48" sqref="A1:XFD1048576"/>
    </sheetView>
  </sheetViews>
  <sheetFormatPr defaultRowHeight="13.8"/>
  <cols>
    <col min="1" max="16384" width="9" style="12"/>
  </cols>
  <sheetData>
    <row r="1" spans="1:37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P1" s="232" t="s">
        <v>401</v>
      </c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</row>
    <row r="2" spans="1:37">
      <c r="A2" s="331" t="s">
        <v>396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</row>
    <row r="3" spans="1:37">
      <c r="A3" s="331" t="s">
        <v>395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</row>
    <row r="4" spans="1:37">
      <c r="A4" s="331" t="s">
        <v>75</v>
      </c>
      <c r="B4" s="331" t="s">
        <v>57</v>
      </c>
      <c r="C4" s="331" t="s">
        <v>58</v>
      </c>
      <c r="D4" s="331" t="s">
        <v>59</v>
      </c>
      <c r="E4" s="331" t="s">
        <v>60</v>
      </c>
      <c r="F4" s="331" t="s">
        <v>61</v>
      </c>
      <c r="G4" s="331" t="s">
        <v>62</v>
      </c>
      <c r="H4" s="331" t="s">
        <v>63</v>
      </c>
      <c r="I4" s="331" t="s">
        <v>64</v>
      </c>
      <c r="J4" s="331" t="s">
        <v>65</v>
      </c>
      <c r="K4" s="331" t="s">
        <v>66</v>
      </c>
      <c r="L4" s="331" t="s">
        <v>73</v>
      </c>
      <c r="M4" s="331" t="s">
        <v>76</v>
      </c>
      <c r="O4" s="12" t="s">
        <v>398</v>
      </c>
      <c r="P4" s="12" t="s">
        <v>399</v>
      </c>
      <c r="Q4" s="12" t="s">
        <v>87</v>
      </c>
      <c r="R4" s="12" t="s">
        <v>88</v>
      </c>
      <c r="S4" s="12" t="s">
        <v>49</v>
      </c>
      <c r="T4" s="12" t="s">
        <v>50</v>
      </c>
      <c r="U4" s="12" t="s">
        <v>51</v>
      </c>
      <c r="V4" s="12" t="s">
        <v>52</v>
      </c>
      <c r="W4" s="12" t="s">
        <v>53</v>
      </c>
      <c r="X4" s="12" t="s">
        <v>54</v>
      </c>
      <c r="Y4" s="12" t="s">
        <v>55</v>
      </c>
      <c r="Z4" s="12" t="s">
        <v>56</v>
      </c>
      <c r="AA4" s="12" t="s">
        <v>57</v>
      </c>
      <c r="AB4" s="12" t="s">
        <v>58</v>
      </c>
      <c r="AC4" s="12" t="s">
        <v>59</v>
      </c>
      <c r="AD4" s="12" t="s">
        <v>60</v>
      </c>
      <c r="AE4" s="12" t="s">
        <v>61</v>
      </c>
      <c r="AF4" s="12" t="s">
        <v>62</v>
      </c>
      <c r="AG4" s="12" t="s">
        <v>63</v>
      </c>
      <c r="AH4" s="12" t="s">
        <v>64</v>
      </c>
      <c r="AI4" s="12" t="s">
        <v>65</v>
      </c>
      <c r="AJ4" s="12" t="s">
        <v>66</v>
      </c>
      <c r="AK4" s="12" t="s">
        <v>73</v>
      </c>
    </row>
    <row r="5" spans="1:37">
      <c r="A5" s="331" t="s">
        <v>20</v>
      </c>
      <c r="B5" s="331">
        <v>20000</v>
      </c>
      <c r="C5" s="331">
        <v>16000</v>
      </c>
      <c r="D5" s="331">
        <v>15000</v>
      </c>
      <c r="E5" s="331">
        <v>16000</v>
      </c>
      <c r="F5" s="331">
        <v>19000</v>
      </c>
      <c r="G5" s="331">
        <v>8000</v>
      </c>
      <c r="H5" s="331">
        <v>10000</v>
      </c>
      <c r="I5" s="331">
        <v>13000</v>
      </c>
      <c r="J5" s="331">
        <v>11000</v>
      </c>
      <c r="K5" s="331">
        <v>13000</v>
      </c>
      <c r="L5" s="331">
        <v>17261</v>
      </c>
      <c r="M5" s="331">
        <v>15241</v>
      </c>
      <c r="O5" s="12" t="s">
        <v>20</v>
      </c>
      <c r="P5" s="12" t="s">
        <v>400</v>
      </c>
      <c r="Q5" s="12">
        <v>34520</v>
      </c>
      <c r="R5" s="12">
        <v>34500</v>
      </c>
      <c r="S5" s="12">
        <v>34320</v>
      </c>
      <c r="T5" s="12">
        <v>34260</v>
      </c>
      <c r="U5" s="12">
        <v>34170</v>
      </c>
      <c r="V5" s="12">
        <v>34140</v>
      </c>
      <c r="W5" s="12">
        <v>33540</v>
      </c>
      <c r="X5" s="12">
        <v>33730</v>
      </c>
      <c r="Y5" s="12">
        <v>33691</v>
      </c>
      <c r="Z5" s="12">
        <v>33681</v>
      </c>
      <c r="AA5" s="12">
        <v>33690.300000000003</v>
      </c>
      <c r="AB5" s="12">
        <v>32552</v>
      </c>
      <c r="AC5" s="12">
        <v>32566.5</v>
      </c>
      <c r="AD5" s="12">
        <v>32354.2</v>
      </c>
      <c r="AE5" s="12">
        <v>32342.2</v>
      </c>
      <c r="AF5" s="12">
        <v>32018</v>
      </c>
      <c r="AG5" s="12">
        <v>31940</v>
      </c>
      <c r="AH5" s="12">
        <v>31848.1</v>
      </c>
      <c r="AI5" s="12">
        <v>31808.1</v>
      </c>
      <c r="AJ5" s="12">
        <v>31654.1</v>
      </c>
      <c r="AK5" s="12">
        <v>31544.7</v>
      </c>
    </row>
    <row r="6" spans="1:37">
      <c r="A6" s="331" t="s">
        <v>4</v>
      </c>
      <c r="B6" s="332" t="s">
        <v>69</v>
      </c>
      <c r="C6" s="332" t="s">
        <v>69</v>
      </c>
      <c r="D6" s="332" t="s">
        <v>69</v>
      </c>
      <c r="E6" s="332" t="s">
        <v>69</v>
      </c>
      <c r="F6" s="332" t="s">
        <v>69</v>
      </c>
      <c r="G6" s="332" t="s">
        <v>69</v>
      </c>
      <c r="H6" s="332" t="s">
        <v>69</v>
      </c>
      <c r="I6" s="332" t="s">
        <v>69</v>
      </c>
      <c r="J6" s="332" t="s">
        <v>69</v>
      </c>
      <c r="K6" s="332" t="s">
        <v>69</v>
      </c>
      <c r="L6" s="332" t="s">
        <v>69</v>
      </c>
      <c r="M6" s="332" t="s">
        <v>69</v>
      </c>
      <c r="O6" s="12" t="s">
        <v>4</v>
      </c>
      <c r="P6" s="12" t="s">
        <v>400</v>
      </c>
      <c r="X6" s="12">
        <v>13900</v>
      </c>
      <c r="Y6" s="12">
        <v>13890</v>
      </c>
      <c r="Z6" s="12">
        <v>13910</v>
      </c>
      <c r="AA6" s="12">
        <v>13940</v>
      </c>
      <c r="AB6" s="12">
        <v>13930</v>
      </c>
      <c r="AC6" s="12">
        <v>13850</v>
      </c>
      <c r="AD6" s="12">
        <v>13820</v>
      </c>
      <c r="AE6" s="12">
        <v>13690</v>
      </c>
      <c r="AF6" s="12">
        <v>13680</v>
      </c>
      <c r="AG6" s="12">
        <v>13580</v>
      </c>
      <c r="AH6" s="12">
        <v>13570</v>
      </c>
      <c r="AI6" s="12">
        <v>13360</v>
      </c>
      <c r="AJ6" s="12">
        <v>13330</v>
      </c>
      <c r="AK6" s="12">
        <v>13365</v>
      </c>
    </row>
    <row r="7" spans="1:37">
      <c r="A7" s="331" t="s">
        <v>5</v>
      </c>
      <c r="B7" s="332" t="s">
        <v>69</v>
      </c>
      <c r="C7" s="332" t="s">
        <v>69</v>
      </c>
      <c r="D7" s="332" t="s">
        <v>69</v>
      </c>
      <c r="E7" s="331">
        <v>2000</v>
      </c>
      <c r="F7" s="331">
        <v>3000</v>
      </c>
      <c r="G7" s="331">
        <v>8000</v>
      </c>
      <c r="H7" s="331">
        <v>15000</v>
      </c>
      <c r="I7" s="331">
        <v>16000</v>
      </c>
      <c r="J7" s="331">
        <v>14000</v>
      </c>
      <c r="K7" s="331">
        <v>21000</v>
      </c>
      <c r="L7" s="331">
        <v>22758</v>
      </c>
      <c r="M7" s="331">
        <v>23688</v>
      </c>
      <c r="O7" s="12" t="s">
        <v>46</v>
      </c>
      <c r="P7" s="12" t="s">
        <v>400</v>
      </c>
      <c r="Q7" s="12">
        <v>22720</v>
      </c>
      <c r="R7" s="12">
        <v>23120</v>
      </c>
      <c r="S7" s="12">
        <v>23320</v>
      </c>
      <c r="T7" s="12">
        <v>19350</v>
      </c>
      <c r="U7" s="12">
        <v>19410</v>
      </c>
      <c r="V7" s="12">
        <v>20480</v>
      </c>
      <c r="W7" s="12">
        <v>20320</v>
      </c>
      <c r="X7" s="12">
        <v>11690</v>
      </c>
      <c r="Y7" s="12">
        <v>11780</v>
      </c>
      <c r="Z7" s="12">
        <v>11810</v>
      </c>
      <c r="AA7" s="12">
        <v>11960</v>
      </c>
      <c r="AB7" s="12">
        <v>11760</v>
      </c>
      <c r="AC7" s="12">
        <v>12110</v>
      </c>
      <c r="AD7" s="12">
        <v>12300</v>
      </c>
      <c r="AE7" s="12">
        <v>12020</v>
      </c>
      <c r="AF7" s="12">
        <v>12891</v>
      </c>
      <c r="AG7" s="12">
        <v>12996</v>
      </c>
      <c r="AH7" s="12">
        <v>13338</v>
      </c>
      <c r="AI7" s="12">
        <v>13261</v>
      </c>
      <c r="AJ7" s="12">
        <v>13310</v>
      </c>
      <c r="AK7" s="12">
        <v>13019</v>
      </c>
    </row>
    <row r="8" spans="1:37">
      <c r="A8" s="331" t="s">
        <v>46</v>
      </c>
      <c r="B8" s="332" t="s">
        <v>69</v>
      </c>
      <c r="C8" s="332" t="s">
        <v>69</v>
      </c>
      <c r="D8" s="332" t="s">
        <v>69</v>
      </c>
      <c r="E8" s="332" t="s">
        <v>69</v>
      </c>
      <c r="F8" s="332" t="s">
        <v>69</v>
      </c>
      <c r="G8" s="332" t="s">
        <v>69</v>
      </c>
      <c r="H8" s="332" t="s">
        <v>69</v>
      </c>
      <c r="I8" s="332" t="s">
        <v>69</v>
      </c>
      <c r="J8" s="332" t="s">
        <v>69</v>
      </c>
      <c r="K8" s="332" t="s">
        <v>69</v>
      </c>
      <c r="L8" s="332" t="s">
        <v>69</v>
      </c>
      <c r="M8" s="332" t="s">
        <v>69</v>
      </c>
      <c r="O8" s="12" t="s">
        <v>13</v>
      </c>
      <c r="P8" s="12" t="s">
        <v>400</v>
      </c>
      <c r="Q8" s="12">
        <v>1587</v>
      </c>
      <c r="R8" s="12">
        <v>1434</v>
      </c>
      <c r="S8" s="12">
        <v>1431</v>
      </c>
      <c r="T8" s="12">
        <v>1432</v>
      </c>
      <c r="U8" s="12">
        <v>1422</v>
      </c>
      <c r="V8" s="12">
        <v>1442</v>
      </c>
      <c r="W8" s="12">
        <v>1442</v>
      </c>
      <c r="X8" s="12">
        <v>1415</v>
      </c>
      <c r="Y8" s="12">
        <v>1400</v>
      </c>
      <c r="Z8" s="12">
        <v>1400</v>
      </c>
      <c r="AA8" s="12">
        <v>1540</v>
      </c>
      <c r="AB8" s="12">
        <v>1560</v>
      </c>
      <c r="AC8" s="12">
        <v>1670</v>
      </c>
      <c r="AD8" s="12">
        <v>1570</v>
      </c>
      <c r="AE8" s="12">
        <v>1472</v>
      </c>
      <c r="AF8" s="12">
        <v>1156</v>
      </c>
      <c r="AG8" s="12">
        <v>1276</v>
      </c>
      <c r="AH8" s="12">
        <v>1140</v>
      </c>
      <c r="AI8" s="12">
        <v>1163</v>
      </c>
      <c r="AJ8" s="12">
        <v>1164</v>
      </c>
      <c r="AK8" s="12">
        <v>1090</v>
      </c>
    </row>
    <row r="9" spans="1:37">
      <c r="A9" s="331" t="s">
        <v>13</v>
      </c>
      <c r="B9" s="332" t="s">
        <v>69</v>
      </c>
      <c r="C9" s="332" t="s">
        <v>69</v>
      </c>
      <c r="D9" s="332" t="s">
        <v>69</v>
      </c>
      <c r="E9" s="331">
        <v>2000</v>
      </c>
      <c r="F9" s="331">
        <v>2000</v>
      </c>
      <c r="G9" s="331">
        <v>1000</v>
      </c>
      <c r="H9" s="331">
        <v>1000</v>
      </c>
      <c r="I9" s="331">
        <v>1000</v>
      </c>
      <c r="J9" s="331">
        <v>1000</v>
      </c>
      <c r="K9" s="331">
        <v>1000</v>
      </c>
      <c r="L9" s="331">
        <v>801</v>
      </c>
      <c r="M9" s="331">
        <v>801</v>
      </c>
      <c r="O9" s="12" t="s">
        <v>6</v>
      </c>
      <c r="P9" s="12" t="s">
        <v>400</v>
      </c>
      <c r="Q9" s="12">
        <v>42820</v>
      </c>
      <c r="R9" s="12">
        <v>42840</v>
      </c>
      <c r="S9" s="12">
        <v>42800</v>
      </c>
      <c r="T9" s="12">
        <v>42800</v>
      </c>
      <c r="U9" s="12">
        <v>42800</v>
      </c>
      <c r="V9" s="12">
        <v>42840</v>
      </c>
      <c r="W9" s="12">
        <v>42820</v>
      </c>
      <c r="X9" s="12">
        <v>42800</v>
      </c>
      <c r="Y9" s="12">
        <v>42780</v>
      </c>
      <c r="Z9" s="12">
        <v>42720</v>
      </c>
      <c r="AA9" s="12">
        <v>42690</v>
      </c>
      <c r="AB9" s="12">
        <v>42650</v>
      </c>
      <c r="AC9" s="12">
        <v>42600</v>
      </c>
      <c r="AD9" s="12">
        <v>42540</v>
      </c>
      <c r="AE9" s="12">
        <v>42490</v>
      </c>
      <c r="AF9" s="12">
        <v>42440</v>
      </c>
      <c r="AG9" s="12">
        <v>42390</v>
      </c>
      <c r="AH9" s="12">
        <v>42340</v>
      </c>
      <c r="AI9" s="12">
        <v>42290</v>
      </c>
      <c r="AJ9" s="12">
        <v>42250</v>
      </c>
      <c r="AK9" s="12">
        <v>42190</v>
      </c>
    </row>
    <row r="10" spans="1:37">
      <c r="A10" s="331" t="s">
        <v>6</v>
      </c>
      <c r="B10" s="332" t="s">
        <v>69</v>
      </c>
      <c r="C10" s="332" t="s">
        <v>69</v>
      </c>
      <c r="D10" s="332" t="s">
        <v>69</v>
      </c>
      <c r="E10" s="331">
        <v>21000</v>
      </c>
      <c r="F10" s="331">
        <v>24000</v>
      </c>
      <c r="G10" s="331">
        <v>11000</v>
      </c>
      <c r="H10" s="331">
        <v>14000</v>
      </c>
      <c r="I10" s="331">
        <v>18000</v>
      </c>
      <c r="J10" s="331">
        <v>15000</v>
      </c>
      <c r="K10" s="331">
        <v>19000</v>
      </c>
      <c r="L10" s="331">
        <v>17784</v>
      </c>
      <c r="M10" s="331">
        <v>18134</v>
      </c>
      <c r="O10" s="12" t="s">
        <v>7</v>
      </c>
      <c r="P10" s="12" t="s">
        <v>400</v>
      </c>
      <c r="Q10" s="12">
        <v>27390</v>
      </c>
      <c r="R10" s="12">
        <v>26910</v>
      </c>
      <c r="S10" s="12">
        <v>27260</v>
      </c>
      <c r="T10" s="12">
        <v>27160</v>
      </c>
      <c r="U10" s="12">
        <v>26880</v>
      </c>
      <c r="V10" s="12">
        <v>26720</v>
      </c>
      <c r="W10" s="12">
        <v>26440</v>
      </c>
      <c r="X10" s="12">
        <v>26470</v>
      </c>
      <c r="Y10" s="12">
        <v>26760</v>
      </c>
      <c r="Z10" s="12">
        <v>26650</v>
      </c>
      <c r="AA10" s="12">
        <v>26580</v>
      </c>
      <c r="AB10" s="12">
        <v>26460</v>
      </c>
      <c r="AC10" s="12">
        <v>27070</v>
      </c>
      <c r="AD10" s="12">
        <v>27100</v>
      </c>
      <c r="AE10" s="12">
        <v>26630</v>
      </c>
      <c r="AF10" s="12">
        <v>26680</v>
      </c>
      <c r="AG10" s="12">
        <v>26340</v>
      </c>
      <c r="AH10" s="12">
        <v>26260</v>
      </c>
      <c r="AI10" s="12">
        <v>26900</v>
      </c>
      <c r="AJ10" s="12">
        <v>26240</v>
      </c>
      <c r="AK10" s="12">
        <v>26090</v>
      </c>
    </row>
    <row r="11" spans="1:37">
      <c r="A11" s="331" t="s">
        <v>7</v>
      </c>
      <c r="B11" s="331">
        <v>14000</v>
      </c>
      <c r="C11" s="331">
        <v>14000</v>
      </c>
      <c r="D11" s="331">
        <v>12000</v>
      </c>
      <c r="E11" s="331">
        <v>14000</v>
      </c>
      <c r="F11" s="331">
        <v>14000</v>
      </c>
      <c r="G11" s="331">
        <v>7000</v>
      </c>
      <c r="H11" s="331">
        <v>11000</v>
      </c>
      <c r="I11" s="331">
        <v>10000</v>
      </c>
      <c r="J11" s="331">
        <v>10000</v>
      </c>
      <c r="K11" s="331">
        <v>10000</v>
      </c>
      <c r="L11" s="331">
        <v>13601</v>
      </c>
      <c r="M11" s="331">
        <v>13674</v>
      </c>
      <c r="O11" s="12" t="s">
        <v>9</v>
      </c>
      <c r="P11" s="12" t="s">
        <v>400</v>
      </c>
      <c r="Q11" s="12">
        <v>13200</v>
      </c>
      <c r="R11" s="12">
        <v>11010</v>
      </c>
      <c r="S11" s="12">
        <v>9910</v>
      </c>
      <c r="T11" s="12">
        <v>10050</v>
      </c>
      <c r="U11" s="12">
        <v>10230</v>
      </c>
      <c r="V11" s="12">
        <v>10430</v>
      </c>
      <c r="W11" s="12">
        <v>10010</v>
      </c>
      <c r="X11" s="12">
        <v>9860</v>
      </c>
      <c r="Y11" s="12">
        <v>8900</v>
      </c>
      <c r="Z11" s="12">
        <v>6980</v>
      </c>
      <c r="AA11" s="12">
        <v>8290</v>
      </c>
      <c r="AB11" s="12">
        <v>7700</v>
      </c>
      <c r="AC11" s="12">
        <v>8820</v>
      </c>
      <c r="AD11" s="12">
        <v>8990</v>
      </c>
      <c r="AE11" s="12">
        <v>9140</v>
      </c>
      <c r="AF11" s="12">
        <v>9070</v>
      </c>
      <c r="AG11" s="12">
        <v>9310</v>
      </c>
      <c r="AH11" s="12">
        <v>9490</v>
      </c>
      <c r="AI11" s="12">
        <v>9450</v>
      </c>
      <c r="AJ11" s="12">
        <v>9560</v>
      </c>
      <c r="AK11" s="12">
        <v>9660</v>
      </c>
    </row>
    <row r="12" spans="1:37">
      <c r="A12" s="331" t="s">
        <v>9</v>
      </c>
      <c r="B12" s="332" t="s">
        <v>69</v>
      </c>
      <c r="C12" s="332" t="s">
        <v>69</v>
      </c>
      <c r="D12" s="332" t="s">
        <v>69</v>
      </c>
      <c r="E12" s="331">
        <v>5000</v>
      </c>
      <c r="F12" s="331">
        <v>5000</v>
      </c>
      <c r="G12" s="331">
        <v>3000</v>
      </c>
      <c r="H12" s="331">
        <v>3000</v>
      </c>
      <c r="I12" s="331">
        <v>3000</v>
      </c>
      <c r="J12" s="331">
        <v>3000</v>
      </c>
      <c r="K12" s="331">
        <v>3000</v>
      </c>
      <c r="L12" s="331">
        <v>4534</v>
      </c>
      <c r="M12" s="331">
        <v>4646</v>
      </c>
      <c r="O12" s="12" t="s">
        <v>25</v>
      </c>
      <c r="P12" s="12" t="s">
        <v>400</v>
      </c>
      <c r="Q12" s="12">
        <v>23837</v>
      </c>
      <c r="R12" s="12">
        <v>24119</v>
      </c>
      <c r="S12" s="12">
        <v>22440</v>
      </c>
      <c r="T12" s="12">
        <v>22180</v>
      </c>
      <c r="U12" s="12">
        <v>21500</v>
      </c>
      <c r="V12" s="12">
        <v>21920</v>
      </c>
      <c r="W12" s="12">
        <v>22014</v>
      </c>
      <c r="X12" s="12">
        <v>22180</v>
      </c>
      <c r="Y12" s="12">
        <v>22220</v>
      </c>
      <c r="Z12" s="12">
        <v>22360</v>
      </c>
      <c r="AA12" s="12">
        <v>22460</v>
      </c>
      <c r="AB12" s="12">
        <v>22530</v>
      </c>
      <c r="AC12" s="12">
        <v>22738</v>
      </c>
      <c r="AD12" s="12">
        <v>23008</v>
      </c>
      <c r="AE12" s="12">
        <v>22949</v>
      </c>
      <c r="AF12" s="12">
        <v>22964</v>
      </c>
      <c r="AG12" s="12">
        <v>22965</v>
      </c>
      <c r="AH12" s="12">
        <v>22919</v>
      </c>
      <c r="AI12" s="12">
        <v>22866</v>
      </c>
      <c r="AJ12" s="12">
        <v>22851</v>
      </c>
      <c r="AK12" s="12">
        <v>22585</v>
      </c>
    </row>
    <row r="13" spans="1:37">
      <c r="A13" s="331" t="s">
        <v>25</v>
      </c>
      <c r="B13" s="331">
        <v>20000</v>
      </c>
      <c r="C13" s="331">
        <v>20000</v>
      </c>
      <c r="D13" s="331">
        <v>19000</v>
      </c>
      <c r="E13" s="331">
        <v>18000</v>
      </c>
      <c r="F13" s="331">
        <v>17000</v>
      </c>
      <c r="G13" s="331">
        <v>11000</v>
      </c>
      <c r="H13" s="331">
        <v>13000</v>
      </c>
      <c r="I13" s="331">
        <v>12000</v>
      </c>
      <c r="J13" s="331">
        <v>10000</v>
      </c>
      <c r="K13" s="331">
        <v>10000</v>
      </c>
      <c r="L13" s="331">
        <v>10468</v>
      </c>
      <c r="M13" s="331">
        <v>10733</v>
      </c>
      <c r="O13" s="12" t="s">
        <v>11</v>
      </c>
      <c r="P13" s="12" t="s">
        <v>400</v>
      </c>
      <c r="Q13" s="12">
        <v>302913</v>
      </c>
      <c r="R13" s="12">
        <v>302049</v>
      </c>
      <c r="S13" s="12">
        <v>301502</v>
      </c>
      <c r="T13" s="12">
        <v>300963</v>
      </c>
      <c r="U13" s="12">
        <v>300396</v>
      </c>
      <c r="V13" s="12">
        <v>299800</v>
      </c>
      <c r="W13" s="12">
        <v>299291</v>
      </c>
      <c r="X13" s="12">
        <v>298603</v>
      </c>
      <c r="Y13" s="12">
        <v>297775</v>
      </c>
      <c r="Z13" s="12">
        <v>296944</v>
      </c>
      <c r="AA13" s="12">
        <v>296301</v>
      </c>
      <c r="AB13" s="12">
        <v>295902</v>
      </c>
      <c r="AC13" s="12">
        <v>295613</v>
      </c>
      <c r="AD13" s="12">
        <v>293935</v>
      </c>
      <c r="AE13" s="12">
        <v>292779</v>
      </c>
      <c r="AF13" s="12">
        <v>290740</v>
      </c>
      <c r="AG13" s="12">
        <v>290199</v>
      </c>
      <c r="AH13" s="12">
        <v>288924</v>
      </c>
      <c r="AI13" s="12">
        <v>288784.90000000002</v>
      </c>
      <c r="AJ13" s="12">
        <v>288465.90000000002</v>
      </c>
      <c r="AK13" s="12">
        <v>287737</v>
      </c>
    </row>
    <row r="14" spans="1:37">
      <c r="A14" s="331" t="s">
        <v>11</v>
      </c>
      <c r="B14" s="331">
        <v>315000</v>
      </c>
      <c r="C14" s="331">
        <v>298000</v>
      </c>
      <c r="D14" s="331">
        <v>261000</v>
      </c>
      <c r="E14" s="331">
        <v>243000</v>
      </c>
      <c r="F14" s="331">
        <v>263000</v>
      </c>
      <c r="G14" s="331">
        <v>150000</v>
      </c>
      <c r="H14" s="331">
        <v>177000</v>
      </c>
      <c r="I14" s="331">
        <v>203000</v>
      </c>
      <c r="J14" s="331">
        <v>192000</v>
      </c>
      <c r="K14" s="331">
        <v>213000</v>
      </c>
      <c r="L14" s="331">
        <v>207151</v>
      </c>
      <c r="M14" s="331">
        <v>187565</v>
      </c>
      <c r="O14" s="12" t="s">
        <v>8</v>
      </c>
      <c r="P14" s="12" t="s">
        <v>400</v>
      </c>
      <c r="Q14" s="12">
        <v>171620</v>
      </c>
      <c r="R14" s="12">
        <v>173080</v>
      </c>
      <c r="S14" s="12">
        <v>173430</v>
      </c>
      <c r="T14" s="12">
        <v>173370</v>
      </c>
      <c r="U14" s="12">
        <v>173270</v>
      </c>
      <c r="V14" s="12">
        <v>173730</v>
      </c>
      <c r="W14" s="12">
        <v>171520</v>
      </c>
      <c r="X14" s="12">
        <v>170680</v>
      </c>
      <c r="Y14" s="12">
        <v>170340</v>
      </c>
      <c r="Z14" s="12">
        <v>169670</v>
      </c>
      <c r="AA14" s="12">
        <v>170010</v>
      </c>
      <c r="AB14" s="12">
        <v>170130</v>
      </c>
      <c r="AC14" s="12">
        <v>170310</v>
      </c>
      <c r="AD14" s="12">
        <v>169460</v>
      </c>
      <c r="AE14" s="12">
        <v>169500</v>
      </c>
      <c r="AF14" s="12">
        <v>169210</v>
      </c>
      <c r="AG14" s="12">
        <v>168860</v>
      </c>
      <c r="AH14" s="12">
        <v>167000</v>
      </c>
      <c r="AI14" s="12">
        <v>167190</v>
      </c>
      <c r="AJ14" s="12">
        <v>166640</v>
      </c>
      <c r="AK14" s="12">
        <v>166970</v>
      </c>
    </row>
    <row r="15" spans="1:37">
      <c r="A15" s="331" t="s">
        <v>8</v>
      </c>
      <c r="B15" s="331">
        <v>124000</v>
      </c>
      <c r="C15" s="331">
        <v>132000</v>
      </c>
      <c r="D15" s="331">
        <v>119000</v>
      </c>
      <c r="E15" s="331">
        <v>116000</v>
      </c>
      <c r="F15" s="331">
        <v>138000</v>
      </c>
      <c r="G15" s="331">
        <v>76000</v>
      </c>
      <c r="H15" s="331">
        <v>103000</v>
      </c>
      <c r="I15" s="331">
        <v>125000</v>
      </c>
      <c r="J15" s="331">
        <v>108000</v>
      </c>
      <c r="K15" s="331">
        <v>100000</v>
      </c>
      <c r="L15" s="331">
        <v>124022</v>
      </c>
      <c r="M15" s="331">
        <v>109602</v>
      </c>
      <c r="O15" s="12" t="s">
        <v>30</v>
      </c>
      <c r="P15" s="12" t="s">
        <v>400</v>
      </c>
      <c r="Q15" s="12">
        <v>91600</v>
      </c>
      <c r="R15" s="12">
        <v>91700</v>
      </c>
      <c r="S15" s="12">
        <v>91640</v>
      </c>
      <c r="T15" s="12">
        <v>91720</v>
      </c>
      <c r="U15" s="12">
        <v>89850</v>
      </c>
      <c r="V15" s="12">
        <v>87820</v>
      </c>
      <c r="W15" s="12">
        <v>86700</v>
      </c>
      <c r="X15" s="12">
        <v>85290</v>
      </c>
      <c r="Y15" s="12">
        <v>85020</v>
      </c>
      <c r="Z15" s="12">
        <v>84460</v>
      </c>
      <c r="AA15" s="12">
        <v>84440</v>
      </c>
      <c r="AB15" s="12">
        <v>83410</v>
      </c>
      <c r="AC15" s="12">
        <v>83550</v>
      </c>
      <c r="AD15" s="12">
        <v>82720</v>
      </c>
      <c r="AE15" s="12">
        <v>82510</v>
      </c>
      <c r="AF15" s="12">
        <v>82140</v>
      </c>
      <c r="AG15" s="12">
        <v>81860</v>
      </c>
      <c r="AH15" s="12">
        <v>81940</v>
      </c>
      <c r="AI15" s="12">
        <v>81800</v>
      </c>
      <c r="AJ15" s="12">
        <v>81460</v>
      </c>
      <c r="AK15" s="12">
        <v>81370</v>
      </c>
    </row>
    <row r="16" spans="1:37">
      <c r="A16" s="331" t="s">
        <v>30</v>
      </c>
      <c r="B16" s="331">
        <v>48000</v>
      </c>
      <c r="C16" s="331">
        <v>44000</v>
      </c>
      <c r="D16" s="331">
        <v>38000</v>
      </c>
      <c r="E16" s="331">
        <v>36000</v>
      </c>
      <c r="F16" s="331">
        <v>33000</v>
      </c>
      <c r="G16" s="331">
        <v>28000</v>
      </c>
      <c r="H16" s="331">
        <v>33000</v>
      </c>
      <c r="I16" s="331">
        <v>29000</v>
      </c>
      <c r="J16" s="331">
        <v>23000</v>
      </c>
      <c r="K16" s="331">
        <v>24000</v>
      </c>
      <c r="L16" s="331">
        <v>25523</v>
      </c>
      <c r="M16" s="331">
        <v>24518</v>
      </c>
      <c r="O16" s="12" t="s">
        <v>17</v>
      </c>
      <c r="P16" s="12" t="s">
        <v>400</v>
      </c>
      <c r="Q16" s="12">
        <v>61300</v>
      </c>
      <c r="R16" s="12">
        <v>61220</v>
      </c>
      <c r="S16" s="12">
        <v>61790</v>
      </c>
      <c r="T16" s="12">
        <v>61840</v>
      </c>
      <c r="U16" s="12">
        <v>61950</v>
      </c>
      <c r="V16" s="12">
        <v>61930</v>
      </c>
      <c r="W16" s="12">
        <v>61860</v>
      </c>
      <c r="X16" s="12">
        <v>58540</v>
      </c>
      <c r="Y16" s="12">
        <v>58650</v>
      </c>
      <c r="Z16" s="12">
        <v>58490</v>
      </c>
      <c r="AA16" s="12">
        <v>58650</v>
      </c>
      <c r="AB16" s="12">
        <v>58640</v>
      </c>
      <c r="AC16" s="12">
        <v>58630</v>
      </c>
      <c r="AD16" s="12">
        <v>58090</v>
      </c>
      <c r="AE16" s="12">
        <v>58070</v>
      </c>
      <c r="AF16" s="12">
        <v>57900</v>
      </c>
      <c r="AG16" s="12">
        <v>57830</v>
      </c>
      <c r="AH16" s="12">
        <v>53430</v>
      </c>
      <c r="AI16" s="12">
        <v>53370</v>
      </c>
      <c r="AJ16" s="12">
        <v>53380</v>
      </c>
      <c r="AK16" s="12">
        <v>53400</v>
      </c>
    </row>
    <row r="17" spans="1:37">
      <c r="A17" s="331" t="s">
        <v>17</v>
      </c>
      <c r="B17" s="332" t="s">
        <v>69</v>
      </c>
      <c r="C17" s="332" t="s">
        <v>69</v>
      </c>
      <c r="D17" s="332" t="s">
        <v>69</v>
      </c>
      <c r="E17" s="331">
        <v>31000</v>
      </c>
      <c r="F17" s="331">
        <v>28000</v>
      </c>
      <c r="G17" s="331">
        <v>17000</v>
      </c>
      <c r="H17" s="331">
        <v>4000</v>
      </c>
      <c r="I17" s="331">
        <v>19000</v>
      </c>
      <c r="J17" s="331">
        <v>20000</v>
      </c>
      <c r="K17" s="331">
        <v>22000</v>
      </c>
      <c r="L17" s="331">
        <v>25152</v>
      </c>
      <c r="M17" s="331">
        <v>27464</v>
      </c>
      <c r="O17" s="12" t="s">
        <v>32</v>
      </c>
      <c r="P17" s="12" t="s">
        <v>400</v>
      </c>
      <c r="Q17" s="12">
        <v>44040</v>
      </c>
      <c r="R17" s="12">
        <v>43900</v>
      </c>
      <c r="S17" s="12">
        <v>43890</v>
      </c>
      <c r="T17" s="12">
        <v>43410</v>
      </c>
      <c r="U17" s="12">
        <v>44310</v>
      </c>
      <c r="V17" s="12">
        <v>44160</v>
      </c>
      <c r="W17" s="12">
        <v>44180</v>
      </c>
      <c r="X17" s="12">
        <v>44120</v>
      </c>
      <c r="Y17" s="12">
        <v>44100</v>
      </c>
      <c r="Z17" s="12">
        <v>43730</v>
      </c>
      <c r="AA17" s="12">
        <v>43700</v>
      </c>
      <c r="AB17" s="12">
        <v>43050</v>
      </c>
      <c r="AC17" s="12">
        <v>43020</v>
      </c>
      <c r="AD17" s="12">
        <v>42600</v>
      </c>
      <c r="AE17" s="12">
        <v>42760</v>
      </c>
      <c r="AF17" s="12">
        <v>42001</v>
      </c>
      <c r="AG17" s="12">
        <v>41890</v>
      </c>
      <c r="AH17" s="12">
        <v>45680</v>
      </c>
      <c r="AI17" s="12">
        <v>45550</v>
      </c>
      <c r="AJ17" s="12">
        <v>45330</v>
      </c>
      <c r="AK17" s="12">
        <v>44770</v>
      </c>
    </row>
    <row r="18" spans="1:37">
      <c r="A18" s="331" t="s">
        <v>32</v>
      </c>
      <c r="B18" s="331">
        <v>43000</v>
      </c>
      <c r="C18" s="331">
        <v>39000</v>
      </c>
      <c r="D18" s="331">
        <v>39000</v>
      </c>
      <c r="E18" s="331">
        <v>35000</v>
      </c>
      <c r="F18" s="331">
        <v>27000</v>
      </c>
      <c r="G18" s="331">
        <v>21000</v>
      </c>
      <c r="H18" s="331">
        <v>23000</v>
      </c>
      <c r="I18" s="331">
        <v>21000</v>
      </c>
      <c r="J18" s="331">
        <v>22000</v>
      </c>
      <c r="K18" s="331">
        <v>27000</v>
      </c>
      <c r="L18" s="331">
        <v>36168</v>
      </c>
      <c r="M18" s="331">
        <v>38629</v>
      </c>
      <c r="O18" s="12" t="s">
        <v>12</v>
      </c>
      <c r="P18" s="12" t="s">
        <v>400</v>
      </c>
      <c r="Q18" s="12">
        <v>159100</v>
      </c>
      <c r="R18" s="12">
        <v>157020</v>
      </c>
      <c r="S18" s="12">
        <v>153330</v>
      </c>
      <c r="T18" s="12">
        <v>153490</v>
      </c>
      <c r="U18" s="12">
        <v>153450</v>
      </c>
      <c r="V18" s="12">
        <v>154840</v>
      </c>
      <c r="W18" s="12">
        <v>157990</v>
      </c>
      <c r="X18" s="12">
        <v>156370</v>
      </c>
      <c r="Y18" s="12">
        <v>155020</v>
      </c>
      <c r="Z18" s="12">
        <v>152730</v>
      </c>
      <c r="AA18" s="12">
        <v>149070</v>
      </c>
      <c r="AB18" s="12">
        <v>148830</v>
      </c>
      <c r="AC18" s="12">
        <v>147360</v>
      </c>
      <c r="AD18" s="12">
        <v>142030</v>
      </c>
      <c r="AE18" s="12">
        <v>141620</v>
      </c>
      <c r="AF18" s="12">
        <v>144572</v>
      </c>
      <c r="AG18" s="12">
        <v>139824</v>
      </c>
      <c r="AH18" s="12">
        <v>143278</v>
      </c>
      <c r="AI18" s="12">
        <v>138526</v>
      </c>
      <c r="AJ18" s="12">
        <v>137290</v>
      </c>
      <c r="AK18" s="12">
        <v>136300</v>
      </c>
    </row>
    <row r="19" spans="1:37">
      <c r="A19" s="331" t="s">
        <v>12</v>
      </c>
      <c r="B19" s="331">
        <v>197000</v>
      </c>
      <c r="C19" s="331">
        <v>178000</v>
      </c>
      <c r="D19" s="331">
        <v>152000</v>
      </c>
      <c r="E19" s="331">
        <v>166000</v>
      </c>
      <c r="F19" s="331">
        <v>142000</v>
      </c>
      <c r="G19" s="331">
        <v>85000</v>
      </c>
      <c r="H19" s="331">
        <v>114000</v>
      </c>
      <c r="I19" s="331">
        <v>87000</v>
      </c>
      <c r="J19" s="331">
        <v>78000</v>
      </c>
      <c r="K19" s="331">
        <v>73000</v>
      </c>
      <c r="L19" s="331">
        <v>74775</v>
      </c>
      <c r="M19" s="331">
        <v>73178</v>
      </c>
      <c r="O19" s="12" t="s">
        <v>33</v>
      </c>
      <c r="P19" s="12" t="s">
        <v>400</v>
      </c>
      <c r="Q19" s="12">
        <v>55740</v>
      </c>
      <c r="R19" s="12">
        <v>55330</v>
      </c>
      <c r="S19" s="12">
        <v>54430</v>
      </c>
      <c r="T19" s="12">
        <v>53990</v>
      </c>
      <c r="U19" s="12">
        <v>53540</v>
      </c>
      <c r="V19" s="12">
        <v>53100</v>
      </c>
      <c r="W19" s="12">
        <v>52710</v>
      </c>
      <c r="X19" s="12">
        <v>52580</v>
      </c>
      <c r="Y19" s="12">
        <v>47930</v>
      </c>
      <c r="Z19" s="12">
        <v>47630</v>
      </c>
      <c r="AA19" s="12">
        <v>47360</v>
      </c>
      <c r="AB19" s="12">
        <v>47140</v>
      </c>
      <c r="AC19" s="12">
        <v>46920</v>
      </c>
      <c r="AD19" s="12">
        <v>46710</v>
      </c>
      <c r="AE19" s="12">
        <v>46500</v>
      </c>
      <c r="AF19" s="12">
        <v>46280</v>
      </c>
      <c r="AG19" s="12">
        <v>46090</v>
      </c>
      <c r="AH19" s="12">
        <v>45930</v>
      </c>
      <c r="AI19" s="12">
        <v>45610</v>
      </c>
      <c r="AJ19" s="12">
        <v>45490</v>
      </c>
      <c r="AK19" s="12">
        <v>45370</v>
      </c>
    </row>
    <row r="20" spans="1:37">
      <c r="A20" s="331" t="s">
        <v>14</v>
      </c>
      <c r="B20" s="332" t="s">
        <v>69</v>
      </c>
      <c r="C20" s="332" t="s">
        <v>69</v>
      </c>
      <c r="D20" s="332" t="s">
        <v>69</v>
      </c>
      <c r="E20" s="331">
        <v>9000</v>
      </c>
      <c r="F20" s="331">
        <v>6000</v>
      </c>
      <c r="G20" s="331">
        <v>5000</v>
      </c>
      <c r="H20" s="331">
        <v>5000</v>
      </c>
      <c r="I20" s="331">
        <v>5000</v>
      </c>
      <c r="J20" s="331">
        <v>5000</v>
      </c>
      <c r="K20" s="331">
        <v>5000</v>
      </c>
      <c r="L20" s="331">
        <v>5039</v>
      </c>
      <c r="M20" s="331">
        <v>5039</v>
      </c>
      <c r="O20" s="12" t="s">
        <v>14</v>
      </c>
      <c r="P20" s="12" t="s">
        <v>400</v>
      </c>
      <c r="Q20" s="12">
        <v>25140</v>
      </c>
      <c r="R20" s="12">
        <v>25400</v>
      </c>
      <c r="S20" s="12">
        <v>18320</v>
      </c>
      <c r="T20" s="12">
        <v>18740</v>
      </c>
      <c r="U20" s="12">
        <v>17720</v>
      </c>
      <c r="V20" s="12">
        <v>17490</v>
      </c>
      <c r="W20" s="12">
        <v>16170</v>
      </c>
      <c r="X20" s="12">
        <v>15880</v>
      </c>
      <c r="Y20" s="12">
        <v>15810</v>
      </c>
      <c r="Z20" s="12">
        <v>15950</v>
      </c>
      <c r="AA20" s="12">
        <v>15820</v>
      </c>
      <c r="AB20" s="12">
        <v>16420</v>
      </c>
      <c r="AC20" s="12">
        <v>17340</v>
      </c>
      <c r="AD20" s="12">
        <v>18550</v>
      </c>
      <c r="AE20" s="12">
        <v>18390</v>
      </c>
      <c r="AF20" s="12">
        <v>18250</v>
      </c>
      <c r="AG20" s="12">
        <v>18330</v>
      </c>
      <c r="AH20" s="12">
        <v>18050</v>
      </c>
      <c r="AI20" s="12">
        <v>18160</v>
      </c>
      <c r="AJ20" s="12">
        <v>18410</v>
      </c>
      <c r="AK20" s="12">
        <v>18680</v>
      </c>
    </row>
    <row r="21" spans="1:37">
      <c r="A21" s="331" t="s">
        <v>15</v>
      </c>
      <c r="B21" s="332" t="s">
        <v>69</v>
      </c>
      <c r="C21" s="332" t="s">
        <v>69</v>
      </c>
      <c r="D21" s="332" t="s">
        <v>69</v>
      </c>
      <c r="E21" s="331">
        <v>17000</v>
      </c>
      <c r="F21" s="331">
        <v>17000</v>
      </c>
      <c r="G21" s="331">
        <v>10000</v>
      </c>
      <c r="H21" s="331">
        <v>14000</v>
      </c>
      <c r="I21" s="331">
        <v>15000</v>
      </c>
      <c r="J21" s="331">
        <v>16000</v>
      </c>
      <c r="K21" s="331">
        <v>17000</v>
      </c>
      <c r="L21" s="331">
        <v>18165</v>
      </c>
      <c r="M21" s="331">
        <v>19099</v>
      </c>
      <c r="O21" s="12" t="s">
        <v>15</v>
      </c>
      <c r="P21" s="12" t="s">
        <v>400</v>
      </c>
      <c r="Q21" s="12">
        <v>33330</v>
      </c>
      <c r="R21" s="12">
        <v>31260</v>
      </c>
      <c r="S21" s="12">
        <v>34100</v>
      </c>
      <c r="T21" s="12">
        <v>34110</v>
      </c>
      <c r="U21" s="12">
        <v>34170</v>
      </c>
      <c r="V21" s="12">
        <v>34250</v>
      </c>
      <c r="W21" s="12">
        <v>34960</v>
      </c>
      <c r="X21" s="12">
        <v>34180</v>
      </c>
      <c r="Y21" s="12">
        <v>28960</v>
      </c>
      <c r="Z21" s="12">
        <v>28850</v>
      </c>
      <c r="AA21" s="12">
        <v>25410</v>
      </c>
      <c r="AB21" s="12">
        <v>26043</v>
      </c>
      <c r="AC21" s="12">
        <v>28370</v>
      </c>
      <c r="AD21" s="12">
        <v>27907</v>
      </c>
      <c r="AE21" s="12">
        <v>26959</v>
      </c>
      <c r="AF21" s="12">
        <v>26721</v>
      </c>
      <c r="AG21" s="12">
        <v>26890</v>
      </c>
      <c r="AH21" s="12">
        <v>27723</v>
      </c>
      <c r="AI21" s="12">
        <v>28059</v>
      </c>
      <c r="AJ21" s="12">
        <v>28422</v>
      </c>
      <c r="AK21" s="12">
        <v>28914</v>
      </c>
    </row>
    <row r="22" spans="1:37">
      <c r="A22" s="331" t="s">
        <v>16</v>
      </c>
      <c r="B22" s="332" t="s">
        <v>69</v>
      </c>
      <c r="C22" s="332" t="s">
        <v>69</v>
      </c>
      <c r="D22" s="332" t="s">
        <v>69</v>
      </c>
      <c r="E22" s="332" t="s">
        <v>69</v>
      </c>
      <c r="F22" s="332" t="s">
        <v>69</v>
      </c>
      <c r="G22" s="332" t="s">
        <v>69</v>
      </c>
      <c r="H22" s="332" t="s">
        <v>69</v>
      </c>
      <c r="I22" s="332" t="s">
        <v>69</v>
      </c>
      <c r="J22" s="332" t="s">
        <v>69</v>
      </c>
      <c r="K22" s="332" t="s">
        <v>69</v>
      </c>
      <c r="L22" s="332" t="s">
        <v>69</v>
      </c>
      <c r="M22" s="332" t="s">
        <v>69</v>
      </c>
      <c r="O22" s="12" t="s">
        <v>16</v>
      </c>
      <c r="P22" s="12" t="s">
        <v>400</v>
      </c>
      <c r="X22" s="12">
        <v>1280</v>
      </c>
      <c r="Y22" s="12">
        <v>1280</v>
      </c>
      <c r="Z22" s="12">
        <v>1280</v>
      </c>
      <c r="AA22" s="12">
        <v>1280</v>
      </c>
      <c r="AB22" s="12">
        <v>1280</v>
      </c>
      <c r="AC22" s="12">
        <v>1290</v>
      </c>
      <c r="AD22" s="12">
        <v>1290</v>
      </c>
      <c r="AE22" s="12">
        <v>1310</v>
      </c>
      <c r="AF22" s="12">
        <v>1310</v>
      </c>
      <c r="AG22" s="12">
        <v>1306.9999999999998</v>
      </c>
      <c r="AH22" s="12">
        <v>1310.3999999999999</v>
      </c>
      <c r="AI22" s="12">
        <v>1312.7</v>
      </c>
      <c r="AJ22" s="12">
        <v>1314.2</v>
      </c>
      <c r="AK22" s="12">
        <v>1308.8</v>
      </c>
    </row>
    <row r="23" spans="1:37">
      <c r="A23" s="331" t="s">
        <v>18</v>
      </c>
      <c r="B23" s="332" t="s">
        <v>69</v>
      </c>
      <c r="C23" s="332" t="s">
        <v>69</v>
      </c>
      <c r="D23" s="332" t="s">
        <v>69</v>
      </c>
      <c r="E23" s="332" t="s">
        <v>69</v>
      </c>
      <c r="F23" s="332" t="s">
        <v>69</v>
      </c>
      <c r="G23" s="332" t="s">
        <v>69</v>
      </c>
      <c r="H23" s="332" t="s">
        <v>69</v>
      </c>
      <c r="I23" s="332" t="s">
        <v>69</v>
      </c>
      <c r="J23" s="332" t="s">
        <v>69</v>
      </c>
      <c r="K23" s="332" t="s">
        <v>69</v>
      </c>
      <c r="L23" s="332" t="s">
        <v>69</v>
      </c>
      <c r="M23" s="332" t="s">
        <v>69</v>
      </c>
      <c r="O23" s="12" t="s">
        <v>18</v>
      </c>
      <c r="P23" s="12" t="s">
        <v>400</v>
      </c>
      <c r="Q23" s="12">
        <v>130</v>
      </c>
      <c r="R23" s="12">
        <v>130</v>
      </c>
      <c r="S23" s="12">
        <v>110</v>
      </c>
      <c r="T23" s="12">
        <v>110</v>
      </c>
      <c r="U23" s="12">
        <v>100</v>
      </c>
      <c r="V23" s="12">
        <v>90</v>
      </c>
      <c r="W23" s="12">
        <v>90</v>
      </c>
      <c r="X23" s="12">
        <v>90</v>
      </c>
      <c r="Y23" s="12">
        <v>100</v>
      </c>
      <c r="Z23" s="12">
        <v>100</v>
      </c>
      <c r="AA23" s="12">
        <v>104</v>
      </c>
      <c r="AB23" s="12">
        <v>100</v>
      </c>
      <c r="AC23" s="12">
        <v>93</v>
      </c>
      <c r="AD23" s="12">
        <v>92</v>
      </c>
      <c r="AE23" s="12">
        <v>93</v>
      </c>
      <c r="AF23" s="12">
        <v>93</v>
      </c>
      <c r="AG23" s="12">
        <v>93</v>
      </c>
      <c r="AH23" s="12">
        <v>103.3</v>
      </c>
      <c r="AI23" s="12">
        <v>103.3</v>
      </c>
      <c r="AJ23" s="12">
        <v>103</v>
      </c>
      <c r="AK23" s="12">
        <v>102.3</v>
      </c>
    </row>
    <row r="24" spans="1:37">
      <c r="A24" s="331" t="s">
        <v>19</v>
      </c>
      <c r="B24" s="331">
        <v>23000</v>
      </c>
      <c r="C24" s="331">
        <v>20000</v>
      </c>
      <c r="D24" s="331">
        <v>19000</v>
      </c>
      <c r="E24" s="331">
        <v>18000</v>
      </c>
      <c r="F24" s="331">
        <v>17000</v>
      </c>
      <c r="G24" s="331">
        <v>11000</v>
      </c>
      <c r="H24" s="331">
        <v>11000</v>
      </c>
      <c r="I24" s="331">
        <v>10000</v>
      </c>
      <c r="J24" s="331">
        <v>10000</v>
      </c>
      <c r="K24" s="331">
        <v>10000</v>
      </c>
      <c r="L24" s="331">
        <v>5984</v>
      </c>
      <c r="M24" s="331">
        <v>5910</v>
      </c>
      <c r="O24" s="12" t="s">
        <v>19</v>
      </c>
      <c r="P24" s="12" t="s">
        <v>400</v>
      </c>
      <c r="Q24" s="12">
        <v>19880</v>
      </c>
      <c r="R24" s="12">
        <v>19710</v>
      </c>
      <c r="S24" s="12">
        <v>19640</v>
      </c>
      <c r="T24" s="12">
        <v>19810</v>
      </c>
      <c r="U24" s="12">
        <v>19660</v>
      </c>
      <c r="V24" s="12">
        <v>19730</v>
      </c>
      <c r="W24" s="12">
        <v>19670</v>
      </c>
      <c r="X24" s="12">
        <v>19560</v>
      </c>
      <c r="Y24" s="12">
        <v>19310</v>
      </c>
      <c r="Z24" s="12">
        <v>19490</v>
      </c>
      <c r="AA24" s="12">
        <v>19230</v>
      </c>
      <c r="AB24" s="12">
        <v>19494</v>
      </c>
      <c r="AC24" s="12">
        <v>19377</v>
      </c>
      <c r="AD24" s="12">
        <v>19196</v>
      </c>
      <c r="AE24" s="12">
        <v>19144</v>
      </c>
      <c r="AF24" s="12">
        <v>19293</v>
      </c>
      <c r="AG24" s="12">
        <v>19174</v>
      </c>
      <c r="AH24" s="12">
        <v>18723</v>
      </c>
      <c r="AI24" s="12">
        <v>18584</v>
      </c>
      <c r="AJ24" s="12">
        <v>18417</v>
      </c>
      <c r="AK24" s="12">
        <v>18476</v>
      </c>
    </row>
    <row r="25" spans="1:37">
      <c r="A25" s="331" t="s">
        <v>21</v>
      </c>
      <c r="B25" s="332" t="s">
        <v>69</v>
      </c>
      <c r="C25" s="332" t="s">
        <v>69</v>
      </c>
      <c r="D25" s="332" t="s">
        <v>69</v>
      </c>
      <c r="E25" s="331">
        <v>180000</v>
      </c>
      <c r="F25" s="331">
        <v>202000</v>
      </c>
      <c r="G25" s="331">
        <v>164000</v>
      </c>
      <c r="H25" s="331">
        <v>157000</v>
      </c>
      <c r="I25" s="331">
        <v>178000</v>
      </c>
      <c r="J25" s="331">
        <v>162000</v>
      </c>
      <c r="K25" s="331">
        <v>169000</v>
      </c>
      <c r="L25" s="331">
        <v>149079</v>
      </c>
      <c r="M25" s="331">
        <v>158728</v>
      </c>
      <c r="O25" s="12" t="s">
        <v>21</v>
      </c>
      <c r="P25" s="12" t="s">
        <v>400</v>
      </c>
      <c r="Q25" s="12">
        <v>187150</v>
      </c>
      <c r="R25" s="12">
        <v>187070</v>
      </c>
      <c r="S25" s="12">
        <v>186220</v>
      </c>
      <c r="T25" s="12">
        <v>184740</v>
      </c>
      <c r="U25" s="12">
        <v>184570</v>
      </c>
      <c r="V25" s="12">
        <v>184430</v>
      </c>
      <c r="W25" s="12">
        <v>184350</v>
      </c>
      <c r="X25" s="12">
        <v>184130</v>
      </c>
      <c r="Y25" s="12">
        <v>177880</v>
      </c>
      <c r="Z25" s="12">
        <v>168990</v>
      </c>
      <c r="AA25" s="12">
        <v>161690</v>
      </c>
      <c r="AB25" s="12">
        <v>163270</v>
      </c>
      <c r="AC25" s="12">
        <v>159060</v>
      </c>
      <c r="AD25" s="12">
        <v>159570</v>
      </c>
      <c r="AE25" s="12">
        <v>154690</v>
      </c>
      <c r="AF25" s="12">
        <v>156010</v>
      </c>
      <c r="AG25" s="12">
        <v>156190</v>
      </c>
      <c r="AH25" s="12">
        <v>144490</v>
      </c>
      <c r="AI25" s="12">
        <v>147790</v>
      </c>
      <c r="AJ25" s="12">
        <v>145290</v>
      </c>
      <c r="AK25" s="12">
        <v>144100</v>
      </c>
    </row>
    <row r="26" spans="1:37">
      <c r="A26" s="331" t="s">
        <v>38</v>
      </c>
      <c r="B26" s="331">
        <v>24000</v>
      </c>
      <c r="C26" s="331">
        <v>22000</v>
      </c>
      <c r="D26" s="331">
        <v>22000</v>
      </c>
      <c r="E26" s="331">
        <v>20000</v>
      </c>
      <c r="F26" s="331">
        <v>19000</v>
      </c>
      <c r="G26" s="331">
        <v>12000</v>
      </c>
      <c r="H26" s="331">
        <v>12000</v>
      </c>
      <c r="I26" s="331">
        <v>13000</v>
      </c>
      <c r="J26" s="331">
        <v>13000</v>
      </c>
      <c r="K26" s="331">
        <v>13000</v>
      </c>
      <c r="L26" s="331">
        <v>13980</v>
      </c>
      <c r="M26" s="331">
        <v>14339</v>
      </c>
      <c r="O26" s="12" t="s">
        <v>38</v>
      </c>
      <c r="P26" s="12" t="s">
        <v>400</v>
      </c>
      <c r="Q26" s="12">
        <v>39590</v>
      </c>
      <c r="R26" s="12">
        <v>39520</v>
      </c>
      <c r="S26" s="12">
        <v>39240</v>
      </c>
      <c r="T26" s="12">
        <v>37300</v>
      </c>
      <c r="U26" s="12">
        <v>35820</v>
      </c>
      <c r="V26" s="12">
        <v>37700</v>
      </c>
      <c r="W26" s="12">
        <v>38630</v>
      </c>
      <c r="X26" s="12">
        <v>38300</v>
      </c>
      <c r="Y26" s="12">
        <v>37950</v>
      </c>
      <c r="Z26" s="12">
        <v>38470</v>
      </c>
      <c r="AA26" s="12">
        <v>38110</v>
      </c>
      <c r="AB26" s="12">
        <v>38170</v>
      </c>
      <c r="AC26" s="12">
        <v>38210</v>
      </c>
      <c r="AD26" s="12">
        <v>37640</v>
      </c>
      <c r="AE26" s="12">
        <v>36510</v>
      </c>
      <c r="AF26" s="12">
        <v>37545</v>
      </c>
      <c r="AG26" s="12">
        <v>37298</v>
      </c>
      <c r="AH26" s="12">
        <v>36770</v>
      </c>
      <c r="AI26" s="12">
        <v>36670</v>
      </c>
      <c r="AJ26" s="12">
        <v>36580</v>
      </c>
      <c r="AK26" s="12">
        <v>36420</v>
      </c>
    </row>
    <row r="27" spans="1:37">
      <c r="A27" s="331" t="s">
        <v>22</v>
      </c>
      <c r="B27" s="332" t="s">
        <v>69</v>
      </c>
      <c r="C27" s="332" t="s">
        <v>69</v>
      </c>
      <c r="D27" s="332" t="s">
        <v>69</v>
      </c>
      <c r="E27" s="331">
        <v>32000</v>
      </c>
      <c r="F27" s="331">
        <v>30000</v>
      </c>
      <c r="G27" s="331">
        <v>19000</v>
      </c>
      <c r="H27" s="331">
        <v>31000</v>
      </c>
      <c r="I27" s="331">
        <v>37000</v>
      </c>
      <c r="J27" s="331">
        <v>39000</v>
      </c>
      <c r="K27" s="331">
        <v>39000</v>
      </c>
      <c r="L27" s="331">
        <v>62419</v>
      </c>
      <c r="M27" s="331">
        <v>64316</v>
      </c>
      <c r="O27" s="12" t="s">
        <v>22</v>
      </c>
      <c r="P27" s="12" t="s">
        <v>400</v>
      </c>
      <c r="Q27" s="12">
        <v>147930</v>
      </c>
      <c r="R27" s="12">
        <v>147980</v>
      </c>
      <c r="S27" s="12">
        <v>147970</v>
      </c>
      <c r="T27" s="12">
        <v>147820</v>
      </c>
      <c r="U27" s="12">
        <v>147980</v>
      </c>
      <c r="V27" s="12">
        <v>147470</v>
      </c>
      <c r="W27" s="12">
        <v>147810</v>
      </c>
      <c r="X27" s="12">
        <v>148570</v>
      </c>
      <c r="Y27" s="12">
        <v>147980</v>
      </c>
      <c r="Z27" s="12">
        <v>148180</v>
      </c>
      <c r="AA27" s="12">
        <v>148000</v>
      </c>
      <c r="AB27" s="12">
        <v>141300</v>
      </c>
      <c r="AC27" s="12">
        <v>141800</v>
      </c>
      <c r="AD27" s="12">
        <v>140390</v>
      </c>
      <c r="AE27" s="12">
        <v>136300</v>
      </c>
      <c r="AF27" s="12">
        <v>136340</v>
      </c>
      <c r="AG27" s="12">
        <v>136210</v>
      </c>
      <c r="AH27" s="12">
        <v>141560</v>
      </c>
      <c r="AI27" s="12">
        <v>139820</v>
      </c>
      <c r="AJ27" s="12">
        <v>137330</v>
      </c>
      <c r="AK27" s="12">
        <v>139050</v>
      </c>
    </row>
    <row r="28" spans="1:37">
      <c r="A28" s="331" t="s">
        <v>24</v>
      </c>
      <c r="B28" s="332" t="s">
        <v>69</v>
      </c>
      <c r="C28" s="332" t="s">
        <v>69</v>
      </c>
      <c r="D28" s="332" t="s">
        <v>69</v>
      </c>
      <c r="E28" s="331">
        <v>9000</v>
      </c>
      <c r="F28" s="331">
        <v>13000</v>
      </c>
      <c r="G28" s="331">
        <v>6000</v>
      </c>
      <c r="H28" s="331">
        <v>5000</v>
      </c>
      <c r="I28" s="331">
        <v>8000</v>
      </c>
      <c r="J28" s="331">
        <v>10000</v>
      </c>
      <c r="K28" s="331">
        <v>10000</v>
      </c>
      <c r="L28" s="331">
        <v>10796</v>
      </c>
      <c r="M28" s="331">
        <v>10679</v>
      </c>
      <c r="O28" s="12" t="s">
        <v>39</v>
      </c>
      <c r="P28" s="12" t="s">
        <v>400</v>
      </c>
      <c r="Q28" s="12">
        <v>24460</v>
      </c>
      <c r="R28" s="12">
        <v>24460</v>
      </c>
      <c r="S28" s="12">
        <v>24460</v>
      </c>
      <c r="T28" s="12">
        <v>24440</v>
      </c>
      <c r="U28" s="12">
        <v>24450</v>
      </c>
      <c r="V28" s="12">
        <v>24430</v>
      </c>
      <c r="W28" s="12">
        <v>24430</v>
      </c>
      <c r="X28" s="12">
        <v>24400</v>
      </c>
      <c r="Y28" s="12">
        <v>22550</v>
      </c>
      <c r="Z28" s="12">
        <v>22370</v>
      </c>
      <c r="AA28" s="12">
        <v>22360</v>
      </c>
      <c r="AB28" s="12">
        <v>19340</v>
      </c>
      <c r="AC28" s="12">
        <v>19410</v>
      </c>
      <c r="AD28" s="12">
        <v>19390</v>
      </c>
      <c r="AE28" s="12">
        <v>19300</v>
      </c>
      <c r="AF28" s="12">
        <v>19370</v>
      </c>
      <c r="AG28" s="12">
        <v>19300</v>
      </c>
      <c r="AH28" s="12">
        <v>19447</v>
      </c>
      <c r="AI28" s="12">
        <v>19297</v>
      </c>
      <c r="AJ28" s="12">
        <v>19274</v>
      </c>
      <c r="AK28" s="12">
        <v>19285</v>
      </c>
    </row>
    <row r="29" spans="1:37">
      <c r="A29" s="331" t="s">
        <v>23</v>
      </c>
      <c r="B29" s="332" t="s">
        <v>69</v>
      </c>
      <c r="C29" s="332" t="s">
        <v>69</v>
      </c>
      <c r="D29" s="332" t="s">
        <v>69</v>
      </c>
      <c r="E29" s="331">
        <v>7000</v>
      </c>
      <c r="F29" s="331">
        <v>5000</v>
      </c>
      <c r="G29" s="331">
        <v>3000</v>
      </c>
      <c r="H29" s="331">
        <v>5000</v>
      </c>
      <c r="I29" s="331">
        <v>4000</v>
      </c>
      <c r="J29" s="331">
        <v>4000</v>
      </c>
      <c r="K29" s="331">
        <v>4000</v>
      </c>
      <c r="L29" s="331">
        <v>4234</v>
      </c>
      <c r="M29" s="331">
        <v>4065</v>
      </c>
      <c r="O29" s="12" t="s">
        <v>23</v>
      </c>
      <c r="P29" s="12" t="s">
        <v>400</v>
      </c>
      <c r="Q29" s="12">
        <v>5600</v>
      </c>
      <c r="R29" s="12">
        <v>5490</v>
      </c>
      <c r="S29" s="12">
        <v>5380</v>
      </c>
      <c r="T29" s="12">
        <v>5250</v>
      </c>
      <c r="U29" s="12">
        <v>4950</v>
      </c>
      <c r="V29" s="12">
        <v>4900</v>
      </c>
      <c r="W29" s="12">
        <v>5000</v>
      </c>
      <c r="X29" s="12">
        <v>5180</v>
      </c>
      <c r="Y29" s="12">
        <v>5100</v>
      </c>
      <c r="Z29" s="12">
        <v>5050</v>
      </c>
      <c r="AA29" s="12">
        <v>5100</v>
      </c>
      <c r="AB29" s="12">
        <v>4920</v>
      </c>
      <c r="AC29" s="12">
        <v>5090</v>
      </c>
      <c r="AD29" s="12">
        <v>4910</v>
      </c>
      <c r="AE29" s="12">
        <v>4980</v>
      </c>
      <c r="AF29" s="12">
        <v>4920</v>
      </c>
      <c r="AG29" s="12">
        <v>4680</v>
      </c>
      <c r="AH29" s="12">
        <v>4833</v>
      </c>
      <c r="AI29" s="12">
        <v>4585</v>
      </c>
      <c r="AJ29" s="12">
        <v>4797</v>
      </c>
      <c r="AK29" s="12">
        <v>4781</v>
      </c>
    </row>
    <row r="30" spans="1:37">
      <c r="A30" s="331" t="s">
        <v>10</v>
      </c>
      <c r="B30" s="331">
        <v>269000</v>
      </c>
      <c r="C30" s="331">
        <v>255000</v>
      </c>
      <c r="D30" s="331">
        <v>221000</v>
      </c>
      <c r="E30" s="331">
        <v>201000</v>
      </c>
      <c r="F30" s="331">
        <v>230000</v>
      </c>
      <c r="G30" s="331">
        <v>69000</v>
      </c>
      <c r="H30" s="331">
        <v>141000</v>
      </c>
      <c r="I30" s="331">
        <v>170000</v>
      </c>
      <c r="J30" s="331">
        <v>156000</v>
      </c>
      <c r="K30" s="331">
        <v>169000</v>
      </c>
      <c r="L30" s="331">
        <v>186740</v>
      </c>
      <c r="M30" s="331">
        <v>171096</v>
      </c>
      <c r="O30" s="12" t="s">
        <v>10</v>
      </c>
      <c r="P30" s="12" t="s">
        <v>400</v>
      </c>
      <c r="Q30" s="12">
        <v>300330</v>
      </c>
      <c r="R30" s="12">
        <v>301830</v>
      </c>
      <c r="S30" s="12">
        <v>297190</v>
      </c>
      <c r="T30" s="12">
        <v>301390</v>
      </c>
      <c r="U30" s="12">
        <v>300590</v>
      </c>
      <c r="V30" s="12">
        <v>299580</v>
      </c>
      <c r="W30" s="12">
        <v>297780</v>
      </c>
      <c r="X30" s="12">
        <v>297660</v>
      </c>
      <c r="Y30" s="12">
        <v>295200</v>
      </c>
      <c r="Z30" s="12">
        <v>294190</v>
      </c>
      <c r="AA30" s="12">
        <v>291530</v>
      </c>
      <c r="AB30" s="12">
        <v>290710</v>
      </c>
      <c r="AC30" s="12">
        <v>291640</v>
      </c>
      <c r="AD30" s="12">
        <v>286130</v>
      </c>
      <c r="AE30" s="12">
        <v>280040</v>
      </c>
      <c r="AF30" s="12">
        <v>281420</v>
      </c>
      <c r="AG30" s="12">
        <v>279700</v>
      </c>
      <c r="AH30" s="12">
        <v>275450</v>
      </c>
      <c r="AI30" s="12">
        <v>270140</v>
      </c>
      <c r="AJ30" s="12">
        <v>269420</v>
      </c>
      <c r="AK30" s="12">
        <v>269420</v>
      </c>
    </row>
    <row r="31" spans="1:37">
      <c r="A31" s="331" t="s">
        <v>26</v>
      </c>
      <c r="B31" s="331">
        <v>16000</v>
      </c>
      <c r="C31" s="331">
        <v>15000</v>
      </c>
      <c r="D31" s="331">
        <v>14000</v>
      </c>
      <c r="E31" s="331">
        <v>14000</v>
      </c>
      <c r="F31" s="331">
        <v>14000</v>
      </c>
      <c r="G31" s="331">
        <v>10000</v>
      </c>
      <c r="H31" s="331">
        <v>9000</v>
      </c>
      <c r="I31" s="331">
        <v>10000</v>
      </c>
      <c r="J31" s="331">
        <v>11000</v>
      </c>
      <c r="K31" s="331">
        <v>12000</v>
      </c>
      <c r="L31" s="331">
        <v>11958</v>
      </c>
      <c r="M31" s="331">
        <v>13293</v>
      </c>
      <c r="O31" s="12" t="s">
        <v>26</v>
      </c>
      <c r="P31" s="12" t="s">
        <v>400</v>
      </c>
      <c r="Q31" s="12">
        <v>33560</v>
      </c>
      <c r="R31" s="12">
        <v>33560</v>
      </c>
      <c r="S31" s="12">
        <v>32670</v>
      </c>
      <c r="T31" s="12">
        <v>32970</v>
      </c>
      <c r="U31" s="12">
        <v>32590</v>
      </c>
      <c r="V31" s="12">
        <v>32310</v>
      </c>
      <c r="W31" s="12">
        <v>31940</v>
      </c>
      <c r="X31" s="12">
        <v>31530</v>
      </c>
      <c r="Y31" s="12">
        <v>31540</v>
      </c>
      <c r="Z31" s="12">
        <v>31700</v>
      </c>
      <c r="AA31" s="12">
        <v>31630</v>
      </c>
      <c r="AB31" s="12">
        <v>31840</v>
      </c>
      <c r="AC31" s="12">
        <v>32160</v>
      </c>
      <c r="AD31" s="12">
        <v>31630</v>
      </c>
      <c r="AE31" s="12">
        <v>31370</v>
      </c>
      <c r="AF31" s="12">
        <v>30930</v>
      </c>
      <c r="AG31" s="12">
        <v>30790</v>
      </c>
      <c r="AH31" s="12">
        <v>30850</v>
      </c>
      <c r="AI31" s="12">
        <v>30660</v>
      </c>
      <c r="AJ31" s="12">
        <v>30486</v>
      </c>
      <c r="AK31" s="12">
        <v>30479</v>
      </c>
    </row>
    <row r="32" spans="1:37">
      <c r="A32" s="331" t="s">
        <v>42</v>
      </c>
      <c r="B32" s="331">
        <v>123000</v>
      </c>
      <c r="C32" s="331">
        <v>115000</v>
      </c>
      <c r="D32" s="331">
        <v>109000</v>
      </c>
      <c r="E32" s="331">
        <v>98000</v>
      </c>
      <c r="F32" s="331">
        <v>94000</v>
      </c>
      <c r="G32" s="331">
        <v>57000</v>
      </c>
      <c r="H32" s="331">
        <v>82000</v>
      </c>
      <c r="I32" s="331">
        <v>84000</v>
      </c>
      <c r="J32" s="331">
        <v>82000</v>
      </c>
      <c r="K32" s="331">
        <v>87000</v>
      </c>
      <c r="L32" s="331">
        <v>87280</v>
      </c>
      <c r="M32" s="331">
        <v>87215</v>
      </c>
      <c r="O32" s="12" t="s">
        <v>42</v>
      </c>
      <c r="P32" s="12" t="s">
        <v>400</v>
      </c>
      <c r="Q32" s="12">
        <v>175340</v>
      </c>
      <c r="R32" s="12">
        <v>174090</v>
      </c>
      <c r="S32" s="12">
        <v>173790</v>
      </c>
      <c r="T32" s="12">
        <v>174940</v>
      </c>
      <c r="U32" s="12">
        <v>175850</v>
      </c>
      <c r="V32" s="12">
        <v>175180</v>
      </c>
      <c r="W32" s="12">
        <v>172190</v>
      </c>
      <c r="X32" s="12">
        <v>169640</v>
      </c>
      <c r="Y32" s="12">
        <v>169530</v>
      </c>
      <c r="Z32" s="12">
        <v>169760</v>
      </c>
      <c r="AA32" s="12">
        <v>169560</v>
      </c>
      <c r="AB32" s="12">
        <v>170510</v>
      </c>
      <c r="AC32" s="12">
        <v>169560</v>
      </c>
      <c r="AD32" s="12">
        <v>178380</v>
      </c>
      <c r="AE32" s="12">
        <v>176470</v>
      </c>
      <c r="AF32" s="12">
        <v>176840</v>
      </c>
      <c r="AG32" s="12">
        <v>173250</v>
      </c>
      <c r="AH32" s="12">
        <v>172240</v>
      </c>
      <c r="AI32" s="12">
        <v>171640</v>
      </c>
      <c r="AJ32" s="12">
        <v>171820</v>
      </c>
      <c r="AK32" s="12">
        <v>172502</v>
      </c>
    </row>
    <row r="34" spans="1:27">
      <c r="B34" s="232" t="s">
        <v>163</v>
      </c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P34" s="232" t="s">
        <v>163</v>
      </c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</row>
    <row r="35" spans="1:27">
      <c r="A35" s="331"/>
      <c r="B35" s="33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  <c r="AA35" s="331"/>
    </row>
    <row r="36" spans="1:27">
      <c r="A36" s="331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  <c r="AA36" s="331"/>
    </row>
    <row r="37" spans="1:27">
      <c r="A37" s="331" t="s">
        <v>75</v>
      </c>
      <c r="B37" s="331" t="s">
        <v>57</v>
      </c>
      <c r="C37" s="331" t="s">
        <v>58</v>
      </c>
      <c r="D37" s="331" t="s">
        <v>59</v>
      </c>
      <c r="E37" s="331" t="s">
        <v>60</v>
      </c>
      <c r="F37" s="331" t="s">
        <v>61</v>
      </c>
      <c r="G37" s="331" t="s">
        <v>62</v>
      </c>
      <c r="H37" s="331" t="s">
        <v>63</v>
      </c>
      <c r="I37" s="331" t="s">
        <v>64</v>
      </c>
      <c r="J37" s="331" t="s">
        <v>65</v>
      </c>
      <c r="K37" s="331" t="s">
        <v>66</v>
      </c>
      <c r="L37" s="331" t="s">
        <v>73</v>
      </c>
      <c r="M37" s="331"/>
      <c r="O37" s="331" t="s">
        <v>75</v>
      </c>
      <c r="P37" s="331" t="s">
        <v>57</v>
      </c>
      <c r="Q37" s="331" t="s">
        <v>58</v>
      </c>
      <c r="R37" s="331" t="s">
        <v>59</v>
      </c>
      <c r="S37" s="331" t="s">
        <v>60</v>
      </c>
      <c r="T37" s="331" t="s">
        <v>61</v>
      </c>
      <c r="U37" s="331" t="s">
        <v>62</v>
      </c>
      <c r="V37" s="331" t="s">
        <v>63</v>
      </c>
      <c r="W37" s="331" t="s">
        <v>64</v>
      </c>
      <c r="X37" s="331" t="s">
        <v>65</v>
      </c>
      <c r="Y37" s="331" t="s">
        <v>66</v>
      </c>
      <c r="Z37" s="331" t="s">
        <v>73</v>
      </c>
      <c r="AA37" s="331"/>
    </row>
    <row r="38" spans="1:27">
      <c r="A38" s="331" t="s">
        <v>20</v>
      </c>
      <c r="B38" s="331">
        <f>B5/AA5</f>
        <v>0.59364268053415958</v>
      </c>
      <c r="C38" s="331">
        <f t="shared" ref="C38:L38" si="0">C5/AB5</f>
        <v>0.49152125829442123</v>
      </c>
      <c r="D38" s="331">
        <f t="shared" si="0"/>
        <v>0.46059601123854266</v>
      </c>
      <c r="E38" s="331">
        <f t="shared" si="0"/>
        <v>0.49452621298007676</v>
      </c>
      <c r="F38" s="331">
        <f t="shared" si="0"/>
        <v>0.5874677665712289</v>
      </c>
      <c r="G38" s="331">
        <f t="shared" si="0"/>
        <v>0.24985945405709289</v>
      </c>
      <c r="H38" s="331">
        <f t="shared" si="0"/>
        <v>0.31308703819661865</v>
      </c>
      <c r="I38" s="331">
        <f t="shared" si="0"/>
        <v>0.40818761558774308</v>
      </c>
      <c r="J38" s="331">
        <f t="shared" si="0"/>
        <v>0.34582386247528146</v>
      </c>
      <c r="K38" s="331">
        <f t="shared" si="0"/>
        <v>0.41068929459374931</v>
      </c>
      <c r="L38" s="331">
        <f t="shared" si="0"/>
        <v>0.54719176280008996</v>
      </c>
      <c r="M38" s="331"/>
      <c r="O38" s="331" t="s">
        <v>20</v>
      </c>
      <c r="P38" s="331">
        <f t="shared" ref="P38:P65" si="1">(B38-B$66)/B$67</f>
        <v>-0.52815092862644353</v>
      </c>
      <c r="Q38" s="331">
        <f t="shared" ref="Q38:Z53" si="2">(C38-C$66)/C$67</f>
        <v>-0.60784950398870485</v>
      </c>
      <c r="R38" s="331">
        <f t="shared" si="2"/>
        <v>-0.59924901659049168</v>
      </c>
      <c r="S38" s="331">
        <f t="shared" si="2"/>
        <v>-0.39068733862285776</v>
      </c>
      <c r="T38" s="331">
        <f t="shared" si="2"/>
        <v>-0.28255103561802902</v>
      </c>
      <c r="U38" s="331">
        <f t="shared" si="2"/>
        <v>-0.56909348718069053</v>
      </c>
      <c r="V38" s="331">
        <f t="shared" si="2"/>
        <v>-0.52338525001434422</v>
      </c>
      <c r="W38" s="331">
        <f t="shared" si="2"/>
        <v>-0.45759379749957091</v>
      </c>
      <c r="X38" s="331">
        <f t="shared" si="2"/>
        <v>-0.57926589509421367</v>
      </c>
      <c r="Y38" s="331">
        <f t="shared" si="2"/>
        <v>-0.49474518110058568</v>
      </c>
      <c r="Z38" s="331">
        <f t="shared" si="2"/>
        <v>-0.28075175413660636</v>
      </c>
      <c r="AA38" s="331"/>
    </row>
    <row r="39" spans="1:27">
      <c r="A39" s="331" t="s">
        <v>4</v>
      </c>
      <c r="B39" s="331"/>
      <c r="C39" s="331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O39" s="331" t="s">
        <v>4</v>
      </c>
      <c r="P39" s="331">
        <f t="shared" si="1"/>
        <v>-1.0942383424318431</v>
      </c>
      <c r="Q39" s="331">
        <f t="shared" si="2"/>
        <v>-1.1099806886292343</v>
      </c>
      <c r="R39" s="331">
        <f t="shared" si="2"/>
        <v>-1.1599796788220653</v>
      </c>
      <c r="S39" s="331">
        <f t="shared" si="2"/>
        <v>-1.0594193457303918</v>
      </c>
      <c r="T39" s="331">
        <f t="shared" si="2"/>
        <v>-1.1572315289851092</v>
      </c>
      <c r="U39" s="331">
        <f t="shared" si="2"/>
        <v>-1.1928873544551097</v>
      </c>
      <c r="V39" s="331">
        <f t="shared" si="2"/>
        <v>-1.0856480043043713</v>
      </c>
      <c r="W39" s="331">
        <f t="shared" si="2"/>
        <v>-1.2948638518311975</v>
      </c>
      <c r="X39" s="331">
        <f t="shared" si="2"/>
        <v>-1.3762278549008966</v>
      </c>
      <c r="Y39" s="331">
        <f t="shared" si="2"/>
        <v>-1.3929766279505555</v>
      </c>
      <c r="Z39" s="331">
        <f t="shared" si="2"/>
        <v>-1.380548915580321</v>
      </c>
      <c r="AA39" s="331"/>
    </row>
    <row r="40" spans="1:27">
      <c r="A40" s="331" t="s">
        <v>5</v>
      </c>
      <c r="B40" s="331"/>
      <c r="C40" s="331"/>
      <c r="D40" s="331"/>
      <c r="E40" s="331">
        <f t="shared" ref="E40:L54" si="3">E7/AD7</f>
        <v>0.16260162601626016</v>
      </c>
      <c r="F40" s="331">
        <f t="shared" si="3"/>
        <v>0.24958402662229617</v>
      </c>
      <c r="G40" s="331">
        <f t="shared" si="3"/>
        <v>0.6205880071367621</v>
      </c>
      <c r="H40" s="331">
        <f t="shared" si="3"/>
        <v>1.1542012927054479</v>
      </c>
      <c r="I40" s="331">
        <f t="shared" si="3"/>
        <v>1.1995801469485681</v>
      </c>
      <c r="J40" s="331">
        <f t="shared" si="3"/>
        <v>1.0557273207148783</v>
      </c>
      <c r="K40" s="331">
        <f t="shared" si="3"/>
        <v>1.5777610818933132</v>
      </c>
      <c r="L40" s="331">
        <f t="shared" si="3"/>
        <v>1.7480605269221907</v>
      </c>
      <c r="M40" s="331"/>
      <c r="O40" s="331" t="s">
        <v>5</v>
      </c>
      <c r="P40" s="331">
        <f t="shared" si="1"/>
        <v>-1.0942383424318431</v>
      </c>
      <c r="Q40" s="331">
        <f t="shared" si="2"/>
        <v>-1.1099806886292343</v>
      </c>
      <c r="R40" s="331">
        <f t="shared" si="2"/>
        <v>-1.1599796788220653</v>
      </c>
      <c r="S40" s="331">
        <f t="shared" si="2"/>
        <v>-0.83953835889747941</v>
      </c>
      <c r="T40" s="331">
        <f t="shared" si="2"/>
        <v>-0.78562598402613582</v>
      </c>
      <c r="U40" s="331">
        <f t="shared" si="2"/>
        <v>0.35645963510290368</v>
      </c>
      <c r="V40" s="331">
        <f t="shared" si="2"/>
        <v>0.98714428240193819</v>
      </c>
      <c r="W40" s="331">
        <f t="shared" si="2"/>
        <v>1.1657020655462507</v>
      </c>
      <c r="X40" s="331">
        <f t="shared" si="2"/>
        <v>1.0567289356344212</v>
      </c>
      <c r="Y40" s="331">
        <f t="shared" si="2"/>
        <v>2.0577941567480877</v>
      </c>
      <c r="Z40" s="331">
        <f t="shared" si="2"/>
        <v>2.1328665563612703</v>
      </c>
      <c r="AA40" s="331"/>
    </row>
    <row r="41" spans="1:27">
      <c r="A41" s="331" t="s">
        <v>46</v>
      </c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O41" s="331" t="s">
        <v>46</v>
      </c>
      <c r="P41" s="331">
        <f t="shared" si="1"/>
        <v>-1.0942383424318431</v>
      </c>
      <c r="Q41" s="331">
        <f t="shared" si="2"/>
        <v>-1.1099806886292343</v>
      </c>
      <c r="R41" s="331">
        <f t="shared" si="2"/>
        <v>-1.1599796788220653</v>
      </c>
      <c r="S41" s="331">
        <f t="shared" si="2"/>
        <v>-1.0594193457303918</v>
      </c>
      <c r="T41" s="331">
        <f t="shared" si="2"/>
        <v>-1.1572315289851092</v>
      </c>
      <c r="U41" s="331">
        <f t="shared" si="2"/>
        <v>-1.1928873544551097</v>
      </c>
      <c r="V41" s="331">
        <f t="shared" si="2"/>
        <v>-1.0856480043043713</v>
      </c>
      <c r="W41" s="331">
        <f t="shared" si="2"/>
        <v>-1.2948638518311975</v>
      </c>
      <c r="X41" s="331">
        <f t="shared" si="2"/>
        <v>-1.3762278549008966</v>
      </c>
      <c r="Y41" s="331">
        <f t="shared" si="2"/>
        <v>-1.3929766279505555</v>
      </c>
      <c r="Z41" s="331">
        <f t="shared" si="2"/>
        <v>-1.380548915580321</v>
      </c>
      <c r="AA41" s="331"/>
    </row>
    <row r="42" spans="1:27">
      <c r="A42" s="331" t="s">
        <v>13</v>
      </c>
      <c r="B42" s="331"/>
      <c r="C42" s="331"/>
      <c r="D42" s="331"/>
      <c r="E42" s="331">
        <f t="shared" si="3"/>
        <v>4.7014574518100614E-2</v>
      </c>
      <c r="F42" s="331">
        <f t="shared" si="3"/>
        <v>4.7069898799717583E-2</v>
      </c>
      <c r="G42" s="331">
        <f t="shared" si="3"/>
        <v>2.35626767200754E-2</v>
      </c>
      <c r="H42" s="331">
        <f t="shared" si="3"/>
        <v>2.3590469450342062E-2</v>
      </c>
      <c r="I42" s="331">
        <f t="shared" si="3"/>
        <v>2.3618327822390175E-2</v>
      </c>
      <c r="J42" s="331">
        <f t="shared" si="3"/>
        <v>2.3646252069047056E-2</v>
      </c>
      <c r="K42" s="331">
        <f t="shared" si="3"/>
        <v>2.3668639053254437E-2</v>
      </c>
      <c r="L42" s="331">
        <f t="shared" si="3"/>
        <v>1.8985541597534961E-2</v>
      </c>
      <c r="M42" s="331"/>
      <c r="O42" s="331" t="s">
        <v>13</v>
      </c>
      <c r="P42" s="331">
        <f t="shared" si="1"/>
        <v>-1.0942383424318431</v>
      </c>
      <c r="Q42" s="331">
        <f t="shared" si="2"/>
        <v>-1.1099806886292343</v>
      </c>
      <c r="R42" s="331">
        <f t="shared" si="2"/>
        <v>-1.1599796788220653</v>
      </c>
      <c r="S42" s="331">
        <f t="shared" si="2"/>
        <v>-0.99584303783088957</v>
      </c>
      <c r="T42" s="331">
        <f t="shared" si="2"/>
        <v>-1.0871491778372806</v>
      </c>
      <c r="U42" s="331">
        <f t="shared" si="2"/>
        <v>-1.1340612704471209</v>
      </c>
      <c r="V42" s="331">
        <f t="shared" si="2"/>
        <v>-1.0432826531082791</v>
      </c>
      <c r="W42" s="331">
        <f t="shared" si="2"/>
        <v>-1.246418191394878</v>
      </c>
      <c r="X42" s="331">
        <f t="shared" si="2"/>
        <v>-1.3217343238410568</v>
      </c>
      <c r="Y42" s="331">
        <f t="shared" si="2"/>
        <v>-1.3412102045700665</v>
      </c>
      <c r="Z42" s="331">
        <f t="shared" si="2"/>
        <v>-1.3423899991328363</v>
      </c>
      <c r="AA42" s="331"/>
    </row>
    <row r="43" spans="1:27">
      <c r="A43" s="331" t="s">
        <v>6</v>
      </c>
      <c r="B43" s="331"/>
      <c r="C43" s="331"/>
      <c r="D43" s="331"/>
      <c r="E43" s="331">
        <f t="shared" si="3"/>
        <v>0.77490774907749083</v>
      </c>
      <c r="F43" s="331">
        <f t="shared" si="3"/>
        <v>0.90123920390536993</v>
      </c>
      <c r="G43" s="331">
        <f t="shared" si="3"/>
        <v>0.41229385307346328</v>
      </c>
      <c r="H43" s="331">
        <f t="shared" si="3"/>
        <v>0.5315110098709187</v>
      </c>
      <c r="I43" s="331">
        <f t="shared" si="3"/>
        <v>0.6854531607006854</v>
      </c>
      <c r="J43" s="331">
        <f t="shared" si="3"/>
        <v>0.55762081784386619</v>
      </c>
      <c r="K43" s="331">
        <f t="shared" si="3"/>
        <v>0.72408536585365857</v>
      </c>
      <c r="L43" s="331">
        <f t="shared" si="3"/>
        <v>0.68164047527788429</v>
      </c>
      <c r="M43" s="331"/>
      <c r="O43" s="331" t="s">
        <v>6</v>
      </c>
      <c r="P43" s="331">
        <f t="shared" si="1"/>
        <v>-1.0942383424318431</v>
      </c>
      <c r="Q43" s="331">
        <f t="shared" si="2"/>
        <v>-1.1099806886292343</v>
      </c>
      <c r="R43" s="331">
        <f t="shared" si="2"/>
        <v>-1.1599796788220653</v>
      </c>
      <c r="S43" s="331">
        <f t="shared" si="2"/>
        <v>-1.1536340214870218E-2</v>
      </c>
      <c r="T43" s="331">
        <f t="shared" si="2"/>
        <v>0.18462311627418052</v>
      </c>
      <c r="U43" s="331">
        <f t="shared" si="2"/>
        <v>-0.16356317685805263</v>
      </c>
      <c r="V43" s="331">
        <f t="shared" si="2"/>
        <v>-0.13112479546485542</v>
      </c>
      <c r="W43" s="331">
        <f t="shared" si="2"/>
        <v>0.11113031160094072</v>
      </c>
      <c r="X43" s="331">
        <f t="shared" si="2"/>
        <v>-9.1173154982328572E-2</v>
      </c>
      <c r="Y43" s="331">
        <f t="shared" si="2"/>
        <v>0.19069320317321034</v>
      </c>
      <c r="Z43" s="331">
        <f t="shared" si="2"/>
        <v>-1.0524162284384781E-2</v>
      </c>
      <c r="AA43" s="331"/>
    </row>
    <row r="44" spans="1:27">
      <c r="A44" s="331" t="s">
        <v>7</v>
      </c>
      <c r="B44" s="331">
        <f>B11/AA11</f>
        <v>1.6887816646562124</v>
      </c>
      <c r="C44" s="331">
        <f>C11/AB11</f>
        <v>1.8181818181818181</v>
      </c>
      <c r="D44" s="331">
        <f>D11/AC11</f>
        <v>1.3605442176870748</v>
      </c>
      <c r="E44" s="331">
        <f t="shared" si="3"/>
        <v>1.5572858731924359</v>
      </c>
      <c r="F44" s="331">
        <f t="shared" si="3"/>
        <v>1.5317286652078774</v>
      </c>
      <c r="G44" s="331">
        <f t="shared" si="3"/>
        <v>0.77177508269018746</v>
      </c>
      <c r="H44" s="331">
        <f t="shared" si="3"/>
        <v>1.1815252416756177</v>
      </c>
      <c r="I44" s="331">
        <f t="shared" si="3"/>
        <v>1.053740779768177</v>
      </c>
      <c r="J44" s="331">
        <f t="shared" si="3"/>
        <v>1.0582010582010581</v>
      </c>
      <c r="K44" s="331">
        <f t="shared" si="3"/>
        <v>1.0460251046025104</v>
      </c>
      <c r="L44" s="331">
        <f t="shared" si="3"/>
        <v>1.4079710144927535</v>
      </c>
      <c r="M44" s="331"/>
      <c r="O44" s="331" t="s">
        <v>7</v>
      </c>
      <c r="P44" s="331">
        <f t="shared" si="1"/>
        <v>0.51615470438717237</v>
      </c>
      <c r="Q44" s="331">
        <f t="shared" si="2"/>
        <v>0.74744821164559694</v>
      </c>
      <c r="R44" s="331">
        <f t="shared" si="2"/>
        <v>0.49635003651258702</v>
      </c>
      <c r="S44" s="331">
        <f t="shared" si="2"/>
        <v>1.0464486149274228</v>
      </c>
      <c r="T44" s="331">
        <f t="shared" si="2"/>
        <v>1.1233585915727333</v>
      </c>
      <c r="U44" s="331">
        <f t="shared" si="2"/>
        <v>0.73391011380214577</v>
      </c>
      <c r="V44" s="331">
        <f t="shared" si="2"/>
        <v>1.0362144671484548</v>
      </c>
      <c r="W44" s="331">
        <f t="shared" si="2"/>
        <v>0.86655792148152655</v>
      </c>
      <c r="X44" s="331">
        <f t="shared" si="2"/>
        <v>1.0624297414172323</v>
      </c>
      <c r="Y44" s="331">
        <f t="shared" si="2"/>
        <v>0.89481771077921834</v>
      </c>
      <c r="Z44" s="331">
        <f t="shared" si="2"/>
        <v>1.4493228595543446</v>
      </c>
      <c r="AA44" s="331"/>
    </row>
    <row r="45" spans="1:27">
      <c r="A45" s="331" t="s">
        <v>9</v>
      </c>
      <c r="B45" s="331"/>
      <c r="C45" s="331"/>
      <c r="D45" s="331"/>
      <c r="E45" s="331">
        <f t="shared" si="3"/>
        <v>0.21731571627260082</v>
      </c>
      <c r="F45" s="331">
        <f t="shared" si="3"/>
        <v>0.21787441718593403</v>
      </c>
      <c r="G45" s="331">
        <f t="shared" si="3"/>
        <v>0.1306392614527086</v>
      </c>
      <c r="H45" s="331">
        <f t="shared" si="3"/>
        <v>0.13063357282821686</v>
      </c>
      <c r="I45" s="331">
        <f t="shared" si="3"/>
        <v>0.13089576334045988</v>
      </c>
      <c r="J45" s="331">
        <f t="shared" si="3"/>
        <v>0.13119916032537393</v>
      </c>
      <c r="K45" s="331">
        <f t="shared" si="3"/>
        <v>0.1312852829197847</v>
      </c>
      <c r="L45" s="331">
        <f t="shared" si="3"/>
        <v>0.20075271197697586</v>
      </c>
      <c r="M45" s="331"/>
      <c r="O45" s="331" t="s">
        <v>9</v>
      </c>
      <c r="P45" s="331">
        <f t="shared" si="1"/>
        <v>-1.0942383424318431</v>
      </c>
      <c r="Q45" s="331">
        <f t="shared" si="2"/>
        <v>-1.1099806886292343</v>
      </c>
      <c r="R45" s="331">
        <f t="shared" si="2"/>
        <v>-1.1599796788220653</v>
      </c>
      <c r="S45" s="331">
        <f t="shared" si="2"/>
        <v>-0.76555024171821973</v>
      </c>
      <c r="T45" s="331">
        <f t="shared" si="2"/>
        <v>-0.83283840725091163</v>
      </c>
      <c r="U45" s="331">
        <f t="shared" si="2"/>
        <v>-0.86673611704450471</v>
      </c>
      <c r="V45" s="331">
        <f t="shared" si="2"/>
        <v>-0.85104745078348987</v>
      </c>
      <c r="W45" s="331">
        <f t="shared" si="2"/>
        <v>-1.0263718675115796</v>
      </c>
      <c r="X45" s="331">
        <f t="shared" si="2"/>
        <v>-1.0738752665355553</v>
      </c>
      <c r="Y45" s="331">
        <f t="shared" si="2"/>
        <v>-1.1058384649171218</v>
      </c>
      <c r="Z45" s="331">
        <f t="shared" si="2"/>
        <v>-0.97705734682096501</v>
      </c>
      <c r="AA45" s="331"/>
    </row>
    <row r="46" spans="1:27">
      <c r="A46" s="331" t="s">
        <v>25</v>
      </c>
      <c r="B46" s="331">
        <f t="shared" ref="B46:D49" si="4">B13/AA13</f>
        <v>6.749892845451079E-2</v>
      </c>
      <c r="C46" s="331">
        <f t="shared" si="4"/>
        <v>6.7589945319734238E-2</v>
      </c>
      <c r="D46" s="331">
        <f t="shared" si="4"/>
        <v>6.4273222084279102E-2</v>
      </c>
      <c r="E46" s="331">
        <f t="shared" si="3"/>
        <v>6.1238028815894671E-2</v>
      </c>
      <c r="F46" s="331">
        <f t="shared" si="3"/>
        <v>5.8064273735479663E-2</v>
      </c>
      <c r="G46" s="331">
        <f t="shared" si="3"/>
        <v>3.7834491298067E-2</v>
      </c>
      <c r="H46" s="331">
        <f t="shared" si="3"/>
        <v>4.4796846302020341E-2</v>
      </c>
      <c r="I46" s="331">
        <f t="shared" si="3"/>
        <v>4.1533413631266357E-2</v>
      </c>
      <c r="J46" s="331">
        <f t="shared" si="3"/>
        <v>3.4627849309295598E-2</v>
      </c>
      <c r="K46" s="331">
        <f t="shared" si="3"/>
        <v>3.4666142514591845E-2</v>
      </c>
      <c r="L46" s="331">
        <f t="shared" si="3"/>
        <v>3.6380444642155854E-2</v>
      </c>
      <c r="M46" s="331"/>
      <c r="O46" s="331" t="s">
        <v>25</v>
      </c>
      <c r="P46" s="331">
        <f t="shared" si="1"/>
        <v>-1.0298725292981443</v>
      </c>
      <c r="Q46" s="331">
        <f t="shared" si="2"/>
        <v>-1.0409317538365559</v>
      </c>
      <c r="R46" s="331">
        <f t="shared" si="2"/>
        <v>-1.0817333078077715</v>
      </c>
      <c r="S46" s="331">
        <f t="shared" si="2"/>
        <v>-0.97660911475278311</v>
      </c>
      <c r="T46" s="331">
        <f t="shared" si="2"/>
        <v>-1.0707796579414022</v>
      </c>
      <c r="U46" s="331">
        <f t="shared" si="2"/>
        <v>-1.0984305578041862</v>
      </c>
      <c r="V46" s="331">
        <f t="shared" si="2"/>
        <v>-1.005198815700584</v>
      </c>
      <c r="W46" s="331">
        <f t="shared" si="2"/>
        <v>-1.2096709597402486</v>
      </c>
      <c r="X46" s="331">
        <f t="shared" si="2"/>
        <v>-1.2964268878655485</v>
      </c>
      <c r="Y46" s="331">
        <f t="shared" si="2"/>
        <v>-1.317157219562054</v>
      </c>
      <c r="Z46" s="331">
        <f t="shared" si="2"/>
        <v>-1.3074280967566634</v>
      </c>
      <c r="AA46" s="331"/>
    </row>
    <row r="47" spans="1:27">
      <c r="A47" s="331" t="s">
        <v>11</v>
      </c>
      <c r="B47" s="331">
        <f t="shared" si="4"/>
        <v>1.8528321863419799</v>
      </c>
      <c r="C47" s="331">
        <f t="shared" si="4"/>
        <v>1.7516017163345676</v>
      </c>
      <c r="D47" s="331">
        <f t="shared" si="4"/>
        <v>1.5324995596265634</v>
      </c>
      <c r="E47" s="331">
        <f t="shared" si="3"/>
        <v>1.4339667178095126</v>
      </c>
      <c r="F47" s="331">
        <f t="shared" si="3"/>
        <v>1.5516224188790559</v>
      </c>
      <c r="G47" s="331">
        <f t="shared" si="3"/>
        <v>0.886472430707405</v>
      </c>
      <c r="H47" s="331">
        <f t="shared" si="3"/>
        <v>1.0482056141182043</v>
      </c>
      <c r="I47" s="331">
        <f t="shared" si="3"/>
        <v>1.215568862275449</v>
      </c>
      <c r="J47" s="331">
        <f t="shared" si="3"/>
        <v>1.1483940427059034</v>
      </c>
      <c r="K47" s="331">
        <f t="shared" si="3"/>
        <v>1.2782045127220356</v>
      </c>
      <c r="L47" s="331">
        <f t="shared" si="3"/>
        <v>1.2406480206025035</v>
      </c>
      <c r="M47" s="331"/>
      <c r="O47" s="331" t="s">
        <v>11</v>
      </c>
      <c r="P47" s="331">
        <f t="shared" si="1"/>
        <v>0.67259045033279929</v>
      </c>
      <c r="Q47" s="331">
        <f t="shared" si="2"/>
        <v>0.67943091870071837</v>
      </c>
      <c r="R47" s="331">
        <f t="shared" si="2"/>
        <v>0.70568887229779287</v>
      </c>
      <c r="S47" s="331">
        <f t="shared" si="2"/>
        <v>0.87968805880428247</v>
      </c>
      <c r="T47" s="331">
        <f t="shared" si="2"/>
        <v>1.15297839246426</v>
      </c>
      <c r="U47" s="331">
        <f t="shared" si="2"/>
        <v>1.0202611048254089</v>
      </c>
      <c r="V47" s="331">
        <f t="shared" si="2"/>
        <v>0.79679011594207716</v>
      </c>
      <c r="W47" s="331">
        <f t="shared" si="2"/>
        <v>1.1984979467518944</v>
      </c>
      <c r="X47" s="331">
        <f t="shared" si="2"/>
        <v>1.2702823088407227</v>
      </c>
      <c r="Y47" s="331">
        <f t="shared" si="2"/>
        <v>1.4026245818842167</v>
      </c>
      <c r="Z47" s="331">
        <f t="shared" si="2"/>
        <v>1.1130214635262194</v>
      </c>
      <c r="AA47" s="331"/>
    </row>
    <row r="48" spans="1:27">
      <c r="A48" s="331" t="s">
        <v>8</v>
      </c>
      <c r="B48" s="331">
        <f t="shared" si="4"/>
        <v>1.4684983420180009</v>
      </c>
      <c r="C48" s="331">
        <f t="shared" si="4"/>
        <v>1.582544059465292</v>
      </c>
      <c r="D48" s="331">
        <f t="shared" si="4"/>
        <v>1.4242968282465589</v>
      </c>
      <c r="E48" s="331">
        <f t="shared" si="3"/>
        <v>1.4023210831721471</v>
      </c>
      <c r="F48" s="331">
        <f t="shared" si="3"/>
        <v>1.6725245424796995</v>
      </c>
      <c r="G48" s="331">
        <f t="shared" si="3"/>
        <v>0.9252495738982226</v>
      </c>
      <c r="H48" s="331">
        <f t="shared" si="3"/>
        <v>1.2582457854874176</v>
      </c>
      <c r="I48" s="331">
        <f t="shared" si="3"/>
        <v>1.5255064681474249</v>
      </c>
      <c r="J48" s="331">
        <f t="shared" si="3"/>
        <v>1.3202933985330074</v>
      </c>
      <c r="K48" s="331">
        <f t="shared" si="3"/>
        <v>1.2275963663147558</v>
      </c>
      <c r="L48" s="331">
        <f t="shared" si="3"/>
        <v>1.5241735283273934</v>
      </c>
      <c r="M48" s="331"/>
      <c r="O48" s="331" t="s">
        <v>8</v>
      </c>
      <c r="P48" s="331">
        <f t="shared" si="1"/>
        <v>0.30609633003895192</v>
      </c>
      <c r="Q48" s="331">
        <f t="shared" si="2"/>
        <v>0.5067240009757622</v>
      </c>
      <c r="R48" s="331">
        <f t="shared" si="2"/>
        <v>0.57396261383796299</v>
      </c>
      <c r="S48" s="331">
        <f t="shared" si="2"/>
        <v>0.83689467756022351</v>
      </c>
      <c r="T48" s="331">
        <f t="shared" si="2"/>
        <v>1.3329895099036992</v>
      </c>
      <c r="U48" s="331">
        <f t="shared" si="2"/>
        <v>1.1170713064010789</v>
      </c>
      <c r="V48" s="331">
        <f t="shared" si="2"/>
        <v>1.1739943782004136</v>
      </c>
      <c r="W48" s="331">
        <f t="shared" si="2"/>
        <v>1.8342386360772951</v>
      </c>
      <c r="X48" s="331">
        <f t="shared" si="2"/>
        <v>1.6664297768867351</v>
      </c>
      <c r="Y48" s="331">
        <f t="shared" si="2"/>
        <v>1.2919379163971785</v>
      </c>
      <c r="Z48" s="331">
        <f t="shared" si="2"/>
        <v>1.6828775355494416</v>
      </c>
      <c r="AA48" s="331"/>
    </row>
    <row r="49" spans="1:27">
      <c r="A49" s="331" t="s">
        <v>30</v>
      </c>
      <c r="B49" s="331">
        <f t="shared" si="4"/>
        <v>0.81841432225063937</v>
      </c>
      <c r="C49" s="331">
        <f t="shared" si="4"/>
        <v>0.75034106412005452</v>
      </c>
      <c r="D49" s="331">
        <f t="shared" si="4"/>
        <v>0.6481323554494286</v>
      </c>
      <c r="E49" s="331">
        <f t="shared" si="3"/>
        <v>0.61972800826304009</v>
      </c>
      <c r="F49" s="331">
        <f t="shared" si="3"/>
        <v>0.56827966247632167</v>
      </c>
      <c r="G49" s="331">
        <f t="shared" si="3"/>
        <v>0.4835924006908463</v>
      </c>
      <c r="H49" s="331">
        <f t="shared" si="3"/>
        <v>0.57063807712260073</v>
      </c>
      <c r="I49" s="331">
        <f t="shared" si="3"/>
        <v>0.54276623619689313</v>
      </c>
      <c r="J49" s="331">
        <f t="shared" si="3"/>
        <v>0.43095371931796889</v>
      </c>
      <c r="K49" s="331">
        <f t="shared" si="3"/>
        <v>0.44960659423004873</v>
      </c>
      <c r="L49" s="331">
        <f t="shared" si="3"/>
        <v>0.47795880149812736</v>
      </c>
      <c r="M49" s="331"/>
      <c r="O49" s="331" t="s">
        <v>30</v>
      </c>
      <c r="P49" s="331">
        <f t="shared" si="1"/>
        <v>-0.31381257067417334</v>
      </c>
      <c r="Q49" s="331">
        <f t="shared" si="2"/>
        <v>-0.34344284097147659</v>
      </c>
      <c r="R49" s="331">
        <f t="shared" si="2"/>
        <v>-0.37094183216852883</v>
      </c>
      <c r="S49" s="331">
        <f t="shared" si="2"/>
        <v>-0.22138094867742575</v>
      </c>
      <c r="T49" s="331">
        <f t="shared" si="2"/>
        <v>-0.31112019517289186</v>
      </c>
      <c r="U49" s="331">
        <f t="shared" si="2"/>
        <v>1.4439280231819987E-2</v>
      </c>
      <c r="V49" s="331">
        <f t="shared" si="2"/>
        <v>-6.0857777299746826E-2</v>
      </c>
      <c r="W49" s="331">
        <f t="shared" si="2"/>
        <v>-0.18154757589371898</v>
      </c>
      <c r="X49" s="331">
        <f t="shared" si="2"/>
        <v>-0.38308146449477831</v>
      </c>
      <c r="Y49" s="331">
        <f t="shared" si="2"/>
        <v>-0.40962793353661892</v>
      </c>
      <c r="Z49" s="331">
        <f t="shared" si="2"/>
        <v>-0.41990263230152247</v>
      </c>
      <c r="AA49" s="331"/>
    </row>
    <row r="50" spans="1:27">
      <c r="A50" s="331" t="s">
        <v>17</v>
      </c>
      <c r="B50" s="331"/>
      <c r="C50" s="331"/>
      <c r="D50" s="331"/>
      <c r="E50" s="331">
        <f t="shared" si="3"/>
        <v>0.72769953051643188</v>
      </c>
      <c r="F50" s="331">
        <f t="shared" si="3"/>
        <v>0.65481758652946676</v>
      </c>
      <c r="G50" s="331">
        <f t="shared" si="3"/>
        <v>0.40475226780314755</v>
      </c>
      <c r="H50" s="331">
        <f t="shared" si="3"/>
        <v>9.5488183337312002E-2</v>
      </c>
      <c r="I50" s="331">
        <f t="shared" si="3"/>
        <v>0.4159369527145359</v>
      </c>
      <c r="J50" s="331">
        <f t="shared" si="3"/>
        <v>0.43907793633369924</v>
      </c>
      <c r="K50" s="331">
        <f t="shared" si="3"/>
        <v>0.48532980366203399</v>
      </c>
      <c r="L50" s="331">
        <f t="shared" si="3"/>
        <v>0.56180477998659817</v>
      </c>
      <c r="M50" s="331"/>
      <c r="O50" s="331" t="s">
        <v>17</v>
      </c>
      <c r="P50" s="331">
        <f t="shared" si="1"/>
        <v>-1.0942383424318431</v>
      </c>
      <c r="Q50" s="331">
        <f t="shared" si="2"/>
        <v>-1.1099806886292343</v>
      </c>
      <c r="R50" s="331">
        <f t="shared" si="2"/>
        <v>-1.1599796788220653</v>
      </c>
      <c r="S50" s="331">
        <f t="shared" si="2"/>
        <v>-7.5374506770421346E-2</v>
      </c>
      <c r="T50" s="331">
        <f t="shared" si="2"/>
        <v>-0.18227391898049367</v>
      </c>
      <c r="U50" s="331">
        <f t="shared" si="2"/>
        <v>-0.1823913403105954</v>
      </c>
      <c r="V50" s="331">
        <f t="shared" si="2"/>
        <v>-0.91416390430892158</v>
      </c>
      <c r="W50" s="331">
        <f t="shared" si="2"/>
        <v>-0.44169844039070433</v>
      </c>
      <c r="X50" s="331">
        <f t="shared" si="2"/>
        <v>-0.36435895104990562</v>
      </c>
      <c r="Y50" s="331">
        <f t="shared" si="2"/>
        <v>-0.33149658091405415</v>
      </c>
      <c r="Z50" s="331">
        <f t="shared" si="2"/>
        <v>-0.25138114603459544</v>
      </c>
      <c r="AA50" s="331"/>
    </row>
    <row r="51" spans="1:27">
      <c r="A51" s="331" t="s">
        <v>32</v>
      </c>
      <c r="B51" s="331">
        <f t="shared" ref="B51:D52" si="5">B18/AA18</f>
        <v>0.28845508821359095</v>
      </c>
      <c r="C51" s="331">
        <f t="shared" si="5"/>
        <v>0.26204394275347714</v>
      </c>
      <c r="D51" s="331">
        <f t="shared" si="5"/>
        <v>0.26465798045602607</v>
      </c>
      <c r="E51" s="331">
        <f t="shared" si="3"/>
        <v>0.24642681123706259</v>
      </c>
      <c r="F51" s="331">
        <f t="shared" si="3"/>
        <v>0.19065103798898461</v>
      </c>
      <c r="G51" s="331">
        <f t="shared" si="3"/>
        <v>0.14525634286030489</v>
      </c>
      <c r="H51" s="331">
        <f t="shared" si="3"/>
        <v>0.16449250486325667</v>
      </c>
      <c r="I51" s="331">
        <f t="shared" si="3"/>
        <v>0.14656821005318332</v>
      </c>
      <c r="J51" s="331">
        <f t="shared" si="3"/>
        <v>0.15881495170581697</v>
      </c>
      <c r="K51" s="331">
        <f t="shared" si="3"/>
        <v>0.19666399592104306</v>
      </c>
      <c r="L51" s="331">
        <f t="shared" si="3"/>
        <v>0.26535583272193691</v>
      </c>
      <c r="M51" s="331"/>
      <c r="O51" s="331" t="s">
        <v>32</v>
      </c>
      <c r="P51" s="331">
        <f t="shared" si="1"/>
        <v>-0.81917254908472203</v>
      </c>
      <c r="Q51" s="331">
        <f t="shared" si="2"/>
        <v>-0.84228029280248484</v>
      </c>
      <c r="R51" s="331">
        <f t="shared" si="2"/>
        <v>-0.83778443391118163</v>
      </c>
      <c r="S51" s="331">
        <f t="shared" si="2"/>
        <v>-0.72618423754349903</v>
      </c>
      <c r="T51" s="331">
        <f t="shared" si="2"/>
        <v>-0.87337128429042099</v>
      </c>
      <c r="U51" s="331">
        <f t="shared" si="2"/>
        <v>-0.83024341848355276</v>
      </c>
      <c r="V51" s="331">
        <f t="shared" si="2"/>
        <v>-0.79024130405510096</v>
      </c>
      <c r="W51" s="331">
        <f t="shared" si="2"/>
        <v>-0.99422471309147975</v>
      </c>
      <c r="X51" s="331">
        <f t="shared" si="2"/>
        <v>-1.0102338073758552</v>
      </c>
      <c r="Y51" s="331">
        <f t="shared" si="2"/>
        <v>-0.96284662961642398</v>
      </c>
      <c r="Z51" s="331">
        <f t="shared" si="2"/>
        <v>-0.84721195504800606</v>
      </c>
      <c r="AA51" s="331"/>
    </row>
    <row r="52" spans="1:27">
      <c r="A52" s="331" t="s">
        <v>12</v>
      </c>
      <c r="B52" s="331">
        <f t="shared" si="5"/>
        <v>4.1596283783783781</v>
      </c>
      <c r="C52" s="331">
        <f t="shared" si="5"/>
        <v>3.7759864234196012</v>
      </c>
      <c r="D52" s="331">
        <f t="shared" si="5"/>
        <v>3.2395566922421142</v>
      </c>
      <c r="E52" s="331">
        <f t="shared" si="3"/>
        <v>3.5538428602012417</v>
      </c>
      <c r="F52" s="331">
        <f t="shared" si="3"/>
        <v>3.053763440860215</v>
      </c>
      <c r="G52" s="331">
        <f t="shared" si="3"/>
        <v>1.836646499567848</v>
      </c>
      <c r="H52" s="331">
        <f t="shared" si="3"/>
        <v>2.4734215665003254</v>
      </c>
      <c r="I52" s="331">
        <f t="shared" si="3"/>
        <v>1.8941868060091442</v>
      </c>
      <c r="J52" s="331">
        <f t="shared" si="3"/>
        <v>1.7101512826134619</v>
      </c>
      <c r="K52" s="331">
        <f t="shared" si="3"/>
        <v>1.6047482963288635</v>
      </c>
      <c r="L52" s="331">
        <f t="shared" si="3"/>
        <v>1.6481154948203658</v>
      </c>
      <c r="M52" s="331"/>
      <c r="O52" s="331" t="s">
        <v>12</v>
      </c>
      <c r="P52" s="331">
        <f t="shared" si="1"/>
        <v>2.8723114834482524</v>
      </c>
      <c r="Q52" s="331">
        <f t="shared" si="2"/>
        <v>2.7475137818184958</v>
      </c>
      <c r="R52" s="331">
        <f t="shared" si="2"/>
        <v>2.7838642213737441</v>
      </c>
      <c r="S52" s="331">
        <f t="shared" si="2"/>
        <v>3.7463288764430236</v>
      </c>
      <c r="T52" s="331">
        <f t="shared" si="2"/>
        <v>3.3895154843322688</v>
      </c>
      <c r="U52" s="331">
        <f t="shared" si="2"/>
        <v>3.3924457365219589</v>
      </c>
      <c r="V52" s="331">
        <f t="shared" si="2"/>
        <v>3.3562887507632677</v>
      </c>
      <c r="W52" s="331">
        <f t="shared" si="2"/>
        <v>2.5904717865319298</v>
      </c>
      <c r="X52" s="331">
        <f t="shared" si="2"/>
        <v>2.5648695234066961</v>
      </c>
      <c r="Y52" s="331">
        <f t="shared" si="2"/>
        <v>2.1168187405100616</v>
      </c>
      <c r="Z52" s="331">
        <f t="shared" si="2"/>
        <v>1.9319876870531707</v>
      </c>
      <c r="AA52" s="331"/>
    </row>
    <row r="53" spans="1:27">
      <c r="A53" s="331" t="s">
        <v>14</v>
      </c>
      <c r="B53" s="331"/>
      <c r="C53" s="331"/>
      <c r="D53" s="331"/>
      <c r="E53" s="331">
        <f t="shared" si="3"/>
        <v>0.48517520215633425</v>
      </c>
      <c r="F53" s="331">
        <f t="shared" si="3"/>
        <v>0.32626427406199021</v>
      </c>
      <c r="G53" s="331">
        <f t="shared" si="3"/>
        <v>0.27397260273972601</v>
      </c>
      <c r="H53" s="331">
        <f t="shared" si="3"/>
        <v>0.27277686852154936</v>
      </c>
      <c r="I53" s="331">
        <f t="shared" si="3"/>
        <v>0.2770083102493075</v>
      </c>
      <c r="J53" s="331">
        <f t="shared" si="3"/>
        <v>0.2753303964757709</v>
      </c>
      <c r="K53" s="331">
        <f t="shared" si="3"/>
        <v>0.27159152634437805</v>
      </c>
      <c r="L53" s="331">
        <f t="shared" si="3"/>
        <v>0.26975374732334045</v>
      </c>
      <c r="M53" s="331"/>
      <c r="O53" s="331" t="s">
        <v>14</v>
      </c>
      <c r="P53" s="331">
        <f t="shared" si="1"/>
        <v>-1.0942383424318431</v>
      </c>
      <c r="Q53" s="331">
        <f t="shared" si="2"/>
        <v>-1.1099806886292343</v>
      </c>
      <c r="R53" s="331">
        <f t="shared" si="2"/>
        <v>-1.1599796788220653</v>
      </c>
      <c r="S53" s="331">
        <f t="shared" si="2"/>
        <v>-0.40333241197288772</v>
      </c>
      <c r="T53" s="331">
        <f t="shared" si="2"/>
        <v>-0.67145679810888736</v>
      </c>
      <c r="U53" s="331">
        <f t="shared" si="2"/>
        <v>-0.50889310642797447</v>
      </c>
      <c r="V53" s="331">
        <f t="shared" si="2"/>
        <v>-0.59577696305986871</v>
      </c>
      <c r="W53" s="331">
        <f t="shared" si="2"/>
        <v>-0.72666738012101051</v>
      </c>
      <c r="X53" s="331">
        <f t="shared" si="2"/>
        <v>-0.74172030299543634</v>
      </c>
      <c r="Y53" s="331">
        <f t="shared" si="2"/>
        <v>-0.79897027601528559</v>
      </c>
      <c r="Z53" s="331">
        <f t="shared" si="2"/>
        <v>-0.83837261512420214</v>
      </c>
      <c r="AA53" s="331"/>
    </row>
    <row r="54" spans="1:27">
      <c r="A54" s="331" t="s">
        <v>15</v>
      </c>
      <c r="B54" s="331"/>
      <c r="C54" s="331"/>
      <c r="D54" s="331"/>
      <c r="E54" s="331">
        <f t="shared" si="3"/>
        <v>0.60916615902820082</v>
      </c>
      <c r="F54" s="331">
        <f t="shared" si="3"/>
        <v>0.63058718795207536</v>
      </c>
      <c r="G54" s="331">
        <f t="shared" si="3"/>
        <v>0.37423749111185961</v>
      </c>
      <c r="H54" s="331">
        <f t="shared" si="3"/>
        <v>0.52063964298995913</v>
      </c>
      <c r="I54" s="331">
        <f t="shared" si="3"/>
        <v>0.54106698409263065</v>
      </c>
      <c r="J54" s="331">
        <f t="shared" si="3"/>
        <v>0.57022702163298766</v>
      </c>
      <c r="K54" s="331">
        <f t="shared" si="3"/>
        <v>0.59812821054113008</v>
      </c>
      <c r="L54" s="331">
        <f t="shared" si="3"/>
        <v>0.6282423739365014</v>
      </c>
      <c r="M54" s="331"/>
      <c r="O54" s="331" t="s">
        <v>15</v>
      </c>
      <c r="P54" s="331">
        <f t="shared" si="1"/>
        <v>-1.0942383424318431</v>
      </c>
      <c r="Q54" s="331">
        <f t="shared" ref="Q54:Q65" si="6">(C54-C$66)/C$67</f>
        <v>-1.1099806886292343</v>
      </c>
      <c r="R54" s="331">
        <f t="shared" ref="R54:R65" si="7">(D54-D$66)/D$67</f>
        <v>-1.1599796788220653</v>
      </c>
      <c r="S54" s="331">
        <f t="shared" ref="S54:S65" si="8">(E54-E$66)/E$67</f>
        <v>-0.23566340014752768</v>
      </c>
      <c r="T54" s="331">
        <f t="shared" ref="T54:T65" si="9">(F54-F$66)/F$67</f>
        <v>-0.21835054852197849</v>
      </c>
      <c r="U54" s="331">
        <f t="shared" ref="U54:U65" si="10">(G54-G$66)/G$67</f>
        <v>-0.25857389114945345</v>
      </c>
      <c r="V54" s="331">
        <f t="shared" ref="V54:V65" si="11">(H54-H$66)/H$67</f>
        <v>-0.15064832706997738</v>
      </c>
      <c r="W54" s="331">
        <f t="shared" ref="W54:W65" si="12">(I54-I$66)/I$67</f>
        <v>-0.18503306356489782</v>
      </c>
      <c r="X54" s="331">
        <f t="shared" ref="X54:X65" si="13">(J54-J$66)/J$67</f>
        <v>-6.2121762155962254E-2</v>
      </c>
      <c r="Y54" s="331">
        <f t="shared" ref="Y54:Y65" si="14">(K54-K$66)/K$67</f>
        <v>-8.4791644732052793E-2</v>
      </c>
      <c r="Z54" s="331">
        <f t="shared" ref="Z54:Z65" si="15">(L54-L$66)/L$67</f>
        <v>-0.1178486585107506</v>
      </c>
      <c r="AA54" s="331"/>
    </row>
    <row r="55" spans="1:27">
      <c r="A55" s="331" t="s">
        <v>16</v>
      </c>
      <c r="B55" s="331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1"/>
      <c r="O55" s="331" t="s">
        <v>16</v>
      </c>
      <c r="P55" s="331">
        <f t="shared" si="1"/>
        <v>-1.0942383424318431</v>
      </c>
      <c r="Q55" s="331">
        <f t="shared" si="6"/>
        <v>-1.1099806886292343</v>
      </c>
      <c r="R55" s="331">
        <f t="shared" si="7"/>
        <v>-1.1599796788220653</v>
      </c>
      <c r="S55" s="331">
        <f t="shared" si="8"/>
        <v>-1.0594193457303918</v>
      </c>
      <c r="T55" s="331">
        <f t="shared" si="9"/>
        <v>-1.1572315289851092</v>
      </c>
      <c r="U55" s="331">
        <f t="shared" si="10"/>
        <v>-1.1928873544551097</v>
      </c>
      <c r="V55" s="331">
        <f t="shared" si="11"/>
        <v>-1.0856480043043713</v>
      </c>
      <c r="W55" s="331">
        <f t="shared" si="12"/>
        <v>-1.2948638518311975</v>
      </c>
      <c r="X55" s="331">
        <f t="shared" si="13"/>
        <v>-1.3762278549008966</v>
      </c>
      <c r="Y55" s="331">
        <f t="shared" si="14"/>
        <v>-1.3929766279505555</v>
      </c>
      <c r="Z55" s="331">
        <f t="shared" si="15"/>
        <v>-1.380548915580321</v>
      </c>
      <c r="AA55" s="331"/>
    </row>
    <row r="56" spans="1:27">
      <c r="A56" s="331" t="s">
        <v>18</v>
      </c>
      <c r="B56" s="331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1"/>
      <c r="O56" s="331" t="s">
        <v>18</v>
      </c>
      <c r="P56" s="331">
        <f t="shared" si="1"/>
        <v>-1.0942383424318431</v>
      </c>
      <c r="Q56" s="331">
        <f t="shared" si="6"/>
        <v>-1.1099806886292343</v>
      </c>
      <c r="R56" s="331">
        <f t="shared" si="7"/>
        <v>-1.1599796788220653</v>
      </c>
      <c r="S56" s="331">
        <f t="shared" si="8"/>
        <v>-1.0594193457303918</v>
      </c>
      <c r="T56" s="331">
        <f t="shared" si="9"/>
        <v>-1.1572315289851092</v>
      </c>
      <c r="U56" s="331">
        <f t="shared" si="10"/>
        <v>-1.1928873544551097</v>
      </c>
      <c r="V56" s="331">
        <f t="shared" si="11"/>
        <v>-1.0856480043043713</v>
      </c>
      <c r="W56" s="331">
        <f t="shared" si="12"/>
        <v>-1.2948638518311975</v>
      </c>
      <c r="X56" s="331">
        <f t="shared" si="13"/>
        <v>-1.3762278549008966</v>
      </c>
      <c r="Y56" s="331">
        <f t="shared" si="14"/>
        <v>-1.3929766279505555</v>
      </c>
      <c r="Z56" s="331">
        <f t="shared" si="15"/>
        <v>-1.380548915580321</v>
      </c>
      <c r="AA56" s="331"/>
    </row>
    <row r="57" spans="1:27">
      <c r="A57" s="331" t="s">
        <v>19</v>
      </c>
      <c r="B57" s="331">
        <f t="shared" ref="B57:L57" si="16">B24/AA24</f>
        <v>1.1960478419136766</v>
      </c>
      <c r="C57" s="331">
        <f t="shared" si="16"/>
        <v>1.0259567046270648</v>
      </c>
      <c r="D57" s="331">
        <f t="shared" si="16"/>
        <v>0.98054394385095733</v>
      </c>
      <c r="E57" s="331">
        <f t="shared" si="16"/>
        <v>0.93769535319858299</v>
      </c>
      <c r="F57" s="331">
        <f t="shared" si="16"/>
        <v>0.88800668616798994</v>
      </c>
      <c r="G57" s="331">
        <f t="shared" si="16"/>
        <v>0.57015497848960761</v>
      </c>
      <c r="H57" s="331">
        <f t="shared" si="16"/>
        <v>0.57369354333993949</v>
      </c>
      <c r="I57" s="331">
        <f t="shared" si="16"/>
        <v>0.53410244084815472</v>
      </c>
      <c r="J57" s="331">
        <f t="shared" si="16"/>
        <v>0.53809728798966849</v>
      </c>
      <c r="K57" s="331">
        <f t="shared" si="16"/>
        <v>0.54297659770863871</v>
      </c>
      <c r="L57" s="331">
        <f t="shared" si="16"/>
        <v>0.32387962762502709</v>
      </c>
      <c r="M57" s="331"/>
      <c r="O57" s="331" t="s">
        <v>19</v>
      </c>
      <c r="P57" s="331">
        <f t="shared" si="1"/>
        <v>4.6292235671498767E-2</v>
      </c>
      <c r="Q57" s="331">
        <f t="shared" si="6"/>
        <v>-6.1877790146462948E-2</v>
      </c>
      <c r="R57" s="331">
        <f t="shared" si="7"/>
        <v>3.3736813650888264E-2</v>
      </c>
      <c r="S57" s="331">
        <f t="shared" si="8"/>
        <v>0.20859613887074377</v>
      </c>
      <c r="T57" s="331">
        <f t="shared" si="9"/>
        <v>0.16492122656783381</v>
      </c>
      <c r="U57" s="331">
        <f t="shared" si="10"/>
        <v>0.23054959460877258</v>
      </c>
      <c r="V57" s="331">
        <f t="shared" si="11"/>
        <v>-5.5370565625649557E-2</v>
      </c>
      <c r="W57" s="331">
        <f t="shared" si="12"/>
        <v>-0.19931865988878694</v>
      </c>
      <c r="X57" s="331">
        <f t="shared" si="13"/>
        <v>-0.13616574312698798</v>
      </c>
      <c r="Y57" s="331">
        <f t="shared" si="14"/>
        <v>-0.20541546824720333</v>
      </c>
      <c r="Z57" s="331">
        <f t="shared" si="15"/>
        <v>-0.72958536070388136</v>
      </c>
      <c r="AA57" s="331"/>
    </row>
    <row r="58" spans="1:27">
      <c r="A58" s="331" t="s">
        <v>21</v>
      </c>
      <c r="B58" s="331"/>
      <c r="C58" s="331"/>
      <c r="D58" s="331"/>
      <c r="E58" s="331">
        <f t="shared" ref="E58:L59" si="17">E25/AD25</f>
        <v>1.1280315848843767</v>
      </c>
      <c r="F58" s="331">
        <f t="shared" si="17"/>
        <v>1.3058374814144418</v>
      </c>
      <c r="G58" s="331">
        <f t="shared" si="17"/>
        <v>1.051214665726556</v>
      </c>
      <c r="H58" s="331">
        <f t="shared" si="17"/>
        <v>1.0051859914207055</v>
      </c>
      <c r="I58" s="331">
        <f t="shared" si="17"/>
        <v>1.2319191639559832</v>
      </c>
      <c r="J58" s="331">
        <f t="shared" si="17"/>
        <v>1.0961499424859598</v>
      </c>
      <c r="K58" s="331">
        <f t="shared" si="17"/>
        <v>1.1631908596599905</v>
      </c>
      <c r="L58" s="331">
        <f t="shared" si="17"/>
        <v>1.0345523941707149</v>
      </c>
      <c r="M58" s="331"/>
      <c r="O58" s="331" t="s">
        <v>21</v>
      </c>
      <c r="P58" s="331">
        <f t="shared" si="1"/>
        <v>-1.0942383424318431</v>
      </c>
      <c r="Q58" s="331">
        <f t="shared" si="6"/>
        <v>-1.1099806886292343</v>
      </c>
      <c r="R58" s="331">
        <f t="shared" si="7"/>
        <v>-1.1599796788220653</v>
      </c>
      <c r="S58" s="331">
        <f t="shared" si="8"/>
        <v>0.46598174735749431</v>
      </c>
      <c r="T58" s="331">
        <f t="shared" si="9"/>
        <v>0.78702930964308437</v>
      </c>
      <c r="U58" s="331">
        <f t="shared" si="10"/>
        <v>1.4315531100602623</v>
      </c>
      <c r="V58" s="331">
        <f t="shared" si="11"/>
        <v>0.71953258498283257</v>
      </c>
      <c r="W58" s="331">
        <f t="shared" si="12"/>
        <v>1.232035510003753</v>
      </c>
      <c r="X58" s="331">
        <f t="shared" si="13"/>
        <v>1.149884137929081</v>
      </c>
      <c r="Y58" s="331">
        <f t="shared" si="14"/>
        <v>1.1510746112437265</v>
      </c>
      <c r="Z58" s="331">
        <f t="shared" si="15"/>
        <v>0.69879120579031473</v>
      </c>
      <c r="AA58" s="331"/>
    </row>
    <row r="59" spans="1:27">
      <c r="A59" s="331" t="s">
        <v>38</v>
      </c>
      <c r="B59" s="331">
        <f>B26/AA26</f>
        <v>0.6297559695617948</v>
      </c>
      <c r="C59" s="331">
        <f>C26/AB26</f>
        <v>0.57636887608069165</v>
      </c>
      <c r="D59" s="331">
        <f>D26/AC26</f>
        <v>0.57576550641193402</v>
      </c>
      <c r="E59" s="331">
        <f t="shared" si="17"/>
        <v>0.53134962805526031</v>
      </c>
      <c r="F59" s="331">
        <f t="shared" si="17"/>
        <v>0.52040536839222129</v>
      </c>
      <c r="G59" s="331">
        <f t="shared" si="17"/>
        <v>0.31961646024770274</v>
      </c>
      <c r="H59" s="331">
        <f t="shared" si="17"/>
        <v>0.32173306879725455</v>
      </c>
      <c r="I59" s="331">
        <f t="shared" si="17"/>
        <v>0.35354908893119391</v>
      </c>
      <c r="J59" s="331">
        <f t="shared" si="17"/>
        <v>0.35451322607035723</v>
      </c>
      <c r="K59" s="331">
        <f t="shared" si="17"/>
        <v>0.35538545653362491</v>
      </c>
      <c r="L59" s="331">
        <f t="shared" si="17"/>
        <v>0.38385502471169686</v>
      </c>
      <c r="M59" s="331"/>
      <c r="O59" s="331" t="s">
        <v>38</v>
      </c>
      <c r="P59" s="331">
        <f t="shared" si="1"/>
        <v>-0.49371391952988386</v>
      </c>
      <c r="Q59" s="331">
        <f t="shared" si="6"/>
        <v>-0.52117037442107461</v>
      </c>
      <c r="R59" s="331">
        <f t="shared" si="7"/>
        <v>-0.4590414035809941</v>
      </c>
      <c r="S59" s="331">
        <f t="shared" si="8"/>
        <v>-0.34089221022432858</v>
      </c>
      <c r="T59" s="331">
        <f t="shared" si="9"/>
        <v>-0.38240021009776926</v>
      </c>
      <c r="U59" s="331">
        <f t="shared" si="10"/>
        <v>-0.39493961005269862</v>
      </c>
      <c r="V59" s="331">
        <f t="shared" si="11"/>
        <v>-0.50785812692681331</v>
      </c>
      <c r="W59" s="331">
        <f t="shared" si="12"/>
        <v>-0.56966775671672709</v>
      </c>
      <c r="X59" s="331">
        <f t="shared" si="13"/>
        <v>-0.55924098359551855</v>
      </c>
      <c r="Y59" s="331">
        <f t="shared" si="14"/>
        <v>-0.61570194118911137</v>
      </c>
      <c r="Z59" s="331">
        <f t="shared" si="15"/>
        <v>-0.60904120058194433</v>
      </c>
      <c r="AA59" s="331"/>
    </row>
    <row r="60" spans="1:27">
      <c r="A60" s="331" t="s">
        <v>22</v>
      </c>
      <c r="B60" s="331"/>
      <c r="C60" s="331"/>
      <c r="D60" s="331"/>
      <c r="E60" s="331">
        <f t="shared" ref="E60:L65" si="18">E27/AD27</f>
        <v>0.22793646271101931</v>
      </c>
      <c r="F60" s="331">
        <f t="shared" si="18"/>
        <v>0.22010271460014674</v>
      </c>
      <c r="G60" s="331">
        <f t="shared" si="18"/>
        <v>0.13935748863136277</v>
      </c>
      <c r="H60" s="331">
        <f t="shared" si="18"/>
        <v>0.22758975111959473</v>
      </c>
      <c r="I60" s="331">
        <f t="shared" si="18"/>
        <v>0.26137326928510879</v>
      </c>
      <c r="J60" s="331">
        <f t="shared" si="18"/>
        <v>0.27893005292518952</v>
      </c>
      <c r="K60" s="331">
        <f t="shared" si="18"/>
        <v>0.28398747542416081</v>
      </c>
      <c r="L60" s="331">
        <f t="shared" si="18"/>
        <v>0.44889608054656599</v>
      </c>
      <c r="M60" s="331"/>
      <c r="O60" s="331" t="s">
        <v>22</v>
      </c>
      <c r="P60" s="331">
        <f t="shared" si="1"/>
        <v>-1.0942383424318431</v>
      </c>
      <c r="Q60" s="331">
        <f t="shared" si="6"/>
        <v>-1.1099806886292343</v>
      </c>
      <c r="R60" s="331">
        <f t="shared" si="7"/>
        <v>-1.1599796788220653</v>
      </c>
      <c r="S60" s="331">
        <f t="shared" si="8"/>
        <v>-0.75118814544036294</v>
      </c>
      <c r="T60" s="331">
        <f t="shared" si="9"/>
        <v>-0.82952069623332192</v>
      </c>
      <c r="U60" s="331">
        <f t="shared" si="10"/>
        <v>-0.84497037410684916</v>
      </c>
      <c r="V60" s="331">
        <f t="shared" si="11"/>
        <v>-0.67692702674565508</v>
      </c>
      <c r="W60" s="331">
        <f t="shared" si="12"/>
        <v>-0.7587378082713665</v>
      </c>
      <c r="X60" s="331">
        <f t="shared" si="13"/>
        <v>-0.73342478157587421</v>
      </c>
      <c r="Y60" s="331">
        <f t="shared" si="14"/>
        <v>-0.77185870670100409</v>
      </c>
      <c r="Z60" s="331">
        <f t="shared" si="15"/>
        <v>-0.47831560592304845</v>
      </c>
      <c r="AA60" s="331"/>
    </row>
    <row r="61" spans="1:27">
      <c r="A61" s="331" t="s">
        <v>24</v>
      </c>
      <c r="B61" s="331"/>
      <c r="C61" s="331"/>
      <c r="D61" s="331"/>
      <c r="E61" s="331">
        <f t="shared" si="18"/>
        <v>0.46415678184631254</v>
      </c>
      <c r="F61" s="331">
        <f t="shared" si="18"/>
        <v>0.67357512953367871</v>
      </c>
      <c r="G61" s="331">
        <f t="shared" si="18"/>
        <v>0.30975735673722249</v>
      </c>
      <c r="H61" s="331">
        <f t="shared" si="18"/>
        <v>0.25906735751295334</v>
      </c>
      <c r="I61" s="331">
        <f t="shared" si="18"/>
        <v>0.41137450506504858</v>
      </c>
      <c r="J61" s="331">
        <f t="shared" si="18"/>
        <v>0.51821526662175466</v>
      </c>
      <c r="K61" s="331">
        <f t="shared" si="18"/>
        <v>0.51883366192798586</v>
      </c>
      <c r="L61" s="331">
        <f t="shared" si="18"/>
        <v>0.55981332641949699</v>
      </c>
      <c r="M61" s="331"/>
      <c r="O61" s="331" t="s">
        <v>24</v>
      </c>
      <c r="P61" s="331">
        <f t="shared" si="1"/>
        <v>-1.0942383424318431</v>
      </c>
      <c r="Q61" s="331">
        <f t="shared" si="6"/>
        <v>-1.1099806886292343</v>
      </c>
      <c r="R61" s="331">
        <f t="shared" si="7"/>
        <v>-1.1599796788220653</v>
      </c>
      <c r="S61" s="331">
        <f t="shared" si="8"/>
        <v>-0.43175495061942221</v>
      </c>
      <c r="T61" s="331">
        <f t="shared" si="9"/>
        <v>-0.15434582163987293</v>
      </c>
      <c r="U61" s="331">
        <f t="shared" si="10"/>
        <v>-0.41955364088803371</v>
      </c>
      <c r="V61" s="331">
        <f t="shared" si="11"/>
        <v>-0.6203974247182712</v>
      </c>
      <c r="W61" s="331">
        <f t="shared" si="12"/>
        <v>-0.45105688402175642</v>
      </c>
      <c r="X61" s="331">
        <f t="shared" si="13"/>
        <v>-0.1819844862318642</v>
      </c>
      <c r="Y61" s="331">
        <f t="shared" si="14"/>
        <v>-0.2582192408873285</v>
      </c>
      <c r="Z61" s="331">
        <f t="shared" si="15"/>
        <v>-0.25538375559333071</v>
      </c>
      <c r="AA61" s="331"/>
    </row>
    <row r="62" spans="1:27">
      <c r="A62" s="331" t="s">
        <v>23</v>
      </c>
      <c r="B62" s="331"/>
      <c r="C62" s="331"/>
      <c r="D62" s="331"/>
      <c r="E62" s="331">
        <f t="shared" si="18"/>
        <v>1.4256619144602851</v>
      </c>
      <c r="F62" s="331">
        <f t="shared" si="18"/>
        <v>1.0040160642570282</v>
      </c>
      <c r="G62" s="331">
        <f t="shared" si="18"/>
        <v>0.6097560975609756</v>
      </c>
      <c r="H62" s="331">
        <f t="shared" si="18"/>
        <v>1.0683760683760684</v>
      </c>
      <c r="I62" s="331">
        <f t="shared" si="18"/>
        <v>0.82764328574384438</v>
      </c>
      <c r="J62" s="331">
        <f t="shared" si="18"/>
        <v>0.8724100327153762</v>
      </c>
      <c r="K62" s="331">
        <f t="shared" si="18"/>
        <v>0.83385449239107778</v>
      </c>
      <c r="L62" s="331">
        <f t="shared" si="18"/>
        <v>0.88558878895628534</v>
      </c>
      <c r="M62" s="331"/>
      <c r="O62" s="331" t="s">
        <v>23</v>
      </c>
      <c r="P62" s="331">
        <f t="shared" si="1"/>
        <v>-1.0942383424318431</v>
      </c>
      <c r="Q62" s="331">
        <f t="shared" si="6"/>
        <v>-1.1099806886292343</v>
      </c>
      <c r="R62" s="331">
        <f t="shared" si="7"/>
        <v>-1.1599796788220653</v>
      </c>
      <c r="S62" s="331">
        <f t="shared" si="8"/>
        <v>0.8684577384156118</v>
      </c>
      <c r="T62" s="331">
        <f t="shared" si="9"/>
        <v>0.33764753741611592</v>
      </c>
      <c r="U62" s="331">
        <f t="shared" si="10"/>
        <v>0.32941691706869747</v>
      </c>
      <c r="V62" s="331">
        <f t="shared" si="11"/>
        <v>0.83301357390326369</v>
      </c>
      <c r="W62" s="331">
        <f t="shared" si="12"/>
        <v>0.40278916937614789</v>
      </c>
      <c r="X62" s="331">
        <f t="shared" si="13"/>
        <v>0.63426848404840064</v>
      </c>
      <c r="Y62" s="331">
        <f t="shared" si="14"/>
        <v>0.43077270523740696</v>
      </c>
      <c r="Z62" s="331">
        <f t="shared" si="15"/>
        <v>0.39939022552902204</v>
      </c>
      <c r="AA62" s="331"/>
    </row>
    <row r="63" spans="1:27">
      <c r="A63" s="331" t="s">
        <v>10</v>
      </c>
      <c r="B63" s="331">
        <f t="shared" ref="B63:D65" si="19">B30/AA30</f>
        <v>0.92271807361163516</v>
      </c>
      <c r="C63" s="331">
        <f t="shared" si="19"/>
        <v>0.87716280829692816</v>
      </c>
      <c r="D63" s="331">
        <f t="shared" si="19"/>
        <v>0.75778356878343167</v>
      </c>
      <c r="E63" s="331">
        <f t="shared" si="18"/>
        <v>0.70247789466326493</v>
      </c>
      <c r="F63" s="331">
        <f t="shared" si="18"/>
        <v>0.82131124125124977</v>
      </c>
      <c r="G63" s="331">
        <f t="shared" si="18"/>
        <v>0.24518513254210789</v>
      </c>
      <c r="H63" s="331">
        <f t="shared" si="18"/>
        <v>0.50411154808723635</v>
      </c>
      <c r="I63" s="331">
        <f t="shared" si="18"/>
        <v>0.61717190052641135</v>
      </c>
      <c r="J63" s="331">
        <f t="shared" si="18"/>
        <v>0.57747834456207892</v>
      </c>
      <c r="K63" s="331">
        <f t="shared" si="18"/>
        <v>0.62727340212307925</v>
      </c>
      <c r="L63" s="331">
        <f t="shared" si="18"/>
        <v>0.69311855096132435</v>
      </c>
      <c r="M63" s="331"/>
      <c r="O63" s="331" t="s">
        <v>10</v>
      </c>
      <c r="P63" s="331">
        <f t="shared" si="1"/>
        <v>-0.21435031367301097</v>
      </c>
      <c r="Q63" s="331">
        <f t="shared" si="6"/>
        <v>-0.21388353592191406</v>
      </c>
      <c r="R63" s="331">
        <f t="shared" si="7"/>
        <v>-0.23745218838733659</v>
      </c>
      <c r="S63" s="331">
        <f t="shared" si="8"/>
        <v>-0.10948091958316983</v>
      </c>
      <c r="T63" s="331">
        <f t="shared" si="9"/>
        <v>6.5618408635204337E-2</v>
      </c>
      <c r="U63" s="331">
        <f t="shared" si="10"/>
        <v>-0.58076330013901978</v>
      </c>
      <c r="V63" s="331">
        <f t="shared" si="11"/>
        <v>-0.18033059119914832</v>
      </c>
      <c r="W63" s="331">
        <f t="shared" si="12"/>
        <v>-2.892747612402093E-2</v>
      </c>
      <c r="X63" s="331">
        <f t="shared" si="13"/>
        <v>-4.5410860567519182E-2</v>
      </c>
      <c r="Y63" s="331">
        <f t="shared" si="14"/>
        <v>-2.1047281418979446E-2</v>
      </c>
      <c r="Z63" s="331">
        <f t="shared" si="15"/>
        <v>1.2545547301311901E-2</v>
      </c>
      <c r="AA63" s="331"/>
    </row>
    <row r="64" spans="1:27">
      <c r="A64" s="331" t="s">
        <v>26</v>
      </c>
      <c r="B64" s="331">
        <f t="shared" si="19"/>
        <v>0.50584887764780273</v>
      </c>
      <c r="C64" s="331">
        <f t="shared" si="19"/>
        <v>0.47110552763819097</v>
      </c>
      <c r="D64" s="331">
        <f t="shared" si="19"/>
        <v>0.43532338308457713</v>
      </c>
      <c r="E64" s="331">
        <f t="shared" si="18"/>
        <v>0.44261776794182739</v>
      </c>
      <c r="F64" s="331">
        <f t="shared" si="18"/>
        <v>0.44628626075868666</v>
      </c>
      <c r="G64" s="331">
        <f t="shared" si="18"/>
        <v>0.32331070158422243</v>
      </c>
      <c r="H64" s="331">
        <f t="shared" si="18"/>
        <v>0.29230269568041573</v>
      </c>
      <c r="I64" s="331">
        <f t="shared" si="18"/>
        <v>0.32414910858995138</v>
      </c>
      <c r="J64" s="331">
        <f t="shared" si="18"/>
        <v>0.3587736464448793</v>
      </c>
      <c r="K64" s="331">
        <f t="shared" si="18"/>
        <v>0.39362330249950794</v>
      </c>
      <c r="L64" s="331">
        <f t="shared" si="18"/>
        <v>0.39233570655205224</v>
      </c>
      <c r="M64" s="331"/>
      <c r="O64" s="331" t="s">
        <v>26</v>
      </c>
      <c r="P64" s="331">
        <f t="shared" si="1"/>
        <v>-0.61186958372610667</v>
      </c>
      <c r="Q64" s="331">
        <f t="shared" si="6"/>
        <v>-0.62870592646631474</v>
      </c>
      <c r="R64" s="331">
        <f t="shared" si="7"/>
        <v>-0.63001597326256364</v>
      </c>
      <c r="S64" s="331">
        <f t="shared" si="8"/>
        <v>-0.46088147136068719</v>
      </c>
      <c r="T64" s="331">
        <f t="shared" si="9"/>
        <v>-0.49275611610979259</v>
      </c>
      <c r="U64" s="331">
        <f t="shared" si="10"/>
        <v>-0.38571664469143568</v>
      </c>
      <c r="V64" s="331">
        <f t="shared" si="11"/>
        <v>-0.56071116978598479</v>
      </c>
      <c r="W64" s="331">
        <f t="shared" si="12"/>
        <v>-0.62997268072138379</v>
      </c>
      <c r="X64" s="331">
        <f t="shared" si="13"/>
        <v>-0.54942271094372275</v>
      </c>
      <c r="Y64" s="331">
        <f t="shared" si="14"/>
        <v>-0.53207074807428556</v>
      </c>
      <c r="Z64" s="331">
        <f t="shared" si="15"/>
        <v>-0.5919959333662943</v>
      </c>
      <c r="AA64" s="331"/>
    </row>
    <row r="65" spans="1:27">
      <c r="A65" s="331" t="s">
        <v>42</v>
      </c>
      <c r="B65" s="331">
        <f t="shared" si="19"/>
        <v>0.72540693559801839</v>
      </c>
      <c r="C65" s="331">
        <f t="shared" si="19"/>
        <v>0.67444724649580667</v>
      </c>
      <c r="D65" s="331">
        <f t="shared" si="19"/>
        <v>0.64284029252182118</v>
      </c>
      <c r="E65" s="331">
        <f t="shared" si="18"/>
        <v>0.54938894494898527</v>
      </c>
      <c r="F65" s="331">
        <f t="shared" si="18"/>
        <v>0.5326684422281408</v>
      </c>
      <c r="G65" s="331">
        <f t="shared" si="18"/>
        <v>0.32232526577697351</v>
      </c>
      <c r="H65" s="331">
        <f t="shared" si="18"/>
        <v>0.47330447330447328</v>
      </c>
      <c r="I65" s="331">
        <f t="shared" si="18"/>
        <v>0.4876915931258709</v>
      </c>
      <c r="J65" s="331">
        <f t="shared" si="18"/>
        <v>0.4777441155907714</v>
      </c>
      <c r="K65" s="331">
        <f t="shared" si="18"/>
        <v>0.50634384821324641</v>
      </c>
      <c r="L65" s="331">
        <f t="shared" si="18"/>
        <v>0.50596514823016547</v>
      </c>
      <c r="M65" s="331"/>
      <c r="O65" s="331" t="s">
        <v>42</v>
      </c>
      <c r="P65" s="331">
        <f t="shared" si="1"/>
        <v>-0.40250280926619358</v>
      </c>
      <c r="Q65" s="331">
        <f t="shared" si="6"/>
        <v>-0.42097489458558252</v>
      </c>
      <c r="R65" s="331">
        <f t="shared" si="7"/>
        <v>-0.37738440196410539</v>
      </c>
      <c r="S65" s="331">
        <f t="shared" si="8"/>
        <v>-0.31649821800196776</v>
      </c>
      <c r="T65" s="331">
        <f t="shared" si="9"/>
        <v>-0.36414172498018882</v>
      </c>
      <c r="U65" s="331">
        <f t="shared" si="10"/>
        <v>-0.38817686303888321</v>
      </c>
      <c r="V65" s="331">
        <f t="shared" si="11"/>
        <v>-0.23565600747555512</v>
      </c>
      <c r="W65" s="331">
        <f t="shared" si="12"/>
        <v>-0.29451609241760529</v>
      </c>
      <c r="X65" s="331">
        <f t="shared" si="13"/>
        <v>-0.27525152573117029</v>
      </c>
      <c r="Y65" s="331">
        <f t="shared" si="14"/>
        <v>-0.28553610449093059</v>
      </c>
      <c r="Z65" s="331">
        <f t="shared" si="15"/>
        <v>-0.36361285834606755</v>
      </c>
      <c r="AA65" s="331"/>
    </row>
    <row r="66" spans="1:27">
      <c r="B66" s="331">
        <f>AVERAGE(B38:B65)</f>
        <v>1.1475022530138772</v>
      </c>
      <c r="C66" s="331">
        <f t="shared" ref="C66:K66" si="20">AVERAGE(C38:C65)</f>
        <v>1.0865270300790497</v>
      </c>
      <c r="D66" s="331">
        <f t="shared" si="20"/>
        <v>0.95283181243717752</v>
      </c>
      <c r="E66" s="331">
        <f t="shared" si="20"/>
        <v>0.78343885358194765</v>
      </c>
      <c r="F66" s="331">
        <f t="shared" si="20"/>
        <v>0.77723949132747061</v>
      </c>
      <c r="G66" s="331">
        <f t="shared" si="20"/>
        <v>0.4778087742960187</v>
      </c>
      <c r="H66" s="331">
        <f t="shared" si="20"/>
        <v>0.60452575881701864</v>
      </c>
      <c r="I66" s="331">
        <f t="shared" si="20"/>
        <v>0.63127468306705936</v>
      </c>
      <c r="J66" s="331">
        <f t="shared" si="20"/>
        <v>0.59718337440264402</v>
      </c>
      <c r="K66" s="331">
        <f t="shared" si="20"/>
        <v>0.63689663808235264</v>
      </c>
      <c r="L66" s="331">
        <f>AVERAGE(L38:L65)</f>
        <v>0.68687665437915346</v>
      </c>
    </row>
    <row r="67" spans="1:27">
      <c r="B67" s="12">
        <f>STDEV(B38:B65)</f>
        <v>1.0486766991400247</v>
      </c>
      <c r="C67" s="12">
        <f t="shared" ref="C67:L67" si="21">STDEV(C38:C65)</f>
        <v>0.978870210274425</v>
      </c>
      <c r="D67" s="12">
        <f t="shared" si="21"/>
        <v>0.82142112472587281</v>
      </c>
      <c r="E67" s="12">
        <f t="shared" si="21"/>
        <v>0.73949834571108775</v>
      </c>
      <c r="F67" s="12">
        <f t="shared" si="21"/>
        <v>0.67163698176207554</v>
      </c>
      <c r="G67" s="12">
        <f t="shared" si="21"/>
        <v>0.40054810918359807</v>
      </c>
      <c r="H67" s="12">
        <f t="shared" si="21"/>
        <v>0.55683403499126627</v>
      </c>
      <c r="I67" s="12">
        <f t="shared" si="21"/>
        <v>0.48752205274269583</v>
      </c>
      <c r="J67" s="12">
        <f t="shared" si="21"/>
        <v>0.43392769029925476</v>
      </c>
      <c r="K67" s="12">
        <f t="shared" si="21"/>
        <v>0.45721990254739553</v>
      </c>
      <c r="L67" s="12">
        <f t="shared" si="21"/>
        <v>0.49753880259318539</v>
      </c>
    </row>
  </sheetData>
  <mergeCells count="4">
    <mergeCell ref="B1:M1"/>
    <mergeCell ref="P1:AA1"/>
    <mergeCell ref="B34:M34"/>
    <mergeCell ref="P34:AA3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7"/>
  <sheetViews>
    <sheetView topLeftCell="A37" workbookViewId="0">
      <selection activeCell="G52" sqref="A1:XFD1048576"/>
    </sheetView>
  </sheetViews>
  <sheetFormatPr defaultRowHeight="13.8"/>
  <cols>
    <col min="1" max="16384" width="9" style="12"/>
  </cols>
  <sheetData>
    <row r="1" spans="1:37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P1" s="232" t="s">
        <v>401</v>
      </c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</row>
    <row r="2" spans="1:37">
      <c r="A2" s="331" t="s">
        <v>397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</row>
    <row r="3" spans="1:37">
      <c r="A3" s="331" t="s">
        <v>395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</row>
    <row r="4" spans="1:37">
      <c r="A4" s="331" t="s">
        <v>75</v>
      </c>
      <c r="B4" s="331" t="s">
        <v>57</v>
      </c>
      <c r="C4" s="331" t="s">
        <v>58</v>
      </c>
      <c r="D4" s="331" t="s">
        <v>59</v>
      </c>
      <c r="E4" s="331" t="s">
        <v>60</v>
      </c>
      <c r="F4" s="331" t="s">
        <v>61</v>
      </c>
      <c r="G4" s="331" t="s">
        <v>62</v>
      </c>
      <c r="H4" s="331" t="s">
        <v>63</v>
      </c>
      <c r="I4" s="331" t="s">
        <v>64</v>
      </c>
      <c r="J4" s="331" t="s">
        <v>65</v>
      </c>
      <c r="K4" s="331" t="s">
        <v>66</v>
      </c>
      <c r="L4" s="331" t="s">
        <v>73</v>
      </c>
      <c r="M4" s="331" t="s">
        <v>76</v>
      </c>
      <c r="O4" s="12" t="s">
        <v>398</v>
      </c>
      <c r="P4" s="12" t="s">
        <v>399</v>
      </c>
      <c r="Q4" s="12" t="s">
        <v>87</v>
      </c>
      <c r="R4" s="12" t="s">
        <v>88</v>
      </c>
      <c r="S4" s="12" t="s">
        <v>49</v>
      </c>
      <c r="T4" s="12" t="s">
        <v>50</v>
      </c>
      <c r="U4" s="12" t="s">
        <v>51</v>
      </c>
      <c r="V4" s="12" t="s">
        <v>52</v>
      </c>
      <c r="W4" s="12" t="s">
        <v>53</v>
      </c>
      <c r="X4" s="12" t="s">
        <v>54</v>
      </c>
      <c r="Y4" s="12" t="s">
        <v>55</v>
      </c>
      <c r="Z4" s="12" t="s">
        <v>56</v>
      </c>
      <c r="AA4" s="12" t="s">
        <v>57</v>
      </c>
      <c r="AB4" s="12" t="s">
        <v>58</v>
      </c>
      <c r="AC4" s="12" t="s">
        <v>59</v>
      </c>
      <c r="AD4" s="12" t="s">
        <v>60</v>
      </c>
      <c r="AE4" s="12" t="s">
        <v>61</v>
      </c>
      <c r="AF4" s="12" t="s">
        <v>62</v>
      </c>
      <c r="AG4" s="12" t="s">
        <v>63</v>
      </c>
      <c r="AH4" s="12" t="s">
        <v>64</v>
      </c>
      <c r="AI4" s="12" t="s">
        <v>65</v>
      </c>
      <c r="AJ4" s="12" t="s">
        <v>66</v>
      </c>
      <c r="AK4" s="12" t="s">
        <v>73</v>
      </c>
    </row>
    <row r="5" spans="1:37">
      <c r="A5" s="331" t="s">
        <v>20</v>
      </c>
      <c r="B5" s="331">
        <v>41000</v>
      </c>
      <c r="C5" s="331">
        <v>37000</v>
      </c>
      <c r="D5" s="331">
        <v>34000</v>
      </c>
      <c r="E5" s="331">
        <v>36000</v>
      </c>
      <c r="F5" s="331">
        <v>41000</v>
      </c>
      <c r="G5" s="331">
        <v>12000</v>
      </c>
      <c r="H5" s="331">
        <v>19000</v>
      </c>
      <c r="I5" s="331">
        <v>28000</v>
      </c>
      <c r="J5" s="331">
        <v>27000</v>
      </c>
      <c r="K5" s="331">
        <v>29000</v>
      </c>
      <c r="L5" s="331">
        <v>29475</v>
      </c>
      <c r="M5" s="331">
        <v>28201</v>
      </c>
      <c r="O5" s="12" t="s">
        <v>20</v>
      </c>
      <c r="P5" s="12" t="s">
        <v>400</v>
      </c>
      <c r="Q5" s="12">
        <v>34520</v>
      </c>
      <c r="R5" s="12">
        <v>34500</v>
      </c>
      <c r="S5" s="12">
        <v>34320</v>
      </c>
      <c r="T5" s="12">
        <v>34260</v>
      </c>
      <c r="U5" s="12">
        <v>34170</v>
      </c>
      <c r="V5" s="12">
        <v>34140</v>
      </c>
      <c r="W5" s="12">
        <v>33540</v>
      </c>
      <c r="X5" s="12">
        <v>33730</v>
      </c>
      <c r="Y5" s="12">
        <v>33691</v>
      </c>
      <c r="Z5" s="12">
        <v>33681</v>
      </c>
      <c r="AA5" s="12">
        <v>33690.300000000003</v>
      </c>
      <c r="AB5" s="12">
        <v>32552</v>
      </c>
      <c r="AC5" s="12">
        <v>32566.5</v>
      </c>
      <c r="AD5" s="12">
        <v>32354.2</v>
      </c>
      <c r="AE5" s="12">
        <v>32342.2</v>
      </c>
      <c r="AF5" s="12">
        <v>32018</v>
      </c>
      <c r="AG5" s="12">
        <v>31940</v>
      </c>
      <c r="AH5" s="12">
        <v>31848.1</v>
      </c>
      <c r="AI5" s="12">
        <v>31808.1</v>
      </c>
      <c r="AJ5" s="12">
        <v>31654.1</v>
      </c>
      <c r="AK5" s="12">
        <v>31544.7</v>
      </c>
    </row>
    <row r="6" spans="1:37">
      <c r="A6" s="331" t="s">
        <v>4</v>
      </c>
      <c r="B6" s="332" t="s">
        <v>69</v>
      </c>
      <c r="C6" s="332" t="s">
        <v>69</v>
      </c>
      <c r="D6" s="332" t="s">
        <v>69</v>
      </c>
      <c r="E6" s="332" t="s">
        <v>69</v>
      </c>
      <c r="F6" s="332" t="s">
        <v>69</v>
      </c>
      <c r="G6" s="332" t="s">
        <v>69</v>
      </c>
      <c r="H6" s="332" t="s">
        <v>69</v>
      </c>
      <c r="I6" s="332" t="s">
        <v>69</v>
      </c>
      <c r="J6" s="332" t="s">
        <v>69</v>
      </c>
      <c r="K6" s="332" t="s">
        <v>69</v>
      </c>
      <c r="L6" s="332" t="s">
        <v>69</v>
      </c>
      <c r="M6" s="332" t="s">
        <v>69</v>
      </c>
      <c r="O6" s="12" t="s">
        <v>4</v>
      </c>
      <c r="P6" s="12" t="s">
        <v>400</v>
      </c>
      <c r="X6" s="12">
        <v>13900</v>
      </c>
      <c r="Y6" s="12">
        <v>13890</v>
      </c>
      <c r="Z6" s="12">
        <v>13910</v>
      </c>
      <c r="AA6" s="12">
        <v>13940</v>
      </c>
      <c r="AB6" s="12">
        <v>13930</v>
      </c>
      <c r="AC6" s="12">
        <v>13850</v>
      </c>
      <c r="AD6" s="12">
        <v>13820</v>
      </c>
      <c r="AE6" s="12">
        <v>13690</v>
      </c>
      <c r="AF6" s="12">
        <v>13680</v>
      </c>
      <c r="AG6" s="12">
        <v>13580</v>
      </c>
      <c r="AH6" s="12">
        <v>13570</v>
      </c>
      <c r="AI6" s="12">
        <v>13360</v>
      </c>
      <c r="AJ6" s="12">
        <v>13330</v>
      </c>
      <c r="AK6" s="12">
        <v>13365</v>
      </c>
    </row>
    <row r="7" spans="1:37">
      <c r="A7" s="331" t="s">
        <v>5</v>
      </c>
      <c r="B7" s="332" t="s">
        <v>69</v>
      </c>
      <c r="C7" s="332" t="s">
        <v>69</v>
      </c>
      <c r="D7" s="332" t="s">
        <v>69</v>
      </c>
      <c r="E7" s="331">
        <v>3000</v>
      </c>
      <c r="F7" s="331">
        <v>5000</v>
      </c>
      <c r="G7" s="331">
        <v>9000</v>
      </c>
      <c r="H7" s="331">
        <v>17000</v>
      </c>
      <c r="I7" s="331">
        <v>15000</v>
      </c>
      <c r="J7" s="331">
        <v>13000</v>
      </c>
      <c r="K7" s="331">
        <v>20000</v>
      </c>
      <c r="L7" s="331">
        <v>29206</v>
      </c>
      <c r="M7" s="331">
        <v>23272</v>
      </c>
      <c r="O7" s="12" t="s">
        <v>46</v>
      </c>
      <c r="P7" s="12" t="s">
        <v>400</v>
      </c>
      <c r="Q7" s="12">
        <v>22720</v>
      </c>
      <c r="R7" s="12">
        <v>23120</v>
      </c>
      <c r="S7" s="12">
        <v>23320</v>
      </c>
      <c r="T7" s="12">
        <v>19350</v>
      </c>
      <c r="U7" s="12">
        <v>19410</v>
      </c>
      <c r="V7" s="12">
        <v>20480</v>
      </c>
      <c r="W7" s="12">
        <v>20320</v>
      </c>
      <c r="X7" s="12">
        <v>11690</v>
      </c>
      <c r="Y7" s="12">
        <v>11780</v>
      </c>
      <c r="Z7" s="12">
        <v>11810</v>
      </c>
      <c r="AA7" s="12">
        <v>11960</v>
      </c>
      <c r="AB7" s="12">
        <v>11760</v>
      </c>
      <c r="AC7" s="12">
        <v>12110</v>
      </c>
      <c r="AD7" s="12">
        <v>12300</v>
      </c>
      <c r="AE7" s="12">
        <v>12020</v>
      </c>
      <c r="AF7" s="12">
        <v>12891</v>
      </c>
      <c r="AG7" s="12">
        <v>12996</v>
      </c>
      <c r="AH7" s="12">
        <v>13338</v>
      </c>
      <c r="AI7" s="12">
        <v>13261</v>
      </c>
      <c r="AJ7" s="12">
        <v>13310</v>
      </c>
      <c r="AK7" s="12">
        <v>13019</v>
      </c>
    </row>
    <row r="8" spans="1:37">
      <c r="A8" s="331" t="s">
        <v>46</v>
      </c>
      <c r="B8" s="332" t="s">
        <v>69</v>
      </c>
      <c r="C8" s="332" t="s">
        <v>69</v>
      </c>
      <c r="D8" s="332" t="s">
        <v>69</v>
      </c>
      <c r="E8" s="332" t="s">
        <v>69</v>
      </c>
      <c r="F8" s="332" t="s">
        <v>69</v>
      </c>
      <c r="G8" s="332" t="s">
        <v>69</v>
      </c>
      <c r="H8" s="332" t="s">
        <v>69</v>
      </c>
      <c r="I8" s="332" t="s">
        <v>69</v>
      </c>
      <c r="J8" s="332" t="s">
        <v>69</v>
      </c>
      <c r="K8" s="332" t="s">
        <v>69</v>
      </c>
      <c r="L8" s="332" t="s">
        <v>69</v>
      </c>
      <c r="M8" s="332" t="s">
        <v>69</v>
      </c>
      <c r="O8" s="12" t="s">
        <v>13</v>
      </c>
      <c r="P8" s="12" t="s">
        <v>400</v>
      </c>
      <c r="Q8" s="12">
        <v>1587</v>
      </c>
      <c r="R8" s="12">
        <v>1434</v>
      </c>
      <c r="S8" s="12">
        <v>1431</v>
      </c>
      <c r="T8" s="12">
        <v>1432</v>
      </c>
      <c r="U8" s="12">
        <v>1422</v>
      </c>
      <c r="V8" s="12">
        <v>1442</v>
      </c>
      <c r="W8" s="12">
        <v>1442</v>
      </c>
      <c r="X8" s="12">
        <v>1415</v>
      </c>
      <c r="Y8" s="12">
        <v>1400</v>
      </c>
      <c r="Z8" s="12">
        <v>1400</v>
      </c>
      <c r="AA8" s="12">
        <v>1540</v>
      </c>
      <c r="AB8" s="12">
        <v>1560</v>
      </c>
      <c r="AC8" s="12">
        <v>1670</v>
      </c>
      <c r="AD8" s="12">
        <v>1570</v>
      </c>
      <c r="AE8" s="12">
        <v>1472</v>
      </c>
      <c r="AF8" s="12">
        <v>1156</v>
      </c>
      <c r="AG8" s="12">
        <v>1276</v>
      </c>
      <c r="AH8" s="12">
        <v>1140</v>
      </c>
      <c r="AI8" s="12">
        <v>1163</v>
      </c>
      <c r="AJ8" s="12">
        <v>1164</v>
      </c>
      <c r="AK8" s="12">
        <v>1090</v>
      </c>
    </row>
    <row r="9" spans="1:37">
      <c r="A9" s="331" t="s">
        <v>13</v>
      </c>
      <c r="B9" s="332" t="s">
        <v>69</v>
      </c>
      <c r="C9" s="332" t="s">
        <v>69</v>
      </c>
      <c r="D9" s="332" t="s">
        <v>69</v>
      </c>
      <c r="E9" s="331">
        <v>2000</v>
      </c>
      <c r="F9" s="331">
        <v>2000</v>
      </c>
      <c r="G9" s="331">
        <v>1000</v>
      </c>
      <c r="H9" s="331">
        <v>2000</v>
      </c>
      <c r="I9" s="331">
        <v>2000</v>
      </c>
      <c r="J9" s="331">
        <v>2000</v>
      </c>
      <c r="K9" s="331">
        <v>2000</v>
      </c>
      <c r="L9" s="331">
        <v>1369</v>
      </c>
      <c r="M9" s="331">
        <v>1369</v>
      </c>
      <c r="O9" s="12" t="s">
        <v>6</v>
      </c>
      <c r="P9" s="12" t="s">
        <v>400</v>
      </c>
      <c r="Q9" s="12">
        <v>42820</v>
      </c>
      <c r="R9" s="12">
        <v>42840</v>
      </c>
      <c r="S9" s="12">
        <v>42800</v>
      </c>
      <c r="T9" s="12">
        <v>42800</v>
      </c>
      <c r="U9" s="12">
        <v>42800</v>
      </c>
      <c r="V9" s="12">
        <v>42840</v>
      </c>
      <c r="W9" s="12">
        <v>42820</v>
      </c>
      <c r="X9" s="12">
        <v>42800</v>
      </c>
      <c r="Y9" s="12">
        <v>42780</v>
      </c>
      <c r="Z9" s="12">
        <v>42720</v>
      </c>
      <c r="AA9" s="12">
        <v>42690</v>
      </c>
      <c r="AB9" s="12">
        <v>42650</v>
      </c>
      <c r="AC9" s="12">
        <v>42600</v>
      </c>
      <c r="AD9" s="12">
        <v>42540</v>
      </c>
      <c r="AE9" s="12">
        <v>42490</v>
      </c>
      <c r="AF9" s="12">
        <v>42440</v>
      </c>
      <c r="AG9" s="12">
        <v>42390</v>
      </c>
      <c r="AH9" s="12">
        <v>42340</v>
      </c>
      <c r="AI9" s="12">
        <v>42290</v>
      </c>
      <c r="AJ9" s="12">
        <v>42250</v>
      </c>
      <c r="AK9" s="12">
        <v>42190</v>
      </c>
    </row>
    <row r="10" spans="1:37">
      <c r="A10" s="331" t="s">
        <v>6</v>
      </c>
      <c r="B10" s="332" t="s">
        <v>69</v>
      </c>
      <c r="C10" s="332" t="s">
        <v>69</v>
      </c>
      <c r="D10" s="332" t="s">
        <v>69</v>
      </c>
      <c r="E10" s="331">
        <v>32000</v>
      </c>
      <c r="F10" s="331">
        <v>37000</v>
      </c>
      <c r="G10" s="331">
        <v>19000</v>
      </c>
      <c r="H10" s="331">
        <v>21000</v>
      </c>
      <c r="I10" s="331">
        <v>32000</v>
      </c>
      <c r="J10" s="331">
        <v>27000</v>
      </c>
      <c r="K10" s="331">
        <v>29000</v>
      </c>
      <c r="L10" s="331">
        <v>23947</v>
      </c>
      <c r="M10" s="331">
        <v>24691</v>
      </c>
      <c r="O10" s="12" t="s">
        <v>7</v>
      </c>
      <c r="P10" s="12" t="s">
        <v>400</v>
      </c>
      <c r="Q10" s="12">
        <v>27390</v>
      </c>
      <c r="R10" s="12">
        <v>26910</v>
      </c>
      <c r="S10" s="12">
        <v>27260</v>
      </c>
      <c r="T10" s="12">
        <v>27160</v>
      </c>
      <c r="U10" s="12">
        <v>26880</v>
      </c>
      <c r="V10" s="12">
        <v>26720</v>
      </c>
      <c r="W10" s="12">
        <v>26440</v>
      </c>
      <c r="X10" s="12">
        <v>26470</v>
      </c>
      <c r="Y10" s="12">
        <v>26760</v>
      </c>
      <c r="Z10" s="12">
        <v>26650</v>
      </c>
      <c r="AA10" s="12">
        <v>26580</v>
      </c>
      <c r="AB10" s="12">
        <v>26460</v>
      </c>
      <c r="AC10" s="12">
        <v>27070</v>
      </c>
      <c r="AD10" s="12">
        <v>27100</v>
      </c>
      <c r="AE10" s="12">
        <v>26630</v>
      </c>
      <c r="AF10" s="12">
        <v>26680</v>
      </c>
      <c r="AG10" s="12">
        <v>26340</v>
      </c>
      <c r="AH10" s="12">
        <v>26260</v>
      </c>
      <c r="AI10" s="12">
        <v>26900</v>
      </c>
      <c r="AJ10" s="12">
        <v>26240</v>
      </c>
      <c r="AK10" s="12">
        <v>26090</v>
      </c>
    </row>
    <row r="11" spans="1:37">
      <c r="A11" s="331" t="s">
        <v>7</v>
      </c>
      <c r="B11" s="331">
        <v>64000</v>
      </c>
      <c r="C11" s="331">
        <v>67000</v>
      </c>
      <c r="D11" s="331">
        <v>62000</v>
      </c>
      <c r="E11" s="331">
        <v>58000</v>
      </c>
      <c r="F11" s="331">
        <v>60000</v>
      </c>
      <c r="G11" s="331">
        <v>27000</v>
      </c>
      <c r="H11" s="331">
        <v>42000</v>
      </c>
      <c r="I11" s="331">
        <v>40000</v>
      </c>
      <c r="J11" s="331">
        <v>39000</v>
      </c>
      <c r="K11" s="331">
        <v>39000</v>
      </c>
      <c r="L11" s="331">
        <v>51430</v>
      </c>
      <c r="M11" s="331">
        <v>51444</v>
      </c>
      <c r="O11" s="12" t="s">
        <v>9</v>
      </c>
      <c r="P11" s="12" t="s">
        <v>400</v>
      </c>
      <c r="Q11" s="12">
        <v>13200</v>
      </c>
      <c r="R11" s="12">
        <v>11010</v>
      </c>
      <c r="S11" s="12">
        <v>9910</v>
      </c>
      <c r="T11" s="12">
        <v>10050</v>
      </c>
      <c r="U11" s="12">
        <v>10230</v>
      </c>
      <c r="V11" s="12">
        <v>10430</v>
      </c>
      <c r="W11" s="12">
        <v>10010</v>
      </c>
      <c r="X11" s="12">
        <v>9860</v>
      </c>
      <c r="Y11" s="12">
        <v>8900</v>
      </c>
      <c r="Z11" s="12">
        <v>6980</v>
      </c>
      <c r="AA11" s="12">
        <v>8290</v>
      </c>
      <c r="AB11" s="12">
        <v>7700</v>
      </c>
      <c r="AC11" s="12">
        <v>8820</v>
      </c>
      <c r="AD11" s="12">
        <v>8990</v>
      </c>
      <c r="AE11" s="12">
        <v>9140</v>
      </c>
      <c r="AF11" s="12">
        <v>9070</v>
      </c>
      <c r="AG11" s="12">
        <v>9310</v>
      </c>
      <c r="AH11" s="12">
        <v>9490</v>
      </c>
      <c r="AI11" s="12">
        <v>9450</v>
      </c>
      <c r="AJ11" s="12">
        <v>9560</v>
      </c>
      <c r="AK11" s="12">
        <v>9660</v>
      </c>
    </row>
    <row r="12" spans="1:37">
      <c r="A12" s="331" t="s">
        <v>9</v>
      </c>
      <c r="B12" s="332" t="s">
        <v>69</v>
      </c>
      <c r="C12" s="332" t="s">
        <v>69</v>
      </c>
      <c r="D12" s="332" t="s">
        <v>69</v>
      </c>
      <c r="E12" s="331">
        <v>14000</v>
      </c>
      <c r="F12" s="331">
        <v>13000</v>
      </c>
      <c r="G12" s="331">
        <v>8000</v>
      </c>
      <c r="H12" s="331">
        <v>9000</v>
      </c>
      <c r="I12" s="331">
        <v>7000</v>
      </c>
      <c r="J12" s="331">
        <v>11000</v>
      </c>
      <c r="K12" s="331">
        <v>12000</v>
      </c>
      <c r="L12" s="331">
        <v>10806</v>
      </c>
      <c r="M12" s="331">
        <v>10842</v>
      </c>
      <c r="O12" s="12" t="s">
        <v>25</v>
      </c>
      <c r="P12" s="12" t="s">
        <v>400</v>
      </c>
      <c r="Q12" s="12">
        <v>23837</v>
      </c>
      <c r="R12" s="12">
        <v>24119</v>
      </c>
      <c r="S12" s="12">
        <v>22440</v>
      </c>
      <c r="T12" s="12">
        <v>22180</v>
      </c>
      <c r="U12" s="12">
        <v>21500</v>
      </c>
      <c r="V12" s="12">
        <v>21920</v>
      </c>
      <c r="W12" s="12">
        <v>22014</v>
      </c>
      <c r="X12" s="12">
        <v>22180</v>
      </c>
      <c r="Y12" s="12">
        <v>22220</v>
      </c>
      <c r="Z12" s="12">
        <v>22360</v>
      </c>
      <c r="AA12" s="12">
        <v>22460</v>
      </c>
      <c r="AB12" s="12">
        <v>22530</v>
      </c>
      <c r="AC12" s="12">
        <v>22738</v>
      </c>
      <c r="AD12" s="12">
        <v>23008</v>
      </c>
      <c r="AE12" s="12">
        <v>22949</v>
      </c>
      <c r="AF12" s="12">
        <v>22964</v>
      </c>
      <c r="AG12" s="12">
        <v>22965</v>
      </c>
      <c r="AH12" s="12">
        <v>22919</v>
      </c>
      <c r="AI12" s="12">
        <v>22866</v>
      </c>
      <c r="AJ12" s="12">
        <v>22851</v>
      </c>
      <c r="AK12" s="12">
        <v>22585</v>
      </c>
    </row>
    <row r="13" spans="1:37">
      <c r="A13" s="331" t="s">
        <v>25</v>
      </c>
      <c r="B13" s="331">
        <v>56000</v>
      </c>
      <c r="C13" s="331">
        <v>56000</v>
      </c>
      <c r="D13" s="331">
        <v>56000</v>
      </c>
      <c r="E13" s="331">
        <v>56000</v>
      </c>
      <c r="F13" s="331">
        <v>53000</v>
      </c>
      <c r="G13" s="331">
        <v>29000</v>
      </c>
      <c r="H13" s="331">
        <v>35000</v>
      </c>
      <c r="I13" s="331">
        <v>33000</v>
      </c>
      <c r="J13" s="331">
        <v>30000</v>
      </c>
      <c r="K13" s="331">
        <v>29000</v>
      </c>
      <c r="L13" s="331">
        <v>28857</v>
      </c>
      <c r="M13" s="331">
        <v>28666</v>
      </c>
      <c r="O13" s="12" t="s">
        <v>11</v>
      </c>
      <c r="P13" s="12" t="s">
        <v>400</v>
      </c>
      <c r="Q13" s="12">
        <v>302913</v>
      </c>
      <c r="R13" s="12">
        <v>302049</v>
      </c>
      <c r="S13" s="12">
        <v>301502</v>
      </c>
      <c r="T13" s="12">
        <v>300963</v>
      </c>
      <c r="U13" s="12">
        <v>300396</v>
      </c>
      <c r="V13" s="12">
        <v>299800</v>
      </c>
      <c r="W13" s="12">
        <v>299291</v>
      </c>
      <c r="X13" s="12">
        <v>298603</v>
      </c>
      <c r="Y13" s="12">
        <v>297775</v>
      </c>
      <c r="Z13" s="12">
        <v>296944</v>
      </c>
      <c r="AA13" s="12">
        <v>296301</v>
      </c>
      <c r="AB13" s="12">
        <v>295902</v>
      </c>
      <c r="AC13" s="12">
        <v>295613</v>
      </c>
      <c r="AD13" s="12">
        <v>293935</v>
      </c>
      <c r="AE13" s="12">
        <v>292779</v>
      </c>
      <c r="AF13" s="12">
        <v>290740</v>
      </c>
      <c r="AG13" s="12">
        <v>290199</v>
      </c>
      <c r="AH13" s="12">
        <v>288924</v>
      </c>
      <c r="AI13" s="12">
        <v>288784.90000000002</v>
      </c>
      <c r="AJ13" s="12">
        <v>288465.90000000002</v>
      </c>
      <c r="AK13" s="12">
        <v>287737</v>
      </c>
    </row>
    <row r="14" spans="1:37">
      <c r="A14" s="331" t="s">
        <v>11</v>
      </c>
      <c r="B14" s="331">
        <v>770000</v>
      </c>
      <c r="C14" s="331">
        <v>747000</v>
      </c>
      <c r="D14" s="331">
        <v>610000</v>
      </c>
      <c r="E14" s="331">
        <v>607000</v>
      </c>
      <c r="F14" s="331">
        <v>664000</v>
      </c>
      <c r="G14" s="331">
        <v>333000</v>
      </c>
      <c r="H14" s="331">
        <v>346000</v>
      </c>
      <c r="I14" s="331">
        <v>454000</v>
      </c>
      <c r="J14" s="331">
        <v>398000</v>
      </c>
      <c r="K14" s="331">
        <v>413000</v>
      </c>
      <c r="L14" s="331">
        <v>398656</v>
      </c>
      <c r="M14" s="331">
        <v>389167</v>
      </c>
      <c r="O14" s="12" t="s">
        <v>8</v>
      </c>
      <c r="P14" s="12" t="s">
        <v>400</v>
      </c>
      <c r="Q14" s="12">
        <v>171620</v>
      </c>
      <c r="R14" s="12">
        <v>173080</v>
      </c>
      <c r="S14" s="12">
        <v>173430</v>
      </c>
      <c r="T14" s="12">
        <v>173370</v>
      </c>
      <c r="U14" s="12">
        <v>173270</v>
      </c>
      <c r="V14" s="12">
        <v>173730</v>
      </c>
      <c r="W14" s="12">
        <v>171520</v>
      </c>
      <c r="X14" s="12">
        <v>170680</v>
      </c>
      <c r="Y14" s="12">
        <v>170340</v>
      </c>
      <c r="Z14" s="12">
        <v>169670</v>
      </c>
      <c r="AA14" s="12">
        <v>170010</v>
      </c>
      <c r="AB14" s="12">
        <v>170130</v>
      </c>
      <c r="AC14" s="12">
        <v>170310</v>
      </c>
      <c r="AD14" s="12">
        <v>169460</v>
      </c>
      <c r="AE14" s="12">
        <v>169500</v>
      </c>
      <c r="AF14" s="12">
        <v>169210</v>
      </c>
      <c r="AG14" s="12">
        <v>168860</v>
      </c>
      <c r="AH14" s="12">
        <v>167000</v>
      </c>
      <c r="AI14" s="12">
        <v>167190</v>
      </c>
      <c r="AJ14" s="12">
        <v>166640</v>
      </c>
      <c r="AK14" s="12">
        <v>166970</v>
      </c>
    </row>
    <row r="15" spans="1:37">
      <c r="A15" s="331" t="s">
        <v>8</v>
      </c>
      <c r="B15" s="331">
        <v>409000</v>
      </c>
      <c r="C15" s="331">
        <v>397000</v>
      </c>
      <c r="D15" s="331">
        <v>354000</v>
      </c>
      <c r="E15" s="331">
        <v>368000</v>
      </c>
      <c r="F15" s="331">
        <v>424000</v>
      </c>
      <c r="G15" s="331">
        <v>148000</v>
      </c>
      <c r="H15" s="331">
        <v>301000</v>
      </c>
      <c r="I15" s="331">
        <v>360000</v>
      </c>
      <c r="J15" s="331">
        <v>320000</v>
      </c>
      <c r="K15" s="331">
        <v>331000</v>
      </c>
      <c r="L15" s="331">
        <v>379607</v>
      </c>
      <c r="M15" s="331">
        <v>361029</v>
      </c>
      <c r="O15" s="12" t="s">
        <v>30</v>
      </c>
      <c r="P15" s="12" t="s">
        <v>400</v>
      </c>
      <c r="Q15" s="12">
        <v>91600</v>
      </c>
      <c r="R15" s="12">
        <v>91700</v>
      </c>
      <c r="S15" s="12">
        <v>91640</v>
      </c>
      <c r="T15" s="12">
        <v>91720</v>
      </c>
      <c r="U15" s="12">
        <v>89850</v>
      </c>
      <c r="V15" s="12">
        <v>87820</v>
      </c>
      <c r="W15" s="12">
        <v>86700</v>
      </c>
      <c r="X15" s="12">
        <v>85290</v>
      </c>
      <c r="Y15" s="12">
        <v>85020</v>
      </c>
      <c r="Z15" s="12">
        <v>84460</v>
      </c>
      <c r="AA15" s="12">
        <v>84440</v>
      </c>
      <c r="AB15" s="12">
        <v>83410</v>
      </c>
      <c r="AC15" s="12">
        <v>83550</v>
      </c>
      <c r="AD15" s="12">
        <v>82720</v>
      </c>
      <c r="AE15" s="12">
        <v>82510</v>
      </c>
      <c r="AF15" s="12">
        <v>82140</v>
      </c>
      <c r="AG15" s="12">
        <v>81860</v>
      </c>
      <c r="AH15" s="12">
        <v>81940</v>
      </c>
      <c r="AI15" s="12">
        <v>81800</v>
      </c>
      <c r="AJ15" s="12">
        <v>81460</v>
      </c>
      <c r="AK15" s="12">
        <v>81370</v>
      </c>
    </row>
    <row r="16" spans="1:37">
      <c r="A16" s="331" t="s">
        <v>30</v>
      </c>
      <c r="B16" s="331">
        <v>48000</v>
      </c>
      <c r="C16" s="331">
        <v>48000</v>
      </c>
      <c r="D16" s="331">
        <v>44000</v>
      </c>
      <c r="E16" s="331">
        <v>46000</v>
      </c>
      <c r="F16" s="331">
        <v>39000</v>
      </c>
      <c r="G16" s="331">
        <v>33000</v>
      </c>
      <c r="H16" s="331">
        <v>46000</v>
      </c>
      <c r="I16" s="331">
        <v>40000</v>
      </c>
      <c r="J16" s="331">
        <v>34000</v>
      </c>
      <c r="K16" s="331">
        <v>38000</v>
      </c>
      <c r="L16" s="331">
        <v>38670</v>
      </c>
      <c r="M16" s="331">
        <v>37993</v>
      </c>
      <c r="O16" s="12" t="s">
        <v>17</v>
      </c>
      <c r="P16" s="12" t="s">
        <v>400</v>
      </c>
      <c r="Q16" s="12">
        <v>61300</v>
      </c>
      <c r="R16" s="12">
        <v>61220</v>
      </c>
      <c r="S16" s="12">
        <v>61790</v>
      </c>
      <c r="T16" s="12">
        <v>61840</v>
      </c>
      <c r="U16" s="12">
        <v>61950</v>
      </c>
      <c r="V16" s="12">
        <v>61930</v>
      </c>
      <c r="W16" s="12">
        <v>61860</v>
      </c>
      <c r="X16" s="12">
        <v>58540</v>
      </c>
      <c r="Y16" s="12">
        <v>58650</v>
      </c>
      <c r="Z16" s="12">
        <v>58490</v>
      </c>
      <c r="AA16" s="12">
        <v>58650</v>
      </c>
      <c r="AB16" s="12">
        <v>58640</v>
      </c>
      <c r="AC16" s="12">
        <v>58630</v>
      </c>
      <c r="AD16" s="12">
        <v>58090</v>
      </c>
      <c r="AE16" s="12">
        <v>58070</v>
      </c>
      <c r="AF16" s="12">
        <v>57900</v>
      </c>
      <c r="AG16" s="12">
        <v>57830</v>
      </c>
      <c r="AH16" s="12">
        <v>53430</v>
      </c>
      <c r="AI16" s="12">
        <v>53370</v>
      </c>
      <c r="AJ16" s="12">
        <v>53380</v>
      </c>
      <c r="AK16" s="12">
        <v>53400</v>
      </c>
    </row>
    <row r="17" spans="1:37">
      <c r="A17" s="331" t="s">
        <v>17</v>
      </c>
      <c r="B17" s="332" t="s">
        <v>69</v>
      </c>
      <c r="C17" s="332" t="s">
        <v>69</v>
      </c>
      <c r="D17" s="332" t="s">
        <v>69</v>
      </c>
      <c r="E17" s="331">
        <v>64000</v>
      </c>
      <c r="F17" s="331">
        <v>57000</v>
      </c>
      <c r="G17" s="331">
        <v>28000</v>
      </c>
      <c r="H17" s="331">
        <v>12000</v>
      </c>
      <c r="I17" s="331">
        <v>41000</v>
      </c>
      <c r="J17" s="331">
        <v>45000</v>
      </c>
      <c r="K17" s="331">
        <v>47000</v>
      </c>
      <c r="L17" s="331">
        <v>53839</v>
      </c>
      <c r="M17" s="331">
        <v>54805</v>
      </c>
      <c r="O17" s="12" t="s">
        <v>32</v>
      </c>
      <c r="P17" s="12" t="s">
        <v>400</v>
      </c>
      <c r="Q17" s="12">
        <v>44040</v>
      </c>
      <c r="R17" s="12">
        <v>43900</v>
      </c>
      <c r="S17" s="12">
        <v>43890</v>
      </c>
      <c r="T17" s="12">
        <v>43410</v>
      </c>
      <c r="U17" s="12">
        <v>44310</v>
      </c>
      <c r="V17" s="12">
        <v>44160</v>
      </c>
      <c r="W17" s="12">
        <v>44180</v>
      </c>
      <c r="X17" s="12">
        <v>44120</v>
      </c>
      <c r="Y17" s="12">
        <v>44100</v>
      </c>
      <c r="Z17" s="12">
        <v>43730</v>
      </c>
      <c r="AA17" s="12">
        <v>43700</v>
      </c>
      <c r="AB17" s="12">
        <v>43050</v>
      </c>
      <c r="AC17" s="12">
        <v>43020</v>
      </c>
      <c r="AD17" s="12">
        <v>42600</v>
      </c>
      <c r="AE17" s="12">
        <v>42760</v>
      </c>
      <c r="AF17" s="12">
        <v>42001</v>
      </c>
      <c r="AG17" s="12">
        <v>41890</v>
      </c>
      <c r="AH17" s="12">
        <v>45680</v>
      </c>
      <c r="AI17" s="12">
        <v>45550</v>
      </c>
      <c r="AJ17" s="12">
        <v>45330</v>
      </c>
      <c r="AK17" s="12">
        <v>44770</v>
      </c>
    </row>
    <row r="18" spans="1:37">
      <c r="A18" s="331" t="s">
        <v>32</v>
      </c>
      <c r="B18" s="331">
        <v>106000</v>
      </c>
      <c r="C18" s="331">
        <v>100000</v>
      </c>
      <c r="D18" s="331">
        <v>95000</v>
      </c>
      <c r="E18" s="331">
        <v>92000</v>
      </c>
      <c r="F18" s="331">
        <v>70000</v>
      </c>
      <c r="G18" s="331">
        <v>52000</v>
      </c>
      <c r="H18" s="331">
        <v>75000</v>
      </c>
      <c r="I18" s="331">
        <v>74000</v>
      </c>
      <c r="J18" s="331">
        <v>75000</v>
      </c>
      <c r="K18" s="331">
        <v>58000</v>
      </c>
      <c r="L18" s="331">
        <v>95772</v>
      </c>
      <c r="M18" s="331">
        <v>101380</v>
      </c>
      <c r="O18" s="12" t="s">
        <v>12</v>
      </c>
      <c r="P18" s="12" t="s">
        <v>400</v>
      </c>
      <c r="Q18" s="12">
        <v>159100</v>
      </c>
      <c r="R18" s="12">
        <v>157020</v>
      </c>
      <c r="S18" s="12">
        <v>153330</v>
      </c>
      <c r="T18" s="12">
        <v>153490</v>
      </c>
      <c r="U18" s="12">
        <v>153450</v>
      </c>
      <c r="V18" s="12">
        <v>154840</v>
      </c>
      <c r="W18" s="12">
        <v>157990</v>
      </c>
      <c r="X18" s="12">
        <v>156370</v>
      </c>
      <c r="Y18" s="12">
        <v>155020</v>
      </c>
      <c r="Z18" s="12">
        <v>152730</v>
      </c>
      <c r="AA18" s="12">
        <v>149070</v>
      </c>
      <c r="AB18" s="12">
        <v>148830</v>
      </c>
      <c r="AC18" s="12">
        <v>147360</v>
      </c>
      <c r="AD18" s="12">
        <v>142030</v>
      </c>
      <c r="AE18" s="12">
        <v>141620</v>
      </c>
      <c r="AF18" s="12">
        <v>144572</v>
      </c>
      <c r="AG18" s="12">
        <v>139824</v>
      </c>
      <c r="AH18" s="12">
        <v>143278</v>
      </c>
      <c r="AI18" s="12">
        <v>138526</v>
      </c>
      <c r="AJ18" s="12">
        <v>137290</v>
      </c>
      <c r="AK18" s="12">
        <v>136300</v>
      </c>
    </row>
    <row r="19" spans="1:37">
      <c r="A19" s="331" t="s">
        <v>12</v>
      </c>
      <c r="B19" s="331">
        <v>317000</v>
      </c>
      <c r="C19" s="331">
        <v>286000</v>
      </c>
      <c r="D19" s="331">
        <v>242000</v>
      </c>
      <c r="E19" s="331">
        <v>247000</v>
      </c>
      <c r="F19" s="331">
        <v>253000</v>
      </c>
      <c r="G19" s="331">
        <v>131000</v>
      </c>
      <c r="H19" s="331">
        <v>121000</v>
      </c>
      <c r="I19" s="331">
        <v>123000</v>
      </c>
      <c r="J19" s="331">
        <v>104000</v>
      </c>
      <c r="K19" s="331">
        <v>95000</v>
      </c>
      <c r="L19" s="331">
        <v>92043</v>
      </c>
      <c r="M19" s="331">
        <v>89597</v>
      </c>
      <c r="O19" s="12" t="s">
        <v>33</v>
      </c>
      <c r="P19" s="12" t="s">
        <v>400</v>
      </c>
      <c r="Q19" s="12">
        <v>55740</v>
      </c>
      <c r="R19" s="12">
        <v>55330</v>
      </c>
      <c r="S19" s="12">
        <v>54430</v>
      </c>
      <c r="T19" s="12">
        <v>53990</v>
      </c>
      <c r="U19" s="12">
        <v>53540</v>
      </c>
      <c r="V19" s="12">
        <v>53100</v>
      </c>
      <c r="W19" s="12">
        <v>52710</v>
      </c>
      <c r="X19" s="12">
        <v>52580</v>
      </c>
      <c r="Y19" s="12">
        <v>47930</v>
      </c>
      <c r="Z19" s="12">
        <v>47630</v>
      </c>
      <c r="AA19" s="12">
        <v>47360</v>
      </c>
      <c r="AB19" s="12">
        <v>47140</v>
      </c>
      <c r="AC19" s="12">
        <v>46920</v>
      </c>
      <c r="AD19" s="12">
        <v>46710</v>
      </c>
      <c r="AE19" s="12">
        <v>46500</v>
      </c>
      <c r="AF19" s="12">
        <v>46280</v>
      </c>
      <c r="AG19" s="12">
        <v>46090</v>
      </c>
      <c r="AH19" s="12">
        <v>45930</v>
      </c>
      <c r="AI19" s="12">
        <v>45610</v>
      </c>
      <c r="AJ19" s="12">
        <v>45490</v>
      </c>
      <c r="AK19" s="12">
        <v>45370</v>
      </c>
    </row>
    <row r="20" spans="1:37">
      <c r="A20" s="331" t="s">
        <v>14</v>
      </c>
      <c r="B20" s="332" t="s">
        <v>69</v>
      </c>
      <c r="C20" s="332" t="s">
        <v>69</v>
      </c>
      <c r="D20" s="332" t="s">
        <v>69</v>
      </c>
      <c r="E20" s="331">
        <v>11000</v>
      </c>
      <c r="F20" s="331">
        <v>13000</v>
      </c>
      <c r="G20" s="331">
        <v>11000</v>
      </c>
      <c r="H20" s="331">
        <v>11000</v>
      </c>
      <c r="I20" s="331">
        <v>12000</v>
      </c>
      <c r="J20" s="331">
        <v>12000</v>
      </c>
      <c r="K20" s="331">
        <v>12000</v>
      </c>
      <c r="L20" s="331">
        <v>11377</v>
      </c>
      <c r="M20" s="331">
        <v>11377</v>
      </c>
      <c r="O20" s="12" t="s">
        <v>14</v>
      </c>
      <c r="P20" s="12" t="s">
        <v>400</v>
      </c>
      <c r="Q20" s="12">
        <v>25140</v>
      </c>
      <c r="R20" s="12">
        <v>25400</v>
      </c>
      <c r="S20" s="12">
        <v>18320</v>
      </c>
      <c r="T20" s="12">
        <v>18740</v>
      </c>
      <c r="U20" s="12">
        <v>17720</v>
      </c>
      <c r="V20" s="12">
        <v>17490</v>
      </c>
      <c r="W20" s="12">
        <v>16170</v>
      </c>
      <c r="X20" s="12">
        <v>15880</v>
      </c>
      <c r="Y20" s="12">
        <v>15810</v>
      </c>
      <c r="Z20" s="12">
        <v>15950</v>
      </c>
      <c r="AA20" s="12">
        <v>15820</v>
      </c>
      <c r="AB20" s="12">
        <v>16420</v>
      </c>
      <c r="AC20" s="12">
        <v>17340</v>
      </c>
      <c r="AD20" s="12">
        <v>18550</v>
      </c>
      <c r="AE20" s="12">
        <v>18390</v>
      </c>
      <c r="AF20" s="12">
        <v>18250</v>
      </c>
      <c r="AG20" s="12">
        <v>18330</v>
      </c>
      <c r="AH20" s="12">
        <v>18050</v>
      </c>
      <c r="AI20" s="12">
        <v>18160</v>
      </c>
      <c r="AJ20" s="12">
        <v>18410</v>
      </c>
      <c r="AK20" s="12">
        <v>18680</v>
      </c>
    </row>
    <row r="21" spans="1:37">
      <c r="A21" s="331" t="s">
        <v>15</v>
      </c>
      <c r="B21" s="332" t="s">
        <v>69</v>
      </c>
      <c r="C21" s="332" t="s">
        <v>69</v>
      </c>
      <c r="D21" s="332" t="s">
        <v>69</v>
      </c>
      <c r="E21" s="331">
        <v>46000</v>
      </c>
      <c r="F21" s="331">
        <v>44000</v>
      </c>
      <c r="G21" s="331">
        <v>24000</v>
      </c>
      <c r="H21" s="331">
        <v>36000</v>
      </c>
      <c r="I21" s="331">
        <v>36000</v>
      </c>
      <c r="J21" s="331">
        <v>38000</v>
      </c>
      <c r="K21" s="331">
        <v>42000</v>
      </c>
      <c r="L21" s="331">
        <v>43402</v>
      </c>
      <c r="M21" s="331">
        <v>45393</v>
      </c>
      <c r="O21" s="12" t="s">
        <v>15</v>
      </c>
      <c r="P21" s="12" t="s">
        <v>400</v>
      </c>
      <c r="Q21" s="12">
        <v>33330</v>
      </c>
      <c r="R21" s="12">
        <v>31260</v>
      </c>
      <c r="S21" s="12">
        <v>34100</v>
      </c>
      <c r="T21" s="12">
        <v>34110</v>
      </c>
      <c r="U21" s="12">
        <v>34170</v>
      </c>
      <c r="V21" s="12">
        <v>34250</v>
      </c>
      <c r="W21" s="12">
        <v>34960</v>
      </c>
      <c r="X21" s="12">
        <v>34180</v>
      </c>
      <c r="Y21" s="12">
        <v>28960</v>
      </c>
      <c r="Z21" s="12">
        <v>28850</v>
      </c>
      <c r="AA21" s="12">
        <v>25410</v>
      </c>
      <c r="AB21" s="12">
        <v>26043</v>
      </c>
      <c r="AC21" s="12">
        <v>28370</v>
      </c>
      <c r="AD21" s="12">
        <v>27907</v>
      </c>
      <c r="AE21" s="12">
        <v>26959</v>
      </c>
      <c r="AF21" s="12">
        <v>26721</v>
      </c>
      <c r="AG21" s="12">
        <v>26890</v>
      </c>
      <c r="AH21" s="12">
        <v>27723</v>
      </c>
      <c r="AI21" s="12">
        <v>28059</v>
      </c>
      <c r="AJ21" s="12">
        <v>28422</v>
      </c>
      <c r="AK21" s="12">
        <v>28914</v>
      </c>
    </row>
    <row r="22" spans="1:37">
      <c r="A22" s="331" t="s">
        <v>16</v>
      </c>
      <c r="B22" s="332" t="s">
        <v>69</v>
      </c>
      <c r="C22" s="332" t="s">
        <v>69</v>
      </c>
      <c r="D22" s="332" t="s">
        <v>69</v>
      </c>
      <c r="E22" s="332" t="s">
        <v>69</v>
      </c>
      <c r="F22" s="332" t="s">
        <v>69</v>
      </c>
      <c r="G22" s="332" t="s">
        <v>69</v>
      </c>
      <c r="H22" s="332" t="s">
        <v>69</v>
      </c>
      <c r="I22" s="332" t="s">
        <v>69</v>
      </c>
      <c r="J22" s="332" t="s">
        <v>69</v>
      </c>
      <c r="K22" s="332" t="s">
        <v>69</v>
      </c>
      <c r="L22" s="332" t="s">
        <v>69</v>
      </c>
      <c r="M22" s="332" t="s">
        <v>69</v>
      </c>
      <c r="O22" s="12" t="s">
        <v>16</v>
      </c>
      <c r="P22" s="12" t="s">
        <v>400</v>
      </c>
      <c r="X22" s="12">
        <v>1280</v>
      </c>
      <c r="Y22" s="12">
        <v>1280</v>
      </c>
      <c r="Z22" s="12">
        <v>1280</v>
      </c>
      <c r="AA22" s="12">
        <v>1280</v>
      </c>
      <c r="AB22" s="12">
        <v>1280</v>
      </c>
      <c r="AC22" s="12">
        <v>1290</v>
      </c>
      <c r="AD22" s="12">
        <v>1290</v>
      </c>
      <c r="AE22" s="12">
        <v>1310</v>
      </c>
      <c r="AF22" s="12">
        <v>1310</v>
      </c>
      <c r="AG22" s="12">
        <v>1306.9999999999998</v>
      </c>
      <c r="AH22" s="12">
        <v>1310.3999999999999</v>
      </c>
      <c r="AI22" s="12">
        <v>1312.7</v>
      </c>
      <c r="AJ22" s="12">
        <v>1314.2</v>
      </c>
      <c r="AK22" s="12">
        <v>1308.8</v>
      </c>
    </row>
    <row r="23" spans="1:37">
      <c r="A23" s="331" t="s">
        <v>18</v>
      </c>
      <c r="B23" s="332" t="s">
        <v>69</v>
      </c>
      <c r="C23" s="332" t="s">
        <v>69</v>
      </c>
      <c r="D23" s="332" t="s">
        <v>69</v>
      </c>
      <c r="E23" s="332" t="s">
        <v>69</v>
      </c>
      <c r="F23" s="332" t="s">
        <v>69</v>
      </c>
      <c r="G23" s="332" t="s">
        <v>69</v>
      </c>
      <c r="H23" s="332" t="s">
        <v>69</v>
      </c>
      <c r="I23" s="332" t="s">
        <v>69</v>
      </c>
      <c r="J23" s="332" t="s">
        <v>69</v>
      </c>
      <c r="K23" s="332" t="s">
        <v>69</v>
      </c>
      <c r="L23" s="332" t="s">
        <v>69</v>
      </c>
      <c r="M23" s="332" t="s">
        <v>69</v>
      </c>
      <c r="O23" s="12" t="s">
        <v>18</v>
      </c>
      <c r="P23" s="12" t="s">
        <v>400</v>
      </c>
      <c r="Q23" s="12">
        <v>130</v>
      </c>
      <c r="R23" s="12">
        <v>130</v>
      </c>
      <c r="S23" s="12">
        <v>110</v>
      </c>
      <c r="T23" s="12">
        <v>110</v>
      </c>
      <c r="U23" s="12">
        <v>100</v>
      </c>
      <c r="V23" s="12">
        <v>90</v>
      </c>
      <c r="W23" s="12">
        <v>90</v>
      </c>
      <c r="X23" s="12">
        <v>90</v>
      </c>
      <c r="Y23" s="12">
        <v>100</v>
      </c>
      <c r="Z23" s="12">
        <v>100</v>
      </c>
      <c r="AA23" s="12">
        <v>104</v>
      </c>
      <c r="AB23" s="12">
        <v>100</v>
      </c>
      <c r="AC23" s="12">
        <v>93</v>
      </c>
      <c r="AD23" s="12">
        <v>92</v>
      </c>
      <c r="AE23" s="12">
        <v>93</v>
      </c>
      <c r="AF23" s="12">
        <v>93</v>
      </c>
      <c r="AG23" s="12">
        <v>93</v>
      </c>
      <c r="AH23" s="12">
        <v>103.3</v>
      </c>
      <c r="AI23" s="12">
        <v>103.3</v>
      </c>
      <c r="AJ23" s="12">
        <v>103</v>
      </c>
      <c r="AK23" s="12">
        <v>102.3</v>
      </c>
    </row>
    <row r="24" spans="1:37">
      <c r="A24" s="331" t="s">
        <v>19</v>
      </c>
      <c r="B24" s="331">
        <v>55000</v>
      </c>
      <c r="C24" s="331">
        <v>37000</v>
      </c>
      <c r="D24" s="331">
        <v>38000</v>
      </c>
      <c r="E24" s="331">
        <v>36000</v>
      </c>
      <c r="F24" s="331">
        <v>35000</v>
      </c>
      <c r="G24" s="331">
        <v>24000</v>
      </c>
      <c r="H24" s="331">
        <v>29000</v>
      </c>
      <c r="I24" s="331">
        <v>30000</v>
      </c>
      <c r="J24" s="331">
        <v>32000</v>
      </c>
      <c r="K24" s="331">
        <v>32000</v>
      </c>
      <c r="L24" s="331">
        <v>25962</v>
      </c>
      <c r="M24" s="331">
        <v>25819</v>
      </c>
      <c r="O24" s="12" t="s">
        <v>19</v>
      </c>
      <c r="P24" s="12" t="s">
        <v>400</v>
      </c>
      <c r="Q24" s="12">
        <v>19880</v>
      </c>
      <c r="R24" s="12">
        <v>19710</v>
      </c>
      <c r="S24" s="12">
        <v>19640</v>
      </c>
      <c r="T24" s="12">
        <v>19810</v>
      </c>
      <c r="U24" s="12">
        <v>19660</v>
      </c>
      <c r="V24" s="12">
        <v>19730</v>
      </c>
      <c r="W24" s="12">
        <v>19670</v>
      </c>
      <c r="X24" s="12">
        <v>19560</v>
      </c>
      <c r="Y24" s="12">
        <v>19310</v>
      </c>
      <c r="Z24" s="12">
        <v>19490</v>
      </c>
      <c r="AA24" s="12">
        <v>19230</v>
      </c>
      <c r="AB24" s="12">
        <v>19494</v>
      </c>
      <c r="AC24" s="12">
        <v>19377</v>
      </c>
      <c r="AD24" s="12">
        <v>19196</v>
      </c>
      <c r="AE24" s="12">
        <v>19144</v>
      </c>
      <c r="AF24" s="12">
        <v>19293</v>
      </c>
      <c r="AG24" s="12">
        <v>19174</v>
      </c>
      <c r="AH24" s="12">
        <v>18723</v>
      </c>
      <c r="AI24" s="12">
        <v>18584</v>
      </c>
      <c r="AJ24" s="12">
        <v>18417</v>
      </c>
      <c r="AK24" s="12">
        <v>18476</v>
      </c>
    </row>
    <row r="25" spans="1:37">
      <c r="A25" s="331" t="s">
        <v>21</v>
      </c>
      <c r="B25" s="332" t="s">
        <v>69</v>
      </c>
      <c r="C25" s="332" t="s">
        <v>69</v>
      </c>
      <c r="D25" s="332" t="s">
        <v>69</v>
      </c>
      <c r="E25" s="331">
        <v>418000</v>
      </c>
      <c r="F25" s="331">
        <v>446000</v>
      </c>
      <c r="G25" s="331">
        <v>356000</v>
      </c>
      <c r="H25" s="331">
        <v>344000</v>
      </c>
      <c r="I25" s="331">
        <v>378000</v>
      </c>
      <c r="J25" s="331">
        <v>347000</v>
      </c>
      <c r="K25" s="331">
        <v>356000</v>
      </c>
      <c r="L25" s="331">
        <v>411417</v>
      </c>
      <c r="M25" s="331">
        <v>369923</v>
      </c>
      <c r="O25" s="12" t="s">
        <v>21</v>
      </c>
      <c r="P25" s="12" t="s">
        <v>400</v>
      </c>
      <c r="Q25" s="12">
        <v>187150</v>
      </c>
      <c r="R25" s="12">
        <v>187070</v>
      </c>
      <c r="S25" s="12">
        <v>186220</v>
      </c>
      <c r="T25" s="12">
        <v>184740</v>
      </c>
      <c r="U25" s="12">
        <v>184570</v>
      </c>
      <c r="V25" s="12">
        <v>184430</v>
      </c>
      <c r="W25" s="12">
        <v>184350</v>
      </c>
      <c r="X25" s="12">
        <v>184130</v>
      </c>
      <c r="Y25" s="12">
        <v>177880</v>
      </c>
      <c r="Z25" s="12">
        <v>168990</v>
      </c>
      <c r="AA25" s="12">
        <v>161690</v>
      </c>
      <c r="AB25" s="12">
        <v>163270</v>
      </c>
      <c r="AC25" s="12">
        <v>159060</v>
      </c>
      <c r="AD25" s="12">
        <v>159570</v>
      </c>
      <c r="AE25" s="12">
        <v>154690</v>
      </c>
      <c r="AF25" s="12">
        <v>156010</v>
      </c>
      <c r="AG25" s="12">
        <v>156190</v>
      </c>
      <c r="AH25" s="12">
        <v>144490</v>
      </c>
      <c r="AI25" s="12">
        <v>147790</v>
      </c>
      <c r="AJ25" s="12">
        <v>145290</v>
      </c>
      <c r="AK25" s="12">
        <v>144100</v>
      </c>
    </row>
    <row r="26" spans="1:37">
      <c r="A26" s="331" t="s">
        <v>38</v>
      </c>
      <c r="B26" s="331">
        <v>31000</v>
      </c>
      <c r="C26" s="331">
        <v>29000</v>
      </c>
      <c r="D26" s="331">
        <v>28000</v>
      </c>
      <c r="E26" s="331">
        <v>28000</v>
      </c>
      <c r="F26" s="331">
        <v>26000</v>
      </c>
      <c r="G26" s="331">
        <v>20000</v>
      </c>
      <c r="H26" s="331">
        <v>20000</v>
      </c>
      <c r="I26" s="331">
        <v>21000</v>
      </c>
      <c r="J26" s="331">
        <v>19000</v>
      </c>
      <c r="K26" s="331">
        <v>20000</v>
      </c>
      <c r="L26" s="331">
        <v>21422</v>
      </c>
      <c r="M26" s="331">
        <v>21551</v>
      </c>
      <c r="O26" s="12" t="s">
        <v>38</v>
      </c>
      <c r="P26" s="12" t="s">
        <v>400</v>
      </c>
      <c r="Q26" s="12">
        <v>39590</v>
      </c>
      <c r="R26" s="12">
        <v>39520</v>
      </c>
      <c r="S26" s="12">
        <v>39240</v>
      </c>
      <c r="T26" s="12">
        <v>37300</v>
      </c>
      <c r="U26" s="12">
        <v>35820</v>
      </c>
      <c r="V26" s="12">
        <v>37700</v>
      </c>
      <c r="W26" s="12">
        <v>38630</v>
      </c>
      <c r="X26" s="12">
        <v>38300</v>
      </c>
      <c r="Y26" s="12">
        <v>37950</v>
      </c>
      <c r="Z26" s="12">
        <v>38470</v>
      </c>
      <c r="AA26" s="12">
        <v>38110</v>
      </c>
      <c r="AB26" s="12">
        <v>38170</v>
      </c>
      <c r="AC26" s="12">
        <v>38210</v>
      </c>
      <c r="AD26" s="12">
        <v>37640</v>
      </c>
      <c r="AE26" s="12">
        <v>36510</v>
      </c>
      <c r="AF26" s="12">
        <v>37545</v>
      </c>
      <c r="AG26" s="12">
        <v>37298</v>
      </c>
      <c r="AH26" s="12">
        <v>36770</v>
      </c>
      <c r="AI26" s="12">
        <v>36670</v>
      </c>
      <c r="AJ26" s="12">
        <v>36580</v>
      </c>
      <c r="AK26" s="12">
        <v>36420</v>
      </c>
    </row>
    <row r="27" spans="1:37">
      <c r="A27" s="331" t="s">
        <v>22</v>
      </c>
      <c r="B27" s="332" t="s">
        <v>69</v>
      </c>
      <c r="C27" s="332" t="s">
        <v>69</v>
      </c>
      <c r="D27" s="332" t="s">
        <v>69</v>
      </c>
      <c r="E27" s="331">
        <v>14000</v>
      </c>
      <c r="F27" s="331">
        <v>31000</v>
      </c>
      <c r="G27" s="331">
        <v>19000</v>
      </c>
      <c r="H27" s="331">
        <v>14000</v>
      </c>
      <c r="I27" s="331">
        <v>29000</v>
      </c>
      <c r="J27" s="331">
        <v>28000</v>
      </c>
      <c r="K27" s="331">
        <v>27000</v>
      </c>
      <c r="L27" s="331">
        <v>33821</v>
      </c>
      <c r="M27" s="331">
        <v>34262</v>
      </c>
      <c r="O27" s="12" t="s">
        <v>22</v>
      </c>
      <c r="P27" s="12" t="s">
        <v>400</v>
      </c>
      <c r="Q27" s="12">
        <v>147930</v>
      </c>
      <c r="R27" s="12">
        <v>147980</v>
      </c>
      <c r="S27" s="12">
        <v>147970</v>
      </c>
      <c r="T27" s="12">
        <v>147820</v>
      </c>
      <c r="U27" s="12">
        <v>147980</v>
      </c>
      <c r="V27" s="12">
        <v>147470</v>
      </c>
      <c r="W27" s="12">
        <v>147810</v>
      </c>
      <c r="X27" s="12">
        <v>148570</v>
      </c>
      <c r="Y27" s="12">
        <v>147980</v>
      </c>
      <c r="Z27" s="12">
        <v>148180</v>
      </c>
      <c r="AA27" s="12">
        <v>148000</v>
      </c>
      <c r="AB27" s="12">
        <v>141300</v>
      </c>
      <c r="AC27" s="12">
        <v>141800</v>
      </c>
      <c r="AD27" s="12">
        <v>140390</v>
      </c>
      <c r="AE27" s="12">
        <v>136300</v>
      </c>
      <c r="AF27" s="12">
        <v>136340</v>
      </c>
      <c r="AG27" s="12">
        <v>136210</v>
      </c>
      <c r="AH27" s="12">
        <v>141560</v>
      </c>
      <c r="AI27" s="12">
        <v>139820</v>
      </c>
      <c r="AJ27" s="12">
        <v>137330</v>
      </c>
      <c r="AK27" s="12">
        <v>139050</v>
      </c>
    </row>
    <row r="28" spans="1:37">
      <c r="A28" s="331" t="s">
        <v>24</v>
      </c>
      <c r="B28" s="332" t="s">
        <v>69</v>
      </c>
      <c r="C28" s="332" t="s">
        <v>69</v>
      </c>
      <c r="D28" s="332" t="s">
        <v>69</v>
      </c>
      <c r="E28" s="331">
        <v>14000</v>
      </c>
      <c r="F28" s="331">
        <v>17000</v>
      </c>
      <c r="G28" s="331">
        <v>9000</v>
      </c>
      <c r="H28" s="331">
        <v>7000</v>
      </c>
      <c r="I28" s="331">
        <v>11000</v>
      </c>
      <c r="J28" s="331">
        <v>13000</v>
      </c>
      <c r="K28" s="331">
        <v>13000</v>
      </c>
      <c r="L28" s="331">
        <v>15289</v>
      </c>
      <c r="M28" s="331">
        <v>15117</v>
      </c>
      <c r="O28" s="12" t="s">
        <v>39</v>
      </c>
      <c r="P28" s="12" t="s">
        <v>400</v>
      </c>
      <c r="Q28" s="12">
        <v>24460</v>
      </c>
      <c r="R28" s="12">
        <v>24460</v>
      </c>
      <c r="S28" s="12">
        <v>24460</v>
      </c>
      <c r="T28" s="12">
        <v>24440</v>
      </c>
      <c r="U28" s="12">
        <v>24450</v>
      </c>
      <c r="V28" s="12">
        <v>24430</v>
      </c>
      <c r="W28" s="12">
        <v>24430</v>
      </c>
      <c r="X28" s="12">
        <v>24400</v>
      </c>
      <c r="Y28" s="12">
        <v>22550</v>
      </c>
      <c r="Z28" s="12">
        <v>22370</v>
      </c>
      <c r="AA28" s="12">
        <v>22360</v>
      </c>
      <c r="AB28" s="12">
        <v>19340</v>
      </c>
      <c r="AC28" s="12">
        <v>19410</v>
      </c>
      <c r="AD28" s="12">
        <v>19390</v>
      </c>
      <c r="AE28" s="12">
        <v>19300</v>
      </c>
      <c r="AF28" s="12">
        <v>19370</v>
      </c>
      <c r="AG28" s="12">
        <v>19300</v>
      </c>
      <c r="AH28" s="12">
        <v>19447</v>
      </c>
      <c r="AI28" s="12">
        <v>19297</v>
      </c>
      <c r="AJ28" s="12">
        <v>19274</v>
      </c>
      <c r="AK28" s="12">
        <v>19285</v>
      </c>
    </row>
    <row r="29" spans="1:37">
      <c r="A29" s="331" t="s">
        <v>23</v>
      </c>
      <c r="B29" s="332" t="s">
        <v>69</v>
      </c>
      <c r="C29" s="332" t="s">
        <v>69</v>
      </c>
      <c r="D29" s="332" t="s">
        <v>69</v>
      </c>
      <c r="E29" s="331">
        <v>17000</v>
      </c>
      <c r="F29" s="331">
        <v>13000</v>
      </c>
      <c r="G29" s="331">
        <v>8000</v>
      </c>
      <c r="H29" s="331">
        <v>10000</v>
      </c>
      <c r="I29" s="331">
        <v>10000</v>
      </c>
      <c r="J29" s="331">
        <v>10000</v>
      </c>
      <c r="K29" s="331">
        <v>10000</v>
      </c>
      <c r="L29" s="331">
        <v>9188</v>
      </c>
      <c r="M29" s="331">
        <v>9194</v>
      </c>
      <c r="O29" s="12" t="s">
        <v>23</v>
      </c>
      <c r="P29" s="12" t="s">
        <v>400</v>
      </c>
      <c r="Q29" s="12">
        <v>5600</v>
      </c>
      <c r="R29" s="12">
        <v>5490</v>
      </c>
      <c r="S29" s="12">
        <v>5380</v>
      </c>
      <c r="T29" s="12">
        <v>5250</v>
      </c>
      <c r="U29" s="12">
        <v>4950</v>
      </c>
      <c r="V29" s="12">
        <v>4900</v>
      </c>
      <c r="W29" s="12">
        <v>5000</v>
      </c>
      <c r="X29" s="12">
        <v>5180</v>
      </c>
      <c r="Y29" s="12">
        <v>5100</v>
      </c>
      <c r="Z29" s="12">
        <v>5050</v>
      </c>
      <c r="AA29" s="12">
        <v>5100</v>
      </c>
      <c r="AB29" s="12">
        <v>4920</v>
      </c>
      <c r="AC29" s="12">
        <v>5090</v>
      </c>
      <c r="AD29" s="12">
        <v>4910</v>
      </c>
      <c r="AE29" s="12">
        <v>4980</v>
      </c>
      <c r="AF29" s="12">
        <v>4920</v>
      </c>
      <c r="AG29" s="12">
        <v>4680</v>
      </c>
      <c r="AH29" s="12">
        <v>4833</v>
      </c>
      <c r="AI29" s="12">
        <v>4585</v>
      </c>
      <c r="AJ29" s="12">
        <v>4797</v>
      </c>
      <c r="AK29" s="12">
        <v>4781</v>
      </c>
    </row>
    <row r="30" spans="1:37">
      <c r="A30" s="331" t="s">
        <v>10</v>
      </c>
      <c r="B30" s="331">
        <v>405000</v>
      </c>
      <c r="C30" s="331">
        <v>407000</v>
      </c>
      <c r="D30" s="331">
        <v>350000</v>
      </c>
      <c r="E30" s="331">
        <v>341000</v>
      </c>
      <c r="F30" s="331">
        <v>359000</v>
      </c>
      <c r="G30" s="331">
        <v>156000</v>
      </c>
      <c r="H30" s="331">
        <v>228000</v>
      </c>
      <c r="I30" s="331">
        <v>295000</v>
      </c>
      <c r="J30" s="331">
        <v>245000</v>
      </c>
      <c r="K30" s="331">
        <v>278000</v>
      </c>
      <c r="L30" s="331">
        <v>294272</v>
      </c>
      <c r="M30" s="331">
        <v>278325</v>
      </c>
      <c r="O30" s="12" t="s">
        <v>10</v>
      </c>
      <c r="P30" s="12" t="s">
        <v>400</v>
      </c>
      <c r="Q30" s="12">
        <v>300330</v>
      </c>
      <c r="R30" s="12">
        <v>301830</v>
      </c>
      <c r="S30" s="12">
        <v>297190</v>
      </c>
      <c r="T30" s="12">
        <v>301390</v>
      </c>
      <c r="U30" s="12">
        <v>300590</v>
      </c>
      <c r="V30" s="12">
        <v>299580</v>
      </c>
      <c r="W30" s="12">
        <v>297780</v>
      </c>
      <c r="X30" s="12">
        <v>297660</v>
      </c>
      <c r="Y30" s="12">
        <v>295200</v>
      </c>
      <c r="Z30" s="12">
        <v>294190</v>
      </c>
      <c r="AA30" s="12">
        <v>291530</v>
      </c>
      <c r="AB30" s="12">
        <v>290710</v>
      </c>
      <c r="AC30" s="12">
        <v>291640</v>
      </c>
      <c r="AD30" s="12">
        <v>286130</v>
      </c>
      <c r="AE30" s="12">
        <v>280040</v>
      </c>
      <c r="AF30" s="12">
        <v>281420</v>
      </c>
      <c r="AG30" s="12">
        <v>279700</v>
      </c>
      <c r="AH30" s="12">
        <v>275450</v>
      </c>
      <c r="AI30" s="12">
        <v>270140</v>
      </c>
      <c r="AJ30" s="12">
        <v>269420</v>
      </c>
      <c r="AK30" s="12">
        <v>269420</v>
      </c>
    </row>
    <row r="31" spans="1:37">
      <c r="A31" s="331" t="s">
        <v>26</v>
      </c>
      <c r="B31" s="331">
        <v>38000</v>
      </c>
      <c r="C31" s="331">
        <v>34000</v>
      </c>
      <c r="D31" s="331">
        <v>31000</v>
      </c>
      <c r="E31" s="331">
        <v>31000</v>
      </c>
      <c r="F31" s="331">
        <v>32000</v>
      </c>
      <c r="G31" s="331">
        <v>22000</v>
      </c>
      <c r="H31" s="331">
        <v>21000</v>
      </c>
      <c r="I31" s="331">
        <v>21000</v>
      </c>
      <c r="J31" s="331">
        <v>22000</v>
      </c>
      <c r="K31" s="331">
        <v>23000</v>
      </c>
      <c r="L31" s="331">
        <v>23346</v>
      </c>
      <c r="M31" s="331">
        <v>25424</v>
      </c>
      <c r="O31" s="12" t="s">
        <v>26</v>
      </c>
      <c r="P31" s="12" t="s">
        <v>400</v>
      </c>
      <c r="Q31" s="12">
        <v>33560</v>
      </c>
      <c r="R31" s="12">
        <v>33560</v>
      </c>
      <c r="S31" s="12">
        <v>32670</v>
      </c>
      <c r="T31" s="12">
        <v>32970</v>
      </c>
      <c r="U31" s="12">
        <v>32590</v>
      </c>
      <c r="V31" s="12">
        <v>32310</v>
      </c>
      <c r="W31" s="12">
        <v>31940</v>
      </c>
      <c r="X31" s="12">
        <v>31530</v>
      </c>
      <c r="Y31" s="12">
        <v>31540</v>
      </c>
      <c r="Z31" s="12">
        <v>31700</v>
      </c>
      <c r="AA31" s="12">
        <v>31630</v>
      </c>
      <c r="AB31" s="12">
        <v>31840</v>
      </c>
      <c r="AC31" s="12">
        <v>32160</v>
      </c>
      <c r="AD31" s="12">
        <v>31630</v>
      </c>
      <c r="AE31" s="12">
        <v>31370</v>
      </c>
      <c r="AF31" s="12">
        <v>30930</v>
      </c>
      <c r="AG31" s="12">
        <v>30790</v>
      </c>
      <c r="AH31" s="12">
        <v>30850</v>
      </c>
      <c r="AI31" s="12">
        <v>30660</v>
      </c>
      <c r="AJ31" s="12">
        <v>30486</v>
      </c>
      <c r="AK31" s="12">
        <v>30479</v>
      </c>
    </row>
    <row r="32" spans="1:37">
      <c r="A32" s="331" t="s">
        <v>42</v>
      </c>
      <c r="B32" s="331">
        <v>311000</v>
      </c>
      <c r="C32" s="331">
        <v>293000</v>
      </c>
      <c r="D32" s="331">
        <v>279000</v>
      </c>
      <c r="E32" s="331">
        <v>262000</v>
      </c>
      <c r="F32" s="331">
        <v>270000</v>
      </c>
      <c r="G32" s="331">
        <v>174000</v>
      </c>
      <c r="H32" s="331">
        <v>208000</v>
      </c>
      <c r="I32" s="331">
        <v>235000</v>
      </c>
      <c r="J32" s="331">
        <v>215000</v>
      </c>
      <c r="K32" s="331">
        <v>233000</v>
      </c>
      <c r="L32" s="331">
        <v>231097</v>
      </c>
      <c r="M32" s="331">
        <v>240746</v>
      </c>
      <c r="O32" s="12" t="s">
        <v>42</v>
      </c>
      <c r="P32" s="12" t="s">
        <v>400</v>
      </c>
      <c r="Q32" s="12">
        <v>175340</v>
      </c>
      <c r="R32" s="12">
        <v>174090</v>
      </c>
      <c r="S32" s="12">
        <v>173790</v>
      </c>
      <c r="T32" s="12">
        <v>174940</v>
      </c>
      <c r="U32" s="12">
        <v>175850</v>
      </c>
      <c r="V32" s="12">
        <v>175180</v>
      </c>
      <c r="W32" s="12">
        <v>172190</v>
      </c>
      <c r="X32" s="12">
        <v>169640</v>
      </c>
      <c r="Y32" s="12">
        <v>169530</v>
      </c>
      <c r="Z32" s="12">
        <v>169760</v>
      </c>
      <c r="AA32" s="12">
        <v>169560</v>
      </c>
      <c r="AB32" s="12">
        <v>170510</v>
      </c>
      <c r="AC32" s="12">
        <v>169560</v>
      </c>
      <c r="AD32" s="12">
        <v>178380</v>
      </c>
      <c r="AE32" s="12">
        <v>176470</v>
      </c>
      <c r="AF32" s="12">
        <v>176840</v>
      </c>
      <c r="AG32" s="12">
        <v>173250</v>
      </c>
      <c r="AH32" s="12">
        <v>172240</v>
      </c>
      <c r="AI32" s="12">
        <v>171640</v>
      </c>
      <c r="AJ32" s="12">
        <v>171820</v>
      </c>
      <c r="AK32" s="12">
        <v>172502</v>
      </c>
    </row>
    <row r="34" spans="1:27">
      <c r="B34" s="232" t="s">
        <v>163</v>
      </c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P34" s="232" t="s">
        <v>163</v>
      </c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</row>
    <row r="35" spans="1:27">
      <c r="A35" s="331"/>
      <c r="B35" s="33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  <c r="AA35" s="331"/>
    </row>
    <row r="36" spans="1:27">
      <c r="A36" s="331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  <c r="AA36" s="331"/>
    </row>
    <row r="37" spans="1:27">
      <c r="A37" s="331" t="s">
        <v>75</v>
      </c>
      <c r="B37" s="331" t="s">
        <v>57</v>
      </c>
      <c r="C37" s="331" t="s">
        <v>58</v>
      </c>
      <c r="D37" s="331" t="s">
        <v>59</v>
      </c>
      <c r="E37" s="331" t="s">
        <v>60</v>
      </c>
      <c r="F37" s="331" t="s">
        <v>61</v>
      </c>
      <c r="G37" s="331" t="s">
        <v>62</v>
      </c>
      <c r="H37" s="331" t="s">
        <v>63</v>
      </c>
      <c r="I37" s="331" t="s">
        <v>64</v>
      </c>
      <c r="J37" s="331" t="s">
        <v>65</v>
      </c>
      <c r="K37" s="331" t="s">
        <v>66</v>
      </c>
      <c r="L37" s="331" t="s">
        <v>73</v>
      </c>
      <c r="M37" s="331"/>
      <c r="O37" s="331" t="s">
        <v>75</v>
      </c>
      <c r="P37" s="331" t="s">
        <v>57</v>
      </c>
      <c r="Q37" s="331" t="s">
        <v>58</v>
      </c>
      <c r="R37" s="331" t="s">
        <v>59</v>
      </c>
      <c r="S37" s="331" t="s">
        <v>60</v>
      </c>
      <c r="T37" s="331" t="s">
        <v>61</v>
      </c>
      <c r="U37" s="331" t="s">
        <v>62</v>
      </c>
      <c r="V37" s="331" t="s">
        <v>63</v>
      </c>
      <c r="W37" s="331" t="s">
        <v>64</v>
      </c>
      <c r="X37" s="331" t="s">
        <v>65</v>
      </c>
      <c r="Y37" s="331" t="s">
        <v>66</v>
      </c>
      <c r="Z37" s="331" t="s">
        <v>73</v>
      </c>
      <c r="AA37" s="331"/>
    </row>
    <row r="38" spans="1:27">
      <c r="A38" s="331" t="s">
        <v>20</v>
      </c>
      <c r="B38" s="331">
        <f>B5/AA5</f>
        <v>1.2169674950950273</v>
      </c>
      <c r="C38" s="331">
        <f t="shared" ref="C38:L38" si="0">C5/AB5</f>
        <v>1.136642909805849</v>
      </c>
      <c r="D38" s="331">
        <f t="shared" si="0"/>
        <v>1.0440176254740301</v>
      </c>
      <c r="E38" s="331">
        <f t="shared" si="0"/>
        <v>1.1126839792051728</v>
      </c>
      <c r="F38" s="331">
        <f t="shared" si="0"/>
        <v>1.2676936015484412</v>
      </c>
      <c r="G38" s="331">
        <f t="shared" si="0"/>
        <v>0.3747891810856393</v>
      </c>
      <c r="H38" s="331">
        <f t="shared" si="0"/>
        <v>0.59486537257357541</v>
      </c>
      <c r="I38" s="331">
        <f t="shared" si="0"/>
        <v>0.87917332588129282</v>
      </c>
      <c r="J38" s="331">
        <f t="shared" si="0"/>
        <v>0.84884038971205455</v>
      </c>
      <c r="K38" s="331">
        <f t="shared" si="0"/>
        <v>0.91615304178605617</v>
      </c>
      <c r="L38" s="331">
        <f t="shared" si="0"/>
        <v>0.93438834415924066</v>
      </c>
      <c r="M38" s="331"/>
      <c r="O38" s="331" t="s">
        <v>20</v>
      </c>
      <c r="P38" s="331">
        <f t="shared" ref="P38:P65" si="1">(B38-B$66)/B$67</f>
        <v>-0.59100649366708913</v>
      </c>
      <c r="Q38" s="331">
        <f t="shared" ref="Q38:Z53" si="2">(C38-C$66)/C$67</f>
        <v>-0.55877407398596657</v>
      </c>
      <c r="R38" s="331">
        <f t="shared" si="2"/>
        <v>-0.56945974816427769</v>
      </c>
      <c r="S38" s="331">
        <f t="shared" si="2"/>
        <v>-0.35878892979571059</v>
      </c>
      <c r="T38" s="331">
        <f t="shared" si="2"/>
        <v>-0.28833599437403784</v>
      </c>
      <c r="U38" s="331">
        <f t="shared" si="2"/>
        <v>-0.72134828940272033</v>
      </c>
      <c r="V38" s="331">
        <f t="shared" si="2"/>
        <v>-0.5447406087025406</v>
      </c>
      <c r="W38" s="331">
        <f t="shared" si="2"/>
        <v>-0.40072566805413878</v>
      </c>
      <c r="X38" s="331">
        <f t="shared" si="2"/>
        <v>-0.40143907489906305</v>
      </c>
      <c r="Y38" s="331">
        <f t="shared" si="2"/>
        <v>-0.38309423248639601</v>
      </c>
      <c r="Z38" s="331">
        <f t="shared" si="2"/>
        <v>-0.39370005250063461</v>
      </c>
      <c r="AA38" s="331"/>
    </row>
    <row r="39" spans="1:27">
      <c r="A39" s="331" t="s">
        <v>4</v>
      </c>
      <c r="B39" s="331"/>
      <c r="C39" s="331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O39" s="331" t="s">
        <v>4</v>
      </c>
      <c r="P39" s="331">
        <f t="shared" si="1"/>
        <v>-1.0831260911914287</v>
      </c>
      <c r="Q39" s="331">
        <f t="shared" si="2"/>
        <v>-0.99789369119985782</v>
      </c>
      <c r="R39" s="331">
        <f t="shared" si="2"/>
        <v>-1.0659926529973995</v>
      </c>
      <c r="S39" s="331">
        <f t="shared" si="2"/>
        <v>-1.0063423977361108</v>
      </c>
      <c r="T39" s="331">
        <f t="shared" si="2"/>
        <v>-1.0005744685397533</v>
      </c>
      <c r="U39" s="331">
        <f t="shared" si="2"/>
        <v>-1.1696221363485233</v>
      </c>
      <c r="V39" s="331">
        <f t="shared" si="2"/>
        <v>-1.0648081165828387</v>
      </c>
      <c r="W39" s="331">
        <f t="shared" si="2"/>
        <v>-1.138201096993618</v>
      </c>
      <c r="X39" s="331">
        <f t="shared" si="2"/>
        <v>-1.1807470651157086</v>
      </c>
      <c r="Y39" s="331">
        <f t="shared" si="2"/>
        <v>-1.2210490108083893</v>
      </c>
      <c r="Z39" s="331">
        <f t="shared" si="2"/>
        <v>-1.1039502567401449</v>
      </c>
      <c r="AA39" s="331"/>
    </row>
    <row r="40" spans="1:27">
      <c r="A40" s="331" t="s">
        <v>5</v>
      </c>
      <c r="B40" s="331"/>
      <c r="C40" s="331"/>
      <c r="D40" s="331"/>
      <c r="E40" s="331">
        <f t="shared" ref="E40:L54" si="3">E7/AD7</f>
        <v>0.24390243902439024</v>
      </c>
      <c r="F40" s="331">
        <f t="shared" si="3"/>
        <v>0.41597337770382697</v>
      </c>
      <c r="G40" s="331">
        <f t="shared" si="3"/>
        <v>0.69816150802885735</v>
      </c>
      <c r="H40" s="331">
        <f t="shared" si="3"/>
        <v>1.3080947983995075</v>
      </c>
      <c r="I40" s="331">
        <f t="shared" si="3"/>
        <v>1.1246063877642825</v>
      </c>
      <c r="J40" s="331">
        <f t="shared" si="3"/>
        <v>0.98031822637810118</v>
      </c>
      <c r="K40" s="331">
        <f t="shared" si="3"/>
        <v>1.5026296018031555</v>
      </c>
      <c r="L40" s="331">
        <f t="shared" si="3"/>
        <v>2.2433366618019819</v>
      </c>
      <c r="M40" s="331"/>
      <c r="O40" s="331" t="s">
        <v>5</v>
      </c>
      <c r="P40" s="331">
        <f t="shared" si="1"/>
        <v>-1.0831260911914287</v>
      </c>
      <c r="Q40" s="331">
        <f t="shared" si="2"/>
        <v>-0.99789369119985782</v>
      </c>
      <c r="R40" s="331">
        <f t="shared" si="2"/>
        <v>-1.0659926529973995</v>
      </c>
      <c r="S40" s="331">
        <f t="shared" si="2"/>
        <v>-0.86439744914236216</v>
      </c>
      <c r="T40" s="331">
        <f t="shared" si="2"/>
        <v>-0.76686480599397178</v>
      </c>
      <c r="U40" s="331">
        <f t="shared" si="2"/>
        <v>-0.33457256504815558</v>
      </c>
      <c r="V40" s="331">
        <f t="shared" si="2"/>
        <v>7.8807957305662465E-2</v>
      </c>
      <c r="W40" s="331">
        <f t="shared" si="2"/>
        <v>-0.19484948043590061</v>
      </c>
      <c r="X40" s="331">
        <f t="shared" si="2"/>
        <v>-0.28073118930350788</v>
      </c>
      <c r="Y40" s="331">
        <f t="shared" si="2"/>
        <v>0.15332360757458477</v>
      </c>
      <c r="Z40" s="331">
        <f t="shared" si="2"/>
        <v>0.60126185574239244</v>
      </c>
      <c r="AA40" s="331"/>
    </row>
    <row r="41" spans="1:27">
      <c r="A41" s="331" t="s">
        <v>46</v>
      </c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O41" s="331" t="s">
        <v>46</v>
      </c>
      <c r="P41" s="331">
        <f t="shared" si="1"/>
        <v>-1.0831260911914287</v>
      </c>
      <c r="Q41" s="331">
        <f t="shared" si="2"/>
        <v>-0.99789369119985782</v>
      </c>
      <c r="R41" s="331">
        <f t="shared" si="2"/>
        <v>-1.0659926529973995</v>
      </c>
      <c r="S41" s="331">
        <f t="shared" si="2"/>
        <v>-1.0063423977361108</v>
      </c>
      <c r="T41" s="331">
        <f t="shared" si="2"/>
        <v>-1.0005744685397533</v>
      </c>
      <c r="U41" s="331">
        <f t="shared" si="2"/>
        <v>-1.1696221363485233</v>
      </c>
      <c r="V41" s="331">
        <f t="shared" si="2"/>
        <v>-1.0648081165828387</v>
      </c>
      <c r="W41" s="331">
        <f t="shared" si="2"/>
        <v>-1.138201096993618</v>
      </c>
      <c r="X41" s="331">
        <f t="shared" si="2"/>
        <v>-1.1807470651157086</v>
      </c>
      <c r="Y41" s="331">
        <f t="shared" si="2"/>
        <v>-1.2210490108083893</v>
      </c>
      <c r="Z41" s="331">
        <f t="shared" si="2"/>
        <v>-1.1039502567401449</v>
      </c>
      <c r="AA41" s="331"/>
    </row>
    <row r="42" spans="1:27">
      <c r="A42" s="331" t="s">
        <v>13</v>
      </c>
      <c r="B42" s="331"/>
      <c r="C42" s="331"/>
      <c r="D42" s="331"/>
      <c r="E42" s="331">
        <f t="shared" si="3"/>
        <v>4.7014574518100614E-2</v>
      </c>
      <c r="F42" s="331">
        <f t="shared" si="3"/>
        <v>4.7069898799717583E-2</v>
      </c>
      <c r="G42" s="331">
        <f t="shared" si="3"/>
        <v>2.35626767200754E-2</v>
      </c>
      <c r="H42" s="331">
        <f t="shared" si="3"/>
        <v>4.7180938900684123E-2</v>
      </c>
      <c r="I42" s="331">
        <f t="shared" si="3"/>
        <v>4.723665564478035E-2</v>
      </c>
      <c r="J42" s="331">
        <f t="shared" si="3"/>
        <v>4.7292504138094112E-2</v>
      </c>
      <c r="K42" s="331">
        <f t="shared" si="3"/>
        <v>4.7337278106508875E-2</v>
      </c>
      <c r="L42" s="331">
        <f t="shared" si="3"/>
        <v>3.2448447499407444E-2</v>
      </c>
      <c r="M42" s="331"/>
      <c r="O42" s="331" t="s">
        <v>13</v>
      </c>
      <c r="P42" s="331">
        <f t="shared" si="1"/>
        <v>-1.0831260911914287</v>
      </c>
      <c r="Q42" s="331">
        <f t="shared" si="2"/>
        <v>-0.99789369119985782</v>
      </c>
      <c r="R42" s="331">
        <f t="shared" si="2"/>
        <v>-1.0659926529973995</v>
      </c>
      <c r="S42" s="331">
        <f t="shared" si="2"/>
        <v>-0.97898112414728289</v>
      </c>
      <c r="T42" s="331">
        <f t="shared" si="2"/>
        <v>-0.97412880938418445</v>
      </c>
      <c r="U42" s="331">
        <f t="shared" si="2"/>
        <v>-1.1414395412505207</v>
      </c>
      <c r="V42" s="331">
        <f t="shared" si="2"/>
        <v>-1.0235596687073547</v>
      </c>
      <c r="W42" s="331">
        <f t="shared" si="2"/>
        <v>-1.098577655451666</v>
      </c>
      <c r="X42" s="331">
        <f t="shared" si="2"/>
        <v>-1.137328506339691</v>
      </c>
      <c r="Y42" s="331">
        <f t="shared" si="2"/>
        <v>-1.177752207138147</v>
      </c>
      <c r="Z42" s="331">
        <f t="shared" si="2"/>
        <v>-1.0792854408659205</v>
      </c>
      <c r="AA42" s="331"/>
    </row>
    <row r="43" spans="1:27">
      <c r="A43" s="331" t="s">
        <v>6</v>
      </c>
      <c r="B43" s="331"/>
      <c r="C43" s="331"/>
      <c r="D43" s="331"/>
      <c r="E43" s="331">
        <f t="shared" si="3"/>
        <v>1.1808118081180812</v>
      </c>
      <c r="F43" s="331">
        <f t="shared" si="3"/>
        <v>1.389410439354112</v>
      </c>
      <c r="G43" s="331">
        <f t="shared" si="3"/>
        <v>0.71214392803598203</v>
      </c>
      <c r="H43" s="331">
        <f t="shared" si="3"/>
        <v>0.79726651480637811</v>
      </c>
      <c r="I43" s="331">
        <f t="shared" si="3"/>
        <v>1.2185833968012185</v>
      </c>
      <c r="J43" s="331">
        <f t="shared" si="3"/>
        <v>1.003717472118959</v>
      </c>
      <c r="K43" s="331">
        <f t="shared" si="3"/>
        <v>1.1051829268292683</v>
      </c>
      <c r="L43" s="331">
        <f t="shared" si="3"/>
        <v>0.91786124952088921</v>
      </c>
      <c r="M43" s="331"/>
      <c r="O43" s="331" t="s">
        <v>6</v>
      </c>
      <c r="P43" s="331">
        <f t="shared" si="1"/>
        <v>-1.0831260911914287</v>
      </c>
      <c r="Q43" s="331">
        <f t="shared" si="2"/>
        <v>-0.99789369119985782</v>
      </c>
      <c r="R43" s="331">
        <f t="shared" si="2"/>
        <v>-1.0659926529973995</v>
      </c>
      <c r="S43" s="331">
        <f t="shared" si="2"/>
        <v>-0.31914028498704006</v>
      </c>
      <c r="T43" s="331">
        <f t="shared" si="2"/>
        <v>-0.219950846154392</v>
      </c>
      <c r="U43" s="331">
        <f t="shared" si="2"/>
        <v>-0.31784862123513097</v>
      </c>
      <c r="V43" s="331">
        <f t="shared" si="2"/>
        <v>-0.36778921350241034</v>
      </c>
      <c r="W43" s="331">
        <f t="shared" si="2"/>
        <v>-0.11601890970573098</v>
      </c>
      <c r="X43" s="331">
        <f t="shared" si="2"/>
        <v>-0.25924868282537111</v>
      </c>
      <c r="Y43" s="331">
        <f t="shared" si="2"/>
        <v>-0.21019899752781732</v>
      </c>
      <c r="Z43" s="331">
        <f t="shared" si="2"/>
        <v>-0.40626267960932033</v>
      </c>
      <c r="AA43" s="331"/>
    </row>
    <row r="44" spans="1:27">
      <c r="A44" s="331" t="s">
        <v>7</v>
      </c>
      <c r="B44" s="331">
        <f>B11/AA11</f>
        <v>7.7201447527141136</v>
      </c>
      <c r="C44" s="331">
        <f>C11/AB11</f>
        <v>8.7012987012987004</v>
      </c>
      <c r="D44" s="331">
        <f>D11/AC11</f>
        <v>7.029478458049887</v>
      </c>
      <c r="E44" s="331">
        <f t="shared" si="3"/>
        <v>6.4516129032258061</v>
      </c>
      <c r="F44" s="331">
        <f t="shared" si="3"/>
        <v>6.5645514223194752</v>
      </c>
      <c r="G44" s="331">
        <f t="shared" si="3"/>
        <v>2.9768467475192946</v>
      </c>
      <c r="H44" s="331">
        <f t="shared" si="3"/>
        <v>4.511278195488722</v>
      </c>
      <c r="I44" s="331">
        <f t="shared" si="3"/>
        <v>4.2149631190727082</v>
      </c>
      <c r="J44" s="331">
        <f t="shared" si="3"/>
        <v>4.1269841269841274</v>
      </c>
      <c r="K44" s="331">
        <f t="shared" si="3"/>
        <v>4.0794979079497908</v>
      </c>
      <c r="L44" s="331">
        <f t="shared" si="3"/>
        <v>5.3240165631469978</v>
      </c>
      <c r="M44" s="331"/>
      <c r="O44" s="331" t="s">
        <v>7</v>
      </c>
      <c r="P44" s="331">
        <f t="shared" si="1"/>
        <v>2.0387605194601131</v>
      </c>
      <c r="Q44" s="331">
        <f t="shared" si="2"/>
        <v>2.3636818062716105</v>
      </c>
      <c r="R44" s="331">
        <f t="shared" si="2"/>
        <v>2.2772146579448691</v>
      </c>
      <c r="S44" s="331">
        <f t="shared" si="2"/>
        <v>2.7483304360340126</v>
      </c>
      <c r="T44" s="331">
        <f t="shared" si="2"/>
        <v>2.6876401622702595</v>
      </c>
      <c r="U44" s="331">
        <f t="shared" si="2"/>
        <v>2.3908929762092632</v>
      </c>
      <c r="V44" s="331">
        <f t="shared" si="2"/>
        <v>2.8792258054662447</v>
      </c>
      <c r="W44" s="331">
        <f t="shared" si="2"/>
        <v>2.3974290713651696</v>
      </c>
      <c r="X44" s="331">
        <f t="shared" si="2"/>
        <v>2.6081769123908294</v>
      </c>
      <c r="Y44" s="331">
        <f t="shared" si="2"/>
        <v>2.5102432615578141</v>
      </c>
      <c r="Z44" s="331">
        <f t="shared" si="2"/>
        <v>2.9429579426040657</v>
      </c>
      <c r="AA44" s="331"/>
    </row>
    <row r="45" spans="1:27">
      <c r="A45" s="331" t="s">
        <v>9</v>
      </c>
      <c r="B45" s="331"/>
      <c r="C45" s="331"/>
      <c r="D45" s="331"/>
      <c r="E45" s="331">
        <f t="shared" si="3"/>
        <v>0.6084840055632823</v>
      </c>
      <c r="F45" s="331">
        <f t="shared" si="3"/>
        <v>0.56647348468342851</v>
      </c>
      <c r="G45" s="331">
        <f t="shared" si="3"/>
        <v>0.34837136387388956</v>
      </c>
      <c r="H45" s="331">
        <f t="shared" si="3"/>
        <v>0.39190071848465058</v>
      </c>
      <c r="I45" s="331">
        <f t="shared" si="3"/>
        <v>0.30542344779440639</v>
      </c>
      <c r="J45" s="331">
        <f t="shared" si="3"/>
        <v>0.48106358785970438</v>
      </c>
      <c r="K45" s="331">
        <f t="shared" si="3"/>
        <v>0.52514113167913878</v>
      </c>
      <c r="L45" s="331">
        <f t="shared" si="3"/>
        <v>0.47845915430595526</v>
      </c>
      <c r="M45" s="331"/>
      <c r="O45" s="331" t="s">
        <v>9</v>
      </c>
      <c r="P45" s="331">
        <f t="shared" si="1"/>
        <v>-1.0831260911914287</v>
      </c>
      <c r="Q45" s="331">
        <f t="shared" si="2"/>
        <v>-0.99789369119985782</v>
      </c>
      <c r="R45" s="331">
        <f t="shared" si="2"/>
        <v>-1.0659926529973995</v>
      </c>
      <c r="S45" s="331">
        <f t="shared" si="2"/>
        <v>-0.65222035108793752</v>
      </c>
      <c r="T45" s="331">
        <f t="shared" si="2"/>
        <v>-0.68230812256037454</v>
      </c>
      <c r="U45" s="331">
        <f t="shared" si="2"/>
        <v>-0.75294583049267005</v>
      </c>
      <c r="V45" s="331">
        <f t="shared" si="2"/>
        <v>-0.72218466025852246</v>
      </c>
      <c r="W45" s="331">
        <f t="shared" si="2"/>
        <v>-0.88200327849796556</v>
      </c>
      <c r="X45" s="331">
        <f t="shared" si="2"/>
        <v>-0.73908959645009975</v>
      </c>
      <c r="Y45" s="331">
        <f t="shared" si="2"/>
        <v>-0.74073131222161281</v>
      </c>
      <c r="Z45" s="331">
        <f t="shared" si="2"/>
        <v>-0.74026238093317298</v>
      </c>
      <c r="AA45" s="331"/>
    </row>
    <row r="46" spans="1:27">
      <c r="A46" s="331" t="s">
        <v>25</v>
      </c>
      <c r="B46" s="331">
        <f t="shared" ref="B46:D49" si="4">B13/AA13</f>
        <v>0.1889969996726302</v>
      </c>
      <c r="C46" s="331">
        <f t="shared" si="4"/>
        <v>0.18925184689525587</v>
      </c>
      <c r="D46" s="331">
        <f t="shared" si="4"/>
        <v>0.18943686509050683</v>
      </c>
      <c r="E46" s="331">
        <f t="shared" si="3"/>
        <v>0.19051831187167231</v>
      </c>
      <c r="F46" s="331">
        <f t="shared" si="3"/>
        <v>0.18102391223414246</v>
      </c>
      <c r="G46" s="331">
        <f t="shared" si="3"/>
        <v>9.9745477058540283E-2</v>
      </c>
      <c r="H46" s="331">
        <f t="shared" si="3"/>
        <v>0.12060689389005476</v>
      </c>
      <c r="I46" s="331">
        <f t="shared" si="3"/>
        <v>0.11421688748598248</v>
      </c>
      <c r="J46" s="331">
        <f t="shared" si="3"/>
        <v>0.1038835479278868</v>
      </c>
      <c r="K46" s="331">
        <f t="shared" si="3"/>
        <v>0.10053181329231635</v>
      </c>
      <c r="L46" s="331">
        <f t="shared" si="3"/>
        <v>0.10028950048134233</v>
      </c>
      <c r="M46" s="331"/>
      <c r="O46" s="331" t="s">
        <v>25</v>
      </c>
      <c r="P46" s="331">
        <f t="shared" si="1"/>
        <v>-1.0066991300876402</v>
      </c>
      <c r="Q46" s="331">
        <f t="shared" si="2"/>
        <v>-0.92477996493743664</v>
      </c>
      <c r="R46" s="331">
        <f t="shared" si="2"/>
        <v>-0.97589682069460537</v>
      </c>
      <c r="S46" s="331">
        <f t="shared" si="2"/>
        <v>-0.8954656385984624</v>
      </c>
      <c r="T46" s="331">
        <f t="shared" si="2"/>
        <v>-0.89886835053168879</v>
      </c>
      <c r="U46" s="331">
        <f t="shared" si="2"/>
        <v>-1.0503196298381787</v>
      </c>
      <c r="V46" s="331">
        <f t="shared" si="2"/>
        <v>-0.95936623068650251</v>
      </c>
      <c r="W46" s="331">
        <f t="shared" si="2"/>
        <v>-1.042392744293174</v>
      </c>
      <c r="X46" s="331">
        <f t="shared" si="2"/>
        <v>-1.0853730938326991</v>
      </c>
      <c r="Y46" s="331">
        <f t="shared" si="2"/>
        <v>-1.1290980926981995</v>
      </c>
      <c r="Z46" s="331">
        <f t="shared" si="2"/>
        <v>-1.0277178865000764</v>
      </c>
      <c r="AA46" s="331"/>
    </row>
    <row r="47" spans="1:27">
      <c r="A47" s="331" t="s">
        <v>11</v>
      </c>
      <c r="B47" s="331">
        <f t="shared" si="4"/>
        <v>4.5291453443915062</v>
      </c>
      <c r="C47" s="331">
        <f t="shared" si="4"/>
        <v>4.3907600070534301</v>
      </c>
      <c r="D47" s="331">
        <f t="shared" si="4"/>
        <v>3.5817039516176385</v>
      </c>
      <c r="E47" s="331">
        <f t="shared" si="3"/>
        <v>3.5819662457217043</v>
      </c>
      <c r="F47" s="331">
        <f t="shared" si="3"/>
        <v>3.9174041297935105</v>
      </c>
      <c r="G47" s="331">
        <f t="shared" si="3"/>
        <v>1.9679687961704391</v>
      </c>
      <c r="H47" s="331">
        <f t="shared" si="3"/>
        <v>2.0490347033045127</v>
      </c>
      <c r="I47" s="331">
        <f t="shared" si="3"/>
        <v>2.7185628742514969</v>
      </c>
      <c r="J47" s="331">
        <f t="shared" si="3"/>
        <v>2.380525151025779</v>
      </c>
      <c r="K47" s="331">
        <f t="shared" si="3"/>
        <v>2.4783965434469515</v>
      </c>
      <c r="L47" s="331">
        <f t="shared" si="3"/>
        <v>2.3875905851350541</v>
      </c>
      <c r="M47" s="331"/>
      <c r="O47" s="331" t="s">
        <v>11</v>
      </c>
      <c r="P47" s="331">
        <f t="shared" si="1"/>
        <v>0.7483781954839861</v>
      </c>
      <c r="Q47" s="331">
        <f t="shared" si="2"/>
        <v>0.69839002019433882</v>
      </c>
      <c r="R47" s="331">
        <f t="shared" si="2"/>
        <v>0.6374593040914377</v>
      </c>
      <c r="S47" s="331">
        <f t="shared" si="2"/>
        <v>1.0782698621792799</v>
      </c>
      <c r="T47" s="331">
        <f t="shared" si="2"/>
        <v>1.2003721455999454</v>
      </c>
      <c r="U47" s="331">
        <f t="shared" si="2"/>
        <v>1.1842049948755327</v>
      </c>
      <c r="V47" s="331">
        <f t="shared" si="2"/>
        <v>0.72658271038284006</v>
      </c>
      <c r="W47" s="331">
        <f t="shared" si="2"/>
        <v>1.1422062615643311</v>
      </c>
      <c r="X47" s="331">
        <f t="shared" si="2"/>
        <v>1.004778380646113</v>
      </c>
      <c r="Y47" s="331">
        <f t="shared" si="2"/>
        <v>1.0458039399926669</v>
      </c>
      <c r="Z47" s="331">
        <f t="shared" si="2"/>
        <v>0.71091260122750988</v>
      </c>
      <c r="AA47" s="331"/>
    </row>
    <row r="48" spans="1:27">
      <c r="A48" s="331" t="s">
        <v>8</v>
      </c>
      <c r="B48" s="331">
        <f t="shared" si="4"/>
        <v>4.8436759829464711</v>
      </c>
      <c r="C48" s="331">
        <f t="shared" si="4"/>
        <v>4.7596211485433404</v>
      </c>
      <c r="D48" s="331">
        <f t="shared" si="4"/>
        <v>4.2369838420107717</v>
      </c>
      <c r="E48" s="331">
        <f t="shared" si="3"/>
        <v>4.4487427466150873</v>
      </c>
      <c r="F48" s="331">
        <f t="shared" si="3"/>
        <v>5.1387710580535693</v>
      </c>
      <c r="G48" s="331">
        <f t="shared" si="3"/>
        <v>1.8018018018018018</v>
      </c>
      <c r="H48" s="331">
        <f t="shared" si="3"/>
        <v>3.67700952846323</v>
      </c>
      <c r="I48" s="331">
        <f t="shared" si="3"/>
        <v>4.3934586282645842</v>
      </c>
      <c r="J48" s="331">
        <f t="shared" si="3"/>
        <v>3.9119804400977993</v>
      </c>
      <c r="K48" s="331">
        <f t="shared" si="3"/>
        <v>4.0633439725018414</v>
      </c>
      <c r="L48" s="331">
        <f t="shared" si="3"/>
        <v>4.6651960181885217</v>
      </c>
      <c r="M48" s="331"/>
      <c r="O48" s="331" t="s">
        <v>8</v>
      </c>
      <c r="P48" s="331">
        <f t="shared" si="1"/>
        <v>0.87556868485909978</v>
      </c>
      <c r="Q48" s="331">
        <f t="shared" si="2"/>
        <v>0.8408922624190277</v>
      </c>
      <c r="R48" s="331">
        <f t="shared" si="2"/>
        <v>0.94910924133066832</v>
      </c>
      <c r="S48" s="331">
        <f t="shared" si="2"/>
        <v>1.58271150021176</v>
      </c>
      <c r="T48" s="331">
        <f t="shared" si="2"/>
        <v>1.8865825329663048</v>
      </c>
      <c r="U48" s="331">
        <f t="shared" si="2"/>
        <v>0.98545774826269605</v>
      </c>
      <c r="V48" s="331">
        <f t="shared" si="2"/>
        <v>2.1498573692342258</v>
      </c>
      <c r="W48" s="331">
        <f t="shared" si="2"/>
        <v>2.547156148302014</v>
      </c>
      <c r="X48" s="331">
        <f t="shared" si="2"/>
        <v>2.4107851610706654</v>
      </c>
      <c r="Y48" s="331">
        <f t="shared" si="2"/>
        <v>2.4954681456329406</v>
      </c>
      <c r="Z48" s="331">
        <f t="shared" si="2"/>
        <v>2.4421731997946048</v>
      </c>
      <c r="AA48" s="331"/>
    </row>
    <row r="49" spans="1:27">
      <c r="A49" s="331" t="s">
        <v>30</v>
      </c>
      <c r="B49" s="331">
        <f t="shared" si="4"/>
        <v>0.81841432225063937</v>
      </c>
      <c r="C49" s="331">
        <f t="shared" si="4"/>
        <v>0.81855388813096863</v>
      </c>
      <c r="D49" s="331">
        <f t="shared" si="4"/>
        <v>0.75046904315196994</v>
      </c>
      <c r="E49" s="331">
        <f t="shared" si="3"/>
        <v>0.79187467722499572</v>
      </c>
      <c r="F49" s="331">
        <f t="shared" si="3"/>
        <v>0.67160323747201656</v>
      </c>
      <c r="G49" s="331">
        <f t="shared" si="3"/>
        <v>0.56994818652849744</v>
      </c>
      <c r="H49" s="331">
        <f t="shared" si="3"/>
        <v>0.79543489538301915</v>
      </c>
      <c r="I49" s="331">
        <f t="shared" si="3"/>
        <v>0.74864308440950778</v>
      </c>
      <c r="J49" s="331">
        <f t="shared" si="3"/>
        <v>0.63706201986134536</v>
      </c>
      <c r="K49" s="331">
        <f t="shared" si="3"/>
        <v>0.71187710753091049</v>
      </c>
      <c r="L49" s="331">
        <f t="shared" si="3"/>
        <v>0.72415730337078654</v>
      </c>
      <c r="M49" s="331"/>
      <c r="O49" s="331" t="s">
        <v>30</v>
      </c>
      <c r="P49" s="331">
        <f t="shared" si="1"/>
        <v>-0.75217417300343281</v>
      </c>
      <c r="Q49" s="331">
        <f t="shared" si="2"/>
        <v>-0.68166150699839201</v>
      </c>
      <c r="R49" s="331">
        <f t="shared" si="2"/>
        <v>-0.70907092591986154</v>
      </c>
      <c r="S49" s="331">
        <f t="shared" si="2"/>
        <v>-0.54549169529539832</v>
      </c>
      <c r="T49" s="331">
        <f t="shared" si="2"/>
        <v>-0.62324222948960184</v>
      </c>
      <c r="U49" s="331">
        <f t="shared" si="2"/>
        <v>-0.48792458735621791</v>
      </c>
      <c r="V49" s="331">
        <f t="shared" si="2"/>
        <v>-0.36939052666133632</v>
      </c>
      <c r="W49" s="331">
        <f t="shared" si="2"/>
        <v>-0.51021812305154624</v>
      </c>
      <c r="X49" s="331">
        <f t="shared" si="2"/>
        <v>-0.59586970965679298</v>
      </c>
      <c r="Y49" s="331">
        <f t="shared" si="2"/>
        <v>-0.56993418978390387</v>
      </c>
      <c r="Z49" s="331">
        <f t="shared" si="2"/>
        <v>-0.5535015318222104</v>
      </c>
      <c r="AA49" s="331"/>
    </row>
    <row r="50" spans="1:27">
      <c r="A50" s="331" t="s">
        <v>17</v>
      </c>
      <c r="B50" s="331"/>
      <c r="C50" s="331"/>
      <c r="D50" s="331"/>
      <c r="E50" s="331">
        <f t="shared" si="3"/>
        <v>1.5023474178403755</v>
      </c>
      <c r="F50" s="331">
        <f t="shared" si="3"/>
        <v>1.333021515434986</v>
      </c>
      <c r="G50" s="331">
        <f t="shared" si="3"/>
        <v>0.66665079402871363</v>
      </c>
      <c r="H50" s="331">
        <f t="shared" si="3"/>
        <v>0.28646455001193605</v>
      </c>
      <c r="I50" s="331">
        <f t="shared" si="3"/>
        <v>0.89754816112084068</v>
      </c>
      <c r="J50" s="331">
        <f t="shared" si="3"/>
        <v>0.98792535675082327</v>
      </c>
      <c r="K50" s="331">
        <f t="shared" si="3"/>
        <v>1.0368409441870725</v>
      </c>
      <c r="L50" s="331">
        <f t="shared" si="3"/>
        <v>1.2025686843868661</v>
      </c>
      <c r="M50" s="331"/>
      <c r="O50" s="331" t="s">
        <v>17</v>
      </c>
      <c r="P50" s="331">
        <f t="shared" si="1"/>
        <v>-1.0831260911914287</v>
      </c>
      <c r="Q50" s="331">
        <f t="shared" si="2"/>
        <v>-0.99789369119985782</v>
      </c>
      <c r="R50" s="331">
        <f t="shared" si="2"/>
        <v>-1.0659926529973995</v>
      </c>
      <c r="S50" s="331">
        <f t="shared" si="2"/>
        <v>-0.13201482705536829</v>
      </c>
      <c r="T50" s="331">
        <f t="shared" si="2"/>
        <v>-0.25163228801301468</v>
      </c>
      <c r="U50" s="331">
        <f t="shared" si="2"/>
        <v>-0.37226156381790859</v>
      </c>
      <c r="V50" s="331">
        <f t="shared" si="2"/>
        <v>-0.81436337481510024</v>
      </c>
      <c r="W50" s="331">
        <f t="shared" si="2"/>
        <v>-0.38531233702934442</v>
      </c>
      <c r="X50" s="331">
        <f t="shared" si="2"/>
        <v>-0.27374719377981105</v>
      </c>
      <c r="Y50" s="331">
        <f t="shared" si="2"/>
        <v>-0.27270764870620862</v>
      </c>
      <c r="Z50" s="331">
        <f t="shared" si="2"/>
        <v>-0.18984996959845413</v>
      </c>
      <c r="AA50" s="331"/>
    </row>
    <row r="51" spans="1:27">
      <c r="A51" s="331" t="s">
        <v>32</v>
      </c>
      <c r="B51" s="331">
        <f t="shared" ref="B51:D52" si="5">B18/AA18</f>
        <v>0.71107533373582876</v>
      </c>
      <c r="C51" s="331">
        <f t="shared" si="5"/>
        <v>0.67190754552173626</v>
      </c>
      <c r="D51" s="331">
        <f t="shared" si="5"/>
        <v>0.64467969598262753</v>
      </c>
      <c r="E51" s="331">
        <f t="shared" si="3"/>
        <v>0.64775047525170737</v>
      </c>
      <c r="F51" s="331">
        <f t="shared" si="3"/>
        <v>0.49428046886033045</v>
      </c>
      <c r="G51" s="331">
        <f t="shared" si="3"/>
        <v>0.35968237279694548</v>
      </c>
      <c r="H51" s="331">
        <f t="shared" si="3"/>
        <v>0.53638860281496736</v>
      </c>
      <c r="I51" s="331">
        <f t="shared" si="3"/>
        <v>0.51647845447312213</v>
      </c>
      <c r="J51" s="331">
        <f t="shared" si="3"/>
        <v>0.54141460808801234</v>
      </c>
      <c r="K51" s="331">
        <f t="shared" si="3"/>
        <v>0.4224633986452036</v>
      </c>
      <c r="L51" s="331">
        <f t="shared" si="3"/>
        <v>0.70265590608950845</v>
      </c>
      <c r="M51" s="331"/>
      <c r="O51" s="331" t="s">
        <v>32</v>
      </c>
      <c r="P51" s="331">
        <f t="shared" si="1"/>
        <v>-0.79558011444351495</v>
      </c>
      <c r="Q51" s="331">
        <f t="shared" si="2"/>
        <v>-0.73831543522584442</v>
      </c>
      <c r="R51" s="331">
        <f t="shared" si="2"/>
        <v>-0.75938414915356234</v>
      </c>
      <c r="S51" s="331">
        <f t="shared" si="2"/>
        <v>-0.62936827530027339</v>
      </c>
      <c r="T51" s="331">
        <f t="shared" si="2"/>
        <v>-0.72286890426066763</v>
      </c>
      <c r="U51" s="331">
        <f t="shared" si="2"/>
        <v>-0.73941707956104175</v>
      </c>
      <c r="V51" s="331">
        <f t="shared" si="2"/>
        <v>-0.59586455929606386</v>
      </c>
      <c r="W51" s="331">
        <f t="shared" si="2"/>
        <v>-0.70496437502101195</v>
      </c>
      <c r="X51" s="331">
        <f t="shared" si="2"/>
        <v>-0.68368220437536464</v>
      </c>
      <c r="Y51" s="331">
        <f t="shared" si="2"/>
        <v>-0.83464498504566509</v>
      </c>
      <c r="Z51" s="331">
        <f t="shared" si="2"/>
        <v>-0.56984524148631566</v>
      </c>
      <c r="AA51" s="331"/>
    </row>
    <row r="52" spans="1:27">
      <c r="A52" s="331" t="s">
        <v>12</v>
      </c>
      <c r="B52" s="331">
        <f t="shared" si="5"/>
        <v>6.6934121621621623</v>
      </c>
      <c r="C52" s="331">
        <f t="shared" si="5"/>
        <v>6.0670343657191346</v>
      </c>
      <c r="D52" s="331">
        <f t="shared" si="5"/>
        <v>5.1577152600170502</v>
      </c>
      <c r="E52" s="331">
        <f t="shared" si="3"/>
        <v>5.2879469064440165</v>
      </c>
      <c r="F52" s="331">
        <f t="shared" si="3"/>
        <v>5.440860215053763</v>
      </c>
      <c r="G52" s="331">
        <f t="shared" si="3"/>
        <v>2.8305963699222128</v>
      </c>
      <c r="H52" s="331">
        <f t="shared" si="3"/>
        <v>2.6252983293556085</v>
      </c>
      <c r="I52" s="331">
        <f t="shared" si="3"/>
        <v>2.6779882429784454</v>
      </c>
      <c r="J52" s="331">
        <f t="shared" si="3"/>
        <v>2.2802017101512826</v>
      </c>
      <c r="K52" s="331">
        <f t="shared" si="3"/>
        <v>2.0883710705649592</v>
      </c>
      <c r="L52" s="331">
        <f t="shared" si="3"/>
        <v>2.0287194181176988</v>
      </c>
      <c r="M52" s="331"/>
      <c r="O52" s="331" t="s">
        <v>12</v>
      </c>
      <c r="P52" s="331">
        <f t="shared" si="1"/>
        <v>1.623568469332189</v>
      </c>
      <c r="Q52" s="331">
        <f t="shared" si="2"/>
        <v>1.3459856268466308</v>
      </c>
      <c r="R52" s="331">
        <f t="shared" si="2"/>
        <v>1.3870074476432293</v>
      </c>
      <c r="S52" s="331">
        <f t="shared" si="2"/>
        <v>2.0711067446507272</v>
      </c>
      <c r="T52" s="331">
        <f t="shared" si="2"/>
        <v>2.0563077094450817</v>
      </c>
      <c r="U52" s="331">
        <f t="shared" si="2"/>
        <v>2.2159673841929357</v>
      </c>
      <c r="V52" s="331">
        <f t="shared" si="2"/>
        <v>1.2303874394862975</v>
      </c>
      <c r="W52" s="331">
        <f t="shared" si="2"/>
        <v>1.1081711143171602</v>
      </c>
      <c r="X52" s="331">
        <f t="shared" si="2"/>
        <v>0.91267289176139621</v>
      </c>
      <c r="Y52" s="331">
        <f t="shared" si="2"/>
        <v>0.68906910011088029</v>
      </c>
      <c r="Z52" s="331">
        <f t="shared" si="2"/>
        <v>0.43812632209311464</v>
      </c>
      <c r="AA52" s="331"/>
    </row>
    <row r="53" spans="1:27">
      <c r="A53" s="331" t="s">
        <v>14</v>
      </c>
      <c r="B53" s="331"/>
      <c r="C53" s="331"/>
      <c r="D53" s="331"/>
      <c r="E53" s="331">
        <f t="shared" si="3"/>
        <v>0.59299191374663074</v>
      </c>
      <c r="F53" s="331">
        <f t="shared" si="3"/>
        <v>0.70690592713431211</v>
      </c>
      <c r="G53" s="331">
        <f t="shared" si="3"/>
        <v>0.60273972602739723</v>
      </c>
      <c r="H53" s="331">
        <f t="shared" si="3"/>
        <v>0.60010911074740858</v>
      </c>
      <c r="I53" s="331">
        <f t="shared" si="3"/>
        <v>0.66481994459833793</v>
      </c>
      <c r="J53" s="331">
        <f t="shared" si="3"/>
        <v>0.66079295154185025</v>
      </c>
      <c r="K53" s="331">
        <f t="shared" si="3"/>
        <v>0.65181966322650731</v>
      </c>
      <c r="L53" s="331">
        <f t="shared" si="3"/>
        <v>0.60904710920770877</v>
      </c>
      <c r="M53" s="331"/>
      <c r="O53" s="331" t="s">
        <v>14</v>
      </c>
      <c r="P53" s="331">
        <f t="shared" si="1"/>
        <v>-1.0831260911914287</v>
      </c>
      <c r="Q53" s="331">
        <f t="shared" si="2"/>
        <v>-0.99789369119985782</v>
      </c>
      <c r="R53" s="331">
        <f t="shared" si="2"/>
        <v>-1.0659926529973995</v>
      </c>
      <c r="S53" s="331">
        <f t="shared" si="2"/>
        <v>-0.66123635021168692</v>
      </c>
      <c r="T53" s="331">
        <f t="shared" si="2"/>
        <v>-0.60340783591980973</v>
      </c>
      <c r="U53" s="331">
        <f t="shared" si="2"/>
        <v>-0.44870363248268808</v>
      </c>
      <c r="V53" s="331">
        <f t="shared" si="2"/>
        <v>-0.54015621369524014</v>
      </c>
      <c r="W53" s="331">
        <f t="shared" si="2"/>
        <v>-0.58053134135276108</v>
      </c>
      <c r="X53" s="331">
        <f t="shared" si="2"/>
        <v>-0.57408268715168309</v>
      </c>
      <c r="Y53" s="331">
        <f t="shared" si="2"/>
        <v>-0.62486542958044633</v>
      </c>
      <c r="Z53" s="331">
        <f t="shared" si="2"/>
        <v>-0.64099945431389171</v>
      </c>
      <c r="AA53" s="331"/>
    </row>
    <row r="54" spans="1:27">
      <c r="A54" s="331" t="s">
        <v>15</v>
      </c>
      <c r="B54" s="331"/>
      <c r="C54" s="331"/>
      <c r="D54" s="331"/>
      <c r="E54" s="331">
        <f t="shared" si="3"/>
        <v>1.648331959723367</v>
      </c>
      <c r="F54" s="331">
        <f t="shared" si="3"/>
        <v>1.6321080158759598</v>
      </c>
      <c r="G54" s="331">
        <f t="shared" si="3"/>
        <v>0.89816997866846304</v>
      </c>
      <c r="H54" s="331">
        <f t="shared" si="3"/>
        <v>1.3387876534027519</v>
      </c>
      <c r="I54" s="331">
        <f t="shared" si="3"/>
        <v>1.2985607618223136</v>
      </c>
      <c r="J54" s="331">
        <f t="shared" si="3"/>
        <v>1.3542891763783456</v>
      </c>
      <c r="K54" s="331">
        <f t="shared" si="3"/>
        <v>1.4777285201604391</v>
      </c>
      <c r="L54" s="331">
        <f t="shared" si="3"/>
        <v>1.5010721449816697</v>
      </c>
      <c r="M54" s="331"/>
      <c r="O54" s="331" t="s">
        <v>15</v>
      </c>
      <c r="P54" s="331">
        <f t="shared" si="1"/>
        <v>-1.0831260911914287</v>
      </c>
      <c r="Q54" s="331">
        <f t="shared" ref="Q54:Q65" si="6">(C54-C$66)/C$67</f>
        <v>-0.99789369119985782</v>
      </c>
      <c r="R54" s="331">
        <f t="shared" ref="R54:R65" si="7">(D54-D$66)/D$67</f>
        <v>-1.0659926529973995</v>
      </c>
      <c r="S54" s="331">
        <f t="shared" ref="S54:S65" si="8">(E54-E$66)/E$67</f>
        <v>-4.7055577053809319E-2</v>
      </c>
      <c r="T54" s="331">
        <f t="shared" ref="T54:T65" si="9">(F54-F$66)/F$67</f>
        <v>-8.359411817651359E-2</v>
      </c>
      <c r="U54" s="331">
        <f t="shared" ref="U54:U65" si="10">(G54-G$66)/G$67</f>
        <v>-9.5348566384021893E-2</v>
      </c>
      <c r="V54" s="331">
        <f t="shared" ref="V54:V65" si="11">(H54-H$66)/H$67</f>
        <v>0.10564151889323721</v>
      </c>
      <c r="W54" s="331">
        <f t="shared" ref="W54:W65" si="12">(I54-I$66)/I$67</f>
        <v>-4.8931635970193267E-2</v>
      </c>
      <c r="X54" s="331">
        <f t="shared" ref="X54:X65" si="13">(J54-J$66)/J$67</f>
        <v>6.2606089384376534E-2</v>
      </c>
      <c r="Y54" s="331">
        <f t="shared" ref="Y54:Y65" si="14">(K54-K$66)/K$67</f>
        <v>0.13054795831491336</v>
      </c>
      <c r="Z54" s="331">
        <f t="shared" ref="Z54:Z65" si="15">(L54-L$66)/L$67</f>
        <v>3.7049418839901933E-2</v>
      </c>
      <c r="AA54" s="331"/>
    </row>
    <row r="55" spans="1:27">
      <c r="A55" s="331" t="s">
        <v>16</v>
      </c>
      <c r="B55" s="331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1"/>
      <c r="O55" s="331" t="s">
        <v>16</v>
      </c>
      <c r="P55" s="331">
        <f t="shared" si="1"/>
        <v>-1.0831260911914287</v>
      </c>
      <c r="Q55" s="331">
        <f t="shared" si="6"/>
        <v>-0.99789369119985782</v>
      </c>
      <c r="R55" s="331">
        <f t="shared" si="7"/>
        <v>-1.0659926529973995</v>
      </c>
      <c r="S55" s="331">
        <f t="shared" si="8"/>
        <v>-1.0063423977361108</v>
      </c>
      <c r="T55" s="331">
        <f t="shared" si="9"/>
        <v>-1.0005744685397533</v>
      </c>
      <c r="U55" s="331">
        <f t="shared" si="10"/>
        <v>-1.1696221363485233</v>
      </c>
      <c r="V55" s="331">
        <f t="shared" si="11"/>
        <v>-1.0648081165828387</v>
      </c>
      <c r="W55" s="331">
        <f t="shared" si="12"/>
        <v>-1.138201096993618</v>
      </c>
      <c r="X55" s="331">
        <f t="shared" si="13"/>
        <v>-1.1807470651157086</v>
      </c>
      <c r="Y55" s="331">
        <f t="shared" si="14"/>
        <v>-1.2210490108083893</v>
      </c>
      <c r="Z55" s="331">
        <f t="shared" si="15"/>
        <v>-1.1039502567401449</v>
      </c>
      <c r="AA55" s="331"/>
    </row>
    <row r="56" spans="1:27">
      <c r="A56" s="331" t="s">
        <v>18</v>
      </c>
      <c r="B56" s="331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1"/>
      <c r="O56" s="331" t="s">
        <v>18</v>
      </c>
      <c r="P56" s="331">
        <f t="shared" si="1"/>
        <v>-1.0831260911914287</v>
      </c>
      <c r="Q56" s="331">
        <f t="shared" si="6"/>
        <v>-0.99789369119985782</v>
      </c>
      <c r="R56" s="331">
        <f t="shared" si="7"/>
        <v>-1.0659926529973995</v>
      </c>
      <c r="S56" s="331">
        <f t="shared" si="8"/>
        <v>-1.0063423977361108</v>
      </c>
      <c r="T56" s="331">
        <f t="shared" si="9"/>
        <v>-1.0005744685397533</v>
      </c>
      <c r="U56" s="331">
        <f t="shared" si="10"/>
        <v>-1.1696221363485233</v>
      </c>
      <c r="V56" s="331">
        <f t="shared" si="11"/>
        <v>-1.0648081165828387</v>
      </c>
      <c r="W56" s="331">
        <f t="shared" si="12"/>
        <v>-1.138201096993618</v>
      </c>
      <c r="X56" s="331">
        <f t="shared" si="13"/>
        <v>-1.1807470651157086</v>
      </c>
      <c r="Y56" s="331">
        <f t="shared" si="14"/>
        <v>-1.2210490108083893</v>
      </c>
      <c r="Z56" s="331">
        <f t="shared" si="15"/>
        <v>-1.1039502567401449</v>
      </c>
      <c r="AA56" s="331"/>
    </row>
    <row r="57" spans="1:27">
      <c r="A57" s="331" t="s">
        <v>19</v>
      </c>
      <c r="B57" s="331">
        <f t="shared" ref="B57:L57" si="16">B24/AA24</f>
        <v>2.860114404576183</v>
      </c>
      <c r="C57" s="331">
        <f t="shared" si="16"/>
        <v>1.8980199035600698</v>
      </c>
      <c r="D57" s="331">
        <f t="shared" si="16"/>
        <v>1.9610878877019147</v>
      </c>
      <c r="E57" s="331">
        <f t="shared" si="16"/>
        <v>1.875390706397166</v>
      </c>
      <c r="F57" s="331">
        <f t="shared" si="16"/>
        <v>1.8282490597576264</v>
      </c>
      <c r="G57" s="331">
        <f t="shared" si="16"/>
        <v>1.2439744985227803</v>
      </c>
      <c r="H57" s="331">
        <f t="shared" si="16"/>
        <v>1.5124647960780224</v>
      </c>
      <c r="I57" s="331">
        <f t="shared" si="16"/>
        <v>1.602307322544464</v>
      </c>
      <c r="J57" s="331">
        <f t="shared" si="16"/>
        <v>1.7219113215669393</v>
      </c>
      <c r="K57" s="331">
        <f t="shared" si="16"/>
        <v>1.7375251126676441</v>
      </c>
      <c r="L57" s="331">
        <f t="shared" si="16"/>
        <v>1.405174280147218</v>
      </c>
      <c r="M57" s="331"/>
      <c r="O57" s="331" t="s">
        <v>19</v>
      </c>
      <c r="P57" s="331">
        <f t="shared" si="1"/>
        <v>7.3452334548439357E-2</v>
      </c>
      <c r="Q57" s="331">
        <f t="shared" si="6"/>
        <v>-0.26463105759225602</v>
      </c>
      <c r="R57" s="331">
        <f t="shared" si="7"/>
        <v>-0.1333027809547129</v>
      </c>
      <c r="S57" s="331">
        <f t="shared" si="8"/>
        <v>8.5086775656121535E-2</v>
      </c>
      <c r="T57" s="331">
        <f t="shared" si="9"/>
        <v>2.6605379276902149E-2</v>
      </c>
      <c r="U57" s="331">
        <f t="shared" si="10"/>
        <v>0.31825761604983061</v>
      </c>
      <c r="V57" s="331">
        <f t="shared" si="11"/>
        <v>0.2574806457466452</v>
      </c>
      <c r="W57" s="331">
        <f t="shared" si="12"/>
        <v>0.20585956226470964</v>
      </c>
      <c r="X57" s="331">
        <f t="shared" si="13"/>
        <v>0.40011462290648997</v>
      </c>
      <c r="Y57" s="331">
        <f t="shared" si="14"/>
        <v>0.3681696068320417</v>
      </c>
      <c r="Z57" s="331">
        <f t="shared" si="15"/>
        <v>-3.5844767512656611E-2</v>
      </c>
      <c r="AA57" s="331"/>
    </row>
    <row r="58" spans="1:27">
      <c r="A58" s="331" t="s">
        <v>21</v>
      </c>
      <c r="B58" s="331"/>
      <c r="C58" s="331"/>
      <c r="D58" s="331"/>
      <c r="E58" s="331">
        <f t="shared" ref="E58:L59" si="17">E25/AD25</f>
        <v>2.6195400137870526</v>
      </c>
      <c r="F58" s="331">
        <f t="shared" si="17"/>
        <v>2.8831857262912921</v>
      </c>
      <c r="G58" s="331">
        <f t="shared" si="17"/>
        <v>2.2819050060893531</v>
      </c>
      <c r="H58" s="331">
        <f t="shared" si="17"/>
        <v>2.202445739163839</v>
      </c>
      <c r="I58" s="331">
        <f t="shared" si="17"/>
        <v>2.6160979998615823</v>
      </c>
      <c r="J58" s="331">
        <f t="shared" si="17"/>
        <v>2.3479261113742473</v>
      </c>
      <c r="K58" s="331">
        <f t="shared" si="17"/>
        <v>2.4502718700529975</v>
      </c>
      <c r="L58" s="331">
        <f t="shared" si="17"/>
        <v>2.8550798056904929</v>
      </c>
      <c r="M58" s="331"/>
      <c r="O58" s="331" t="s">
        <v>21</v>
      </c>
      <c r="P58" s="331">
        <f t="shared" si="1"/>
        <v>-1.0831260911914287</v>
      </c>
      <c r="Q58" s="331">
        <f t="shared" si="6"/>
        <v>-0.99789369119985782</v>
      </c>
      <c r="R58" s="331">
        <f t="shared" si="7"/>
        <v>-1.0659926529973995</v>
      </c>
      <c r="S58" s="331">
        <f t="shared" si="8"/>
        <v>0.51816253990859895</v>
      </c>
      <c r="T58" s="331">
        <f t="shared" si="9"/>
        <v>0.6193089164688842</v>
      </c>
      <c r="U58" s="331">
        <f t="shared" si="10"/>
        <v>1.5596944690068046</v>
      </c>
      <c r="V58" s="331">
        <f t="shared" si="11"/>
        <v>0.86070397341000826</v>
      </c>
      <c r="W58" s="331">
        <f t="shared" si="12"/>
        <v>1.0562558295307107</v>
      </c>
      <c r="X58" s="331">
        <f t="shared" si="13"/>
        <v>0.97484967746264906</v>
      </c>
      <c r="Y58" s="331">
        <f t="shared" si="14"/>
        <v>1.0200798487281064</v>
      </c>
      <c r="Z58" s="331">
        <f t="shared" si="15"/>
        <v>1.0662619765218189</v>
      </c>
      <c r="AA58" s="331"/>
    </row>
    <row r="59" spans="1:27">
      <c r="A59" s="331" t="s">
        <v>38</v>
      </c>
      <c r="B59" s="331">
        <f>B26/AA26</f>
        <v>0.81343479401731833</v>
      </c>
      <c r="C59" s="331">
        <f>C26/AB26</f>
        <v>0.75975897301545714</v>
      </c>
      <c r="D59" s="331">
        <f>D26/AC26</f>
        <v>0.73279246270609788</v>
      </c>
      <c r="E59" s="331">
        <f t="shared" si="17"/>
        <v>0.74388947927736448</v>
      </c>
      <c r="F59" s="331">
        <f t="shared" si="17"/>
        <v>0.71213366201040806</v>
      </c>
      <c r="G59" s="331">
        <f t="shared" si="17"/>
        <v>0.53269410041283793</v>
      </c>
      <c r="H59" s="331">
        <f t="shared" si="17"/>
        <v>0.53622178132875753</v>
      </c>
      <c r="I59" s="331">
        <f t="shared" si="17"/>
        <v>0.5711177590426979</v>
      </c>
      <c r="J59" s="331">
        <f t="shared" si="17"/>
        <v>0.51813471502590669</v>
      </c>
      <c r="K59" s="331">
        <f t="shared" si="17"/>
        <v>0.54674685620557684</v>
      </c>
      <c r="L59" s="331">
        <f t="shared" si="17"/>
        <v>0.58819330038440421</v>
      </c>
      <c r="M59" s="331"/>
      <c r="O59" s="331" t="s">
        <v>38</v>
      </c>
      <c r="P59" s="331">
        <f t="shared" si="1"/>
        <v>-0.75418780396721763</v>
      </c>
      <c r="Q59" s="331">
        <f t="shared" si="6"/>
        <v>-0.70437576527327672</v>
      </c>
      <c r="R59" s="331">
        <f t="shared" si="7"/>
        <v>-0.71747787578559785</v>
      </c>
      <c r="S59" s="331">
        <f t="shared" si="8"/>
        <v>-0.5734178467647415</v>
      </c>
      <c r="T59" s="331">
        <f t="shared" si="9"/>
        <v>-0.60047069566214373</v>
      </c>
      <c r="U59" s="331">
        <f t="shared" si="10"/>
        <v>-0.53248305739834256</v>
      </c>
      <c r="V59" s="331">
        <f t="shared" si="11"/>
        <v>-0.59601040479084977</v>
      </c>
      <c r="W59" s="331">
        <f t="shared" si="12"/>
        <v>-0.65913138238101066</v>
      </c>
      <c r="X59" s="331">
        <f t="shared" si="13"/>
        <v>-0.70505513489866622</v>
      </c>
      <c r="Y59" s="331">
        <f t="shared" si="14"/>
        <v>-0.72096974479752585</v>
      </c>
      <c r="Z59" s="331">
        <f t="shared" si="15"/>
        <v>-0.65685091700444043</v>
      </c>
      <c r="AA59" s="331"/>
    </row>
    <row r="60" spans="1:27">
      <c r="A60" s="331" t="s">
        <v>22</v>
      </c>
      <c r="B60" s="331"/>
      <c r="C60" s="331"/>
      <c r="D60" s="331"/>
      <c r="E60" s="331">
        <f t="shared" ref="E60:L65" si="18">E27/AD27</f>
        <v>9.9722202436070939E-2</v>
      </c>
      <c r="F60" s="331">
        <f t="shared" si="18"/>
        <v>0.22743947175348497</v>
      </c>
      <c r="G60" s="331">
        <f t="shared" si="18"/>
        <v>0.13935748863136277</v>
      </c>
      <c r="H60" s="331">
        <f t="shared" si="18"/>
        <v>0.10278246824755892</v>
      </c>
      <c r="I60" s="331">
        <f t="shared" si="18"/>
        <v>0.20486012998022041</v>
      </c>
      <c r="J60" s="331">
        <f t="shared" si="18"/>
        <v>0.20025747389500786</v>
      </c>
      <c r="K60" s="331">
        <f t="shared" si="18"/>
        <v>0.19660671375518823</v>
      </c>
      <c r="L60" s="331">
        <f t="shared" si="18"/>
        <v>0.24322905429701547</v>
      </c>
      <c r="M60" s="331"/>
      <c r="O60" s="331" t="s">
        <v>22</v>
      </c>
      <c r="P60" s="331">
        <f t="shared" si="1"/>
        <v>-1.0831260911914287</v>
      </c>
      <c r="Q60" s="331">
        <f t="shared" si="6"/>
        <v>-0.99789369119985782</v>
      </c>
      <c r="R60" s="331">
        <f t="shared" si="7"/>
        <v>-1.0659926529973995</v>
      </c>
      <c r="S60" s="331">
        <f t="shared" si="8"/>
        <v>-0.94830663985249242</v>
      </c>
      <c r="T60" s="331">
        <f t="shared" si="9"/>
        <v>-0.8727903240675462</v>
      </c>
      <c r="U60" s="331">
        <f t="shared" si="10"/>
        <v>-1.0029409174602637</v>
      </c>
      <c r="V60" s="331">
        <f t="shared" si="11"/>
        <v>-0.97494942824797104</v>
      </c>
      <c r="W60" s="331">
        <f t="shared" si="12"/>
        <v>-0.96635863114273812</v>
      </c>
      <c r="X60" s="331">
        <f t="shared" si="13"/>
        <v>-0.99689359702152347</v>
      </c>
      <c r="Y60" s="331">
        <f t="shared" si="14"/>
        <v>-1.0412236675227673</v>
      </c>
      <c r="Z60" s="331">
        <f t="shared" si="15"/>
        <v>-0.9190662237025955</v>
      </c>
      <c r="AA60" s="331"/>
    </row>
    <row r="61" spans="1:27">
      <c r="A61" s="331" t="s">
        <v>24</v>
      </c>
      <c r="B61" s="331"/>
      <c r="C61" s="331"/>
      <c r="D61" s="331"/>
      <c r="E61" s="331">
        <f t="shared" si="18"/>
        <v>0.72202166064981954</v>
      </c>
      <c r="F61" s="331">
        <f t="shared" si="18"/>
        <v>0.88082901554404147</v>
      </c>
      <c r="G61" s="331">
        <f t="shared" si="18"/>
        <v>0.46463603510583379</v>
      </c>
      <c r="H61" s="331">
        <f t="shared" si="18"/>
        <v>0.36269430051813473</v>
      </c>
      <c r="I61" s="331">
        <f t="shared" si="18"/>
        <v>0.56563994446444177</v>
      </c>
      <c r="J61" s="331">
        <f t="shared" si="18"/>
        <v>0.67367984660828106</v>
      </c>
      <c r="K61" s="331">
        <f t="shared" si="18"/>
        <v>0.6744837605063817</v>
      </c>
      <c r="L61" s="331">
        <f t="shared" si="18"/>
        <v>0.79279232564169044</v>
      </c>
      <c r="M61" s="331"/>
      <c r="O61" s="331" t="s">
        <v>24</v>
      </c>
      <c r="P61" s="331">
        <f t="shared" si="1"/>
        <v>-1.0831260911914287</v>
      </c>
      <c r="Q61" s="331">
        <f t="shared" si="6"/>
        <v>-0.99789369119985782</v>
      </c>
      <c r="R61" s="331">
        <f t="shared" si="7"/>
        <v>-1.0659926529973995</v>
      </c>
      <c r="S61" s="331">
        <f t="shared" si="8"/>
        <v>-0.58614435496761308</v>
      </c>
      <c r="T61" s="331">
        <f t="shared" si="9"/>
        <v>-0.50569123077182598</v>
      </c>
      <c r="U61" s="331">
        <f t="shared" si="10"/>
        <v>-0.6138852223767608</v>
      </c>
      <c r="V61" s="331">
        <f t="shared" si="11"/>
        <v>-0.74771868813485109</v>
      </c>
      <c r="W61" s="331">
        <f t="shared" si="12"/>
        <v>-0.6637263280382858</v>
      </c>
      <c r="X61" s="331">
        <f t="shared" si="13"/>
        <v>-0.56225141661357902</v>
      </c>
      <c r="Y61" s="331">
        <f t="shared" si="14"/>
        <v>-0.60413582683307021</v>
      </c>
      <c r="Z61" s="331">
        <f t="shared" si="15"/>
        <v>-0.50133046302558915</v>
      </c>
      <c r="AA61" s="331"/>
    </row>
    <row r="62" spans="1:27">
      <c r="A62" s="331" t="s">
        <v>23</v>
      </c>
      <c r="B62" s="331"/>
      <c r="C62" s="331"/>
      <c r="D62" s="331"/>
      <c r="E62" s="331">
        <f t="shared" si="18"/>
        <v>3.4623217922606924</v>
      </c>
      <c r="F62" s="331">
        <f t="shared" si="18"/>
        <v>2.6104417670682731</v>
      </c>
      <c r="G62" s="331">
        <f t="shared" si="18"/>
        <v>1.6260162601626016</v>
      </c>
      <c r="H62" s="331">
        <f t="shared" si="18"/>
        <v>2.1367521367521367</v>
      </c>
      <c r="I62" s="331">
        <f t="shared" si="18"/>
        <v>2.0691082143596109</v>
      </c>
      <c r="J62" s="331">
        <f t="shared" si="18"/>
        <v>2.1810250817884405</v>
      </c>
      <c r="K62" s="331">
        <f t="shared" si="18"/>
        <v>2.0846362309776945</v>
      </c>
      <c r="L62" s="331">
        <f t="shared" si="18"/>
        <v>1.9217736875130726</v>
      </c>
      <c r="M62" s="331"/>
      <c r="O62" s="331" t="s">
        <v>23</v>
      </c>
      <c r="P62" s="331">
        <f t="shared" si="1"/>
        <v>-1.0831260911914287</v>
      </c>
      <c r="Q62" s="331">
        <f t="shared" si="6"/>
        <v>-0.99789369119985782</v>
      </c>
      <c r="R62" s="331">
        <f t="shared" si="7"/>
        <v>-1.0659926529973995</v>
      </c>
      <c r="S62" s="331">
        <f t="shared" si="8"/>
        <v>1.008639866415473</v>
      </c>
      <c r="T62" s="331">
        <f t="shared" si="9"/>
        <v>0.46607098806280939</v>
      </c>
      <c r="U62" s="331">
        <f t="shared" si="10"/>
        <v>0.77520605220306482</v>
      </c>
      <c r="V62" s="331">
        <f t="shared" si="11"/>
        <v>0.80327062854724685</v>
      </c>
      <c r="W62" s="331">
        <f t="shared" si="12"/>
        <v>0.59742534091890476</v>
      </c>
      <c r="X62" s="331">
        <f t="shared" si="13"/>
        <v>0.82162027472920263</v>
      </c>
      <c r="Y62" s="331">
        <f t="shared" si="14"/>
        <v>0.68565304784049397</v>
      </c>
      <c r="Z62" s="331">
        <f t="shared" si="15"/>
        <v>0.35683439729622907</v>
      </c>
      <c r="AA62" s="331"/>
    </row>
    <row r="63" spans="1:27">
      <c r="A63" s="331" t="s">
        <v>10</v>
      </c>
      <c r="B63" s="331">
        <f t="shared" ref="B63:D65" si="19">B30/AA30</f>
        <v>1.389222378485919</v>
      </c>
      <c r="C63" s="331">
        <f t="shared" si="19"/>
        <v>1.400020639124901</v>
      </c>
      <c r="D63" s="331">
        <f t="shared" si="19"/>
        <v>1.2001097243176519</v>
      </c>
      <c r="E63" s="331">
        <f t="shared" si="18"/>
        <v>1.1917659804983749</v>
      </c>
      <c r="F63" s="331">
        <f t="shared" si="18"/>
        <v>1.2819597200399944</v>
      </c>
      <c r="G63" s="331">
        <f t="shared" si="18"/>
        <v>0.55433160400824388</v>
      </c>
      <c r="H63" s="331">
        <f t="shared" si="18"/>
        <v>0.81515909903467998</v>
      </c>
      <c r="I63" s="331">
        <f t="shared" si="18"/>
        <v>1.0709747685605373</v>
      </c>
      <c r="J63" s="331">
        <f t="shared" si="18"/>
        <v>0.90693714370326495</v>
      </c>
      <c r="K63" s="331">
        <f t="shared" si="18"/>
        <v>1.0318461881077872</v>
      </c>
      <c r="L63" s="331">
        <f t="shared" si="18"/>
        <v>1.0922425952045134</v>
      </c>
      <c r="M63" s="331"/>
      <c r="O63" s="331" t="s">
        <v>10</v>
      </c>
      <c r="P63" s="331">
        <f t="shared" si="1"/>
        <v>-0.52134974093738018</v>
      </c>
      <c r="Q63" s="331">
        <f t="shared" si="6"/>
        <v>-0.45702327196759035</v>
      </c>
      <c r="R63" s="331">
        <f t="shared" si="7"/>
        <v>-0.49522262671229872</v>
      </c>
      <c r="S63" s="331">
        <f t="shared" si="8"/>
        <v>-0.31276523830186787</v>
      </c>
      <c r="T63" s="331">
        <f t="shared" si="9"/>
        <v>-0.28032074648268623</v>
      </c>
      <c r="U63" s="331">
        <f t="shared" si="10"/>
        <v>-0.50660310284117005</v>
      </c>
      <c r="V63" s="331">
        <f t="shared" si="11"/>
        <v>-0.35214642755759501</v>
      </c>
      <c r="W63" s="331">
        <f t="shared" si="12"/>
        <v>-0.23983719811643125</v>
      </c>
      <c r="X63" s="331">
        <f t="shared" si="13"/>
        <v>-0.34810129180139565</v>
      </c>
      <c r="Y63" s="331">
        <f t="shared" si="14"/>
        <v>-0.27727607726813369</v>
      </c>
      <c r="Z63" s="331">
        <f t="shared" si="15"/>
        <v>-0.27371138317935634</v>
      </c>
      <c r="AA63" s="331"/>
    </row>
    <row r="64" spans="1:27">
      <c r="A64" s="331" t="s">
        <v>26</v>
      </c>
      <c r="B64" s="331">
        <f t="shared" si="19"/>
        <v>1.2013910844135314</v>
      </c>
      <c r="C64" s="331">
        <f t="shared" si="19"/>
        <v>1.0678391959798994</v>
      </c>
      <c r="D64" s="331">
        <f t="shared" si="19"/>
        <v>0.96393034825870649</v>
      </c>
      <c r="E64" s="331">
        <f t="shared" si="18"/>
        <v>0.98008220044261773</v>
      </c>
      <c r="F64" s="331">
        <f t="shared" si="18"/>
        <v>1.020082881734141</v>
      </c>
      <c r="G64" s="331">
        <f t="shared" si="18"/>
        <v>0.71128354348528933</v>
      </c>
      <c r="H64" s="331">
        <f t="shared" si="18"/>
        <v>0.68203962325430334</v>
      </c>
      <c r="I64" s="331">
        <f t="shared" si="18"/>
        <v>0.68071312803889794</v>
      </c>
      <c r="J64" s="331">
        <f t="shared" si="18"/>
        <v>0.7175472928897586</v>
      </c>
      <c r="K64" s="331">
        <f t="shared" si="18"/>
        <v>0.75444466312405689</v>
      </c>
      <c r="L64" s="331">
        <f t="shared" si="18"/>
        <v>0.76597001213950588</v>
      </c>
      <c r="M64" s="331"/>
      <c r="O64" s="331" t="s">
        <v>26</v>
      </c>
      <c r="P64" s="331">
        <f t="shared" si="1"/>
        <v>-0.59730531182480262</v>
      </c>
      <c r="Q64" s="331">
        <f t="shared" si="6"/>
        <v>-0.58535503465311733</v>
      </c>
      <c r="R64" s="331">
        <f t="shared" si="7"/>
        <v>-0.60754911315736837</v>
      </c>
      <c r="S64" s="331">
        <f t="shared" si="8"/>
        <v>-0.4359597557422617</v>
      </c>
      <c r="T64" s="331">
        <f t="shared" si="9"/>
        <v>-0.42745311309436351</v>
      </c>
      <c r="U64" s="331">
        <f t="shared" si="10"/>
        <v>-0.31887770081334754</v>
      </c>
      <c r="V64" s="331">
        <f t="shared" si="11"/>
        <v>-0.46852757396710359</v>
      </c>
      <c r="W64" s="331">
        <f t="shared" si="12"/>
        <v>-0.56719968998209225</v>
      </c>
      <c r="X64" s="331">
        <f t="shared" si="13"/>
        <v>-0.52197735353659502</v>
      </c>
      <c r="Y64" s="331">
        <f t="shared" si="14"/>
        <v>-0.53099998885473876</v>
      </c>
      <c r="Z64" s="331">
        <f t="shared" si="15"/>
        <v>-0.5217187242471526</v>
      </c>
      <c r="AA64" s="331"/>
    </row>
    <row r="65" spans="1:27">
      <c r="A65" s="331" t="s">
        <v>42</v>
      </c>
      <c r="B65" s="331">
        <f t="shared" si="19"/>
        <v>1.8341589997640952</v>
      </c>
      <c r="C65" s="331">
        <f t="shared" si="19"/>
        <v>1.7183742888980118</v>
      </c>
      <c r="D65" s="331">
        <f t="shared" si="19"/>
        <v>1.6454352441613589</v>
      </c>
      <c r="E65" s="331">
        <f t="shared" si="18"/>
        <v>1.4687745262921852</v>
      </c>
      <c r="F65" s="331">
        <f t="shared" si="18"/>
        <v>1.5300051000170001</v>
      </c>
      <c r="G65" s="331">
        <f t="shared" si="18"/>
        <v>0.98394028500339292</v>
      </c>
      <c r="H65" s="331">
        <f t="shared" si="18"/>
        <v>1.2005772005772006</v>
      </c>
      <c r="I65" s="331">
        <f t="shared" si="18"/>
        <v>1.364375290292615</v>
      </c>
      <c r="J65" s="331">
        <f t="shared" si="18"/>
        <v>1.2526217664879982</v>
      </c>
      <c r="K65" s="331">
        <f t="shared" si="18"/>
        <v>1.3560703061343267</v>
      </c>
      <c r="L65" s="331">
        <f t="shared" si="18"/>
        <v>1.3396772211336681</v>
      </c>
      <c r="M65" s="331"/>
      <c r="O65" s="331" t="s">
        <v>42</v>
      </c>
      <c r="P65" s="331">
        <f t="shared" si="1"/>
        <v>-0.34142543575274753</v>
      </c>
      <c r="Q65" s="331">
        <f t="shared" si="6"/>
        <v>-0.33403360509772695</v>
      </c>
      <c r="R65" s="331">
        <f t="shared" si="7"/>
        <v>-0.28342661046791956</v>
      </c>
      <c r="S65" s="331">
        <f t="shared" si="8"/>
        <v>-0.15155338675166891</v>
      </c>
      <c r="T65" s="331">
        <f t="shared" si="9"/>
        <v>-0.14095941915336563</v>
      </c>
      <c r="U65" s="331">
        <f t="shared" si="10"/>
        <v>7.2386669590171456E-3</v>
      </c>
      <c r="V65" s="331">
        <f t="shared" si="11"/>
        <v>-1.5190469448968159E-2</v>
      </c>
      <c r="W65" s="331">
        <f t="shared" si="12"/>
        <v>6.2754502609903666E-3</v>
      </c>
      <c r="X65" s="331">
        <f t="shared" si="13"/>
        <v>-3.0733277865873158E-2</v>
      </c>
      <c r="Y65" s="331">
        <f t="shared" si="14"/>
        <v>1.9273883880189104E-2</v>
      </c>
      <c r="Z65" s="331">
        <f t="shared" si="15"/>
        <v>-8.5630597817848431E-2</v>
      </c>
      <c r="AA65" s="331"/>
    </row>
    <row r="66" spans="1:27">
      <c r="B66" s="331">
        <f>AVERAGE(B38:B65)</f>
        <v>2.6784733887865708</v>
      </c>
      <c r="C66" s="331">
        <f t="shared" ref="C66:K66" si="20">AVERAGE(C38:C65)</f>
        <v>2.5830064164266733</v>
      </c>
      <c r="D66" s="331">
        <f t="shared" si="20"/>
        <v>2.2413723391184779</v>
      </c>
      <c r="E66" s="331">
        <f t="shared" si="20"/>
        <v>1.7291870385889891</v>
      </c>
      <c r="F66" s="331">
        <f t="shared" si="20"/>
        <v>1.7808948795224107</v>
      </c>
      <c r="G66" s="331">
        <f t="shared" si="20"/>
        <v>0.97788823873701836</v>
      </c>
      <c r="H66" s="331">
        <f t="shared" si="20"/>
        <v>1.2179524146242351</v>
      </c>
      <c r="I66" s="331">
        <f t="shared" si="20"/>
        <v>1.3568940803961829</v>
      </c>
      <c r="J66" s="331">
        <f t="shared" si="20"/>
        <v>1.2860971675980835</v>
      </c>
      <c r="K66" s="331">
        <f t="shared" si="20"/>
        <v>1.3349977759684073</v>
      </c>
      <c r="L66" s="331">
        <f>AVERAGE(L38:L65)</f>
        <v>1.4523308071893837</v>
      </c>
    </row>
    <row r="67" spans="1:27">
      <c r="B67" s="12">
        <f>STDEV(B38:B65)</f>
        <v>2.4729100430405797</v>
      </c>
      <c r="C67" s="12">
        <f t="shared" ref="C67:L67" si="21">STDEV(C38:C65)</f>
        <v>2.5884585093637491</v>
      </c>
      <c r="D67" s="12">
        <f t="shared" si="21"/>
        <v>2.1026151848383758</v>
      </c>
      <c r="E67" s="12">
        <f t="shared" si="21"/>
        <v>1.7182889665376369</v>
      </c>
      <c r="F67" s="12">
        <f t="shared" si="21"/>
        <v>1.7798723988245109</v>
      </c>
      <c r="G67" s="12">
        <f t="shared" si="21"/>
        <v>0.83607193156408233</v>
      </c>
      <c r="H67" s="12">
        <f t="shared" si="21"/>
        <v>1.1438233759269831</v>
      </c>
      <c r="I67" s="12">
        <f t="shared" si="21"/>
        <v>1.1921391430567134</v>
      </c>
      <c r="J67" s="12">
        <f t="shared" si="21"/>
        <v>1.0892232600824217</v>
      </c>
      <c r="K67" s="12">
        <f t="shared" si="21"/>
        <v>1.0933203861199468</v>
      </c>
      <c r="L67" s="12">
        <f t="shared" si="21"/>
        <v>1.315576311814965</v>
      </c>
    </row>
  </sheetData>
  <mergeCells count="4">
    <mergeCell ref="B1:M1"/>
    <mergeCell ref="P1:AA1"/>
    <mergeCell ref="B34:M34"/>
    <mergeCell ref="P34:AA3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5"/>
  <sheetViews>
    <sheetView workbookViewId="0"/>
  </sheetViews>
  <sheetFormatPr defaultRowHeight="13.8"/>
  <cols>
    <col min="1" max="1" width="9" style="12"/>
    <col min="2" max="21" width="9.125" style="12" bestFit="1" customWidth="1"/>
    <col min="22" max="23" width="9" style="12"/>
    <col min="24" max="35" width="11.625" style="12" bestFit="1" customWidth="1"/>
    <col min="36" max="42" width="9.125" style="12" bestFit="1" customWidth="1"/>
    <col min="43" max="43" width="14" style="12" customWidth="1"/>
    <col min="44" max="16384" width="9" style="12"/>
  </cols>
  <sheetData>
    <row r="1" spans="1:43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X1" s="232" t="s">
        <v>163</v>
      </c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</row>
    <row r="2" spans="1:43">
      <c r="A2" s="12" t="s">
        <v>141</v>
      </c>
      <c r="W2" s="12" t="s">
        <v>141</v>
      </c>
    </row>
    <row r="3" spans="1:43">
      <c r="A3" s="12" t="s">
        <v>80</v>
      </c>
      <c r="W3" s="12" t="s">
        <v>80</v>
      </c>
    </row>
    <row r="4" spans="1:43">
      <c r="A4" s="12" t="s">
        <v>75</v>
      </c>
      <c r="B4" s="12" t="s">
        <v>49</v>
      </c>
      <c r="C4" s="12" t="s">
        <v>50</v>
      </c>
      <c r="D4" s="12" t="s">
        <v>51</v>
      </c>
      <c r="E4" s="12" t="s">
        <v>52</v>
      </c>
      <c r="F4" s="12" t="s">
        <v>53</v>
      </c>
      <c r="G4" s="12" t="s">
        <v>54</v>
      </c>
      <c r="H4" s="12" t="s">
        <v>55</v>
      </c>
      <c r="I4" s="12" t="s">
        <v>56</v>
      </c>
      <c r="J4" s="12" t="s">
        <v>57</v>
      </c>
      <c r="K4" s="12" t="s">
        <v>58</v>
      </c>
      <c r="L4" s="12" t="s">
        <v>59</v>
      </c>
      <c r="M4" s="12" t="s">
        <v>60</v>
      </c>
      <c r="N4" s="12" t="s">
        <v>61</v>
      </c>
      <c r="O4" s="12" t="s">
        <v>62</v>
      </c>
      <c r="P4" s="12" t="s">
        <v>63</v>
      </c>
      <c r="Q4" s="12" t="s">
        <v>64</v>
      </c>
      <c r="R4" s="12" t="s">
        <v>65</v>
      </c>
      <c r="S4" s="12" t="s">
        <v>66</v>
      </c>
      <c r="T4" s="12" t="s">
        <v>73</v>
      </c>
      <c r="U4" s="12" t="s">
        <v>76</v>
      </c>
      <c r="W4" s="12" t="s">
        <v>75</v>
      </c>
      <c r="X4" s="12" t="s">
        <v>49</v>
      </c>
      <c r="Y4" s="12" t="s">
        <v>50</v>
      </c>
      <c r="Z4" s="12" t="s">
        <v>51</v>
      </c>
      <c r="AA4" s="12" t="s">
        <v>52</v>
      </c>
      <c r="AB4" s="12" t="s">
        <v>53</v>
      </c>
      <c r="AC4" s="12" t="s">
        <v>54</v>
      </c>
      <c r="AD4" s="12" t="s">
        <v>55</v>
      </c>
      <c r="AE4" s="12" t="s">
        <v>56</v>
      </c>
      <c r="AF4" s="12" t="s">
        <v>57</v>
      </c>
      <c r="AG4" s="12" t="s">
        <v>58</v>
      </c>
      <c r="AH4" s="12" t="s">
        <v>59</v>
      </c>
      <c r="AI4" s="12" t="s">
        <v>60</v>
      </c>
      <c r="AJ4" s="12" t="s">
        <v>61</v>
      </c>
      <c r="AK4" s="12" t="s">
        <v>62</v>
      </c>
      <c r="AL4" s="12" t="s">
        <v>63</v>
      </c>
      <c r="AM4" s="12" t="s">
        <v>64</v>
      </c>
      <c r="AN4" s="12" t="s">
        <v>65</v>
      </c>
      <c r="AO4" s="12" t="s">
        <v>66</v>
      </c>
      <c r="AP4" s="12" t="s">
        <v>73</v>
      </c>
      <c r="AQ4" s="12" t="s">
        <v>76</v>
      </c>
    </row>
    <row r="5" spans="1:43">
      <c r="A5" s="12" t="s">
        <v>4</v>
      </c>
      <c r="B5" s="12">
        <v>19</v>
      </c>
      <c r="C5" s="12">
        <v>25</v>
      </c>
      <c r="D5" s="12">
        <v>33.799999999999997</v>
      </c>
      <c r="E5" s="12">
        <v>41</v>
      </c>
      <c r="F5" s="12">
        <v>45</v>
      </c>
      <c r="G5" s="12">
        <v>48.4</v>
      </c>
      <c r="H5" s="12">
        <v>48.6</v>
      </c>
      <c r="I5" s="12">
        <v>49.4</v>
      </c>
      <c r="J5" s="12">
        <v>51</v>
      </c>
      <c r="K5" s="12">
        <v>51.7</v>
      </c>
      <c r="L5" s="12">
        <v>53.8</v>
      </c>
      <c r="M5" s="12">
        <v>54.6</v>
      </c>
      <c r="N5" s="12">
        <v>56.8</v>
      </c>
      <c r="O5" s="12">
        <v>56.2</v>
      </c>
      <c r="P5" s="12">
        <v>57.4</v>
      </c>
      <c r="Q5" s="12">
        <v>57.7</v>
      </c>
      <c r="R5" s="12">
        <v>57.4</v>
      </c>
      <c r="S5" s="12">
        <v>55.7</v>
      </c>
      <c r="T5" s="12">
        <v>54.9</v>
      </c>
      <c r="U5" s="12">
        <v>55.1</v>
      </c>
      <c r="W5" s="12" t="s">
        <v>4</v>
      </c>
      <c r="X5" s="12">
        <f>(B5-B$33)/B$34</f>
        <v>0.38107768616677418</v>
      </c>
      <c r="Y5" s="12">
        <f t="shared" ref="Y5:AQ18" si="0">(C5-C$33)/C$34</f>
        <v>0.58258063256192849</v>
      </c>
      <c r="Z5" s="12">
        <f t="shared" si="0"/>
        <v>1.0548293396566581</v>
      </c>
      <c r="AA5" s="12">
        <f t="shared" si="0"/>
        <v>1.3444254247198306</v>
      </c>
      <c r="AB5" s="12">
        <f t="shared" si="0"/>
        <v>1.4313548701986298</v>
      </c>
      <c r="AC5" s="12">
        <f t="shared" si="0"/>
        <v>1.6238193292630185</v>
      </c>
      <c r="AD5" s="12">
        <f t="shared" si="0"/>
        <v>1.6063512164270211</v>
      </c>
      <c r="AE5" s="12">
        <f t="shared" si="0"/>
        <v>1.5705297301001486</v>
      </c>
      <c r="AF5" s="12">
        <f t="shared" si="0"/>
        <v>1.5600062216307535</v>
      </c>
      <c r="AG5" s="12">
        <f t="shared" si="0"/>
        <v>1.6089012517361616</v>
      </c>
      <c r="AH5" s="12">
        <f t="shared" si="0"/>
        <v>1.6295393492461434</v>
      </c>
      <c r="AI5" s="12">
        <f t="shared" si="0"/>
        <v>1.620798777233819</v>
      </c>
      <c r="AJ5" s="12">
        <f t="shared" si="0"/>
        <v>1.6788612343913509</v>
      </c>
      <c r="AK5" s="12">
        <f t="shared" si="0"/>
        <v>1.5840055464604677</v>
      </c>
      <c r="AL5" s="12">
        <f t="shared" si="0"/>
        <v>1.623905219346675</v>
      </c>
      <c r="AM5" s="12">
        <f t="shared" si="0"/>
        <v>1.7037508224408899</v>
      </c>
      <c r="AN5" s="12">
        <f t="shared" si="0"/>
        <v>1.7096656645470911</v>
      </c>
      <c r="AO5" s="12">
        <f t="shared" si="0"/>
        <v>1.5807821858178432</v>
      </c>
      <c r="AP5" s="12">
        <f t="shared" si="0"/>
        <v>1.5301170199923995</v>
      </c>
      <c r="AQ5" s="12">
        <f t="shared" si="0"/>
        <v>1.4122164438769431</v>
      </c>
    </row>
    <row r="6" spans="1:43">
      <c r="A6" s="12" t="s">
        <v>5</v>
      </c>
      <c r="B6" s="12">
        <v>0</v>
      </c>
      <c r="C6" s="12">
        <v>0</v>
      </c>
      <c r="D6" s="12">
        <v>0</v>
      </c>
      <c r="E6" s="12">
        <v>15.9</v>
      </c>
      <c r="F6" s="12">
        <v>15.7</v>
      </c>
      <c r="G6" s="12">
        <v>15.5</v>
      </c>
      <c r="H6" s="12">
        <v>16.100000000000001</v>
      </c>
      <c r="I6" s="12">
        <v>16.3</v>
      </c>
      <c r="J6" s="12">
        <v>16.5</v>
      </c>
      <c r="K6" s="12">
        <v>17.2</v>
      </c>
      <c r="L6" s="12">
        <v>18.3</v>
      </c>
      <c r="M6" s="12">
        <v>19.100000000000001</v>
      </c>
      <c r="N6" s="12">
        <v>20.6</v>
      </c>
      <c r="O6" s="12">
        <v>19.399999999999999</v>
      </c>
      <c r="P6" s="12">
        <v>19.899999999999999</v>
      </c>
      <c r="Q6" s="12">
        <v>24.5</v>
      </c>
      <c r="R6" s="12">
        <v>26.2</v>
      </c>
      <c r="S6" s="12">
        <v>25</v>
      </c>
      <c r="T6" s="12">
        <v>28.5</v>
      </c>
      <c r="U6" s="12">
        <v>23.1</v>
      </c>
      <c r="W6" s="12" t="s">
        <v>5</v>
      </c>
      <c r="X6" s="12">
        <f t="shared" ref="X6:X32" si="1">(B6-B$33)/B$34</f>
        <v>-0.85484994464438546</v>
      </c>
      <c r="Y6" s="12">
        <f t="shared" si="0"/>
        <v>-0.85648227207848793</v>
      </c>
      <c r="Z6" s="12">
        <f t="shared" si="0"/>
        <v>-0.86042690763729102</v>
      </c>
      <c r="AA6" s="12">
        <f t="shared" si="0"/>
        <v>-5.9819185030747887E-2</v>
      </c>
      <c r="AB6" s="12">
        <f t="shared" si="0"/>
        <v>-0.11986194060251895</v>
      </c>
      <c r="AC6" s="12">
        <f t="shared" si="0"/>
        <v>-0.15083459566850163</v>
      </c>
      <c r="AD6" s="12">
        <f t="shared" si="0"/>
        <v>-0.14903258483662898</v>
      </c>
      <c r="AE6" s="12">
        <f t="shared" si="0"/>
        <v>-0.17153607577114716</v>
      </c>
      <c r="AF6" s="12">
        <f t="shared" si="0"/>
        <v>-0.24581681235588385</v>
      </c>
      <c r="AG6" s="12">
        <f t="shared" si="0"/>
        <v>-0.33947565412997804</v>
      </c>
      <c r="AH6" s="12">
        <f t="shared" si="0"/>
        <v>-0.29993991727940139</v>
      </c>
      <c r="AI6" s="12">
        <f t="shared" si="0"/>
        <v>-0.29077453146387416</v>
      </c>
      <c r="AJ6" s="12">
        <f t="shared" si="0"/>
        <v>-0.26149651609790064</v>
      </c>
      <c r="AK6" s="12">
        <f t="shared" si="0"/>
        <v>-0.35603880760213225</v>
      </c>
      <c r="AL6" s="12">
        <f t="shared" si="0"/>
        <v>-0.38682647913682572</v>
      </c>
      <c r="AM6" s="12">
        <f t="shared" si="0"/>
        <v>-0.19917692541571363</v>
      </c>
      <c r="AN6" s="12">
        <f t="shared" si="0"/>
        <v>-0.22952405831494294</v>
      </c>
      <c r="AO6" s="12">
        <f t="shared" si="0"/>
        <v>-0.44733776482248222</v>
      </c>
      <c r="AP6" s="12">
        <f t="shared" si="0"/>
        <v>-0.24437702013684703</v>
      </c>
      <c r="AQ6" s="12">
        <f t="shared" si="0"/>
        <v>-0.82628792525631223</v>
      </c>
    </row>
    <row r="7" spans="1:43">
      <c r="A7" s="12" t="s">
        <v>6</v>
      </c>
      <c r="B7" s="12">
        <v>0</v>
      </c>
      <c r="C7" s="12">
        <v>0</v>
      </c>
      <c r="D7" s="12">
        <v>0</v>
      </c>
      <c r="E7" s="12">
        <v>0.6</v>
      </c>
      <c r="F7" s="12">
        <v>0.9</v>
      </c>
      <c r="G7" s="12">
        <v>0.9</v>
      </c>
      <c r="H7" s="12">
        <v>0.9</v>
      </c>
      <c r="I7" s="12">
        <v>0.9</v>
      </c>
      <c r="J7" s="12">
        <v>0.9</v>
      </c>
      <c r="K7" s="12">
        <v>5.5</v>
      </c>
      <c r="L7" s="12">
        <v>6.2</v>
      </c>
      <c r="M7" s="12">
        <v>7.4</v>
      </c>
      <c r="N7" s="12">
        <v>10.1</v>
      </c>
      <c r="O7" s="12">
        <v>10.4</v>
      </c>
      <c r="P7" s="12">
        <v>12.4</v>
      </c>
      <c r="Q7" s="12">
        <v>15.8</v>
      </c>
      <c r="R7" s="12">
        <v>17</v>
      </c>
      <c r="S7" s="12">
        <v>23.2</v>
      </c>
      <c r="T7" s="12">
        <v>24.2</v>
      </c>
      <c r="U7" s="12">
        <v>25.4</v>
      </c>
      <c r="W7" s="12" t="s">
        <v>6</v>
      </c>
      <c r="X7" s="12">
        <f t="shared" si="1"/>
        <v>-0.85484994464438546</v>
      </c>
      <c r="Y7" s="12">
        <f t="shared" si="0"/>
        <v>-0.85648227207848793</v>
      </c>
      <c r="Z7" s="12">
        <f t="shared" si="0"/>
        <v>-0.86042690763729102</v>
      </c>
      <c r="AA7" s="12">
        <f t="shared" si="0"/>
        <v>-0.91579299097432754</v>
      </c>
      <c r="AB7" s="12">
        <f t="shared" si="0"/>
        <v>-0.90341172899354294</v>
      </c>
      <c r="AC7" s="12">
        <f t="shared" si="0"/>
        <v>-0.93837098788735263</v>
      </c>
      <c r="AD7" s="12">
        <f t="shared" si="0"/>
        <v>-0.97001208573532083</v>
      </c>
      <c r="AE7" s="12">
        <f t="shared" si="0"/>
        <v>-0.98204403378981664</v>
      </c>
      <c r="AF7" s="12">
        <f t="shared" si="0"/>
        <v>-1.0623628798976679</v>
      </c>
      <c r="AG7" s="12">
        <f t="shared" si="0"/>
        <v>-1.0002295613367558</v>
      </c>
      <c r="AH7" s="12">
        <f t="shared" si="0"/>
        <v>-0.95759341375712248</v>
      </c>
      <c r="AI7" s="12">
        <f t="shared" si="0"/>
        <v>-0.92078601630226875</v>
      </c>
      <c r="AJ7" s="12">
        <f t="shared" si="0"/>
        <v>-0.82430746582544612</v>
      </c>
      <c r="AK7" s="12">
        <f t="shared" si="0"/>
        <v>-0.83050617680222449</v>
      </c>
      <c r="AL7" s="12">
        <f t="shared" si="0"/>
        <v>-0.78897281883352577</v>
      </c>
      <c r="AM7" s="12">
        <f t="shared" si="0"/>
        <v>-0.69783570271548623</v>
      </c>
      <c r="AN7" s="12">
        <f t="shared" si="0"/>
        <v>-0.80133641249220933</v>
      </c>
      <c r="AO7" s="12">
        <f t="shared" si="0"/>
        <v>-0.5662503352183319</v>
      </c>
      <c r="AP7" s="12">
        <f t="shared" si="0"/>
        <v>-0.53340445849123197</v>
      </c>
      <c r="AQ7" s="12">
        <f t="shared" si="0"/>
        <v>-0.66539542372485971</v>
      </c>
    </row>
    <row r="8" spans="1:43">
      <c r="A8" s="12" t="s">
        <v>7</v>
      </c>
      <c r="B8" s="12">
        <v>25.2</v>
      </c>
      <c r="C8" s="12">
        <v>32.6</v>
      </c>
      <c r="D8" s="12">
        <v>30.1</v>
      </c>
      <c r="E8" s="12">
        <v>30.5</v>
      </c>
      <c r="F8" s="12">
        <v>33.799999999999997</v>
      </c>
      <c r="G8" s="12">
        <v>31.5</v>
      </c>
      <c r="H8" s="12">
        <v>30.8</v>
      </c>
      <c r="I8" s="12">
        <v>32.799999999999997</v>
      </c>
      <c r="J8" s="12">
        <v>33.6</v>
      </c>
      <c r="K8" s="12">
        <v>34</v>
      </c>
      <c r="L8" s="12">
        <v>34.4</v>
      </c>
      <c r="M8" s="12">
        <v>35.299999999999997</v>
      </c>
      <c r="N8" s="12">
        <v>37.6</v>
      </c>
      <c r="O8" s="12">
        <v>42</v>
      </c>
      <c r="P8" s="12">
        <v>43.7</v>
      </c>
      <c r="Q8" s="12">
        <v>42.3</v>
      </c>
      <c r="R8" s="12">
        <v>41.5</v>
      </c>
      <c r="S8" s="12">
        <v>41</v>
      </c>
      <c r="T8" s="12">
        <v>43.5</v>
      </c>
      <c r="U8" s="12">
        <v>44.3</v>
      </c>
      <c r="W8" s="12" t="s">
        <v>7</v>
      </c>
      <c r="X8" s="12">
        <f t="shared" si="1"/>
        <v>0.78438038674725774</v>
      </c>
      <c r="Y8" s="12">
        <f t="shared" si="0"/>
        <v>1.0200557555726151</v>
      </c>
      <c r="Z8" s="12">
        <f t="shared" si="0"/>
        <v>0.84517111140258705</v>
      </c>
      <c r="AA8" s="12">
        <f t="shared" si="0"/>
        <v>0.75699242064090333</v>
      </c>
      <c r="AB8" s="12">
        <f t="shared" si="0"/>
        <v>0.83839827357839536</v>
      </c>
      <c r="AC8" s="12">
        <f t="shared" si="0"/>
        <v>0.71221898484530755</v>
      </c>
      <c r="AD8" s="12">
        <f t="shared" si="0"/>
        <v>0.64494101142723725</v>
      </c>
      <c r="AE8" s="12">
        <f t="shared" si="0"/>
        <v>0.69686530782028411</v>
      </c>
      <c r="AF8" s="12">
        <f t="shared" si="0"/>
        <v>0.64924330014184084</v>
      </c>
      <c r="AG8" s="12">
        <f t="shared" si="0"/>
        <v>0.60929918698744645</v>
      </c>
      <c r="AH8" s="12">
        <f t="shared" si="0"/>
        <v>0.57511969373640903</v>
      </c>
      <c r="AI8" s="12">
        <f t="shared" si="0"/>
        <v>0.58154906292774899</v>
      </c>
      <c r="AJ8" s="12">
        <f t="shared" si="0"/>
        <v>0.64972121203241107</v>
      </c>
      <c r="AK8" s="12">
        <f t="shared" si="0"/>
        <v>0.83540147505587736</v>
      </c>
      <c r="AL8" s="12">
        <f t="shared" si="0"/>
        <v>0.88931790550070289</v>
      </c>
      <c r="AM8" s="12">
        <f t="shared" si="0"/>
        <v>0.82106746951945309</v>
      </c>
      <c r="AN8" s="12">
        <f t="shared" si="0"/>
        <v>0.72142474808855461</v>
      </c>
      <c r="AO8" s="12">
        <f t="shared" si="0"/>
        <v>0.60966286091840394</v>
      </c>
      <c r="AP8" s="12">
        <f t="shared" si="0"/>
        <v>0.76385822993658847</v>
      </c>
      <c r="AQ8" s="12">
        <f t="shared" si="0"/>
        <v>0.65672121929446914</v>
      </c>
    </row>
    <row r="9" spans="1:43">
      <c r="A9" s="12" t="s">
        <v>8</v>
      </c>
      <c r="B9" s="12">
        <v>39.4</v>
      </c>
      <c r="C9" s="12">
        <v>42.2</v>
      </c>
      <c r="D9" s="12">
        <v>44.1</v>
      </c>
      <c r="E9" s="12">
        <v>45.6</v>
      </c>
      <c r="F9" s="12">
        <v>51.1</v>
      </c>
      <c r="G9" s="12">
        <v>52.5</v>
      </c>
      <c r="H9" s="12">
        <v>52.3</v>
      </c>
      <c r="I9" s="12">
        <v>56.1</v>
      </c>
      <c r="J9" s="12">
        <v>57.8</v>
      </c>
      <c r="K9" s="12">
        <v>56.4</v>
      </c>
      <c r="L9" s="12">
        <v>60.9</v>
      </c>
      <c r="M9" s="12">
        <v>62.1</v>
      </c>
      <c r="N9" s="12">
        <v>63.2</v>
      </c>
      <c r="O9" s="12">
        <v>63.8</v>
      </c>
      <c r="P9" s="12">
        <v>63.1</v>
      </c>
      <c r="Q9" s="12">
        <v>62.5</v>
      </c>
      <c r="R9" s="12">
        <v>63</v>
      </c>
      <c r="S9" s="12">
        <v>65.2</v>
      </c>
      <c r="T9" s="12">
        <v>63.8</v>
      </c>
      <c r="U9" s="12">
        <v>63.8</v>
      </c>
      <c r="W9" s="12" t="s">
        <v>8</v>
      </c>
      <c r="X9" s="12">
        <f t="shared" si="1"/>
        <v>1.708073668721914</v>
      </c>
      <c r="Y9" s="12">
        <f t="shared" si="0"/>
        <v>1.5726559109545351</v>
      </c>
      <c r="Z9" s="12">
        <f t="shared" si="0"/>
        <v>1.6384725156071815</v>
      </c>
      <c r="AA9" s="12">
        <f t="shared" si="0"/>
        <v>1.6017770265067892</v>
      </c>
      <c r="AB9" s="12">
        <f t="shared" si="0"/>
        <v>1.7543044451435788</v>
      </c>
      <c r="AC9" s="12">
        <f t="shared" si="0"/>
        <v>1.8449768092696819</v>
      </c>
      <c r="AD9" s="12">
        <f t="shared" si="0"/>
        <v>1.8061949107247286</v>
      </c>
      <c r="AE9" s="12">
        <f t="shared" si="0"/>
        <v>1.9231533222251542</v>
      </c>
      <c r="AF9" s="12">
        <f t="shared" si="0"/>
        <v>1.9159365587643518</v>
      </c>
      <c r="AG9" s="12">
        <f t="shared" si="0"/>
        <v>1.8743323084773453</v>
      </c>
      <c r="AH9" s="12">
        <f t="shared" si="0"/>
        <v>2.0154352025512523</v>
      </c>
      <c r="AI9" s="12">
        <f t="shared" si="0"/>
        <v>2.0246522931558668</v>
      </c>
      <c r="AJ9" s="12">
        <f t="shared" si="0"/>
        <v>2.0219079085109981</v>
      </c>
      <c r="AK9" s="12">
        <f t="shared" si="0"/>
        <v>1.9846668804516563</v>
      </c>
      <c r="AL9" s="12">
        <f t="shared" si="0"/>
        <v>1.9295364375161674</v>
      </c>
      <c r="AM9" s="12">
        <f t="shared" si="0"/>
        <v>1.9788729064683508</v>
      </c>
      <c r="AN9" s="12">
        <f t="shared" si="0"/>
        <v>2.0577253583941228</v>
      </c>
      <c r="AO9" s="12">
        <f t="shared" si="0"/>
        <v>2.2083763073514944</v>
      </c>
      <c r="AP9" s="12">
        <f t="shared" si="0"/>
        <v>2.1283366017026379</v>
      </c>
      <c r="AQ9" s="12">
        <f t="shared" si="0"/>
        <v>2.0208098192350468</v>
      </c>
    </row>
    <row r="10" spans="1:43">
      <c r="A10" s="12" t="s">
        <v>9</v>
      </c>
      <c r="B10" s="12">
        <v>0.6</v>
      </c>
      <c r="C10" s="12">
        <v>0.2</v>
      </c>
      <c r="D10" s="12">
        <v>0.2</v>
      </c>
      <c r="E10" s="12">
        <v>0.2</v>
      </c>
      <c r="F10" s="12">
        <v>0</v>
      </c>
      <c r="G10" s="12">
        <v>2.4</v>
      </c>
      <c r="H10" s="12">
        <v>5.0999999999999996</v>
      </c>
      <c r="I10" s="12">
        <v>2.7</v>
      </c>
      <c r="J10" s="12">
        <v>15</v>
      </c>
      <c r="K10" s="12">
        <v>24.8</v>
      </c>
      <c r="L10" s="12">
        <v>22.5</v>
      </c>
      <c r="M10" s="12">
        <v>17.399999999999999</v>
      </c>
      <c r="N10" s="12">
        <v>23.1</v>
      </c>
      <c r="O10" s="12">
        <v>20.2</v>
      </c>
      <c r="P10" s="12">
        <v>21</v>
      </c>
      <c r="Q10" s="12">
        <v>18.2</v>
      </c>
      <c r="R10" s="12">
        <v>23.3</v>
      </c>
      <c r="S10" s="12">
        <v>19.100000000000001</v>
      </c>
      <c r="T10" s="12">
        <v>17.899999999999999</v>
      </c>
      <c r="U10" s="12">
        <v>31.3</v>
      </c>
      <c r="W10" s="12" t="s">
        <v>9</v>
      </c>
      <c r="X10" s="12">
        <f t="shared" si="1"/>
        <v>-0.8158206510398226</v>
      </c>
      <c r="Y10" s="12">
        <f t="shared" si="0"/>
        <v>-0.84496976884136454</v>
      </c>
      <c r="Z10" s="12">
        <f t="shared" si="0"/>
        <v>-0.84909403043436826</v>
      </c>
      <c r="AA10" s="12">
        <f t="shared" si="0"/>
        <v>-0.93817139112971537</v>
      </c>
      <c r="AB10" s="12">
        <f t="shared" si="0"/>
        <v>-0.95106002693624025</v>
      </c>
      <c r="AC10" s="12">
        <f t="shared" si="0"/>
        <v>-0.85745971471418292</v>
      </c>
      <c r="AD10" s="12">
        <f t="shared" si="0"/>
        <v>-0.74316248680278751</v>
      </c>
      <c r="AE10" s="12">
        <f t="shared" si="0"/>
        <v>-0.88730933739802409</v>
      </c>
      <c r="AF10" s="12">
        <f t="shared" si="0"/>
        <v>-0.32433085731182459</v>
      </c>
      <c r="AG10" s="12">
        <f t="shared" si="0"/>
        <v>8.9732012089809299E-2</v>
      </c>
      <c r="AH10" s="12">
        <f t="shared" si="0"/>
        <v>-7.1663497014407371E-2</v>
      </c>
      <c r="AI10" s="12">
        <f t="shared" si="0"/>
        <v>-0.38231466173953854</v>
      </c>
      <c r="AJ10" s="12">
        <f t="shared" si="0"/>
        <v>-0.12749390901991361</v>
      </c>
      <c r="AK10" s="12">
        <f t="shared" si="0"/>
        <v>-0.31386393033990179</v>
      </c>
      <c r="AL10" s="12">
        <f t="shared" si="0"/>
        <v>-0.32784501598130961</v>
      </c>
      <c r="AM10" s="12">
        <f t="shared" si="0"/>
        <v>-0.56027466070175591</v>
      </c>
      <c r="AN10" s="12">
        <f t="shared" si="0"/>
        <v>-0.40976925691429855</v>
      </c>
      <c r="AO10" s="12">
        <f t="shared" si="0"/>
        <v>-0.83710674556443387</v>
      </c>
      <c r="AP10" s="12">
        <f t="shared" si="0"/>
        <v>-0.95686326352207496</v>
      </c>
      <c r="AQ10" s="12">
        <f t="shared" si="0"/>
        <v>-0.2526711806659156</v>
      </c>
    </row>
    <row r="11" spans="1:43">
      <c r="A11" s="12" t="s">
        <v>32</v>
      </c>
      <c r="B11" s="296" t="s">
        <v>69</v>
      </c>
      <c r="C11" s="296" t="s">
        <v>69</v>
      </c>
      <c r="D11" s="296" t="s">
        <v>69</v>
      </c>
      <c r="E11" s="12">
        <v>8.1</v>
      </c>
      <c r="F11" s="296" t="s">
        <v>69</v>
      </c>
      <c r="G11" s="12">
        <v>11.9</v>
      </c>
      <c r="H11" s="12">
        <v>11.3</v>
      </c>
      <c r="I11" s="12">
        <v>18.3</v>
      </c>
      <c r="J11" s="12">
        <v>23.6</v>
      </c>
      <c r="K11" s="12">
        <v>29.5</v>
      </c>
      <c r="L11" s="12">
        <v>31.1</v>
      </c>
      <c r="M11" s="12">
        <v>33.1</v>
      </c>
      <c r="N11" s="12">
        <v>34.1</v>
      </c>
      <c r="O11" s="12">
        <v>33.6</v>
      </c>
      <c r="P11" s="12">
        <v>33.5</v>
      </c>
      <c r="Q11" s="12">
        <v>35.700000000000003</v>
      </c>
      <c r="R11" s="12">
        <v>36.1</v>
      </c>
      <c r="S11" s="12">
        <v>36.6</v>
      </c>
      <c r="T11" s="12">
        <v>36.6</v>
      </c>
      <c r="U11" s="296" t="s">
        <v>69</v>
      </c>
      <c r="W11" s="12" t="s">
        <v>32</v>
      </c>
      <c r="X11" s="12" t="e">
        <f t="shared" si="1"/>
        <v>#VALUE!</v>
      </c>
      <c r="Y11" s="12" t="e">
        <f t="shared" si="0"/>
        <v>#VALUE!</v>
      </c>
      <c r="Z11" s="12" t="e">
        <f t="shared" si="0"/>
        <v>#VALUE!</v>
      </c>
      <c r="AA11" s="12">
        <f t="shared" si="0"/>
        <v>-0.49619798806080817</v>
      </c>
      <c r="AB11" s="12" t="e">
        <f t="shared" si="0"/>
        <v>#VALUE!</v>
      </c>
      <c r="AC11" s="12">
        <f t="shared" si="0"/>
        <v>-0.34502165128410867</v>
      </c>
      <c r="AD11" s="12">
        <f t="shared" si="0"/>
        <v>-0.40828926933095272</v>
      </c>
      <c r="AE11" s="12">
        <f t="shared" si="0"/>
        <v>-6.6275302002488795E-2</v>
      </c>
      <c r="AF11" s="12">
        <f t="shared" si="0"/>
        <v>0.1258163337689025</v>
      </c>
      <c r="AG11" s="12">
        <f t="shared" si="0"/>
        <v>0.35516306883099347</v>
      </c>
      <c r="AH11" s="12">
        <f t="shared" si="0"/>
        <v>0.3957596492424853</v>
      </c>
      <c r="AI11" s="12">
        <f t="shared" si="0"/>
        <v>0.46308536492394847</v>
      </c>
      <c r="AJ11" s="12">
        <f t="shared" si="0"/>
        <v>0.46211756212322919</v>
      </c>
      <c r="AK11" s="12">
        <f t="shared" si="0"/>
        <v>0.39256526380245793</v>
      </c>
      <c r="AL11" s="12">
        <f t="shared" si="0"/>
        <v>0.34239888351319059</v>
      </c>
      <c r="AM11" s="12">
        <f t="shared" si="0"/>
        <v>0.44277460398169488</v>
      </c>
      <c r="AN11" s="12">
        <f t="shared" si="0"/>
        <v>0.38579575759320262</v>
      </c>
      <c r="AO11" s="12">
        <f t="shared" si="0"/>
        <v>0.31898768883966033</v>
      </c>
      <c r="AP11" s="12">
        <f t="shared" si="0"/>
        <v>0.30007001490280827</v>
      </c>
      <c r="AQ11" s="12" t="e">
        <f t="shared" si="0"/>
        <v>#VALUE!</v>
      </c>
    </row>
    <row r="12" spans="1:43">
      <c r="A12" s="12" t="s">
        <v>30</v>
      </c>
      <c r="B12" s="296" t="s">
        <v>69</v>
      </c>
      <c r="C12" s="296" t="s">
        <v>69</v>
      </c>
      <c r="D12" s="12">
        <v>9.1999999999999993</v>
      </c>
      <c r="E12" s="12">
        <v>8.9</v>
      </c>
      <c r="F12" s="12">
        <v>8.9</v>
      </c>
      <c r="G12" s="12">
        <v>8.8000000000000007</v>
      </c>
      <c r="H12" s="12">
        <v>8.8000000000000007</v>
      </c>
      <c r="I12" s="12">
        <v>8.8000000000000007</v>
      </c>
      <c r="J12" s="12">
        <v>8.1</v>
      </c>
      <c r="K12" s="12">
        <v>10.1</v>
      </c>
      <c r="L12" s="12">
        <v>11.8</v>
      </c>
      <c r="M12" s="12">
        <v>12.8</v>
      </c>
      <c r="N12" s="12">
        <v>20.100000000000001</v>
      </c>
      <c r="O12" s="12">
        <v>17.7</v>
      </c>
      <c r="P12" s="12">
        <v>18.899999999999999</v>
      </c>
      <c r="Q12" s="12">
        <v>17.100000000000001</v>
      </c>
      <c r="R12" s="12">
        <v>18</v>
      </c>
      <c r="S12" s="12">
        <v>19.3</v>
      </c>
      <c r="T12" s="12">
        <v>19.3</v>
      </c>
      <c r="U12" s="296" t="s">
        <v>69</v>
      </c>
      <c r="W12" s="12" t="s">
        <v>30</v>
      </c>
      <c r="X12" s="12" t="e">
        <f t="shared" si="1"/>
        <v>#VALUE!</v>
      </c>
      <c r="Y12" s="12" t="e">
        <f t="shared" si="0"/>
        <v>#VALUE!</v>
      </c>
      <c r="Z12" s="12">
        <f t="shared" si="0"/>
        <v>-0.33911455630284332</v>
      </c>
      <c r="AA12" s="12">
        <f t="shared" si="0"/>
        <v>-0.45144118775003272</v>
      </c>
      <c r="AB12" s="12">
        <f t="shared" si="0"/>
        <v>-0.47987130283623258</v>
      </c>
      <c r="AC12" s="12">
        <f t="shared" si="0"/>
        <v>-0.51223828250865922</v>
      </c>
      <c r="AD12" s="12">
        <f t="shared" si="0"/>
        <v>-0.54331879250507964</v>
      </c>
      <c r="AE12" s="12">
        <f t="shared" si="0"/>
        <v>-0.566263977403616</v>
      </c>
      <c r="AF12" s="12">
        <f t="shared" si="0"/>
        <v>-0.68549546410915208</v>
      </c>
      <c r="AG12" s="12">
        <f t="shared" si="0"/>
        <v>-0.74044597388793709</v>
      </c>
      <c r="AH12" s="12">
        <f t="shared" si="0"/>
        <v>-0.65322485340379699</v>
      </c>
      <c r="AI12" s="12">
        <f t="shared" si="0"/>
        <v>-0.63001148483839442</v>
      </c>
      <c r="AJ12" s="12">
        <f t="shared" si="0"/>
        <v>-0.288297037513498</v>
      </c>
      <c r="AK12" s="12">
        <f t="shared" si="0"/>
        <v>-0.44566042178437187</v>
      </c>
      <c r="AL12" s="12">
        <f t="shared" si="0"/>
        <v>-0.44044599109638571</v>
      </c>
      <c r="AM12" s="12">
        <f t="shared" si="0"/>
        <v>-0.62332347162471557</v>
      </c>
      <c r="AN12" s="12">
        <f t="shared" si="0"/>
        <v>-0.7391828957338108</v>
      </c>
      <c r="AO12" s="12">
        <f t="shared" si="0"/>
        <v>-0.82389423774267279</v>
      </c>
      <c r="AP12" s="12">
        <f t="shared" si="0"/>
        <v>-0.86276130684855412</v>
      </c>
      <c r="AQ12" s="12" t="e">
        <f t="shared" si="0"/>
        <v>#VALUE!</v>
      </c>
    </row>
    <row r="13" spans="1:43">
      <c r="A13" s="12" t="s">
        <v>10</v>
      </c>
      <c r="B13" s="12">
        <v>7</v>
      </c>
      <c r="C13" s="12">
        <v>7.8</v>
      </c>
      <c r="D13" s="12">
        <v>8.4</v>
      </c>
      <c r="E13" s="12">
        <v>9.1999999999999993</v>
      </c>
      <c r="F13" s="12">
        <v>14.2</v>
      </c>
      <c r="G13" s="12">
        <v>18.399999999999999</v>
      </c>
      <c r="H13" s="12">
        <v>21.4</v>
      </c>
      <c r="I13" s="12">
        <v>29.3</v>
      </c>
      <c r="J13" s="12">
        <v>28.7</v>
      </c>
      <c r="K13" s="12">
        <v>30.9</v>
      </c>
      <c r="L13" s="12">
        <v>31.4</v>
      </c>
      <c r="M13" s="12">
        <v>31.2</v>
      </c>
      <c r="N13" s="12">
        <v>30.6</v>
      </c>
      <c r="O13" s="12">
        <v>39.700000000000003</v>
      </c>
      <c r="P13" s="12">
        <v>33.200000000000003</v>
      </c>
      <c r="Q13" s="12">
        <v>29.2</v>
      </c>
      <c r="R13" s="12">
        <v>26.7</v>
      </c>
      <c r="S13" s="12">
        <v>29.8</v>
      </c>
      <c r="T13" s="12">
        <v>32.5</v>
      </c>
      <c r="U13" s="12">
        <v>32.6</v>
      </c>
      <c r="W13" s="12" t="s">
        <v>10</v>
      </c>
      <c r="X13" s="12">
        <f t="shared" si="1"/>
        <v>-0.39950818592448456</v>
      </c>
      <c r="Y13" s="12">
        <f t="shared" si="0"/>
        <v>-0.40749464583067802</v>
      </c>
      <c r="Z13" s="12">
        <f t="shared" si="0"/>
        <v>-0.38444606511453439</v>
      </c>
      <c r="AA13" s="12">
        <f t="shared" si="0"/>
        <v>-0.43465738763349199</v>
      </c>
      <c r="AB13" s="12">
        <f t="shared" si="0"/>
        <v>-0.19927577050701462</v>
      </c>
      <c r="AC13" s="12">
        <f t="shared" si="0"/>
        <v>5.593865799626202E-3</v>
      </c>
      <c r="AD13" s="12">
        <f t="shared" si="0"/>
        <v>0.13723000429251994</v>
      </c>
      <c r="AE13" s="12">
        <f t="shared" si="0"/>
        <v>0.51265895372513215</v>
      </c>
      <c r="AF13" s="12">
        <f t="shared" si="0"/>
        <v>0.39276408661910095</v>
      </c>
      <c r="AG13" s="12">
        <f t="shared" si="0"/>
        <v>0.43422763892411209</v>
      </c>
      <c r="AH13" s="12">
        <f t="shared" si="0"/>
        <v>0.41206510783284189</v>
      </c>
      <c r="AI13" s="12">
        <f t="shared" si="0"/>
        <v>0.36077580755702959</v>
      </c>
      <c r="AJ13" s="12">
        <f t="shared" si="0"/>
        <v>0.27451391221404742</v>
      </c>
      <c r="AK13" s="12">
        <f t="shared" si="0"/>
        <v>0.71414870292696497</v>
      </c>
      <c r="AL13" s="12">
        <f t="shared" si="0"/>
        <v>0.32631302992532274</v>
      </c>
      <c r="AM13" s="12">
        <f t="shared" si="0"/>
        <v>7.0213448527841629E-2</v>
      </c>
      <c r="AN13" s="12">
        <f t="shared" si="0"/>
        <v>-0.19844729993574367</v>
      </c>
      <c r="AO13" s="12">
        <f t="shared" si="0"/>
        <v>-0.13023757710021633</v>
      </c>
      <c r="AP13" s="12">
        <f t="shared" si="0"/>
        <v>2.448571321606912E-2</v>
      </c>
      <c r="AQ13" s="12">
        <f t="shared" si="0"/>
        <v>-0.16173194066987703</v>
      </c>
    </row>
    <row r="14" spans="1:43">
      <c r="A14" s="12" t="s">
        <v>11</v>
      </c>
      <c r="B14" s="12">
        <v>17.7</v>
      </c>
      <c r="C14" s="12">
        <v>18.7</v>
      </c>
      <c r="D14" s="12">
        <v>20</v>
      </c>
      <c r="E14" s="12">
        <v>21.8</v>
      </c>
      <c r="F14" s="12">
        <v>22.9</v>
      </c>
      <c r="G14" s="12">
        <v>24.5</v>
      </c>
      <c r="H14" s="12">
        <v>26.1</v>
      </c>
      <c r="I14" s="12">
        <v>27.3</v>
      </c>
      <c r="J14" s="12">
        <v>28</v>
      </c>
      <c r="K14" s="12">
        <v>29</v>
      </c>
      <c r="L14" s="12">
        <v>29.7</v>
      </c>
      <c r="M14" s="12">
        <v>30.6</v>
      </c>
      <c r="N14" s="12">
        <v>31.9</v>
      </c>
      <c r="O14" s="12">
        <v>33.299999999999997</v>
      </c>
      <c r="P14" s="12">
        <v>34.1</v>
      </c>
      <c r="Q14" s="12">
        <v>34.9</v>
      </c>
      <c r="R14" s="12">
        <v>36.9</v>
      </c>
      <c r="S14" s="12">
        <v>37.799999999999997</v>
      </c>
      <c r="T14" s="12">
        <v>38.6</v>
      </c>
      <c r="U14" s="12">
        <v>39.200000000000003</v>
      </c>
      <c r="W14" s="12" t="s">
        <v>11</v>
      </c>
      <c r="X14" s="12">
        <f t="shared" si="1"/>
        <v>0.2965142166902211</v>
      </c>
      <c r="Y14" s="12">
        <f t="shared" si="0"/>
        <v>0.21993678059254351</v>
      </c>
      <c r="Z14" s="12">
        <f t="shared" si="0"/>
        <v>0.27286081265498668</v>
      </c>
      <c r="AA14" s="12">
        <f t="shared" si="0"/>
        <v>0.27026221726122079</v>
      </c>
      <c r="AB14" s="12">
        <f t="shared" si="0"/>
        <v>0.26132444293906021</v>
      </c>
      <c r="AC14" s="12">
        <f t="shared" si="0"/>
        <v>0.33463304337051603</v>
      </c>
      <c r="AD14" s="12">
        <f t="shared" si="0"/>
        <v>0.39108550785987867</v>
      </c>
      <c r="AE14" s="12">
        <f t="shared" si="0"/>
        <v>0.40739817995647382</v>
      </c>
      <c r="AF14" s="12">
        <f t="shared" si="0"/>
        <v>0.3561241989729953</v>
      </c>
      <c r="AG14" s="12">
        <f t="shared" si="0"/>
        <v>0.32692572236916539</v>
      </c>
      <c r="AH14" s="12">
        <f t="shared" si="0"/>
        <v>0.31966750915415382</v>
      </c>
      <c r="AI14" s="12">
        <f t="shared" si="0"/>
        <v>0.32846752628326586</v>
      </c>
      <c r="AJ14" s="12">
        <f t="shared" si="0"/>
        <v>0.34419526789460048</v>
      </c>
      <c r="AK14" s="12">
        <f t="shared" si="0"/>
        <v>0.3767496848291213</v>
      </c>
      <c r="AL14" s="12">
        <f t="shared" si="0"/>
        <v>0.37457059068892667</v>
      </c>
      <c r="AM14" s="12">
        <f t="shared" si="0"/>
        <v>0.3969209233104512</v>
      </c>
      <c r="AN14" s="12">
        <f t="shared" si="0"/>
        <v>0.43551857099992125</v>
      </c>
      <c r="AO14" s="12">
        <f t="shared" si="0"/>
        <v>0.39826273577022647</v>
      </c>
      <c r="AP14" s="12">
        <f t="shared" si="0"/>
        <v>0.43450138157926632</v>
      </c>
      <c r="AQ14" s="12">
        <f t="shared" si="0"/>
        <v>0.29995958546385698</v>
      </c>
    </row>
    <row r="15" spans="1:43">
      <c r="A15" s="12" t="s">
        <v>46</v>
      </c>
      <c r="B15" s="296" t="s">
        <v>69</v>
      </c>
      <c r="C15" s="296" t="s">
        <v>69</v>
      </c>
      <c r="D15" s="12">
        <v>0</v>
      </c>
      <c r="E15" s="296" t="s">
        <v>69</v>
      </c>
      <c r="F15" s="296" t="s">
        <v>69</v>
      </c>
      <c r="G15" s="296" t="s">
        <v>69</v>
      </c>
      <c r="H15" s="296" t="s">
        <v>69</v>
      </c>
      <c r="I15" s="296" t="s">
        <v>69</v>
      </c>
      <c r="J15" s="296" t="s">
        <v>69</v>
      </c>
      <c r="K15" s="296" t="s">
        <v>69</v>
      </c>
      <c r="L15" s="296" t="s">
        <v>69</v>
      </c>
      <c r="M15" s="296" t="s">
        <v>69</v>
      </c>
      <c r="N15" s="12">
        <v>3.1</v>
      </c>
      <c r="O15" s="12">
        <v>2.8</v>
      </c>
      <c r="P15" s="12">
        <v>2.2999999999999998</v>
      </c>
      <c r="Q15" s="12">
        <v>4</v>
      </c>
      <c r="R15" s="12">
        <v>8.3000000000000007</v>
      </c>
      <c r="S15" s="12">
        <v>14.7</v>
      </c>
      <c r="T15" s="12">
        <v>14.9</v>
      </c>
      <c r="U15" s="12">
        <v>16.5</v>
      </c>
      <c r="W15" s="12" t="s">
        <v>46</v>
      </c>
      <c r="X15" s="12" t="e">
        <f t="shared" si="1"/>
        <v>#VALUE!</v>
      </c>
      <c r="Y15" s="12" t="e">
        <f t="shared" si="0"/>
        <v>#VALUE!</v>
      </c>
      <c r="Z15" s="12">
        <f t="shared" si="0"/>
        <v>-0.86042690763729102</v>
      </c>
      <c r="AA15" s="12" t="e">
        <f t="shared" si="0"/>
        <v>#VALUE!</v>
      </c>
      <c r="AB15" s="12" t="e">
        <f t="shared" si="0"/>
        <v>#VALUE!</v>
      </c>
      <c r="AC15" s="12" t="e">
        <f t="shared" si="0"/>
        <v>#VALUE!</v>
      </c>
      <c r="AD15" s="12" t="e">
        <f t="shared" si="0"/>
        <v>#VALUE!</v>
      </c>
      <c r="AE15" s="12" t="e">
        <f t="shared" si="0"/>
        <v>#VALUE!</v>
      </c>
      <c r="AF15" s="12" t="e">
        <f t="shared" si="0"/>
        <v>#VALUE!</v>
      </c>
      <c r="AG15" s="12" t="e">
        <f t="shared" si="0"/>
        <v>#VALUE!</v>
      </c>
      <c r="AH15" s="12" t="e">
        <f t="shared" si="0"/>
        <v>#VALUE!</v>
      </c>
      <c r="AI15" s="12" t="e">
        <f t="shared" si="0"/>
        <v>#VALUE!</v>
      </c>
      <c r="AJ15" s="12">
        <f t="shared" si="0"/>
        <v>-1.1995147656438097</v>
      </c>
      <c r="AK15" s="12">
        <f t="shared" si="0"/>
        <v>-1.2311675107934135</v>
      </c>
      <c r="AL15" s="12">
        <f t="shared" si="0"/>
        <v>-1.3305298896250819</v>
      </c>
      <c r="AM15" s="12">
        <f t="shared" si="0"/>
        <v>-1.3741774926163273</v>
      </c>
      <c r="AN15" s="12">
        <f t="shared" si="0"/>
        <v>-1.3420720082902764</v>
      </c>
      <c r="AO15" s="12">
        <f t="shared" si="0"/>
        <v>-1.1277819176431776</v>
      </c>
      <c r="AP15" s="12">
        <f t="shared" si="0"/>
        <v>-1.158510313536762</v>
      </c>
      <c r="AQ15" s="12">
        <f t="shared" si="0"/>
        <v>-1.2879794513900462</v>
      </c>
    </row>
    <row r="16" spans="1:43">
      <c r="A16" s="12" t="s">
        <v>12</v>
      </c>
      <c r="B16" s="12">
        <v>4.8</v>
      </c>
      <c r="C16" s="12">
        <v>6.4</v>
      </c>
      <c r="D16" s="12">
        <v>9.3000000000000007</v>
      </c>
      <c r="E16" s="12">
        <v>11</v>
      </c>
      <c r="F16" s="12">
        <v>12.1</v>
      </c>
      <c r="G16" s="12">
        <v>14.2</v>
      </c>
      <c r="H16" s="12">
        <v>17.8</v>
      </c>
      <c r="I16" s="12">
        <v>14.8</v>
      </c>
      <c r="J16" s="12">
        <v>16.3</v>
      </c>
      <c r="K16" s="12">
        <v>17.600000000000001</v>
      </c>
      <c r="L16" s="12">
        <v>18.5</v>
      </c>
      <c r="M16" s="12">
        <v>19.2</v>
      </c>
      <c r="N16" s="12">
        <v>25</v>
      </c>
      <c r="O16" s="12">
        <v>23.8</v>
      </c>
      <c r="P16" s="12">
        <v>29.7</v>
      </c>
      <c r="Q16" s="12">
        <v>31</v>
      </c>
      <c r="R16" s="12">
        <v>35.5</v>
      </c>
      <c r="S16" s="12">
        <v>38.4</v>
      </c>
      <c r="T16" s="12">
        <v>39.4</v>
      </c>
      <c r="U16" s="12">
        <v>42.5</v>
      </c>
      <c r="W16" s="12" t="s">
        <v>12</v>
      </c>
      <c r="X16" s="12">
        <f t="shared" si="1"/>
        <v>-0.5426155958078821</v>
      </c>
      <c r="Y16" s="12">
        <f t="shared" si="0"/>
        <v>-0.48808216849054126</v>
      </c>
      <c r="Z16" s="12">
        <f t="shared" si="0"/>
        <v>-0.33344811770138183</v>
      </c>
      <c r="AA16" s="12">
        <f t="shared" si="0"/>
        <v>-0.33395458693424729</v>
      </c>
      <c r="AB16" s="12">
        <f t="shared" si="0"/>
        <v>-0.31045513237330852</v>
      </c>
      <c r="AC16" s="12">
        <f t="shared" si="0"/>
        <v>-0.22095769908524868</v>
      </c>
      <c r="AD16" s="12">
        <f t="shared" si="0"/>
        <v>-5.7212509078222715E-2</v>
      </c>
      <c r="AE16" s="12">
        <f t="shared" si="0"/>
        <v>-0.25048165609764089</v>
      </c>
      <c r="AF16" s="12">
        <f t="shared" si="0"/>
        <v>-0.25628535168334254</v>
      </c>
      <c r="AG16" s="12">
        <f t="shared" si="0"/>
        <v>-0.3168857769605154</v>
      </c>
      <c r="AH16" s="12">
        <f t="shared" si="0"/>
        <v>-0.28906961155249694</v>
      </c>
      <c r="AI16" s="12">
        <f t="shared" si="0"/>
        <v>-0.28538981791824702</v>
      </c>
      <c r="AJ16" s="12">
        <f t="shared" si="0"/>
        <v>-2.5651927640643564E-2</v>
      </c>
      <c r="AK16" s="12">
        <f t="shared" si="0"/>
        <v>-0.1240769826598648</v>
      </c>
      <c r="AL16" s="12">
        <f t="shared" si="0"/>
        <v>0.13864473806686251</v>
      </c>
      <c r="AM16" s="12">
        <f t="shared" si="0"/>
        <v>0.17338423003813944</v>
      </c>
      <c r="AN16" s="12">
        <f t="shared" si="0"/>
        <v>0.34850364753816343</v>
      </c>
      <c r="AO16" s="12">
        <f t="shared" si="0"/>
        <v>0.43790025923550979</v>
      </c>
      <c r="AP16" s="12">
        <f t="shared" si="0"/>
        <v>0.48827392824984939</v>
      </c>
      <c r="AQ16" s="12">
        <f t="shared" si="0"/>
        <v>0.5308053485307237</v>
      </c>
    </row>
    <row r="17" spans="1:43">
      <c r="A17" s="12" t="s">
        <v>13</v>
      </c>
      <c r="B17" s="12">
        <v>0</v>
      </c>
      <c r="C17" s="12">
        <v>2.8</v>
      </c>
      <c r="D17" s="12">
        <v>3.2</v>
      </c>
      <c r="E17" s="12">
        <v>2.9</v>
      </c>
      <c r="F17" s="12">
        <v>3.1</v>
      </c>
      <c r="G17" s="12">
        <v>3</v>
      </c>
      <c r="H17" s="12">
        <v>3.1</v>
      </c>
      <c r="I17" s="12">
        <v>3.2</v>
      </c>
      <c r="J17" s="12">
        <v>3.1</v>
      </c>
      <c r="K17" s="12">
        <v>3.2</v>
      </c>
      <c r="L17" s="12">
        <v>3.7</v>
      </c>
      <c r="M17" s="12">
        <v>4.2</v>
      </c>
      <c r="N17" s="12">
        <v>5.2</v>
      </c>
      <c r="O17" s="12">
        <v>7.3</v>
      </c>
      <c r="P17" s="12">
        <v>8.3000000000000007</v>
      </c>
      <c r="Q17" s="12">
        <v>10.7</v>
      </c>
      <c r="R17" s="12">
        <v>12.6</v>
      </c>
      <c r="S17" s="12">
        <v>13.6</v>
      </c>
      <c r="T17" s="12">
        <v>14.6</v>
      </c>
      <c r="U17" s="12">
        <v>17.7</v>
      </c>
      <c r="W17" s="12" t="s">
        <v>13</v>
      </c>
      <c r="X17" s="12">
        <f t="shared" si="1"/>
        <v>-0.85484994464438546</v>
      </c>
      <c r="Y17" s="12">
        <f t="shared" si="0"/>
        <v>-0.69530722675876133</v>
      </c>
      <c r="Z17" s="12">
        <f t="shared" si="0"/>
        <v>-0.67910087239052663</v>
      </c>
      <c r="AA17" s="12">
        <f t="shared" si="0"/>
        <v>-0.78711719008084824</v>
      </c>
      <c r="AB17" s="12">
        <f t="shared" si="0"/>
        <v>-0.7869381118002825</v>
      </c>
      <c r="AC17" s="12">
        <f t="shared" si="0"/>
        <v>-0.8250952054449151</v>
      </c>
      <c r="AD17" s="12">
        <f t="shared" si="0"/>
        <v>-0.85118610534208905</v>
      </c>
      <c r="AE17" s="12">
        <f t="shared" si="0"/>
        <v>-0.86099414395585949</v>
      </c>
      <c r="AF17" s="12">
        <f t="shared" si="0"/>
        <v>-0.94720894729562122</v>
      </c>
      <c r="AG17" s="12">
        <f t="shared" si="0"/>
        <v>-1.1301213550611651</v>
      </c>
      <c r="AH17" s="12">
        <f t="shared" si="0"/>
        <v>-1.0934722353434285</v>
      </c>
      <c r="AI17" s="12">
        <f t="shared" si="0"/>
        <v>-1.0930968497623428</v>
      </c>
      <c r="AJ17" s="12">
        <f t="shared" si="0"/>
        <v>-1.0869525756983007</v>
      </c>
      <c r="AK17" s="12">
        <f t="shared" si="0"/>
        <v>-0.99393382619336734</v>
      </c>
      <c r="AL17" s="12">
        <f t="shared" si="0"/>
        <v>-1.0088128178677218</v>
      </c>
      <c r="AM17" s="12">
        <f t="shared" si="0"/>
        <v>-0.99015291699466323</v>
      </c>
      <c r="AN17" s="12">
        <f t="shared" si="0"/>
        <v>-1.0748118862291627</v>
      </c>
      <c r="AO17" s="12">
        <f t="shared" si="0"/>
        <v>-1.2004507106628635</v>
      </c>
      <c r="AP17" s="12">
        <f t="shared" si="0"/>
        <v>-1.1786750185382306</v>
      </c>
      <c r="AQ17" s="12">
        <f t="shared" si="0"/>
        <v>-1.2040355375475491</v>
      </c>
    </row>
    <row r="18" spans="1:43">
      <c r="A18" s="12" t="s">
        <v>14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0.4</v>
      </c>
      <c r="I18" s="12">
        <v>0.4</v>
      </c>
      <c r="J18" s="12">
        <v>2.2999999999999998</v>
      </c>
      <c r="K18" s="12">
        <v>4.5999999999999996</v>
      </c>
      <c r="L18" s="12">
        <v>3.8</v>
      </c>
      <c r="M18" s="12">
        <v>4.5</v>
      </c>
      <c r="N18" s="12">
        <v>5</v>
      </c>
      <c r="O18" s="12">
        <v>6.4</v>
      </c>
      <c r="P18" s="12">
        <v>7.7</v>
      </c>
      <c r="Q18" s="12">
        <v>9.4</v>
      </c>
      <c r="R18" s="12">
        <v>9.6999999999999993</v>
      </c>
      <c r="S18" s="12">
        <v>15.8</v>
      </c>
      <c r="T18" s="12">
        <v>16.899999999999999</v>
      </c>
      <c r="U18" s="12">
        <v>20.5</v>
      </c>
      <c r="W18" s="12" t="s">
        <v>14</v>
      </c>
      <c r="X18" s="12">
        <f t="shared" si="1"/>
        <v>-0.85484994464438546</v>
      </c>
      <c r="Y18" s="12">
        <f t="shared" si="0"/>
        <v>-0.85648227207848793</v>
      </c>
      <c r="Z18" s="12">
        <f t="shared" si="0"/>
        <v>-0.86042690763729102</v>
      </c>
      <c r="AA18" s="12">
        <f t="shared" si="0"/>
        <v>-0.94936059120740912</v>
      </c>
      <c r="AB18" s="12">
        <f t="shared" si="0"/>
        <v>-0.95106002693624025</v>
      </c>
      <c r="AC18" s="12">
        <f t="shared" si="0"/>
        <v>-0.98691775179125429</v>
      </c>
      <c r="AD18" s="12">
        <f t="shared" si="0"/>
        <v>-0.99701799037014616</v>
      </c>
      <c r="AE18" s="12">
        <f t="shared" si="0"/>
        <v>-1.0083592272319812</v>
      </c>
      <c r="AF18" s="12">
        <f t="shared" si="0"/>
        <v>-0.98908310460545634</v>
      </c>
      <c r="AG18" s="12">
        <f t="shared" ref="AG18:AG32" si="2">(K18-K$33)/K$34</f>
        <v>-1.0510567849680463</v>
      </c>
      <c r="AH18" s="12">
        <f t="shared" ref="AH18:AH32" si="3">(L18-L$33)/L$34</f>
        <v>-1.0880370824799761</v>
      </c>
      <c r="AI18" s="12">
        <f t="shared" ref="AI18:AI32" si="4">(M18-M$33)/M$34</f>
        <v>-1.0769427091254609</v>
      </c>
      <c r="AJ18" s="12">
        <f t="shared" ref="AJ18:AJ32" si="5">(N18-N$33)/N$34</f>
        <v>-1.0976727842645395</v>
      </c>
      <c r="AK18" s="12">
        <f t="shared" ref="AK18:AK32" si="6">(O18-O$33)/O$34</f>
        <v>-1.0413805631133766</v>
      </c>
      <c r="AL18" s="12">
        <f t="shared" ref="AL18:AL32" si="7">(P18-P$33)/P$34</f>
        <v>-1.040984525043458</v>
      </c>
      <c r="AM18" s="12">
        <f t="shared" ref="AM18:AM32" si="8">(Q18-Q$33)/Q$34</f>
        <v>-1.0646651480854337</v>
      </c>
      <c r="AN18" s="12">
        <f t="shared" ref="AN18:AN32" si="9">(R18-R$33)/R$34</f>
        <v>-1.2550570848285187</v>
      </c>
      <c r="AO18" s="12">
        <f t="shared" ref="AO18:AO32" si="10">(S18-S$33)/S$34</f>
        <v>-1.0551131246234917</v>
      </c>
      <c r="AP18" s="12">
        <f t="shared" ref="AP18:AP32" si="11">(T18-T$33)/T$34</f>
        <v>-1.024078946860304</v>
      </c>
      <c r="AQ18" s="12">
        <f t="shared" ref="AQ18:AQ32" si="12">(U18-U$33)/U$34</f>
        <v>-1.0081664052483892</v>
      </c>
    </row>
    <row r="19" spans="1:43">
      <c r="A19" s="12" t="s">
        <v>15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1.9</v>
      </c>
      <c r="L19" s="12">
        <v>1.9</v>
      </c>
      <c r="M19" s="12">
        <v>1.9</v>
      </c>
      <c r="N19" s="12">
        <v>7.5</v>
      </c>
      <c r="O19" s="12">
        <v>8.5</v>
      </c>
      <c r="P19" s="12">
        <v>8.5</v>
      </c>
      <c r="Q19" s="12">
        <v>4.9000000000000004</v>
      </c>
      <c r="R19" s="12">
        <v>19.899999999999999</v>
      </c>
      <c r="S19" s="12">
        <v>23.5</v>
      </c>
      <c r="T19" s="12">
        <v>27.8</v>
      </c>
      <c r="U19" s="12">
        <v>30.5</v>
      </c>
      <c r="W19" s="12" t="s">
        <v>15</v>
      </c>
      <c r="X19" s="12">
        <f t="shared" si="1"/>
        <v>-0.85484994464438546</v>
      </c>
      <c r="Y19" s="12">
        <f t="shared" ref="Y19:Y32" si="13">(C19-C$33)/C$34</f>
        <v>-0.85648227207848793</v>
      </c>
      <c r="Z19" s="12">
        <f t="shared" ref="Z19:Z32" si="14">(D19-D$33)/D$34</f>
        <v>-0.86042690763729102</v>
      </c>
      <c r="AA19" s="12">
        <f t="shared" ref="AA19:AA32" si="15">(E19-E$33)/E$34</f>
        <v>-0.94936059120740912</v>
      </c>
      <c r="AB19" s="12">
        <f t="shared" ref="AB19:AB32" si="16">(F19-F$33)/F$34</f>
        <v>-0.95106002693624025</v>
      </c>
      <c r="AC19" s="12">
        <f t="shared" ref="AC19:AC32" si="17">(G19-G$33)/G$34</f>
        <v>-0.98691775179125429</v>
      </c>
      <c r="AD19" s="12">
        <f t="shared" ref="AD19:AD32" si="18">(H19-H$33)/H$34</f>
        <v>-1.0186227140780064</v>
      </c>
      <c r="AE19" s="12">
        <f t="shared" ref="AE19:AE32" si="19">(I19-I$33)/I$34</f>
        <v>-1.0294113819857127</v>
      </c>
      <c r="AF19" s="12">
        <f t="shared" ref="AF19:AF32" si="20">(J19-J$33)/J$34</f>
        <v>-1.1094713068712321</v>
      </c>
      <c r="AG19" s="12">
        <f t="shared" si="2"/>
        <v>-1.2035384558619182</v>
      </c>
      <c r="AH19" s="12">
        <f t="shared" si="3"/>
        <v>-1.1913049868855687</v>
      </c>
      <c r="AI19" s="12">
        <f t="shared" si="4"/>
        <v>-1.2169452613117708</v>
      </c>
      <c r="AJ19" s="12">
        <f t="shared" si="5"/>
        <v>-0.96367017718655257</v>
      </c>
      <c r="AK19" s="12">
        <f t="shared" si="6"/>
        <v>-0.93067151030002171</v>
      </c>
      <c r="AL19" s="12">
        <f t="shared" si="7"/>
        <v>-0.9980889154758098</v>
      </c>
      <c r="AM19" s="12">
        <f t="shared" si="8"/>
        <v>-1.3225921018611781</v>
      </c>
      <c r="AN19" s="12">
        <f t="shared" si="9"/>
        <v>-0.62109121389285371</v>
      </c>
      <c r="AO19" s="12">
        <f t="shared" si="10"/>
        <v>-0.54643157348569027</v>
      </c>
      <c r="AP19" s="12">
        <f t="shared" si="11"/>
        <v>-0.29142799847360729</v>
      </c>
      <c r="AQ19" s="12">
        <f t="shared" si="12"/>
        <v>-0.308633789894247</v>
      </c>
    </row>
    <row r="20" spans="1:43">
      <c r="A20" s="12" t="s">
        <v>16</v>
      </c>
      <c r="B20" s="12">
        <v>20</v>
      </c>
      <c r="C20" s="12">
        <v>20.2</v>
      </c>
      <c r="D20" s="12">
        <v>26.9</v>
      </c>
      <c r="E20" s="12">
        <v>30.8</v>
      </c>
      <c r="F20" s="12">
        <v>30.6</v>
      </c>
      <c r="G20" s="12">
        <v>36.1</v>
      </c>
      <c r="H20" s="12">
        <v>37.200000000000003</v>
      </c>
      <c r="I20" s="12">
        <v>38.1</v>
      </c>
      <c r="J20" s="12">
        <v>42.5</v>
      </c>
      <c r="K20" s="12">
        <v>41.5</v>
      </c>
      <c r="L20" s="12">
        <v>43.5</v>
      </c>
      <c r="M20" s="12">
        <v>43.7</v>
      </c>
      <c r="N20" s="12">
        <v>45</v>
      </c>
      <c r="O20" s="12">
        <v>46</v>
      </c>
      <c r="P20" s="12">
        <v>46.2</v>
      </c>
      <c r="Q20" s="12">
        <v>46.5</v>
      </c>
      <c r="R20" s="12">
        <v>46.4</v>
      </c>
      <c r="S20" s="12">
        <v>47.4</v>
      </c>
      <c r="T20" s="12">
        <v>46.6</v>
      </c>
      <c r="U20" s="12">
        <v>46.6</v>
      </c>
      <c r="W20" s="12" t="s">
        <v>16</v>
      </c>
      <c r="X20" s="12">
        <f t="shared" si="1"/>
        <v>0.44612650884104571</v>
      </c>
      <c r="Y20" s="12">
        <f t="shared" si="13"/>
        <v>0.3062805548709685</v>
      </c>
      <c r="Z20" s="12">
        <f t="shared" si="14"/>
        <v>0.66384507615582244</v>
      </c>
      <c r="AA20" s="12">
        <f t="shared" si="15"/>
        <v>0.77377622075744412</v>
      </c>
      <c r="AB20" s="12">
        <f t="shared" si="16"/>
        <v>0.66898210311547146</v>
      </c>
      <c r="AC20" s="12">
        <f t="shared" si="17"/>
        <v>0.9603468892430278</v>
      </c>
      <c r="AD20" s="12">
        <f t="shared" si="18"/>
        <v>0.99061659075300224</v>
      </c>
      <c r="AE20" s="12">
        <f t="shared" si="19"/>
        <v>0.97580635830722895</v>
      </c>
      <c r="AF20" s="12">
        <f t="shared" si="20"/>
        <v>1.115093300213756</v>
      </c>
      <c r="AG20" s="12">
        <f t="shared" si="2"/>
        <v>1.0328593839148681</v>
      </c>
      <c r="AH20" s="12">
        <f t="shared" si="3"/>
        <v>1.0697186043105629</v>
      </c>
      <c r="AI20" s="12">
        <f t="shared" si="4"/>
        <v>1.0338650007604429</v>
      </c>
      <c r="AJ20" s="12">
        <f t="shared" si="5"/>
        <v>1.0463689289832525</v>
      </c>
      <c r="AK20" s="12">
        <f t="shared" si="6"/>
        <v>1.0462758613670295</v>
      </c>
      <c r="AL20" s="12">
        <f t="shared" si="7"/>
        <v>1.0233666853996031</v>
      </c>
      <c r="AM20" s="12">
        <f t="shared" si="8"/>
        <v>1.0617992930434814</v>
      </c>
      <c r="AN20" s="12">
        <f t="shared" si="9"/>
        <v>1.0259769802047074</v>
      </c>
      <c r="AO20" s="12">
        <f t="shared" si="10"/>
        <v>1.0324631112147582</v>
      </c>
      <c r="AP20" s="12">
        <f t="shared" si="11"/>
        <v>0.97222684828509864</v>
      </c>
      <c r="AQ20" s="12">
        <f t="shared" si="12"/>
        <v>0.8176137208259221</v>
      </c>
    </row>
    <row r="21" spans="1:43">
      <c r="A21" s="12" t="s">
        <v>17</v>
      </c>
      <c r="B21" s="12">
        <v>1.6</v>
      </c>
      <c r="C21" s="12">
        <v>1.6</v>
      </c>
      <c r="D21" s="12">
        <v>1.6</v>
      </c>
      <c r="E21" s="12">
        <v>1.6</v>
      </c>
      <c r="F21" s="12">
        <v>1.6</v>
      </c>
      <c r="G21" s="12">
        <v>1.6</v>
      </c>
      <c r="H21" s="12">
        <v>1.6</v>
      </c>
      <c r="I21" s="12">
        <v>2.5</v>
      </c>
      <c r="J21" s="12">
        <v>3.5</v>
      </c>
      <c r="K21" s="12">
        <v>11.8</v>
      </c>
      <c r="L21" s="12">
        <v>9.6</v>
      </c>
      <c r="M21" s="12">
        <v>10.4</v>
      </c>
      <c r="N21" s="12">
        <v>12.1</v>
      </c>
      <c r="O21" s="12">
        <v>15.2</v>
      </c>
      <c r="P21" s="12">
        <v>15.4</v>
      </c>
      <c r="Q21" s="12">
        <v>19.600000000000001</v>
      </c>
      <c r="R21" s="12">
        <v>22</v>
      </c>
      <c r="S21" s="12">
        <v>25.5</v>
      </c>
      <c r="T21" s="12">
        <v>26.4</v>
      </c>
      <c r="U21" s="12">
        <v>30.5</v>
      </c>
      <c r="W21" s="12" t="s">
        <v>17</v>
      </c>
      <c r="X21" s="12">
        <f t="shared" si="1"/>
        <v>-0.75077182836555101</v>
      </c>
      <c r="Y21" s="12">
        <f t="shared" si="13"/>
        <v>-0.7643822461815013</v>
      </c>
      <c r="Z21" s="12">
        <f t="shared" si="14"/>
        <v>-0.76976389001390888</v>
      </c>
      <c r="AA21" s="12">
        <f t="shared" si="15"/>
        <v>-0.85984699058585834</v>
      </c>
      <c r="AB21" s="12">
        <f t="shared" si="16"/>
        <v>-0.86635194170477814</v>
      </c>
      <c r="AC21" s="12">
        <f t="shared" si="17"/>
        <v>-0.90061239373987334</v>
      </c>
      <c r="AD21" s="12">
        <f t="shared" si="18"/>
        <v>-0.93220381924656515</v>
      </c>
      <c r="AE21" s="12">
        <f t="shared" si="19"/>
        <v>-0.89783541477488982</v>
      </c>
      <c r="AF21" s="12">
        <f t="shared" si="20"/>
        <v>-0.92627186864070377</v>
      </c>
      <c r="AG21" s="12">
        <f t="shared" si="2"/>
        <v>-0.64443899591772147</v>
      </c>
      <c r="AH21" s="12">
        <f t="shared" si="3"/>
        <v>-0.77279821639974633</v>
      </c>
      <c r="AI21" s="12">
        <f t="shared" si="4"/>
        <v>-0.75924460993344978</v>
      </c>
      <c r="AJ21" s="12">
        <f t="shared" si="5"/>
        <v>-0.71710538016305658</v>
      </c>
      <c r="AK21" s="12">
        <f t="shared" si="6"/>
        <v>-0.57745691322884196</v>
      </c>
      <c r="AL21" s="12">
        <f t="shared" si="7"/>
        <v>-0.62811428295484573</v>
      </c>
      <c r="AM21" s="12">
        <f t="shared" si="8"/>
        <v>-0.48003071952707971</v>
      </c>
      <c r="AN21" s="12">
        <f t="shared" si="9"/>
        <v>-0.49056882870021667</v>
      </c>
      <c r="AO21" s="12">
        <f t="shared" si="10"/>
        <v>-0.4143064952680795</v>
      </c>
      <c r="AP21" s="12">
        <f t="shared" si="11"/>
        <v>-0.38552995514712812</v>
      </c>
      <c r="AQ21" s="12">
        <f t="shared" si="12"/>
        <v>-0.308633789894247</v>
      </c>
    </row>
    <row r="22" spans="1:43">
      <c r="A22" s="12" t="s">
        <v>18</v>
      </c>
      <c r="B22" s="12">
        <v>13.7</v>
      </c>
      <c r="C22" s="12">
        <v>12.2</v>
      </c>
      <c r="D22" s="12">
        <v>10.8</v>
      </c>
      <c r="E22" s="12">
        <v>9.6</v>
      </c>
      <c r="F22" s="12">
        <v>7.2</v>
      </c>
      <c r="G22" s="12">
        <v>10.1</v>
      </c>
      <c r="H22" s="12">
        <v>9</v>
      </c>
      <c r="I22" s="12">
        <v>5.0999999999999996</v>
      </c>
      <c r="J22" s="12">
        <v>6.5</v>
      </c>
      <c r="K22" s="12">
        <v>6.4</v>
      </c>
      <c r="L22" s="12">
        <v>8.6999999999999993</v>
      </c>
      <c r="M22" s="12">
        <v>13.4</v>
      </c>
      <c r="N22" s="12">
        <v>4.0999999999999996</v>
      </c>
      <c r="O22" s="12">
        <v>2.9</v>
      </c>
      <c r="P22" s="12">
        <v>3.4</v>
      </c>
      <c r="Q22" s="12">
        <v>5.2</v>
      </c>
      <c r="R22" s="12">
        <v>11.4</v>
      </c>
      <c r="S22" s="12">
        <v>12.1</v>
      </c>
      <c r="T22" s="12">
        <v>12.6</v>
      </c>
      <c r="U22" s="12">
        <v>10.9</v>
      </c>
      <c r="W22" s="12" t="s">
        <v>18</v>
      </c>
      <c r="X22" s="12">
        <f t="shared" si="1"/>
        <v>3.6318925993134854E-2</v>
      </c>
      <c r="Y22" s="12">
        <f t="shared" si="13"/>
        <v>-0.15421957461396474</v>
      </c>
      <c r="Z22" s="12">
        <f t="shared" si="14"/>
        <v>-0.24845153867946101</v>
      </c>
      <c r="AA22" s="12">
        <f t="shared" si="15"/>
        <v>-0.41227898747810426</v>
      </c>
      <c r="AB22" s="12">
        <f t="shared" si="16"/>
        <v>-0.56987364339466107</v>
      </c>
      <c r="AC22" s="12">
        <f t="shared" si="17"/>
        <v>-0.44211517909191228</v>
      </c>
      <c r="AD22" s="12">
        <f t="shared" si="18"/>
        <v>-0.53251643065114951</v>
      </c>
      <c r="AE22" s="12">
        <f t="shared" si="19"/>
        <v>-0.76099640887563402</v>
      </c>
      <c r="AF22" s="12">
        <f t="shared" si="20"/>
        <v>-0.76924377872882221</v>
      </c>
      <c r="AG22" s="12">
        <f t="shared" si="2"/>
        <v>-0.949402337705465</v>
      </c>
      <c r="AH22" s="12">
        <f t="shared" si="3"/>
        <v>-0.82171459217081644</v>
      </c>
      <c r="AI22" s="12">
        <f t="shared" si="4"/>
        <v>-0.59770320356463058</v>
      </c>
      <c r="AJ22" s="12">
        <f t="shared" si="5"/>
        <v>-1.1459137228126148</v>
      </c>
      <c r="AK22" s="12">
        <f t="shared" si="6"/>
        <v>-1.2258956511356347</v>
      </c>
      <c r="AL22" s="12">
        <f t="shared" si="7"/>
        <v>-1.271548426469566</v>
      </c>
      <c r="AM22" s="12">
        <f t="shared" si="8"/>
        <v>-1.305396971609462</v>
      </c>
      <c r="AN22" s="12">
        <f t="shared" si="9"/>
        <v>-1.1493961063392413</v>
      </c>
      <c r="AO22" s="12">
        <f t="shared" si="10"/>
        <v>-1.2995445193260715</v>
      </c>
      <c r="AP22" s="12">
        <f t="shared" si="11"/>
        <v>-1.3131063852146887</v>
      </c>
      <c r="AQ22" s="12">
        <f t="shared" si="12"/>
        <v>-1.6797177159883661</v>
      </c>
    </row>
    <row r="23" spans="1:43">
      <c r="A23" s="12" t="s">
        <v>19</v>
      </c>
      <c r="B23" s="12">
        <v>39.700000000000003</v>
      </c>
      <c r="C23" s="12">
        <v>41.5</v>
      </c>
      <c r="D23" s="12">
        <v>43.6</v>
      </c>
      <c r="E23" s="12">
        <v>43.9</v>
      </c>
      <c r="F23" s="12">
        <v>43.8</v>
      </c>
      <c r="G23" s="12">
        <v>44.1</v>
      </c>
      <c r="H23" s="12">
        <v>43.7</v>
      </c>
      <c r="I23" s="12">
        <v>45.3</v>
      </c>
      <c r="J23" s="12">
        <v>45.6</v>
      </c>
      <c r="K23" s="12">
        <v>46.9</v>
      </c>
      <c r="L23" s="12">
        <v>46.7</v>
      </c>
      <c r="M23" s="12">
        <v>46.8</v>
      </c>
      <c r="N23" s="12">
        <v>48.3</v>
      </c>
      <c r="O23" s="12">
        <v>48.4</v>
      </c>
      <c r="P23" s="12">
        <v>49.1</v>
      </c>
      <c r="Q23" s="12">
        <v>49.2</v>
      </c>
      <c r="R23" s="12">
        <v>49.1</v>
      </c>
      <c r="S23" s="12">
        <v>49.4</v>
      </c>
      <c r="T23" s="12">
        <v>49.8</v>
      </c>
      <c r="U23" s="12">
        <v>50.9</v>
      </c>
      <c r="W23" s="12" t="s">
        <v>19</v>
      </c>
      <c r="X23" s="12">
        <f t="shared" si="1"/>
        <v>1.7275883155241958</v>
      </c>
      <c r="Y23" s="12">
        <f t="shared" si="13"/>
        <v>1.5323621496246032</v>
      </c>
      <c r="Z23" s="12">
        <f t="shared" si="14"/>
        <v>1.6101403225998745</v>
      </c>
      <c r="AA23" s="12">
        <f t="shared" si="15"/>
        <v>1.5066688258463914</v>
      </c>
      <c r="AB23" s="12">
        <f t="shared" si="16"/>
        <v>1.3678238062750332</v>
      </c>
      <c r="AC23" s="12">
        <f t="shared" si="17"/>
        <v>1.3918736794999325</v>
      </c>
      <c r="AD23" s="12">
        <f t="shared" si="18"/>
        <v>1.3416933510057323</v>
      </c>
      <c r="AE23" s="12">
        <f t="shared" si="19"/>
        <v>1.3547451438743989</v>
      </c>
      <c r="AF23" s="12">
        <f t="shared" si="20"/>
        <v>1.2773556597893669</v>
      </c>
      <c r="AG23" s="12">
        <f t="shared" si="2"/>
        <v>1.3378227257026116</v>
      </c>
      <c r="AH23" s="12">
        <f t="shared" si="3"/>
        <v>1.2436434959410347</v>
      </c>
      <c r="AI23" s="12">
        <f t="shared" si="4"/>
        <v>1.2007911206748889</v>
      </c>
      <c r="AJ23" s="12">
        <f t="shared" si="5"/>
        <v>1.2232523703261953</v>
      </c>
      <c r="AK23" s="12">
        <f t="shared" si="6"/>
        <v>1.1728004931537206</v>
      </c>
      <c r="AL23" s="12">
        <f t="shared" si="7"/>
        <v>1.1788632700823269</v>
      </c>
      <c r="AM23" s="12">
        <f t="shared" si="8"/>
        <v>1.2165554653089281</v>
      </c>
      <c r="AN23" s="12">
        <f t="shared" si="9"/>
        <v>1.1937914754523835</v>
      </c>
      <c r="AO23" s="12">
        <f t="shared" si="10"/>
        <v>1.1645881894323691</v>
      </c>
      <c r="AP23" s="12">
        <f t="shared" si="11"/>
        <v>1.1873170349674314</v>
      </c>
      <c r="AQ23" s="12">
        <f t="shared" si="12"/>
        <v>1.1184127454282031</v>
      </c>
    </row>
    <row r="24" spans="1:43">
      <c r="A24" s="12" t="s">
        <v>20</v>
      </c>
      <c r="B24" s="12">
        <v>50.5</v>
      </c>
      <c r="C24" s="12">
        <v>62.1</v>
      </c>
      <c r="D24" s="12">
        <v>63.5</v>
      </c>
      <c r="E24" s="12">
        <v>64.400000000000006</v>
      </c>
      <c r="F24" s="12">
        <v>63.5</v>
      </c>
      <c r="G24" s="12">
        <v>63.4</v>
      </c>
      <c r="H24" s="12">
        <v>64.3</v>
      </c>
      <c r="I24" s="12">
        <v>62.5</v>
      </c>
      <c r="J24" s="12">
        <v>64.2</v>
      </c>
      <c r="K24" s="12">
        <v>57.4</v>
      </c>
      <c r="L24" s="12">
        <v>58.3</v>
      </c>
      <c r="M24" s="12">
        <v>59.2</v>
      </c>
      <c r="N24" s="12">
        <v>60.2</v>
      </c>
      <c r="O24" s="12">
        <v>63.2</v>
      </c>
      <c r="P24" s="12">
        <v>61.9</v>
      </c>
      <c r="Q24" s="12">
        <v>59.4</v>
      </c>
      <c r="R24" s="12">
        <v>56.7</v>
      </c>
      <c r="S24" s="12">
        <v>57.7</v>
      </c>
      <c r="T24" s="12">
        <v>57.7</v>
      </c>
      <c r="U24" s="12">
        <v>56.3</v>
      </c>
      <c r="W24" s="12" t="s">
        <v>20</v>
      </c>
      <c r="X24" s="12">
        <f t="shared" si="1"/>
        <v>2.4301156004063285</v>
      </c>
      <c r="Y24" s="12">
        <f t="shared" si="13"/>
        <v>2.7181499830483062</v>
      </c>
      <c r="Z24" s="12">
        <f t="shared" si="14"/>
        <v>2.7377616042906912</v>
      </c>
      <c r="AA24" s="12">
        <f t="shared" si="15"/>
        <v>2.6535618338100115</v>
      </c>
      <c r="AB24" s="12">
        <f t="shared" si="16"/>
        <v>2.4107921056874098</v>
      </c>
      <c r="AC24" s="12">
        <f t="shared" si="17"/>
        <v>2.4329320609947147</v>
      </c>
      <c r="AD24" s="12">
        <f t="shared" si="18"/>
        <v>2.4543366219605378</v>
      </c>
      <c r="AE24" s="12">
        <f t="shared" si="19"/>
        <v>2.2599877982848606</v>
      </c>
      <c r="AF24" s="12">
        <f t="shared" si="20"/>
        <v>2.2509298172430325</v>
      </c>
      <c r="AG24" s="12">
        <f t="shared" si="2"/>
        <v>1.9308070014010017</v>
      </c>
      <c r="AH24" s="12">
        <f t="shared" si="3"/>
        <v>1.8741212281014945</v>
      </c>
      <c r="AI24" s="12">
        <f t="shared" si="4"/>
        <v>1.8684956003326749</v>
      </c>
      <c r="AJ24" s="12">
        <f t="shared" si="5"/>
        <v>1.8611047800174136</v>
      </c>
      <c r="AK24" s="12">
        <f t="shared" si="6"/>
        <v>1.9530357225049837</v>
      </c>
      <c r="AL24" s="12">
        <f t="shared" si="7"/>
        <v>1.8651930231646952</v>
      </c>
      <c r="AM24" s="12">
        <f t="shared" si="8"/>
        <v>1.8011898938672821</v>
      </c>
      <c r="AN24" s="12">
        <f t="shared" si="9"/>
        <v>1.6661582028162123</v>
      </c>
      <c r="AO24" s="12">
        <f t="shared" si="10"/>
        <v>1.7129072640354539</v>
      </c>
      <c r="AP24" s="12">
        <f t="shared" si="11"/>
        <v>1.7183209333394411</v>
      </c>
      <c r="AQ24" s="12">
        <f t="shared" si="12"/>
        <v>1.4961603577194398</v>
      </c>
    </row>
    <row r="25" spans="1:43">
      <c r="A25" s="12" t="s">
        <v>21</v>
      </c>
      <c r="B25" s="12">
        <v>1.8</v>
      </c>
      <c r="C25" s="12">
        <v>1.9</v>
      </c>
      <c r="D25" s="12">
        <v>3</v>
      </c>
      <c r="E25" s="12">
        <v>2</v>
      </c>
      <c r="F25" s="12">
        <v>2</v>
      </c>
      <c r="G25" s="12">
        <v>2.1</v>
      </c>
      <c r="H25" s="12">
        <v>4.0999999999999996</v>
      </c>
      <c r="I25" s="12">
        <v>3.1</v>
      </c>
      <c r="J25" s="12">
        <v>2.8</v>
      </c>
      <c r="K25" s="12">
        <v>4.9000000000000004</v>
      </c>
      <c r="L25" s="12">
        <v>5.6</v>
      </c>
      <c r="M25" s="12">
        <v>6.9</v>
      </c>
      <c r="N25" s="12">
        <v>7.7</v>
      </c>
      <c r="O25" s="12">
        <v>10.5</v>
      </c>
      <c r="P25" s="12">
        <v>17.399999999999999</v>
      </c>
      <c r="Q25" s="12">
        <v>21.4</v>
      </c>
      <c r="R25" s="12">
        <v>17.5</v>
      </c>
      <c r="S25" s="12">
        <v>19.600000000000001</v>
      </c>
      <c r="T25" s="12">
        <v>24.2</v>
      </c>
      <c r="U25" s="12">
        <v>32.299999999999997</v>
      </c>
      <c r="W25" s="12" t="s">
        <v>21</v>
      </c>
      <c r="X25" s="12">
        <f t="shared" si="1"/>
        <v>-0.73776206383069665</v>
      </c>
      <c r="Y25" s="12">
        <f t="shared" si="13"/>
        <v>-0.74711349132581617</v>
      </c>
      <c r="Z25" s="12">
        <f t="shared" si="14"/>
        <v>-0.69043374959344939</v>
      </c>
      <c r="AA25" s="12">
        <f t="shared" si="15"/>
        <v>-0.83746859043047062</v>
      </c>
      <c r="AB25" s="12">
        <f t="shared" si="16"/>
        <v>-0.84517492039691267</v>
      </c>
      <c r="AC25" s="12">
        <f t="shared" si="17"/>
        <v>-0.87364196934881677</v>
      </c>
      <c r="AD25" s="12">
        <f t="shared" si="18"/>
        <v>-0.79717429607243828</v>
      </c>
      <c r="AE25" s="12">
        <f t="shared" si="19"/>
        <v>-0.8662571826442923</v>
      </c>
      <c r="AF25" s="12">
        <f t="shared" si="20"/>
        <v>-0.96291175628680936</v>
      </c>
      <c r="AG25" s="12">
        <f t="shared" si="2"/>
        <v>-1.0341143770909493</v>
      </c>
      <c r="AH25" s="12">
        <f t="shared" si="3"/>
        <v>-0.990204330937836</v>
      </c>
      <c r="AI25" s="12">
        <f t="shared" si="4"/>
        <v>-0.94770958403040528</v>
      </c>
      <c r="AJ25" s="12">
        <f t="shared" si="5"/>
        <v>-0.95294996862031367</v>
      </c>
      <c r="AK25" s="12">
        <f t="shared" si="6"/>
        <v>-0.82523431714444562</v>
      </c>
      <c r="AL25" s="12">
        <f t="shared" si="7"/>
        <v>-0.52087525903572574</v>
      </c>
      <c r="AM25" s="12">
        <f t="shared" si="8"/>
        <v>-0.37685993801678214</v>
      </c>
      <c r="AN25" s="12">
        <f t="shared" si="9"/>
        <v>-0.77025965411301012</v>
      </c>
      <c r="AO25" s="12">
        <f t="shared" si="10"/>
        <v>-0.80407547601003115</v>
      </c>
      <c r="AP25" s="12">
        <f t="shared" si="11"/>
        <v>-0.53340445849123197</v>
      </c>
      <c r="AQ25" s="12">
        <f t="shared" si="12"/>
        <v>-0.18271791913050159</v>
      </c>
    </row>
    <row r="26" spans="1:43">
      <c r="A26" s="12" t="s">
        <v>38</v>
      </c>
      <c r="B26" s="12">
        <v>9.6999999999999993</v>
      </c>
      <c r="C26" s="12">
        <v>9.8000000000000007</v>
      </c>
      <c r="D26" s="12">
        <v>9.9</v>
      </c>
      <c r="E26" s="12">
        <v>10.3</v>
      </c>
      <c r="F26" s="12">
        <v>10.7</v>
      </c>
      <c r="G26" s="12">
        <v>10.5</v>
      </c>
      <c r="H26" s="12">
        <v>11.9</v>
      </c>
      <c r="I26" s="12">
        <v>7.6</v>
      </c>
      <c r="J26" s="12">
        <v>10.9</v>
      </c>
      <c r="K26" s="12">
        <v>13.5</v>
      </c>
      <c r="L26" s="12">
        <v>15.2</v>
      </c>
      <c r="M26" s="12">
        <v>15.9</v>
      </c>
      <c r="N26" s="12">
        <v>17.100000000000001</v>
      </c>
      <c r="O26" s="12">
        <v>17.3</v>
      </c>
      <c r="P26" s="12">
        <v>19.5</v>
      </c>
      <c r="Q26" s="12">
        <v>18.7</v>
      </c>
      <c r="R26" s="12">
        <v>20.100000000000001</v>
      </c>
      <c r="S26" s="12">
        <v>26.1</v>
      </c>
      <c r="T26" s="12">
        <v>25.8</v>
      </c>
      <c r="U26" s="12">
        <v>30.4</v>
      </c>
      <c r="W26" s="12" t="s">
        <v>38</v>
      </c>
      <c r="X26" s="12">
        <f t="shared" si="1"/>
        <v>-0.22387636470395139</v>
      </c>
      <c r="Y26" s="12">
        <f t="shared" si="13"/>
        <v>-0.29236961345944462</v>
      </c>
      <c r="Z26" s="12">
        <f t="shared" si="14"/>
        <v>-0.29944948609261351</v>
      </c>
      <c r="AA26" s="12">
        <f t="shared" si="15"/>
        <v>-0.37311678720617575</v>
      </c>
      <c r="AB26" s="12">
        <f t="shared" si="16"/>
        <v>-0.38457470695083784</v>
      </c>
      <c r="AC26" s="12">
        <f t="shared" si="17"/>
        <v>-0.42053883957906701</v>
      </c>
      <c r="AD26" s="12">
        <f t="shared" si="18"/>
        <v>-0.37588218376916227</v>
      </c>
      <c r="AE26" s="12">
        <f t="shared" si="19"/>
        <v>-0.62942044166481104</v>
      </c>
      <c r="AF26" s="12">
        <f t="shared" si="20"/>
        <v>-0.53893591352472936</v>
      </c>
      <c r="AG26" s="12">
        <f t="shared" si="2"/>
        <v>-0.54843201794750596</v>
      </c>
      <c r="AH26" s="12">
        <f t="shared" si="3"/>
        <v>-0.46842965604642089</v>
      </c>
      <c r="AI26" s="12">
        <f t="shared" si="4"/>
        <v>-0.46308536492394797</v>
      </c>
      <c r="AJ26" s="12">
        <f t="shared" si="5"/>
        <v>-0.44910016600708241</v>
      </c>
      <c r="AK26" s="12">
        <f t="shared" si="6"/>
        <v>-0.46674786041548699</v>
      </c>
      <c r="AL26" s="12">
        <f t="shared" si="7"/>
        <v>-0.40827428392064963</v>
      </c>
      <c r="AM26" s="12">
        <f t="shared" si="8"/>
        <v>-0.53161611028222877</v>
      </c>
      <c r="AN26" s="12">
        <f t="shared" si="9"/>
        <v>-0.60866051054117376</v>
      </c>
      <c r="AO26" s="12">
        <f t="shared" si="10"/>
        <v>-0.37466897180279618</v>
      </c>
      <c r="AP26" s="12">
        <f t="shared" si="11"/>
        <v>-0.42585936515006539</v>
      </c>
      <c r="AQ26" s="12">
        <f t="shared" si="12"/>
        <v>-0.31562911604778854</v>
      </c>
    </row>
    <row r="27" spans="1:43">
      <c r="A27" s="12" t="s">
        <v>22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1.6</v>
      </c>
      <c r="I27" s="12">
        <v>2</v>
      </c>
      <c r="J27" s="12">
        <v>0.2</v>
      </c>
      <c r="K27" s="12">
        <v>1.1000000000000001</v>
      </c>
      <c r="L27" s="12">
        <v>1.8</v>
      </c>
      <c r="M27" s="12">
        <v>0.5</v>
      </c>
      <c r="N27" s="12">
        <v>0.4</v>
      </c>
      <c r="O27" s="12">
        <v>0.9</v>
      </c>
      <c r="P27" s="12">
        <v>1.1000000000000001</v>
      </c>
      <c r="Q27" s="12">
        <v>12.8</v>
      </c>
      <c r="R27" s="12">
        <v>11.7</v>
      </c>
      <c r="S27" s="12">
        <v>14.8</v>
      </c>
      <c r="T27" s="12">
        <v>13.2</v>
      </c>
      <c r="U27" s="296" t="s">
        <v>69</v>
      </c>
      <c r="W27" s="12" t="s">
        <v>22</v>
      </c>
      <c r="X27" s="12">
        <f t="shared" si="1"/>
        <v>-0.85484994464438546</v>
      </c>
      <c r="Y27" s="12">
        <f t="shared" si="13"/>
        <v>-0.85648227207848793</v>
      </c>
      <c r="Z27" s="12">
        <f t="shared" si="14"/>
        <v>-0.86042690763729102</v>
      </c>
      <c r="AA27" s="12">
        <f t="shared" si="15"/>
        <v>-0.94936059120740912</v>
      </c>
      <c r="AB27" s="12">
        <f t="shared" si="16"/>
        <v>-0.95106002693624025</v>
      </c>
      <c r="AC27" s="12">
        <f t="shared" si="17"/>
        <v>-0.98691775179125429</v>
      </c>
      <c r="AD27" s="12">
        <f t="shared" si="18"/>
        <v>-0.93220381924656515</v>
      </c>
      <c r="AE27" s="12">
        <f t="shared" si="19"/>
        <v>-0.92415060821705441</v>
      </c>
      <c r="AF27" s="12">
        <f t="shared" si="20"/>
        <v>-1.0990027675437735</v>
      </c>
      <c r="AG27" s="12">
        <f t="shared" si="2"/>
        <v>-1.2487182102008429</v>
      </c>
      <c r="AH27" s="12">
        <f t="shared" si="3"/>
        <v>-1.1967401397490209</v>
      </c>
      <c r="AI27" s="12">
        <f t="shared" si="4"/>
        <v>-1.2923312509505529</v>
      </c>
      <c r="AJ27" s="12">
        <f t="shared" si="5"/>
        <v>-1.3442375812880358</v>
      </c>
      <c r="AK27" s="12">
        <f t="shared" si="6"/>
        <v>-1.3313328442912109</v>
      </c>
      <c r="AL27" s="12">
        <f t="shared" si="7"/>
        <v>-1.394873303976554</v>
      </c>
      <c r="AM27" s="12">
        <f t="shared" si="8"/>
        <v>-0.86978700523264918</v>
      </c>
      <c r="AN27" s="12">
        <f t="shared" si="9"/>
        <v>-1.1307500513117217</v>
      </c>
      <c r="AO27" s="12">
        <f t="shared" si="10"/>
        <v>-1.1211756637322972</v>
      </c>
      <c r="AP27" s="12">
        <f t="shared" si="11"/>
        <v>-1.2727769752117513</v>
      </c>
      <c r="AQ27" s="12" t="e">
        <f t="shared" si="12"/>
        <v>#VALUE!</v>
      </c>
    </row>
    <row r="28" spans="1:43">
      <c r="A28" s="12" t="s">
        <v>23</v>
      </c>
      <c r="B28" s="12">
        <v>2</v>
      </c>
      <c r="C28" s="12">
        <v>5.3</v>
      </c>
      <c r="D28" s="12">
        <v>6</v>
      </c>
      <c r="E28" s="12">
        <v>9.6</v>
      </c>
      <c r="F28" s="12">
        <v>6.3</v>
      </c>
      <c r="G28" s="12">
        <v>6</v>
      </c>
      <c r="H28" s="12">
        <v>2.7</v>
      </c>
      <c r="I28" s="12">
        <v>9</v>
      </c>
      <c r="J28" s="12">
        <v>12.6</v>
      </c>
      <c r="K28" s="12">
        <v>20.399999999999999</v>
      </c>
      <c r="L28" s="12">
        <v>18.600000000000001</v>
      </c>
      <c r="M28" s="12">
        <v>15.4</v>
      </c>
      <c r="N28" s="12">
        <v>21.9</v>
      </c>
      <c r="O28" s="12">
        <v>18.899999999999999</v>
      </c>
      <c r="P28" s="12">
        <v>19.600000000000001</v>
      </c>
      <c r="Q28" s="12">
        <v>22.4</v>
      </c>
      <c r="R28" s="12">
        <v>35.6</v>
      </c>
      <c r="S28" s="12">
        <v>41.9</v>
      </c>
      <c r="T28" s="12">
        <v>34.799999999999997</v>
      </c>
      <c r="U28" s="12">
        <v>36</v>
      </c>
      <c r="W28" s="12" t="s">
        <v>23</v>
      </c>
      <c r="X28" s="12">
        <f t="shared" si="1"/>
        <v>-0.72475229929584239</v>
      </c>
      <c r="Y28" s="12">
        <f t="shared" si="13"/>
        <v>-0.55140093629471965</v>
      </c>
      <c r="Z28" s="12">
        <f t="shared" si="14"/>
        <v>-0.52044059154960776</v>
      </c>
      <c r="AA28" s="12">
        <f t="shared" si="15"/>
        <v>-0.41227898747810426</v>
      </c>
      <c r="AB28" s="12">
        <f t="shared" si="16"/>
        <v>-0.61752194133735838</v>
      </c>
      <c r="AC28" s="12">
        <f t="shared" si="17"/>
        <v>-0.6632726590985758</v>
      </c>
      <c r="AD28" s="12">
        <f t="shared" si="18"/>
        <v>-0.87279082904994942</v>
      </c>
      <c r="AE28" s="12">
        <f t="shared" si="19"/>
        <v>-0.55573790002675016</v>
      </c>
      <c r="AF28" s="12">
        <f t="shared" si="20"/>
        <v>-0.44995332924132986</v>
      </c>
      <c r="AG28" s="12">
        <f t="shared" si="2"/>
        <v>-0.15875663677427818</v>
      </c>
      <c r="AH28" s="12">
        <f t="shared" si="3"/>
        <v>-0.28363445868904463</v>
      </c>
      <c r="AI28" s="12">
        <f t="shared" si="4"/>
        <v>-0.49000893265208451</v>
      </c>
      <c r="AJ28" s="12">
        <f t="shared" si="5"/>
        <v>-0.19181516041734753</v>
      </c>
      <c r="AK28" s="12">
        <f t="shared" si="6"/>
        <v>-0.38239810589102624</v>
      </c>
      <c r="AL28" s="12">
        <f t="shared" si="7"/>
        <v>-0.40291233272469357</v>
      </c>
      <c r="AM28" s="12">
        <f t="shared" si="8"/>
        <v>-0.3195428371777278</v>
      </c>
      <c r="AN28" s="12">
        <f t="shared" si="9"/>
        <v>0.35471899921400335</v>
      </c>
      <c r="AO28" s="12">
        <f t="shared" si="10"/>
        <v>0.66911914611632861</v>
      </c>
      <c r="AP28" s="12">
        <f t="shared" si="11"/>
        <v>0.1790817848939957</v>
      </c>
      <c r="AQ28" s="12">
        <f t="shared" si="12"/>
        <v>7.6109148550531247E-2</v>
      </c>
    </row>
    <row r="29" spans="1:43">
      <c r="A29" s="12" t="s">
        <v>24</v>
      </c>
      <c r="B29" s="12">
        <v>2.8</v>
      </c>
      <c r="C29" s="12">
        <v>2.8</v>
      </c>
      <c r="D29" s="12">
        <v>5</v>
      </c>
      <c r="E29" s="12">
        <v>4.7</v>
      </c>
      <c r="F29" s="12">
        <v>4.8</v>
      </c>
      <c r="G29" s="12">
        <v>5.0999999999999996</v>
      </c>
      <c r="H29" s="12">
        <v>5.4</v>
      </c>
      <c r="I29" s="12">
        <v>4.8</v>
      </c>
      <c r="J29" s="12">
        <v>5.6</v>
      </c>
      <c r="K29" s="12">
        <v>6.2</v>
      </c>
      <c r="L29" s="12">
        <v>2</v>
      </c>
      <c r="M29" s="12">
        <v>4.0999999999999996</v>
      </c>
      <c r="N29" s="12">
        <v>6.6</v>
      </c>
      <c r="O29" s="12">
        <v>7.4</v>
      </c>
      <c r="P29" s="12">
        <v>8.1999999999999993</v>
      </c>
      <c r="Q29" s="12">
        <v>9.1</v>
      </c>
      <c r="R29" s="12">
        <v>10.3</v>
      </c>
      <c r="S29" s="12">
        <v>13.3</v>
      </c>
      <c r="T29" s="12">
        <v>10.8</v>
      </c>
      <c r="U29" s="12">
        <v>10.3</v>
      </c>
      <c r="W29" s="12" t="s">
        <v>24</v>
      </c>
      <c r="X29" s="12">
        <f t="shared" si="1"/>
        <v>-0.67271324115642517</v>
      </c>
      <c r="Y29" s="12">
        <f t="shared" si="13"/>
        <v>-0.69530722675876133</v>
      </c>
      <c r="Z29" s="12">
        <f t="shared" si="14"/>
        <v>-0.57710497756422163</v>
      </c>
      <c r="AA29" s="12">
        <f t="shared" si="15"/>
        <v>-0.68641438938160371</v>
      </c>
      <c r="AB29" s="12">
        <f t="shared" si="16"/>
        <v>-0.69693577124185402</v>
      </c>
      <c r="AC29" s="12">
        <f t="shared" si="17"/>
        <v>-0.71181942300247769</v>
      </c>
      <c r="AD29" s="12">
        <f t="shared" si="18"/>
        <v>-0.72695894402189221</v>
      </c>
      <c r="AE29" s="12">
        <f t="shared" si="19"/>
        <v>-0.77678552494093267</v>
      </c>
      <c r="AF29" s="12">
        <f t="shared" si="20"/>
        <v>-0.81635220570238676</v>
      </c>
      <c r="AG29" s="12">
        <f t="shared" si="2"/>
        <v>-0.96069727629019641</v>
      </c>
      <c r="AH29" s="12">
        <f t="shared" si="3"/>
        <v>-1.1858698340221165</v>
      </c>
      <c r="AI29" s="12">
        <f t="shared" si="4"/>
        <v>-1.0984815633079701</v>
      </c>
      <c r="AJ29" s="12">
        <f t="shared" si="5"/>
        <v>-1.0119111157346279</v>
      </c>
      <c r="AK29" s="12">
        <f t="shared" si="6"/>
        <v>-0.98866196653558869</v>
      </c>
      <c r="AL29" s="12">
        <f t="shared" si="7"/>
        <v>-1.0141747690636778</v>
      </c>
      <c r="AM29" s="12">
        <f t="shared" si="8"/>
        <v>-1.0818602783371503</v>
      </c>
      <c r="AN29" s="12">
        <f t="shared" si="9"/>
        <v>-1.2177649747734793</v>
      </c>
      <c r="AO29" s="12">
        <f t="shared" si="10"/>
        <v>-1.2202694723955052</v>
      </c>
      <c r="AP29" s="12">
        <f t="shared" si="11"/>
        <v>-1.434094615223501</v>
      </c>
      <c r="AQ29" s="12">
        <f t="shared" si="12"/>
        <v>-1.7216896729096143</v>
      </c>
    </row>
    <row r="30" spans="1:43">
      <c r="A30" s="12" t="s">
        <v>25</v>
      </c>
      <c r="B30" s="12">
        <v>33.6</v>
      </c>
      <c r="C30" s="12">
        <v>33.6</v>
      </c>
      <c r="D30" s="12">
        <v>33.6</v>
      </c>
      <c r="E30" s="12">
        <v>33.6</v>
      </c>
      <c r="F30" s="12">
        <v>33.6</v>
      </c>
      <c r="G30" s="12">
        <v>33.6</v>
      </c>
      <c r="H30" s="12">
        <v>33.6</v>
      </c>
      <c r="I30" s="12">
        <v>33.6</v>
      </c>
      <c r="J30" s="12">
        <v>33.6</v>
      </c>
      <c r="K30" s="12">
        <v>33.6</v>
      </c>
      <c r="L30" s="12">
        <v>33.6</v>
      </c>
      <c r="M30" s="12">
        <v>33.6</v>
      </c>
      <c r="N30" s="12">
        <v>35.6</v>
      </c>
      <c r="O30" s="12">
        <v>34.299999999999997</v>
      </c>
      <c r="P30" s="12">
        <v>35.9</v>
      </c>
      <c r="Q30" s="12">
        <v>32.799999999999997</v>
      </c>
      <c r="R30" s="12">
        <v>34.799999999999997</v>
      </c>
      <c r="S30" s="12">
        <v>33.299999999999997</v>
      </c>
      <c r="T30" s="12">
        <v>32.5</v>
      </c>
      <c r="U30" s="12">
        <v>32.5</v>
      </c>
      <c r="W30" s="12" t="s">
        <v>25</v>
      </c>
      <c r="X30" s="12">
        <f t="shared" si="1"/>
        <v>1.3307904972111391</v>
      </c>
      <c r="Y30" s="12">
        <f t="shared" si="13"/>
        <v>1.0776182717582317</v>
      </c>
      <c r="Z30" s="12">
        <f t="shared" si="14"/>
        <v>1.0434964624537357</v>
      </c>
      <c r="AA30" s="12">
        <f t="shared" si="15"/>
        <v>0.93042502184515807</v>
      </c>
      <c r="AB30" s="12">
        <f t="shared" si="16"/>
        <v>0.82780976292446284</v>
      </c>
      <c r="AC30" s="12">
        <f t="shared" si="17"/>
        <v>0.82549476728774507</v>
      </c>
      <c r="AD30" s="12">
        <f t="shared" si="18"/>
        <v>0.79617407738225943</v>
      </c>
      <c r="AE30" s="12">
        <f t="shared" si="19"/>
        <v>0.73896961732774769</v>
      </c>
      <c r="AF30" s="12">
        <f t="shared" si="20"/>
        <v>0.64924330014184084</v>
      </c>
      <c r="AG30" s="12">
        <f t="shared" si="2"/>
        <v>0.58670930981798408</v>
      </c>
      <c r="AH30" s="12">
        <f t="shared" si="3"/>
        <v>0.53163847082879134</v>
      </c>
      <c r="AI30" s="12">
        <f t="shared" si="4"/>
        <v>0.49000893265208501</v>
      </c>
      <c r="AJ30" s="12">
        <f t="shared" si="5"/>
        <v>0.54251912637002142</v>
      </c>
      <c r="AK30" s="12">
        <f t="shared" si="6"/>
        <v>0.42946828140690935</v>
      </c>
      <c r="AL30" s="12">
        <f t="shared" si="7"/>
        <v>0.4710857122161346</v>
      </c>
      <c r="AM30" s="12">
        <f t="shared" si="8"/>
        <v>0.27655501154843704</v>
      </c>
      <c r="AN30" s="12">
        <f t="shared" si="9"/>
        <v>0.30499618580728427</v>
      </c>
      <c r="AO30" s="12">
        <f t="shared" si="10"/>
        <v>0.10098130978060227</v>
      </c>
      <c r="AP30" s="12">
        <f t="shared" si="11"/>
        <v>2.448571321606912E-2</v>
      </c>
      <c r="AQ30" s="12">
        <f t="shared" si="12"/>
        <v>-0.16872726682341854</v>
      </c>
    </row>
    <row r="31" spans="1:43">
      <c r="A31" s="12" t="s">
        <v>26</v>
      </c>
      <c r="B31" s="12">
        <v>26.3</v>
      </c>
      <c r="C31" s="12">
        <v>30.4</v>
      </c>
      <c r="D31" s="12">
        <v>32.6</v>
      </c>
      <c r="E31" s="12">
        <v>35</v>
      </c>
      <c r="F31" s="12">
        <v>37.299999999999997</v>
      </c>
      <c r="G31" s="12">
        <v>38.299999999999997</v>
      </c>
      <c r="H31" s="12">
        <v>39</v>
      </c>
      <c r="I31" s="12">
        <v>39.700000000000003</v>
      </c>
      <c r="J31" s="12">
        <v>41.3</v>
      </c>
      <c r="K31" s="12">
        <v>44</v>
      </c>
      <c r="L31" s="12">
        <v>44.8</v>
      </c>
      <c r="M31" s="12">
        <v>47.9</v>
      </c>
      <c r="N31" s="12">
        <v>46.9</v>
      </c>
      <c r="O31" s="12">
        <v>45.8</v>
      </c>
      <c r="P31" s="12">
        <v>49.5</v>
      </c>
      <c r="Q31" s="12">
        <v>48.1</v>
      </c>
      <c r="R31" s="12">
        <v>47.3</v>
      </c>
      <c r="S31" s="12">
        <v>47.2</v>
      </c>
      <c r="T31" s="12">
        <v>48.7</v>
      </c>
      <c r="U31" s="12">
        <v>49.9</v>
      </c>
      <c r="W31" s="12" t="s">
        <v>26</v>
      </c>
      <c r="X31" s="12">
        <f t="shared" si="1"/>
        <v>0.85593409168895662</v>
      </c>
      <c r="Y31" s="12">
        <f t="shared" si="13"/>
        <v>0.8934182199642583</v>
      </c>
      <c r="Z31" s="12">
        <f t="shared" si="14"/>
        <v>0.98683207643912174</v>
      </c>
      <c r="AA31" s="12">
        <f t="shared" si="15"/>
        <v>1.008749422389015</v>
      </c>
      <c r="AB31" s="12">
        <f t="shared" si="16"/>
        <v>1.0236972100222186</v>
      </c>
      <c r="AC31" s="12">
        <f t="shared" si="17"/>
        <v>1.0790167565636763</v>
      </c>
      <c r="AD31" s="12">
        <f t="shared" si="18"/>
        <v>1.0878378474383734</v>
      </c>
      <c r="AE31" s="12">
        <f t="shared" si="19"/>
        <v>1.0600149773221557</v>
      </c>
      <c r="AF31" s="12">
        <f t="shared" si="20"/>
        <v>1.0522820642490032</v>
      </c>
      <c r="AG31" s="12">
        <f t="shared" si="2"/>
        <v>1.1740461162240086</v>
      </c>
      <c r="AH31" s="12">
        <f t="shared" si="3"/>
        <v>1.1403755915354419</v>
      </c>
      <c r="AI31" s="12">
        <f t="shared" si="4"/>
        <v>1.2600229696767895</v>
      </c>
      <c r="AJ31" s="12">
        <f t="shared" si="5"/>
        <v>1.1482109103625224</v>
      </c>
      <c r="AK31" s="12">
        <f t="shared" si="6"/>
        <v>1.0357321420514718</v>
      </c>
      <c r="AL31" s="12">
        <f t="shared" si="7"/>
        <v>1.200311074866151</v>
      </c>
      <c r="AM31" s="12">
        <f t="shared" si="8"/>
        <v>1.1535066543859684</v>
      </c>
      <c r="AN31" s="12">
        <f t="shared" si="9"/>
        <v>1.081915145287266</v>
      </c>
      <c r="AO31" s="12">
        <f t="shared" si="10"/>
        <v>1.0192506033929976</v>
      </c>
      <c r="AP31" s="12">
        <f t="shared" si="11"/>
        <v>1.1133797832953798</v>
      </c>
      <c r="AQ31" s="12">
        <f t="shared" si="12"/>
        <v>1.048459483892789</v>
      </c>
    </row>
    <row r="32" spans="1:43">
      <c r="A32" s="12" t="s">
        <v>42</v>
      </c>
      <c r="B32" s="296" t="s">
        <v>69</v>
      </c>
      <c r="C32" s="296" t="s">
        <v>69</v>
      </c>
      <c r="D32" s="296" t="s">
        <v>69</v>
      </c>
      <c r="E32" s="296" t="s">
        <v>69</v>
      </c>
      <c r="F32" s="296" t="s">
        <v>69</v>
      </c>
      <c r="G32" s="12">
        <v>11.1</v>
      </c>
      <c r="H32" s="12">
        <v>12.4</v>
      </c>
      <c r="I32" s="12">
        <v>14.5</v>
      </c>
      <c r="J32" s="12">
        <v>18.100000000000001</v>
      </c>
      <c r="K32" s="12">
        <v>22.6</v>
      </c>
      <c r="L32" s="12">
        <v>26.7</v>
      </c>
      <c r="M32" s="12">
        <v>30.3</v>
      </c>
      <c r="N32" s="12">
        <v>33.6</v>
      </c>
      <c r="O32" s="12">
        <v>36.4</v>
      </c>
      <c r="P32" s="12">
        <v>38.299999999999997</v>
      </c>
      <c r="Q32" s="12">
        <v>40.200000000000003</v>
      </c>
      <c r="R32" s="12">
        <v>42</v>
      </c>
      <c r="S32" s="12">
        <v>42.6</v>
      </c>
      <c r="T32" s="12">
        <v>43.3</v>
      </c>
      <c r="U32" s="12">
        <v>43.7</v>
      </c>
      <c r="W32" s="12" t="s">
        <v>42</v>
      </c>
      <c r="X32" s="12" t="e">
        <f t="shared" si="1"/>
        <v>#VALUE!</v>
      </c>
      <c r="Y32" s="12" t="e">
        <f t="shared" si="13"/>
        <v>#VALUE!</v>
      </c>
      <c r="Z32" s="12" t="e">
        <f t="shared" si="14"/>
        <v>#VALUE!</v>
      </c>
      <c r="AA32" s="12" t="e">
        <f t="shared" si="15"/>
        <v>#VALUE!</v>
      </c>
      <c r="AB32" s="12" t="e">
        <f t="shared" si="16"/>
        <v>#VALUE!</v>
      </c>
      <c r="AC32" s="12">
        <f t="shared" si="17"/>
        <v>-0.3881743303097992</v>
      </c>
      <c r="AD32" s="12">
        <f t="shared" si="18"/>
        <v>-0.34887627913433689</v>
      </c>
      <c r="AE32" s="12">
        <f t="shared" si="19"/>
        <v>-0.26627077216293971</v>
      </c>
      <c r="AF32" s="12">
        <f t="shared" si="20"/>
        <v>-0.16206849773621362</v>
      </c>
      <c r="AG32" s="12">
        <f t="shared" si="2"/>
        <v>-3.4512312342234334E-2</v>
      </c>
      <c r="AH32" s="12">
        <f t="shared" si="3"/>
        <v>0.15661292325058665</v>
      </c>
      <c r="AI32" s="12">
        <f t="shared" si="4"/>
        <v>0.31231338564638389</v>
      </c>
      <c r="AJ32" s="12">
        <f t="shared" si="5"/>
        <v>0.43531704070763183</v>
      </c>
      <c r="AK32" s="12">
        <f t="shared" si="6"/>
        <v>0.54017733422026426</v>
      </c>
      <c r="AL32" s="12">
        <f t="shared" si="7"/>
        <v>0.5997725409190785</v>
      </c>
      <c r="AM32" s="12">
        <f t="shared" si="8"/>
        <v>0.70070155775743936</v>
      </c>
      <c r="AN32" s="12">
        <f t="shared" si="9"/>
        <v>0.75250150646775382</v>
      </c>
      <c r="AO32" s="12">
        <f t="shared" si="10"/>
        <v>0.71536292349249264</v>
      </c>
      <c r="AP32" s="12">
        <f t="shared" si="11"/>
        <v>0.75041509326894251</v>
      </c>
      <c r="AQ32" s="12">
        <f t="shared" si="12"/>
        <v>0.61474926237322103</v>
      </c>
    </row>
    <row r="33" spans="2:42">
      <c r="B33" s="12">
        <f>AVERAGE(B5:B32)</f>
        <v>13.141666666666667</v>
      </c>
      <c r="C33" s="12">
        <f t="shared" ref="C33:U33" si="21">AVERAGE(C5:C32)</f>
        <v>14.879166666666668</v>
      </c>
      <c r="D33" s="12">
        <f t="shared" si="21"/>
        <v>15.184615384615388</v>
      </c>
      <c r="E33" s="12">
        <f t="shared" si="21"/>
        <v>16.969230769230769</v>
      </c>
      <c r="F33" s="12">
        <f t="shared" si="21"/>
        <v>17.964000000000002</v>
      </c>
      <c r="G33" s="12">
        <f t="shared" si="21"/>
        <v>18.296296296296301</v>
      </c>
      <c r="H33" s="12">
        <f t="shared" si="21"/>
        <v>18.859259259259261</v>
      </c>
      <c r="I33" s="12">
        <f t="shared" si="21"/>
        <v>19.559259259259264</v>
      </c>
      <c r="J33" s="12">
        <f t="shared" si="21"/>
        <v>21.1962962962963</v>
      </c>
      <c r="K33" s="12">
        <f t="shared" si="21"/>
        <v>23.211111111111112</v>
      </c>
      <c r="L33" s="12">
        <f t="shared" si="21"/>
        <v>23.81851851851852</v>
      </c>
      <c r="M33" s="12">
        <f t="shared" si="21"/>
        <v>24.499999999999996</v>
      </c>
      <c r="N33" s="12">
        <f t="shared" si="21"/>
        <v>25.478571428571435</v>
      </c>
      <c r="O33" s="12">
        <f t="shared" si="21"/>
        <v>26.153571428571418</v>
      </c>
      <c r="P33" s="12">
        <f t="shared" si="21"/>
        <v>27.11428571428571</v>
      </c>
      <c r="Q33" s="12">
        <f t="shared" si="21"/>
        <v>27.974999999999998</v>
      </c>
      <c r="R33" s="12">
        <f t="shared" si="21"/>
        <v>29.892857142857139</v>
      </c>
      <c r="S33" s="12">
        <f t="shared" si="21"/>
        <v>31.771428571428572</v>
      </c>
      <c r="T33" s="12">
        <f t="shared" si="21"/>
        <v>32.135714285714286</v>
      </c>
      <c r="U33" s="12">
        <f t="shared" si="21"/>
        <v>34.911999999999992</v>
      </c>
    </row>
    <row r="34" spans="2:42">
      <c r="B34" s="12">
        <f>STDEV(B5:B32)</f>
        <v>15.373068395218244</v>
      </c>
      <c r="C34" s="12">
        <f t="shared" ref="C34:U34" si="22">STDEV(C5:C32)</f>
        <v>17.372416396381809</v>
      </c>
      <c r="D34" s="12">
        <f t="shared" si="22"/>
        <v>17.647769089778851</v>
      </c>
      <c r="E34" s="12">
        <f t="shared" si="22"/>
        <v>17.874378741221058</v>
      </c>
      <c r="F34" s="12">
        <f t="shared" si="22"/>
        <v>18.888397673351403</v>
      </c>
      <c r="G34" s="12">
        <f t="shared" si="22"/>
        <v>18.538825817134761</v>
      </c>
      <c r="H34" s="12">
        <f t="shared" si="22"/>
        <v>18.51446958585592</v>
      </c>
      <c r="I34" s="12">
        <f t="shared" si="22"/>
        <v>19.000430344504124</v>
      </c>
      <c r="J34" s="12">
        <f t="shared" si="22"/>
        <v>19.104862077119396</v>
      </c>
      <c r="K34" s="12">
        <f t="shared" si="22"/>
        <v>17.707046257902153</v>
      </c>
      <c r="L34" s="12">
        <f t="shared" si="22"/>
        <v>18.398746550889669</v>
      </c>
      <c r="M34" s="12">
        <f t="shared" si="22"/>
        <v>18.571090022273463</v>
      </c>
      <c r="N34" s="12">
        <f t="shared" si="22"/>
        <v>18.656353443519549</v>
      </c>
      <c r="O34" s="12">
        <f t="shared" si="22"/>
        <v>18.968638486505743</v>
      </c>
      <c r="P34" s="12">
        <f t="shared" si="22"/>
        <v>18.649927301729317</v>
      </c>
      <c r="Q34" s="12">
        <f t="shared" si="22"/>
        <v>17.446800088650456</v>
      </c>
      <c r="R34" s="12">
        <f t="shared" si="22"/>
        <v>16.08919417845933</v>
      </c>
      <c r="S34" s="12">
        <f t="shared" si="22"/>
        <v>15.137171738933532</v>
      </c>
      <c r="T34" s="12">
        <f t="shared" si="22"/>
        <v>14.877480229844636</v>
      </c>
      <c r="U34" s="12">
        <f t="shared" si="22"/>
        <v>14.295259120888087</v>
      </c>
    </row>
    <row r="35" spans="2:42">
      <c r="AP35" s="12">
        <f>(AP7+AP21+AP25)/3</f>
        <v>-0.48411295737653076</v>
      </c>
    </row>
  </sheetData>
  <mergeCells count="2">
    <mergeCell ref="B1:U1"/>
    <mergeCell ref="X1:AQ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8"/>
  <sheetViews>
    <sheetView topLeftCell="A43" zoomScale="69" zoomScaleNormal="69" workbookViewId="0"/>
  </sheetViews>
  <sheetFormatPr defaultRowHeight="13.8"/>
  <cols>
    <col min="1" max="1" width="9" style="12"/>
    <col min="2" max="6" width="12.625" style="12" bestFit="1" customWidth="1"/>
    <col min="7" max="9" width="9" style="12"/>
    <col min="10" max="13" width="20" style="12" bestFit="1" customWidth="1"/>
    <col min="14" max="15" width="9" style="12"/>
    <col min="16" max="16" width="20.625" style="12" bestFit="1" customWidth="1"/>
    <col min="17" max="17" width="10.125" style="12" bestFit="1" customWidth="1"/>
    <col min="18" max="21" width="9.125" style="12" bestFit="1" customWidth="1"/>
    <col min="22" max="22" width="9" style="12"/>
    <col min="23" max="23" width="20.625" style="12" bestFit="1" customWidth="1"/>
    <col min="24" max="27" width="9.125" style="12" bestFit="1" customWidth="1"/>
    <col min="28" max="16384" width="9" style="12"/>
  </cols>
  <sheetData>
    <row r="1" spans="1:27">
      <c r="B1" s="232" t="s">
        <v>162</v>
      </c>
      <c r="C1" s="232"/>
      <c r="D1" s="232"/>
      <c r="E1" s="232"/>
      <c r="F1" s="232"/>
      <c r="H1" s="232" t="s">
        <v>162</v>
      </c>
      <c r="I1" s="232"/>
      <c r="J1" s="232"/>
      <c r="K1" s="232"/>
      <c r="L1" s="232"/>
      <c r="P1" s="232" t="s">
        <v>411</v>
      </c>
      <c r="Q1" s="232"/>
      <c r="R1" s="232"/>
      <c r="S1" s="232"/>
      <c r="T1" s="232"/>
      <c r="V1" s="232" t="s">
        <v>247</v>
      </c>
      <c r="W1" s="232"/>
      <c r="X1" s="232"/>
      <c r="Y1" s="232"/>
      <c r="Z1" s="232"/>
    </row>
    <row r="2" spans="1:27">
      <c r="A2" s="331" t="s">
        <v>137</v>
      </c>
      <c r="B2" s="331"/>
      <c r="C2" s="331"/>
      <c r="D2" s="331"/>
      <c r="E2" s="331"/>
      <c r="F2" s="331"/>
      <c r="H2" s="12" t="s">
        <v>74</v>
      </c>
      <c r="O2" s="12" t="s">
        <v>412</v>
      </c>
      <c r="P2" s="331"/>
      <c r="Q2" s="331"/>
      <c r="R2" s="331"/>
      <c r="S2" s="331"/>
      <c r="T2" s="331"/>
    </row>
    <row r="3" spans="1:27">
      <c r="A3" s="331" t="s">
        <v>408</v>
      </c>
      <c r="B3" s="331"/>
      <c r="C3" s="331"/>
      <c r="D3" s="331"/>
      <c r="E3" s="331"/>
      <c r="F3" s="331"/>
      <c r="P3" s="331"/>
      <c r="Q3" s="331"/>
      <c r="R3" s="331"/>
      <c r="S3" s="331"/>
      <c r="T3" s="331"/>
    </row>
    <row r="4" spans="1:27">
      <c r="A4" s="331" t="s">
        <v>409</v>
      </c>
      <c r="B4" s="331"/>
      <c r="C4" s="331"/>
      <c r="D4" s="331"/>
      <c r="E4" s="331"/>
      <c r="F4" s="331"/>
      <c r="H4" s="305" t="s">
        <v>418</v>
      </c>
      <c r="P4" s="331"/>
      <c r="Q4" s="331"/>
      <c r="R4" s="331"/>
      <c r="S4" s="331"/>
      <c r="T4" s="331"/>
    </row>
    <row r="5" spans="1:27">
      <c r="A5" s="331" t="s">
        <v>75</v>
      </c>
      <c r="B5" s="331" t="s">
        <v>58</v>
      </c>
      <c r="C5" s="331" t="s">
        <v>60</v>
      </c>
      <c r="D5" s="331" t="s">
        <v>62</v>
      </c>
      <c r="E5" s="331" t="s">
        <v>64</v>
      </c>
      <c r="F5" s="331" t="s">
        <v>66</v>
      </c>
      <c r="H5" s="3" t="s">
        <v>75</v>
      </c>
      <c r="I5" s="3" t="s">
        <v>58</v>
      </c>
      <c r="J5" s="3" t="s">
        <v>60</v>
      </c>
      <c r="K5" s="3" t="s">
        <v>62</v>
      </c>
      <c r="L5" s="3" t="s">
        <v>64</v>
      </c>
      <c r="M5" s="3" t="s">
        <v>66</v>
      </c>
      <c r="O5" s="331"/>
      <c r="P5" s="331" t="s">
        <v>58</v>
      </c>
      <c r="Q5" s="331" t="s">
        <v>60</v>
      </c>
      <c r="R5" s="331" t="s">
        <v>62</v>
      </c>
      <c r="S5" s="331" t="s">
        <v>64</v>
      </c>
      <c r="T5" s="331" t="s">
        <v>66</v>
      </c>
      <c r="V5" s="331"/>
      <c r="W5" s="331" t="s">
        <v>58</v>
      </c>
      <c r="X5" s="331" t="s">
        <v>60</v>
      </c>
      <c r="Y5" s="331" t="s">
        <v>62</v>
      </c>
      <c r="Z5" s="331" t="s">
        <v>64</v>
      </c>
      <c r="AA5" s="331" t="s">
        <v>66</v>
      </c>
    </row>
    <row r="6" spans="1:27">
      <c r="A6" s="331" t="s">
        <v>4</v>
      </c>
      <c r="B6" s="331">
        <v>52809345</v>
      </c>
      <c r="C6" s="331">
        <v>59351721</v>
      </c>
      <c r="D6" s="331">
        <v>48621916</v>
      </c>
      <c r="E6" s="331">
        <v>62537180</v>
      </c>
      <c r="F6" s="331">
        <v>67630317</v>
      </c>
      <c r="H6" s="3" t="s">
        <v>4</v>
      </c>
      <c r="I6" s="3"/>
      <c r="J6" s="369">
        <v>349269.1</v>
      </c>
      <c r="K6" s="369">
        <v>363833.5</v>
      </c>
      <c r="L6" s="369">
        <v>365101</v>
      </c>
      <c r="M6" s="369">
        <v>372250.9</v>
      </c>
      <c r="O6" s="331" t="s">
        <v>4</v>
      </c>
      <c r="P6" s="331" t="e">
        <f>B6/I6</f>
        <v>#DIV/0!</v>
      </c>
      <c r="Q6" s="331">
        <f>C6/J6</f>
        <v>169.93121063386371</v>
      </c>
      <c r="R6" s="331">
        <f>D6/K6</f>
        <v>133.63782059650913</v>
      </c>
      <c r="S6" s="331">
        <f>E6/L6</f>
        <v>171.28734240662172</v>
      </c>
      <c r="T6" s="331">
        <f>F6/M6</f>
        <v>181.6793915071797</v>
      </c>
      <c r="V6" s="331" t="s">
        <v>4</v>
      </c>
      <c r="W6" s="331" t="e">
        <f>(P6-P$34)/P$35</f>
        <v>#DIV/0!</v>
      </c>
      <c r="X6" s="331">
        <f>(Q6-Q$34)/Q$35</f>
        <v>-0.32596807360056657</v>
      </c>
      <c r="Y6" s="331">
        <f>(R6-R$34)/R$35</f>
        <v>-0.32822939513093502</v>
      </c>
      <c r="Z6" s="331">
        <f>(S6-S$34)/S$35</f>
        <v>-0.30065152823682134</v>
      </c>
      <c r="AA6" s="331">
        <f>(T6-T$34)/T$35</f>
        <v>-0.29567729837885409</v>
      </c>
    </row>
    <row r="7" spans="1:27">
      <c r="A7" s="331" t="s">
        <v>5</v>
      </c>
      <c r="B7" s="331">
        <v>201020467</v>
      </c>
      <c r="C7" s="331">
        <v>162881368</v>
      </c>
      <c r="D7" s="331">
        <v>167646316</v>
      </c>
      <c r="E7" s="331">
        <v>167396268</v>
      </c>
      <c r="F7" s="331">
        <v>161252166</v>
      </c>
      <c r="H7" s="3" t="s">
        <v>5</v>
      </c>
      <c r="I7" s="3"/>
      <c r="J7" s="369">
        <v>34604.199999999997</v>
      </c>
      <c r="K7" s="369">
        <v>39364.300000000003</v>
      </c>
      <c r="L7" s="369">
        <v>37723.800000000003</v>
      </c>
      <c r="M7" s="369">
        <v>38412.1</v>
      </c>
      <c r="O7" s="331" t="s">
        <v>5</v>
      </c>
      <c r="P7" s="331" t="e">
        <f t="shared" ref="P7:P33" si="0">B7/I7</f>
        <v>#DIV/0!</v>
      </c>
      <c r="Q7" s="331">
        <f t="shared" ref="Q7:Q33" si="1">C7/J7</f>
        <v>4706.9826206067473</v>
      </c>
      <c r="R7" s="331">
        <f t="shared" ref="R7:R33" si="2">D7/K7</f>
        <v>4258.8415391611179</v>
      </c>
      <c r="S7" s="331">
        <f t="shared" ref="S7:S33" si="3">E7/L7</f>
        <v>4437.4179695576795</v>
      </c>
      <c r="T7" s="331">
        <f t="shared" ref="T7:T33" si="4">F7/M7</f>
        <v>4197.9523639686458</v>
      </c>
      <c r="V7" s="331" t="s">
        <v>5</v>
      </c>
      <c r="W7" s="331" t="e">
        <f t="shared" ref="W7:W33" si="5">(P7-P$34)/P$35</f>
        <v>#DIV/0!</v>
      </c>
      <c r="X7" s="331">
        <f t="shared" ref="X7:X33" si="6">(Q7-Q$34)/Q$35</f>
        <v>4.2614027123596792</v>
      </c>
      <c r="Y7" s="331">
        <f t="shared" ref="Y7:Y33" si="7">(R7-R$34)/R$35</f>
        <v>4.741236001375098</v>
      </c>
      <c r="Z7" s="331">
        <f t="shared" ref="Z7:Z33" si="8">(S7-S$34)/S$35</f>
        <v>4.6184116500810592</v>
      </c>
      <c r="AA7" s="331">
        <f t="shared" ref="AA7:AA33" si="9">(T7-T$34)/T$35</f>
        <v>4.4240011158032333</v>
      </c>
    </row>
    <row r="8" spans="1:27">
      <c r="A8" s="331" t="s">
        <v>6</v>
      </c>
      <c r="B8" s="331">
        <v>29275743</v>
      </c>
      <c r="C8" s="331">
        <v>24745752</v>
      </c>
      <c r="D8" s="331">
        <v>25419695</v>
      </c>
      <c r="E8" s="331">
        <v>23757566</v>
      </c>
      <c r="F8" s="331">
        <v>23171358</v>
      </c>
      <c r="H8" s="3" t="s">
        <v>6</v>
      </c>
      <c r="I8" s="3"/>
      <c r="J8" s="369">
        <v>148204.6</v>
      </c>
      <c r="K8" s="369">
        <v>160639.20000000001</v>
      </c>
      <c r="L8" s="369">
        <v>156369.70000000001</v>
      </c>
      <c r="M8" s="369">
        <v>158228.6</v>
      </c>
      <c r="O8" s="331" t="s">
        <v>6</v>
      </c>
      <c r="P8" s="331" t="e">
        <f t="shared" si="0"/>
        <v>#DIV/0!</v>
      </c>
      <c r="Q8" s="331">
        <f t="shared" si="1"/>
        <v>166.97020200452616</v>
      </c>
      <c r="R8" s="331">
        <f t="shared" si="2"/>
        <v>158.24092126952823</v>
      </c>
      <c r="S8" s="331">
        <f t="shared" si="3"/>
        <v>151.93203031021994</v>
      </c>
      <c r="T8" s="331">
        <f t="shared" si="4"/>
        <v>146.44228666625375</v>
      </c>
      <c r="V8" s="331" t="s">
        <v>6</v>
      </c>
      <c r="W8" s="331" t="e">
        <f t="shared" si="5"/>
        <v>#DIV/0!</v>
      </c>
      <c r="X8" s="331">
        <f t="shared" si="6"/>
        <v>-0.3289619220840424</v>
      </c>
      <c r="Y8" s="331">
        <f t="shared" si="7"/>
        <v>-0.29799462952473527</v>
      </c>
      <c r="Z8" s="331">
        <f t="shared" si="8"/>
        <v>-0.32296917656017848</v>
      </c>
      <c r="AA8" s="331">
        <f t="shared" si="9"/>
        <v>-0.33708578934456246</v>
      </c>
    </row>
    <row r="9" spans="1:27">
      <c r="A9" s="331" t="s">
        <v>7</v>
      </c>
      <c r="B9" s="331">
        <v>12588952</v>
      </c>
      <c r="C9" s="331">
        <v>14703138</v>
      </c>
      <c r="D9" s="331">
        <v>15155208</v>
      </c>
      <c r="E9" s="331">
        <v>16217736</v>
      </c>
      <c r="F9" s="331">
        <v>16332249</v>
      </c>
      <c r="H9" s="3" t="s">
        <v>7</v>
      </c>
      <c r="I9" s="3"/>
      <c r="J9" s="369">
        <v>250143.1</v>
      </c>
      <c r="K9" s="369">
        <v>250394.6</v>
      </c>
      <c r="L9" s="369">
        <v>241516.9</v>
      </c>
      <c r="M9" s="369">
        <v>244120.4</v>
      </c>
      <c r="O9" s="331" t="s">
        <v>7</v>
      </c>
      <c r="P9" s="331" t="e">
        <f t="shared" si="0"/>
        <v>#DIV/0!</v>
      </c>
      <c r="Q9" s="331">
        <f t="shared" si="1"/>
        <v>58.778906953659721</v>
      </c>
      <c r="R9" s="331">
        <f t="shared" si="2"/>
        <v>60.525298868266326</v>
      </c>
      <c r="S9" s="331">
        <f t="shared" si="3"/>
        <v>67.149487261553958</v>
      </c>
      <c r="T9" s="331">
        <f t="shared" si="4"/>
        <v>66.902434208693748</v>
      </c>
      <c r="V9" s="331" t="s">
        <v>7</v>
      </c>
      <c r="W9" s="331" t="e">
        <f t="shared" si="5"/>
        <v>#DIV/0!</v>
      </c>
      <c r="X9" s="331">
        <f t="shared" si="6"/>
        <v>-0.43835314148274795</v>
      </c>
      <c r="Y9" s="331">
        <f t="shared" si="7"/>
        <v>-0.41807741821998373</v>
      </c>
      <c r="Z9" s="331">
        <f t="shared" si="8"/>
        <v>-0.42072771283672755</v>
      </c>
      <c r="AA9" s="331">
        <f t="shared" si="9"/>
        <v>-0.43055616032910732</v>
      </c>
    </row>
    <row r="10" spans="1:27">
      <c r="A10" s="331" t="s">
        <v>8</v>
      </c>
      <c r="B10" s="331">
        <v>364021937</v>
      </c>
      <c r="C10" s="331">
        <v>363786069</v>
      </c>
      <c r="D10" s="331">
        <v>372796355</v>
      </c>
      <c r="E10" s="331">
        <v>363544995</v>
      </c>
      <c r="F10" s="331">
        <v>368022172</v>
      </c>
      <c r="H10" s="3" t="s">
        <v>8</v>
      </c>
      <c r="I10" s="3"/>
      <c r="J10" s="369">
        <v>2516332.5</v>
      </c>
      <c r="K10" s="369">
        <v>2626501.1</v>
      </c>
      <c r="L10" s="369">
        <v>2580060</v>
      </c>
      <c r="M10" s="369">
        <v>2685326.5</v>
      </c>
      <c r="O10" s="331" t="s">
        <v>8</v>
      </c>
      <c r="P10" s="331" t="e">
        <f t="shared" si="0"/>
        <v>#DIV/0!</v>
      </c>
      <c r="Q10" s="331">
        <f t="shared" si="1"/>
        <v>144.56995210291169</v>
      </c>
      <c r="R10" s="331">
        <f t="shared" si="2"/>
        <v>141.93649300203987</v>
      </c>
      <c r="S10" s="331">
        <f t="shared" si="3"/>
        <v>140.90563591544384</v>
      </c>
      <c r="T10" s="331">
        <f t="shared" si="4"/>
        <v>137.0493204457633</v>
      </c>
      <c r="V10" s="331" t="s">
        <v>8</v>
      </c>
      <c r="W10" s="331" t="e">
        <f t="shared" si="5"/>
        <v>#DIV/0!</v>
      </c>
      <c r="X10" s="331">
        <f t="shared" si="6"/>
        <v>-0.35161060791797466</v>
      </c>
      <c r="Y10" s="331">
        <f t="shared" si="7"/>
        <v>-0.31803115148845718</v>
      </c>
      <c r="Z10" s="331">
        <f t="shared" si="8"/>
        <v>-0.33568316387030811</v>
      </c>
      <c r="AA10" s="331">
        <f t="shared" si="9"/>
        <v>-0.34812382889515125</v>
      </c>
    </row>
    <row r="11" spans="1:27">
      <c r="A11" s="331" t="s">
        <v>9</v>
      </c>
      <c r="B11" s="331">
        <v>20860680</v>
      </c>
      <c r="C11" s="331">
        <v>18932903</v>
      </c>
      <c r="D11" s="331">
        <v>19583855</v>
      </c>
      <c r="E11" s="331">
        <v>19000195</v>
      </c>
      <c r="F11" s="331">
        <v>21992343</v>
      </c>
      <c r="H11" s="3" t="s">
        <v>9</v>
      </c>
      <c r="I11" s="3"/>
      <c r="J11" s="369">
        <v>16529.5</v>
      </c>
      <c r="K11" s="369">
        <v>16845</v>
      </c>
      <c r="L11" s="369">
        <v>14718.5</v>
      </c>
      <c r="M11" s="369">
        <v>16655.2</v>
      </c>
      <c r="O11" s="331" t="s">
        <v>9</v>
      </c>
      <c r="P11" s="331" t="e">
        <f t="shared" si="0"/>
        <v>#DIV/0!</v>
      </c>
      <c r="Q11" s="331">
        <f t="shared" si="1"/>
        <v>1145.4008288211985</v>
      </c>
      <c r="R11" s="331">
        <f t="shared" si="2"/>
        <v>1162.591570198872</v>
      </c>
      <c r="S11" s="331">
        <f t="shared" si="3"/>
        <v>1290.9056629411964</v>
      </c>
      <c r="T11" s="331">
        <f t="shared" si="4"/>
        <v>1320.4490489456746</v>
      </c>
      <c r="V11" s="331" t="s">
        <v>9</v>
      </c>
      <c r="W11" s="331" t="e">
        <f t="shared" si="5"/>
        <v>#DIV/0!</v>
      </c>
      <c r="X11" s="331">
        <f t="shared" si="6"/>
        <v>0.66032024996311089</v>
      </c>
      <c r="Y11" s="331">
        <f t="shared" si="7"/>
        <v>0.93625250299683493</v>
      </c>
      <c r="Z11" s="331">
        <f t="shared" si="8"/>
        <v>0.99032470658832961</v>
      </c>
      <c r="AA11" s="331">
        <f t="shared" si="9"/>
        <v>1.0425351706914519</v>
      </c>
    </row>
    <row r="12" spans="1:27">
      <c r="A12" s="331" t="s">
        <v>32</v>
      </c>
      <c r="B12" s="331">
        <v>24499142</v>
      </c>
      <c r="C12" s="331">
        <v>29599175</v>
      </c>
      <c r="D12" s="331">
        <v>22502816</v>
      </c>
      <c r="E12" s="331">
        <v>19807586</v>
      </c>
      <c r="F12" s="331">
        <v>13421334</v>
      </c>
      <c r="H12" s="3" t="s">
        <v>32</v>
      </c>
      <c r="I12" s="3"/>
      <c r="J12" s="369">
        <v>172913.1</v>
      </c>
      <c r="K12" s="369">
        <v>171628.5</v>
      </c>
      <c r="L12" s="369">
        <v>167124.29999999999</v>
      </c>
      <c r="M12" s="369">
        <v>165214.1</v>
      </c>
      <c r="O12" s="331" t="s">
        <v>32</v>
      </c>
      <c r="P12" s="331" t="e">
        <f t="shared" si="0"/>
        <v>#DIV/0!</v>
      </c>
      <c r="Q12" s="331">
        <f t="shared" si="1"/>
        <v>171.17948264185881</v>
      </c>
      <c r="R12" s="331">
        <f t="shared" si="2"/>
        <v>131.11351552918077</v>
      </c>
      <c r="S12" s="331">
        <f t="shared" si="3"/>
        <v>118.52008355457585</v>
      </c>
      <c r="T12" s="331">
        <f t="shared" si="4"/>
        <v>81.236008306797061</v>
      </c>
      <c r="V12" s="331" t="s">
        <v>32</v>
      </c>
      <c r="W12" s="331" t="e">
        <f t="shared" si="5"/>
        <v>#DIV/0!</v>
      </c>
      <c r="X12" s="331">
        <f t="shared" si="6"/>
        <v>-0.32470595729969726</v>
      </c>
      <c r="Y12" s="331">
        <f t="shared" si="7"/>
        <v>-0.33133151518659593</v>
      </c>
      <c r="Z12" s="331">
        <f t="shared" si="8"/>
        <v>-0.36149483162465174</v>
      </c>
      <c r="AA12" s="331">
        <f t="shared" si="9"/>
        <v>-0.41371222050411166</v>
      </c>
    </row>
    <row r="13" spans="1:27">
      <c r="A13" s="331" t="s">
        <v>30</v>
      </c>
      <c r="B13" s="331">
        <v>33346962</v>
      </c>
      <c r="C13" s="331">
        <v>51324662</v>
      </c>
      <c r="D13" s="331">
        <v>68643963</v>
      </c>
      <c r="E13" s="331">
        <v>70432705</v>
      </c>
      <c r="F13" s="331">
        <v>72328280</v>
      </c>
      <c r="H13" s="3" t="s">
        <v>30</v>
      </c>
      <c r="I13" s="3"/>
      <c r="J13" s="369">
        <v>242772.9</v>
      </c>
      <c r="K13" s="369">
        <v>249880.4</v>
      </c>
      <c r="L13" s="369">
        <v>226031.4</v>
      </c>
      <c r="M13" s="369">
        <v>190394.7</v>
      </c>
      <c r="O13" s="331" t="s">
        <v>30</v>
      </c>
      <c r="P13" s="331" t="e">
        <f t="shared" si="0"/>
        <v>#DIV/0!</v>
      </c>
      <c r="Q13" s="331">
        <f t="shared" si="1"/>
        <v>211.41017798938844</v>
      </c>
      <c r="R13" s="331">
        <f t="shared" si="2"/>
        <v>274.70727195890515</v>
      </c>
      <c r="S13" s="331">
        <f t="shared" si="3"/>
        <v>311.60584325894547</v>
      </c>
      <c r="T13" s="331">
        <f t="shared" si="4"/>
        <v>379.88599472569348</v>
      </c>
      <c r="V13" s="331" t="s">
        <v>30</v>
      </c>
      <c r="W13" s="331" t="e">
        <f t="shared" si="5"/>
        <v>#DIV/0!</v>
      </c>
      <c r="X13" s="331">
        <f t="shared" si="6"/>
        <v>-0.28402907271988886</v>
      </c>
      <c r="Y13" s="331">
        <f t="shared" si="7"/>
        <v>-0.15486905926015351</v>
      </c>
      <c r="Z13" s="331">
        <f t="shared" si="8"/>
        <v>-0.13885723942940742</v>
      </c>
      <c r="AA13" s="331">
        <f t="shared" si="9"/>
        <v>-6.2757018016175448E-2</v>
      </c>
    </row>
    <row r="14" spans="1:27">
      <c r="A14" s="331" t="s">
        <v>10</v>
      </c>
      <c r="B14" s="331">
        <v>160668134</v>
      </c>
      <c r="C14" s="331">
        <v>160946629</v>
      </c>
      <c r="D14" s="331">
        <v>149254157</v>
      </c>
      <c r="E14" s="331">
        <v>137518902</v>
      </c>
      <c r="F14" s="331">
        <v>118561669</v>
      </c>
      <c r="H14" s="3" t="s">
        <v>10</v>
      </c>
      <c r="I14" s="3"/>
      <c r="J14" s="369">
        <v>1068191</v>
      </c>
      <c r="K14" s="369">
        <v>1120820</v>
      </c>
      <c r="L14" s="369">
        <v>1080913</v>
      </c>
      <c r="M14" s="369">
        <v>1042063</v>
      </c>
      <c r="O14" s="331" t="s">
        <v>10</v>
      </c>
      <c r="P14" s="331" t="e">
        <f t="shared" si="0"/>
        <v>#DIV/0!</v>
      </c>
      <c r="Q14" s="331">
        <f t="shared" si="1"/>
        <v>150.6721447756066</v>
      </c>
      <c r="R14" s="331">
        <f t="shared" si="2"/>
        <v>133.1651442693742</v>
      </c>
      <c r="S14" s="331">
        <f t="shared" si="3"/>
        <v>127.22476462027934</v>
      </c>
      <c r="T14" s="331">
        <f t="shared" si="4"/>
        <v>113.7759127807052</v>
      </c>
      <c r="V14" s="331" t="s">
        <v>10</v>
      </c>
      <c r="W14" s="331" t="e">
        <f t="shared" si="5"/>
        <v>#DIV/0!</v>
      </c>
      <c r="X14" s="331">
        <f t="shared" si="6"/>
        <v>-0.34544073725362862</v>
      </c>
      <c r="Y14" s="331">
        <f t="shared" si="7"/>
        <v>-0.32881026736116559</v>
      </c>
      <c r="Z14" s="331">
        <f t="shared" si="8"/>
        <v>-0.35145789655360876</v>
      </c>
      <c r="AA14" s="331">
        <f t="shared" si="9"/>
        <v>-0.37547331448400423</v>
      </c>
    </row>
    <row r="15" spans="1:27">
      <c r="A15" s="331" t="s">
        <v>11</v>
      </c>
      <c r="B15" s="331">
        <v>296580889</v>
      </c>
      <c r="C15" s="331">
        <v>312297824</v>
      </c>
      <c r="D15" s="331">
        <v>345002210</v>
      </c>
      <c r="E15" s="331">
        <v>355081245</v>
      </c>
      <c r="F15" s="331">
        <v>344731922</v>
      </c>
      <c r="H15" s="3" t="s">
        <v>11</v>
      </c>
      <c r="I15" s="3"/>
      <c r="J15" s="369">
        <v>1968919</v>
      </c>
      <c r="K15" s="369">
        <v>2019351</v>
      </c>
      <c r="L15" s="369">
        <v>1998481</v>
      </c>
      <c r="M15" s="369">
        <v>2043761</v>
      </c>
      <c r="O15" s="331" t="s">
        <v>11</v>
      </c>
      <c r="P15" s="331" t="e">
        <f t="shared" si="0"/>
        <v>#DIV/0!</v>
      </c>
      <c r="Q15" s="331">
        <f t="shared" si="1"/>
        <v>158.613850544385</v>
      </c>
      <c r="R15" s="331">
        <f t="shared" si="2"/>
        <v>170.8480645514326</v>
      </c>
      <c r="S15" s="331">
        <f t="shared" si="3"/>
        <v>177.67556709320729</v>
      </c>
      <c r="T15" s="331">
        <f t="shared" si="4"/>
        <v>168.67526193131192</v>
      </c>
      <c r="V15" s="331" t="s">
        <v>11</v>
      </c>
      <c r="W15" s="331" t="e">
        <f t="shared" si="5"/>
        <v>#DIV/0!</v>
      </c>
      <c r="X15" s="331">
        <f t="shared" si="6"/>
        <v>-0.33741095188370629</v>
      </c>
      <c r="Y15" s="331">
        <f t="shared" si="7"/>
        <v>-0.2825017033623769</v>
      </c>
      <c r="Z15" s="331">
        <f t="shared" si="8"/>
        <v>-0.29328558387716874</v>
      </c>
      <c r="AA15" s="331">
        <f t="shared" si="9"/>
        <v>-0.31095895629286652</v>
      </c>
    </row>
    <row r="16" spans="1:27">
      <c r="A16" s="331" t="s">
        <v>46</v>
      </c>
      <c r="B16" s="331">
        <v>7208688</v>
      </c>
      <c r="C16" s="331">
        <v>5425973</v>
      </c>
      <c r="D16" s="331">
        <v>4172152</v>
      </c>
      <c r="E16" s="331">
        <v>3157672</v>
      </c>
      <c r="F16" s="331">
        <v>3378638</v>
      </c>
      <c r="H16" s="3" t="s">
        <v>46</v>
      </c>
      <c r="I16" s="3"/>
      <c r="J16" s="369">
        <v>46066.2</v>
      </c>
      <c r="K16" s="369">
        <v>49433.2</v>
      </c>
      <c r="L16" s="369">
        <v>45004.3</v>
      </c>
      <c r="M16" s="369">
        <v>43896</v>
      </c>
      <c r="O16" s="331" t="s">
        <v>46</v>
      </c>
      <c r="P16" s="331" t="e">
        <f t="shared" si="0"/>
        <v>#DIV/0!</v>
      </c>
      <c r="Q16" s="331">
        <f t="shared" si="1"/>
        <v>117.78642475394108</v>
      </c>
      <c r="R16" s="331">
        <f t="shared" si="2"/>
        <v>84.399796088458771</v>
      </c>
      <c r="S16" s="331">
        <f t="shared" si="3"/>
        <v>70.163784349495486</v>
      </c>
      <c r="T16" s="331">
        <f t="shared" si="4"/>
        <v>76.969154364862405</v>
      </c>
      <c r="V16" s="331" t="s">
        <v>46</v>
      </c>
      <c r="W16" s="331" t="e">
        <f t="shared" si="5"/>
        <v>#DIV/0!</v>
      </c>
      <c r="X16" s="331">
        <f t="shared" si="6"/>
        <v>-0.37869118510419819</v>
      </c>
      <c r="Y16" s="331">
        <f t="shared" si="7"/>
        <v>-0.38873803384677791</v>
      </c>
      <c r="Z16" s="331">
        <f t="shared" si="8"/>
        <v>-0.41725207669013681</v>
      </c>
      <c r="AA16" s="331">
        <f t="shared" si="9"/>
        <v>-0.41872636635134336</v>
      </c>
    </row>
    <row r="17" spans="1:27">
      <c r="A17" s="331" t="s">
        <v>12</v>
      </c>
      <c r="B17" s="331">
        <v>139806106</v>
      </c>
      <c r="C17" s="331">
        <v>155025054</v>
      </c>
      <c r="D17" s="331">
        <v>179257461</v>
      </c>
      <c r="E17" s="331">
        <v>158627618</v>
      </c>
      <c r="F17" s="331">
        <v>162764632</v>
      </c>
      <c r="H17" s="3" t="s">
        <v>12</v>
      </c>
      <c r="I17" s="3"/>
      <c r="J17" s="369">
        <v>1662638.1</v>
      </c>
      <c r="K17" s="369">
        <v>1669421.4</v>
      </c>
      <c r="L17" s="369">
        <v>1604514.5</v>
      </c>
      <c r="M17" s="369">
        <v>1568274.2</v>
      </c>
      <c r="O17" s="331" t="s">
        <v>12</v>
      </c>
      <c r="P17" s="331" t="e">
        <f t="shared" si="0"/>
        <v>#DIV/0!</v>
      </c>
      <c r="Q17" s="331">
        <f t="shared" si="1"/>
        <v>93.240407518629581</v>
      </c>
      <c r="R17" s="331">
        <f t="shared" si="2"/>
        <v>107.37699959998118</v>
      </c>
      <c r="S17" s="331">
        <f t="shared" si="3"/>
        <v>98.863312235570319</v>
      </c>
      <c r="T17" s="331">
        <f t="shared" si="4"/>
        <v>103.78582520837236</v>
      </c>
      <c r="V17" s="331" t="s">
        <v>12</v>
      </c>
      <c r="W17" s="331" t="e">
        <f t="shared" si="5"/>
        <v>#DIV/0!</v>
      </c>
      <c r="X17" s="331">
        <f t="shared" si="6"/>
        <v>-0.40350943647543791</v>
      </c>
      <c r="Y17" s="331">
        <f t="shared" si="7"/>
        <v>-0.36050133426611558</v>
      </c>
      <c r="Z17" s="331">
        <f t="shared" si="8"/>
        <v>-0.38416007759357484</v>
      </c>
      <c r="AA17" s="331">
        <f t="shared" si="9"/>
        <v>-0.38721305453509713</v>
      </c>
    </row>
    <row r="18" spans="1:27">
      <c r="A18" s="331" t="s">
        <v>13</v>
      </c>
      <c r="B18" s="331">
        <v>2241520</v>
      </c>
      <c r="C18" s="331">
        <v>1248723</v>
      </c>
      <c r="D18" s="331">
        <v>1842781</v>
      </c>
      <c r="E18" s="331">
        <v>2372750</v>
      </c>
      <c r="F18" s="331">
        <v>2086469</v>
      </c>
      <c r="H18" s="3" t="s">
        <v>13</v>
      </c>
      <c r="I18" s="3"/>
      <c r="J18" s="369">
        <v>17699.3</v>
      </c>
      <c r="K18" s="369">
        <v>19251</v>
      </c>
      <c r="L18" s="369">
        <v>19117.7</v>
      </c>
      <c r="M18" s="369">
        <v>18725.099999999999</v>
      </c>
      <c r="O18" s="331" t="s">
        <v>13</v>
      </c>
      <c r="P18" s="331" t="e">
        <f t="shared" si="0"/>
        <v>#DIV/0!</v>
      </c>
      <c r="Q18" s="331">
        <f t="shared" si="1"/>
        <v>70.552112230427198</v>
      </c>
      <c r="R18" s="331">
        <f t="shared" si="2"/>
        <v>95.723910446210581</v>
      </c>
      <c r="S18" s="331">
        <f t="shared" si="3"/>
        <v>124.11273322627721</v>
      </c>
      <c r="T18" s="331">
        <f t="shared" si="4"/>
        <v>111.42632082071658</v>
      </c>
      <c r="V18" s="331" t="s">
        <v>13</v>
      </c>
      <c r="W18" s="331" t="e">
        <f t="shared" si="5"/>
        <v>#DIV/0!</v>
      </c>
      <c r="X18" s="331">
        <f t="shared" si="6"/>
        <v>-0.42644936233996789</v>
      </c>
      <c r="Y18" s="331">
        <f t="shared" si="7"/>
        <v>-0.3748218227214094</v>
      </c>
      <c r="Z18" s="331">
        <f t="shared" si="8"/>
        <v>-0.35504622527063823</v>
      </c>
      <c r="AA18" s="331">
        <f t="shared" si="9"/>
        <v>-0.37823441128487673</v>
      </c>
    </row>
    <row r="19" spans="1:27">
      <c r="A19" s="331" t="s">
        <v>14</v>
      </c>
      <c r="B19" s="331">
        <v>1257225</v>
      </c>
      <c r="C19" s="331">
        <v>1858551</v>
      </c>
      <c r="D19" s="331">
        <v>1495084</v>
      </c>
      <c r="E19" s="331">
        <v>1498200</v>
      </c>
      <c r="F19" s="331">
        <v>2309581</v>
      </c>
      <c r="H19" s="3" t="s">
        <v>14</v>
      </c>
      <c r="I19" s="3"/>
      <c r="J19" s="369">
        <v>20343.400000000001</v>
      </c>
      <c r="K19" s="369">
        <v>21564.9</v>
      </c>
      <c r="L19" s="369">
        <v>17772.400000000001</v>
      </c>
      <c r="M19" s="369">
        <v>19632.3</v>
      </c>
      <c r="O19" s="331" t="s">
        <v>14</v>
      </c>
      <c r="P19" s="331" t="e">
        <f t="shared" si="0"/>
        <v>#DIV/0!</v>
      </c>
      <c r="Q19" s="331">
        <f t="shared" si="1"/>
        <v>91.358917388440474</v>
      </c>
      <c r="R19" s="331">
        <f t="shared" si="2"/>
        <v>69.329512309354541</v>
      </c>
      <c r="S19" s="331">
        <f t="shared" si="3"/>
        <v>84.299250523283291</v>
      </c>
      <c r="T19" s="331">
        <f t="shared" si="4"/>
        <v>117.64189626279142</v>
      </c>
      <c r="V19" s="331" t="s">
        <v>14</v>
      </c>
      <c r="W19" s="331" t="e">
        <f t="shared" si="5"/>
        <v>#DIV/0!</v>
      </c>
      <c r="X19" s="331">
        <f t="shared" si="6"/>
        <v>-0.4054117937725869</v>
      </c>
      <c r="Y19" s="331">
        <f t="shared" si="7"/>
        <v>-0.40725791488680524</v>
      </c>
      <c r="Z19" s="331">
        <f t="shared" si="8"/>
        <v>-0.40095317324791557</v>
      </c>
      <c r="AA19" s="331">
        <f t="shared" si="9"/>
        <v>-0.37093024708915923</v>
      </c>
    </row>
    <row r="20" spans="1:27">
      <c r="A20" s="331" t="s">
        <v>15</v>
      </c>
      <c r="B20" s="331">
        <v>7010178</v>
      </c>
      <c r="C20" s="331">
        <v>6361109</v>
      </c>
      <c r="D20" s="331">
        <v>6333352</v>
      </c>
      <c r="E20" s="331">
        <v>5578134</v>
      </c>
      <c r="F20" s="331">
        <v>5678751</v>
      </c>
      <c r="H20" s="3" t="s">
        <v>15</v>
      </c>
      <c r="I20" s="3"/>
      <c r="J20" s="369">
        <v>28394</v>
      </c>
      <c r="K20" s="369">
        <v>32371</v>
      </c>
      <c r="L20" s="369">
        <v>28027.7</v>
      </c>
      <c r="M20" s="369">
        <v>30861.9</v>
      </c>
      <c r="O20" s="331" t="s">
        <v>15</v>
      </c>
      <c r="P20" s="331" t="e">
        <f t="shared" si="0"/>
        <v>#DIV/0!</v>
      </c>
      <c r="Q20" s="331">
        <f t="shared" si="1"/>
        <v>224.03004155807565</v>
      </c>
      <c r="R20" s="331">
        <f t="shared" si="2"/>
        <v>195.64894504340305</v>
      </c>
      <c r="S20" s="331">
        <f t="shared" si="3"/>
        <v>199.02218162746141</v>
      </c>
      <c r="T20" s="331">
        <f t="shared" si="4"/>
        <v>184.00522974930254</v>
      </c>
      <c r="V20" s="331" t="s">
        <v>15</v>
      </c>
      <c r="W20" s="331" t="e">
        <f t="shared" si="5"/>
        <v>#DIV/0!</v>
      </c>
      <c r="X20" s="331">
        <f t="shared" si="6"/>
        <v>-0.27126924519610385</v>
      </c>
      <c r="Y20" s="331">
        <f t="shared" si="7"/>
        <v>-0.25202388601456521</v>
      </c>
      <c r="Z20" s="331">
        <f t="shared" si="8"/>
        <v>-0.26867186369033097</v>
      </c>
      <c r="AA20" s="331">
        <f t="shared" si="9"/>
        <v>-0.2929441154947488</v>
      </c>
    </row>
    <row r="21" spans="1:27">
      <c r="A21" s="331" t="s">
        <v>16</v>
      </c>
      <c r="B21" s="331">
        <v>8315766</v>
      </c>
      <c r="C21" s="331">
        <v>8378911</v>
      </c>
      <c r="D21" s="331">
        <v>9592144</v>
      </c>
      <c r="E21" s="331">
        <v>10441469</v>
      </c>
      <c r="F21" s="331">
        <v>8397228</v>
      </c>
      <c r="H21" s="3" t="s">
        <v>16</v>
      </c>
      <c r="I21" s="3"/>
      <c r="J21" s="369">
        <v>36776.199999999997</v>
      </c>
      <c r="K21" s="369">
        <v>39527.699999999997</v>
      </c>
      <c r="L21" s="369">
        <v>39525.5</v>
      </c>
      <c r="M21" s="369">
        <v>40196.199999999997</v>
      </c>
      <c r="O21" s="331" t="s">
        <v>16</v>
      </c>
      <c r="P21" s="331" t="e">
        <f t="shared" si="0"/>
        <v>#DIV/0!</v>
      </c>
      <c r="Q21" s="331">
        <f t="shared" si="1"/>
        <v>227.83514881907323</v>
      </c>
      <c r="R21" s="331">
        <f t="shared" si="2"/>
        <v>242.66891319252071</v>
      </c>
      <c r="S21" s="331">
        <f t="shared" si="3"/>
        <v>264.17044692666758</v>
      </c>
      <c r="T21" s="331">
        <f t="shared" si="4"/>
        <v>208.90601599156142</v>
      </c>
      <c r="V21" s="331" t="s">
        <v>16</v>
      </c>
      <c r="W21" s="331" t="e">
        <f t="shared" si="5"/>
        <v>#DIV/0!</v>
      </c>
      <c r="X21" s="331">
        <f t="shared" si="6"/>
        <v>-0.26742193638047601</v>
      </c>
      <c r="Y21" s="331">
        <f t="shared" si="7"/>
        <v>-0.19424101812756814</v>
      </c>
      <c r="Z21" s="331">
        <f t="shared" si="8"/>
        <v>-0.19355263716570392</v>
      </c>
      <c r="AA21" s="331">
        <f t="shared" si="9"/>
        <v>-0.26368223411129182</v>
      </c>
    </row>
    <row r="22" spans="1:27">
      <c r="A22" s="331" t="s">
        <v>17</v>
      </c>
      <c r="B22" s="331">
        <v>24660920</v>
      </c>
      <c r="C22" s="331">
        <v>22287476</v>
      </c>
      <c r="D22" s="331">
        <v>16949197</v>
      </c>
      <c r="E22" s="331">
        <v>16735423</v>
      </c>
      <c r="F22" s="331">
        <v>16310151</v>
      </c>
      <c r="H22" s="3" t="s">
        <v>17</v>
      </c>
      <c r="I22" s="3"/>
      <c r="J22" s="369">
        <v>103009.2</v>
      </c>
      <c r="K22" s="369">
        <v>104316.2</v>
      </c>
      <c r="L22" s="369">
        <v>98198.399999999994</v>
      </c>
      <c r="M22" s="369">
        <v>98236.6</v>
      </c>
      <c r="O22" s="331" t="s">
        <v>17</v>
      </c>
      <c r="P22" s="331" t="e">
        <f t="shared" si="0"/>
        <v>#DIV/0!</v>
      </c>
      <c r="Q22" s="331">
        <f t="shared" si="1"/>
        <v>216.36393642509603</v>
      </c>
      <c r="R22" s="331">
        <f t="shared" si="2"/>
        <v>162.47904927518448</v>
      </c>
      <c r="S22" s="331">
        <f t="shared" si="3"/>
        <v>170.42459958614398</v>
      </c>
      <c r="T22" s="331">
        <f t="shared" si="4"/>
        <v>166.02927014982194</v>
      </c>
      <c r="V22" s="331" t="s">
        <v>17</v>
      </c>
      <c r="W22" s="331" t="e">
        <f t="shared" si="5"/>
        <v>#DIV/0!</v>
      </c>
      <c r="X22" s="331">
        <f t="shared" si="6"/>
        <v>-0.27902037330803781</v>
      </c>
      <c r="Y22" s="331">
        <f t="shared" si="7"/>
        <v>-0.29278639140210666</v>
      </c>
      <c r="Z22" s="331">
        <f t="shared" si="8"/>
        <v>-0.30164631410051723</v>
      </c>
      <c r="AA22" s="331">
        <f t="shared" si="9"/>
        <v>-0.31406836404000676</v>
      </c>
    </row>
    <row r="23" spans="1:27">
      <c r="A23" s="331" t="s">
        <v>18</v>
      </c>
      <c r="B23" s="331">
        <v>3146062</v>
      </c>
      <c r="C23" s="331">
        <v>2861489</v>
      </c>
      <c r="D23" s="331">
        <v>2070391</v>
      </c>
      <c r="E23" s="331">
        <v>1352994</v>
      </c>
      <c r="F23" s="331">
        <v>1452496</v>
      </c>
      <c r="H23" s="3" t="s">
        <v>18</v>
      </c>
      <c r="I23" s="3"/>
      <c r="J23" s="369">
        <v>6080.6</v>
      </c>
      <c r="K23" s="369">
        <v>6534.6</v>
      </c>
      <c r="L23" s="369">
        <v>6599.5</v>
      </c>
      <c r="M23" s="369">
        <v>6914.4</v>
      </c>
      <c r="O23" s="331" t="s">
        <v>18</v>
      </c>
      <c r="P23" s="331" t="e">
        <f t="shared" si="0"/>
        <v>#DIV/0!</v>
      </c>
      <c r="Q23" s="331">
        <f t="shared" si="1"/>
        <v>470.59319803966713</v>
      </c>
      <c r="R23" s="331">
        <f t="shared" si="2"/>
        <v>316.83515440883906</v>
      </c>
      <c r="S23" s="331">
        <f t="shared" si="3"/>
        <v>205.01462231987273</v>
      </c>
      <c r="T23" s="331">
        <f t="shared" si="4"/>
        <v>210.06826333449035</v>
      </c>
      <c r="V23" s="331" t="s">
        <v>18</v>
      </c>
      <c r="W23" s="331" t="e">
        <f t="shared" si="5"/>
        <v>#DIV/0!</v>
      </c>
      <c r="X23" s="331">
        <f t="shared" si="6"/>
        <v>-2.1971514416245348E-2</v>
      </c>
      <c r="Y23" s="331">
        <f t="shared" si="7"/>
        <v>-0.10309807850909249</v>
      </c>
      <c r="Z23" s="331">
        <f t="shared" si="8"/>
        <v>-0.26176227818193337</v>
      </c>
      <c r="AA23" s="331">
        <f t="shared" si="9"/>
        <v>-0.26231643210182326</v>
      </c>
    </row>
    <row r="24" spans="1:27">
      <c r="A24" s="331" t="s">
        <v>19</v>
      </c>
      <c r="B24" s="331">
        <v>92448121</v>
      </c>
      <c r="C24" s="331">
        <v>99166563</v>
      </c>
      <c r="D24" s="331">
        <v>102648605</v>
      </c>
      <c r="E24" s="331">
        <v>120384223</v>
      </c>
      <c r="F24" s="331">
        <v>123612767</v>
      </c>
      <c r="H24" s="3" t="s">
        <v>19</v>
      </c>
      <c r="I24" s="3"/>
      <c r="J24" s="369">
        <v>613651.19999999995</v>
      </c>
      <c r="K24" s="369">
        <v>647158.80000000005</v>
      </c>
      <c r="L24" s="369">
        <v>631512</v>
      </c>
      <c r="M24" s="369">
        <v>635231.6</v>
      </c>
      <c r="O24" s="331" t="s">
        <v>19</v>
      </c>
      <c r="P24" s="331" t="e">
        <f t="shared" si="0"/>
        <v>#DIV/0!</v>
      </c>
      <c r="Q24" s="331">
        <f t="shared" si="1"/>
        <v>161.60086218359876</v>
      </c>
      <c r="R24" s="331">
        <f t="shared" si="2"/>
        <v>158.61424583888837</v>
      </c>
      <c r="S24" s="331">
        <f t="shared" si="3"/>
        <v>190.62855971066267</v>
      </c>
      <c r="T24" s="331">
        <f t="shared" si="4"/>
        <v>194.59480132915303</v>
      </c>
      <c r="V24" s="331" t="s">
        <v>19</v>
      </c>
      <c r="W24" s="331" t="e">
        <f t="shared" si="5"/>
        <v>#DIV/0!</v>
      </c>
      <c r="X24" s="331">
        <f t="shared" si="6"/>
        <v>-0.33439081199705367</v>
      </c>
      <c r="Y24" s="331">
        <f t="shared" si="7"/>
        <v>-0.29753585073097055</v>
      </c>
      <c r="Z24" s="331">
        <f t="shared" si="8"/>
        <v>-0.27835013191795427</v>
      </c>
      <c r="AA24" s="331">
        <f t="shared" si="9"/>
        <v>-0.28049989849467138</v>
      </c>
    </row>
    <row r="25" spans="1:27">
      <c r="A25" s="331" t="s">
        <v>20</v>
      </c>
      <c r="B25" s="331">
        <v>53020950</v>
      </c>
      <c r="C25" s="331">
        <v>54286603</v>
      </c>
      <c r="D25" s="331">
        <v>56308766</v>
      </c>
      <c r="E25" s="331">
        <v>34882606</v>
      </c>
      <c r="F25" s="331">
        <v>34047465</v>
      </c>
      <c r="H25" s="3" t="s">
        <v>20</v>
      </c>
      <c r="I25" s="3"/>
      <c r="J25" s="369">
        <v>285548.3</v>
      </c>
      <c r="K25" s="369">
        <v>300467.59999999998</v>
      </c>
      <c r="L25" s="369">
        <v>294627.5</v>
      </c>
      <c r="M25" s="369">
        <v>305159.5</v>
      </c>
      <c r="O25" s="331" t="s">
        <v>20</v>
      </c>
      <c r="P25" s="331" t="e">
        <f t="shared" si="0"/>
        <v>#DIV/0!</v>
      </c>
      <c r="Q25" s="331">
        <f t="shared" si="1"/>
        <v>190.11355697092228</v>
      </c>
      <c r="R25" s="331">
        <f t="shared" si="2"/>
        <v>187.40378663123747</v>
      </c>
      <c r="S25" s="331">
        <f t="shared" si="3"/>
        <v>118.39562158997379</v>
      </c>
      <c r="T25" s="331">
        <f t="shared" si="4"/>
        <v>111.57268575941434</v>
      </c>
      <c r="V25" s="331" t="s">
        <v>20</v>
      </c>
      <c r="W25" s="331" t="e">
        <f t="shared" si="5"/>
        <v>#DIV/0!</v>
      </c>
      <c r="X25" s="331">
        <f t="shared" si="6"/>
        <v>-0.30556188958086478</v>
      </c>
      <c r="Y25" s="331">
        <f t="shared" si="7"/>
        <v>-0.26215636627755889</v>
      </c>
      <c r="Z25" s="331">
        <f t="shared" si="8"/>
        <v>-0.36163834252965743</v>
      </c>
      <c r="AA25" s="331">
        <f t="shared" si="9"/>
        <v>-0.3780624121586964</v>
      </c>
    </row>
    <row r="26" spans="1:27">
      <c r="A26" s="331" t="s">
        <v>21</v>
      </c>
      <c r="B26" s="331">
        <v>137478449</v>
      </c>
      <c r="C26" s="331">
        <v>153628937</v>
      </c>
      <c r="D26" s="331">
        <v>138984638</v>
      </c>
      <c r="E26" s="331">
        <v>159457923</v>
      </c>
      <c r="F26" s="331">
        <v>163377949</v>
      </c>
      <c r="H26" s="3" t="s">
        <v>21</v>
      </c>
      <c r="I26" s="3"/>
      <c r="J26" s="369">
        <v>304322.90000000002</v>
      </c>
      <c r="K26" s="369">
        <v>339573.9</v>
      </c>
      <c r="L26" s="369">
        <v>361744.3</v>
      </c>
      <c r="M26" s="369">
        <v>385794.6</v>
      </c>
      <c r="O26" s="331" t="s">
        <v>21</v>
      </c>
      <c r="P26" s="331" t="e">
        <f t="shared" si="0"/>
        <v>#DIV/0!</v>
      </c>
      <c r="Q26" s="331">
        <f t="shared" si="1"/>
        <v>504.82213793309666</v>
      </c>
      <c r="R26" s="331">
        <f t="shared" si="2"/>
        <v>409.29128534319034</v>
      </c>
      <c r="S26" s="331">
        <f t="shared" si="3"/>
        <v>440.80286268505131</v>
      </c>
      <c r="T26" s="331">
        <f t="shared" si="4"/>
        <v>423.48428153219356</v>
      </c>
      <c r="V26" s="331" t="s">
        <v>21</v>
      </c>
      <c r="W26" s="331" t="e">
        <f t="shared" si="5"/>
        <v>#DIV/0!</v>
      </c>
      <c r="X26" s="331">
        <f t="shared" si="6"/>
        <v>1.2637050643511437E-2</v>
      </c>
      <c r="Y26" s="331">
        <f t="shared" si="7"/>
        <v>1.0521317875436389E-2</v>
      </c>
      <c r="Z26" s="331">
        <f t="shared" si="8"/>
        <v>1.0113421938218353E-2</v>
      </c>
      <c r="AA26" s="331">
        <f t="shared" si="9"/>
        <v>-1.1522977265741266E-2</v>
      </c>
    </row>
    <row r="27" spans="1:27">
      <c r="A27" s="331" t="s">
        <v>38</v>
      </c>
      <c r="B27" s="331">
        <v>29317295</v>
      </c>
      <c r="C27" s="331">
        <v>34952771</v>
      </c>
      <c r="D27" s="331">
        <v>16882923</v>
      </c>
      <c r="E27" s="331">
        <v>17312597</v>
      </c>
      <c r="F27" s="331">
        <v>14184456</v>
      </c>
      <c r="H27" s="3" t="s">
        <v>38</v>
      </c>
      <c r="I27" s="3"/>
      <c r="J27" s="369">
        <v>177219</v>
      </c>
      <c r="K27" s="369">
        <v>181997.2</v>
      </c>
      <c r="L27" s="369">
        <v>179929.8</v>
      </c>
      <c r="M27" s="369">
        <v>169527.1</v>
      </c>
      <c r="O27" s="331" t="s">
        <v>38</v>
      </c>
      <c r="P27" s="331" t="e">
        <f t="shared" si="0"/>
        <v>#DIV/0!</v>
      </c>
      <c r="Q27" s="331">
        <f t="shared" si="1"/>
        <v>197.22925307105896</v>
      </c>
      <c r="R27" s="331">
        <f t="shared" si="2"/>
        <v>92.764740336664516</v>
      </c>
      <c r="S27" s="331">
        <f t="shared" si="3"/>
        <v>96.218619706129843</v>
      </c>
      <c r="T27" s="331">
        <f t="shared" si="4"/>
        <v>83.670728750742498</v>
      </c>
      <c r="V27" s="331" t="s">
        <v>38</v>
      </c>
      <c r="W27" s="331" t="e">
        <f t="shared" si="5"/>
        <v>#DIV/0!</v>
      </c>
      <c r="X27" s="331">
        <f t="shared" si="6"/>
        <v>-0.29836727495961818</v>
      </c>
      <c r="Y27" s="331">
        <f t="shared" si="7"/>
        <v>-0.37845834869592265</v>
      </c>
      <c r="Z27" s="331">
        <f t="shared" si="8"/>
        <v>-0.3872095410949376</v>
      </c>
      <c r="AA27" s="331">
        <f t="shared" si="9"/>
        <v>-0.41085108591424468</v>
      </c>
    </row>
    <row r="28" spans="1:27">
      <c r="A28" s="331" t="s">
        <v>22</v>
      </c>
      <c r="B28" s="331">
        <v>369300408</v>
      </c>
      <c r="C28" s="331">
        <v>344356921</v>
      </c>
      <c r="D28" s="331">
        <v>189138507</v>
      </c>
      <c r="E28" s="331">
        <v>219309676</v>
      </c>
      <c r="F28" s="331">
        <v>266975602</v>
      </c>
      <c r="H28" s="3" t="s">
        <v>22</v>
      </c>
      <c r="I28" s="3"/>
      <c r="J28" s="369">
        <v>118618</v>
      </c>
      <c r="K28" s="369">
        <v>137482.20000000001</v>
      </c>
      <c r="L28" s="369">
        <v>126746.4</v>
      </c>
      <c r="M28" s="369">
        <v>128906.2</v>
      </c>
      <c r="O28" s="331" t="s">
        <v>22</v>
      </c>
      <c r="P28" s="331" t="e">
        <f t="shared" si="0"/>
        <v>#DIV/0!</v>
      </c>
      <c r="Q28" s="331">
        <f t="shared" si="1"/>
        <v>2903.074752567064</v>
      </c>
      <c r="R28" s="331">
        <f t="shared" si="2"/>
        <v>1375.7308727966238</v>
      </c>
      <c r="S28" s="331">
        <f t="shared" si="3"/>
        <v>1730.3029987439486</v>
      </c>
      <c r="T28" s="331">
        <f t="shared" si="4"/>
        <v>2071.0842612690467</v>
      </c>
      <c r="V28" s="331" t="s">
        <v>22</v>
      </c>
      <c r="W28" s="331" t="e">
        <f t="shared" si="5"/>
        <v>#DIV/0!</v>
      </c>
      <c r="X28" s="331">
        <f t="shared" si="6"/>
        <v>2.4374881240833846</v>
      </c>
      <c r="Y28" s="331">
        <f t="shared" si="7"/>
        <v>1.1981795235442465</v>
      </c>
      <c r="Z28" s="331">
        <f t="shared" si="8"/>
        <v>1.4969719342757069</v>
      </c>
      <c r="AA28" s="331">
        <f t="shared" si="9"/>
        <v>1.9246357731204613</v>
      </c>
    </row>
    <row r="29" spans="1:27">
      <c r="A29" s="331" t="s">
        <v>23</v>
      </c>
      <c r="B29" s="331">
        <v>5770505</v>
      </c>
      <c r="C29" s="331">
        <v>6035829</v>
      </c>
      <c r="D29" s="331">
        <v>5038401</v>
      </c>
      <c r="E29" s="331">
        <v>5986106</v>
      </c>
      <c r="F29" s="331">
        <v>4546506</v>
      </c>
      <c r="H29" s="3" t="s">
        <v>23</v>
      </c>
      <c r="I29" s="3"/>
      <c r="J29" s="369">
        <v>35156.300000000003</v>
      </c>
      <c r="K29" s="369">
        <v>38837.5</v>
      </c>
      <c r="L29" s="369">
        <v>36252.400000000001</v>
      </c>
      <c r="M29" s="369">
        <v>35496</v>
      </c>
      <c r="O29" s="331" t="s">
        <v>23</v>
      </c>
      <c r="P29" s="331" t="e">
        <f t="shared" si="0"/>
        <v>#DIV/0!</v>
      </c>
      <c r="Q29" s="331">
        <f t="shared" si="1"/>
        <v>171.68555849165014</v>
      </c>
      <c r="R29" s="331">
        <f t="shared" si="2"/>
        <v>129.730312198262</v>
      </c>
      <c r="S29" s="331">
        <f t="shared" si="3"/>
        <v>165.12302633756661</v>
      </c>
      <c r="T29" s="331">
        <f t="shared" si="4"/>
        <v>128.08502366463827</v>
      </c>
      <c r="U29" s="360" t="s">
        <v>1603</v>
      </c>
      <c r="V29" s="331" t="s">
        <v>23</v>
      </c>
      <c r="W29" s="331" t="e">
        <f t="shared" si="5"/>
        <v>#DIV/0!</v>
      </c>
      <c r="X29" s="331">
        <f t="shared" si="6"/>
        <v>-0.32419426868102535</v>
      </c>
      <c r="Y29" s="331">
        <f t="shared" si="7"/>
        <v>-0.33303133461390511</v>
      </c>
      <c r="Z29" s="331">
        <f t="shared" si="8"/>
        <v>-0.30775929469896823</v>
      </c>
      <c r="AA29" s="331">
        <f t="shared" si="9"/>
        <v>-0.35865812233244909</v>
      </c>
    </row>
    <row r="30" spans="1:27">
      <c r="A30" s="331" t="s">
        <v>24</v>
      </c>
      <c r="B30" s="331">
        <v>10668411</v>
      </c>
      <c r="C30" s="331">
        <v>14501495</v>
      </c>
      <c r="D30" s="331">
        <v>11472008</v>
      </c>
      <c r="E30" s="331">
        <v>9384112</v>
      </c>
      <c r="F30" s="331">
        <v>8425384</v>
      </c>
      <c r="H30" s="3" t="s">
        <v>24</v>
      </c>
      <c r="I30" s="3"/>
      <c r="J30" s="369">
        <v>57945.8</v>
      </c>
      <c r="K30" s="369">
        <v>67854.3</v>
      </c>
      <c r="L30" s="369">
        <v>67387.100000000006</v>
      </c>
      <c r="M30" s="369">
        <v>70357.899999999994</v>
      </c>
      <c r="O30" s="331" t="s">
        <v>24</v>
      </c>
      <c r="P30" s="331" t="e">
        <f t="shared" si="0"/>
        <v>#DIV/0!</v>
      </c>
      <c r="Q30" s="331">
        <f t="shared" si="1"/>
        <v>250.25963918006136</v>
      </c>
      <c r="R30" s="331">
        <f t="shared" si="2"/>
        <v>169.06825359630855</v>
      </c>
      <c r="S30" s="331">
        <f t="shared" si="3"/>
        <v>139.25680137593099</v>
      </c>
      <c r="T30" s="331">
        <f t="shared" si="4"/>
        <v>119.75036207732182</v>
      </c>
      <c r="U30" s="12">
        <f>1000*T30/1000000</f>
        <v>0.11975036207732183</v>
      </c>
      <c r="V30" s="331" t="s">
        <v>24</v>
      </c>
      <c r="W30" s="331" t="e">
        <f t="shared" si="5"/>
        <v>#DIV/0!</v>
      </c>
      <c r="X30" s="331">
        <f t="shared" si="6"/>
        <v>-0.24474874124190493</v>
      </c>
      <c r="Y30" s="331">
        <f t="shared" si="7"/>
        <v>-0.28468891414392422</v>
      </c>
      <c r="Z30" s="331">
        <f t="shared" si="8"/>
        <v>-0.3375843530225664</v>
      </c>
      <c r="AA30" s="331">
        <f t="shared" si="9"/>
        <v>-0.36845250699028814</v>
      </c>
    </row>
    <row r="31" spans="1:27">
      <c r="A31" s="331" t="s">
        <v>25</v>
      </c>
      <c r="B31" s="331">
        <v>69708476</v>
      </c>
      <c r="C31" s="331">
        <v>72205476</v>
      </c>
      <c r="D31" s="331">
        <v>81792854</v>
      </c>
      <c r="E31" s="331">
        <v>104336944</v>
      </c>
      <c r="F31" s="331">
        <v>91824193</v>
      </c>
      <c r="H31" s="3" t="s">
        <v>25</v>
      </c>
      <c r="I31" s="3"/>
      <c r="J31" s="369">
        <v>186931</v>
      </c>
      <c r="K31" s="369">
        <v>198040</v>
      </c>
      <c r="L31" s="369">
        <v>187100</v>
      </c>
      <c r="M31" s="369">
        <v>189173</v>
      </c>
      <c r="O31" s="331" t="s">
        <v>25</v>
      </c>
      <c r="P31" s="331" t="e">
        <f t="shared" si="0"/>
        <v>#DIV/0!</v>
      </c>
      <c r="Q31" s="331">
        <f t="shared" si="1"/>
        <v>386.26806682679705</v>
      </c>
      <c r="R31" s="331">
        <f t="shared" si="2"/>
        <v>413.0117854978792</v>
      </c>
      <c r="S31" s="331">
        <f t="shared" si="3"/>
        <v>557.65336183858903</v>
      </c>
      <c r="T31" s="331">
        <f t="shared" si="4"/>
        <v>485.39798491328042</v>
      </c>
      <c r="V31" s="331" t="s">
        <v>25</v>
      </c>
      <c r="W31" s="331" t="e">
        <f t="shared" si="5"/>
        <v>#DIV/0!</v>
      </c>
      <c r="X31" s="331">
        <f t="shared" si="6"/>
        <v>-0.10723187593604055</v>
      </c>
      <c r="Y31" s="331">
        <f t="shared" si="7"/>
        <v>1.5093442812445155E-2</v>
      </c>
      <c r="Z31" s="331">
        <f t="shared" si="8"/>
        <v>0.14484792446283581</v>
      </c>
      <c r="AA31" s="331">
        <f t="shared" si="9"/>
        <v>6.1234221110319023E-2</v>
      </c>
    </row>
    <row r="32" spans="1:27">
      <c r="A32" s="331" t="s">
        <v>26</v>
      </c>
      <c r="B32" s="331">
        <v>91759469</v>
      </c>
      <c r="C32" s="331">
        <v>94971307</v>
      </c>
      <c r="D32" s="331">
        <v>86168590</v>
      </c>
      <c r="E32" s="331">
        <v>117645185</v>
      </c>
      <c r="F32" s="331">
        <v>156306504</v>
      </c>
      <c r="H32" s="3" t="s">
        <v>26</v>
      </c>
      <c r="I32" s="3"/>
      <c r="J32" s="369">
        <v>357159.4</v>
      </c>
      <c r="K32" s="369">
        <v>367263.2</v>
      </c>
      <c r="L32" s="369">
        <v>369076.6</v>
      </c>
      <c r="M32" s="369">
        <v>377825.4</v>
      </c>
      <c r="O32" s="331" t="s">
        <v>26</v>
      </c>
      <c r="P32" s="331" t="e">
        <f t="shared" si="0"/>
        <v>#DIV/0!</v>
      </c>
      <c r="Q32" s="331">
        <f t="shared" si="1"/>
        <v>265.90734277188278</v>
      </c>
      <c r="R32" s="331">
        <f t="shared" si="2"/>
        <v>234.62353429366186</v>
      </c>
      <c r="S32" s="331">
        <f t="shared" si="3"/>
        <v>318.75546973175761</v>
      </c>
      <c r="T32" s="331">
        <f t="shared" si="4"/>
        <v>413.70036000755903</v>
      </c>
      <c r="V32" s="331" t="s">
        <v>26</v>
      </c>
      <c r="W32" s="331" t="e">
        <f t="shared" si="5"/>
        <v>#DIV/0!</v>
      </c>
      <c r="X32" s="331">
        <f t="shared" si="6"/>
        <v>-0.22892749262949041</v>
      </c>
      <c r="Y32" s="331">
        <f t="shared" si="7"/>
        <v>-0.20412798922332204</v>
      </c>
      <c r="Z32" s="331">
        <f t="shared" si="8"/>
        <v>-0.13061336051550193</v>
      </c>
      <c r="AA32" s="331">
        <f t="shared" si="9"/>
        <v>-2.302044358401507E-2</v>
      </c>
    </row>
    <row r="33" spans="1:38">
      <c r="A33" s="331" t="s">
        <v>42</v>
      </c>
      <c r="B33" s="331">
        <v>298798846</v>
      </c>
      <c r="C33" s="331">
        <v>291147402</v>
      </c>
      <c r="D33" s="331">
        <v>282222127</v>
      </c>
      <c r="E33" s="331">
        <v>236568049</v>
      </c>
      <c r="F33" s="331">
        <v>241100639</v>
      </c>
      <c r="H33" s="3" t="s">
        <v>42</v>
      </c>
      <c r="I33" s="3"/>
      <c r="J33" s="369">
        <v>1844654.9</v>
      </c>
      <c r="K33" s="369">
        <v>1879935.4</v>
      </c>
      <c r="L33" s="369">
        <v>1833021.3</v>
      </c>
      <c r="M33" s="369">
        <v>1885115</v>
      </c>
      <c r="O33" s="331" t="s">
        <v>42</v>
      </c>
      <c r="P33" s="331" t="e">
        <f t="shared" si="0"/>
        <v>#DIV/0!</v>
      </c>
      <c r="Q33" s="331">
        <f t="shared" si="1"/>
        <v>157.83299195963431</v>
      </c>
      <c r="R33" s="331">
        <f t="shared" si="2"/>
        <v>150.12331115207471</v>
      </c>
      <c r="S33" s="331">
        <f t="shared" si="3"/>
        <v>129.05908349237404</v>
      </c>
      <c r="T33" s="331">
        <f t="shared" si="4"/>
        <v>127.89704553833586</v>
      </c>
      <c r="V33" s="331" t="s">
        <v>42</v>
      </c>
      <c r="W33" s="331" t="e">
        <f t="shared" si="5"/>
        <v>#DIV/0!</v>
      </c>
      <c r="X33" s="331">
        <f t="shared" si="6"/>
        <v>-0.33820047078838028</v>
      </c>
      <c r="Y33" s="331">
        <f t="shared" si="7"/>
        <v>-0.30797036560961327</v>
      </c>
      <c r="Z33" s="331">
        <f t="shared" si="8"/>
        <v>-0.3493428346369416</v>
      </c>
      <c r="AA33" s="331">
        <f t="shared" si="9"/>
        <v>-0.3588790227321807</v>
      </c>
    </row>
    <row r="34" spans="1:38">
      <c r="P34" s="331" t="e">
        <f>AVERAGE(P6:P33)</f>
        <v>#DIV/0!</v>
      </c>
      <c r="Q34" s="331">
        <f>AVERAGE(Q6:Q33)</f>
        <v>492.32370449154507</v>
      </c>
      <c r="R34" s="331">
        <f>AVERAGE(R6:R33)</f>
        <v>400.7297159804989</v>
      </c>
      <c r="S34" s="331">
        <f>AVERAGE(S6:S33)</f>
        <v>432.03184724737429</v>
      </c>
      <c r="T34" s="331">
        <f>AVERAGE(T6:T33)</f>
        <v>433.289911936083</v>
      </c>
    </row>
    <row r="35" spans="1:38">
      <c r="P35" s="331" t="e">
        <f>STDEV(P6:P33)</f>
        <v>#DIV/0!</v>
      </c>
      <c r="Q35" s="331">
        <f>STDEV(Q6:Q33)</f>
        <v>989.03088973288027</v>
      </c>
      <c r="R35" s="331">
        <f>STDEV(R6:R33)</f>
        <v>813.7354525405724</v>
      </c>
      <c r="S35" s="331">
        <f>STDEV(S6:S33)</f>
        <v>867.26485765728683</v>
      </c>
      <c r="T35" s="331">
        <f>STDEV(T6:T33)</f>
        <v>850.96326910601158</v>
      </c>
    </row>
    <row r="39" spans="1:38">
      <c r="B39" s="232" t="s">
        <v>162</v>
      </c>
      <c r="C39" s="232"/>
      <c r="D39" s="232"/>
      <c r="E39" s="232"/>
      <c r="F39" s="232"/>
      <c r="H39" s="232" t="s">
        <v>162</v>
      </c>
      <c r="I39" s="232"/>
      <c r="J39" s="232"/>
      <c r="K39" s="232"/>
      <c r="L39" s="232"/>
      <c r="P39" s="232" t="s">
        <v>1598</v>
      </c>
      <c r="Q39" s="232"/>
      <c r="R39" s="232"/>
      <c r="S39" s="232"/>
      <c r="T39" s="232"/>
      <c r="V39" s="232" t="s">
        <v>247</v>
      </c>
      <c r="W39" s="232"/>
      <c r="X39" s="232"/>
      <c r="Y39" s="232"/>
      <c r="Z39" s="232"/>
    </row>
    <row r="40" spans="1:38">
      <c r="A40" s="331" t="s">
        <v>137</v>
      </c>
      <c r="B40" s="331"/>
      <c r="C40" s="331"/>
      <c r="D40" s="331"/>
      <c r="E40" s="331"/>
      <c r="F40" s="331"/>
      <c r="H40" s="12" t="s">
        <v>167</v>
      </c>
      <c r="O40" s="12" t="s">
        <v>1601</v>
      </c>
      <c r="P40" s="331"/>
      <c r="Q40" s="331"/>
      <c r="R40" s="331"/>
      <c r="S40" s="331"/>
      <c r="T40" s="331"/>
    </row>
    <row r="41" spans="1:38">
      <c r="A41" s="331" t="s">
        <v>408</v>
      </c>
      <c r="B41" s="331"/>
      <c r="C41" s="331"/>
      <c r="D41" s="331"/>
      <c r="E41" s="331"/>
      <c r="F41" s="331"/>
      <c r="P41" s="331"/>
      <c r="Q41" s="331"/>
      <c r="R41" s="331"/>
      <c r="S41" s="331"/>
      <c r="T41" s="331"/>
    </row>
    <row r="42" spans="1:38">
      <c r="A42" s="331" t="s">
        <v>409</v>
      </c>
      <c r="B42" s="331"/>
      <c r="C42" s="331"/>
      <c r="D42" s="331"/>
      <c r="E42" s="331"/>
      <c r="F42" s="331"/>
      <c r="H42" s="305"/>
      <c r="P42" s="331"/>
      <c r="Q42" s="331"/>
      <c r="R42" s="331"/>
      <c r="S42" s="331"/>
      <c r="T42" s="331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</row>
    <row r="43" spans="1:38">
      <c r="A43" s="331" t="s">
        <v>75</v>
      </c>
      <c r="B43" s="331" t="s">
        <v>58</v>
      </c>
      <c r="C43" s="331" t="s">
        <v>60</v>
      </c>
      <c r="D43" s="331" t="s">
        <v>62</v>
      </c>
      <c r="E43" s="331" t="s">
        <v>64</v>
      </c>
      <c r="F43" s="331" t="s">
        <v>66</v>
      </c>
      <c r="H43" s="3" t="s">
        <v>75</v>
      </c>
      <c r="I43" s="3" t="s">
        <v>58</v>
      </c>
      <c r="J43" s="3" t="s">
        <v>60</v>
      </c>
      <c r="K43" s="3" t="s">
        <v>62</v>
      </c>
      <c r="L43" s="3" t="s">
        <v>64</v>
      </c>
      <c r="M43" s="3" t="s">
        <v>66</v>
      </c>
      <c r="O43" s="331"/>
      <c r="P43" s="331" t="s">
        <v>58</v>
      </c>
      <c r="Q43" s="331" t="s">
        <v>60</v>
      </c>
      <c r="R43" s="331" t="s">
        <v>62</v>
      </c>
      <c r="S43" s="331" t="s">
        <v>64</v>
      </c>
      <c r="T43" s="331" t="s">
        <v>66</v>
      </c>
      <c r="V43" s="331"/>
      <c r="W43" s="331" t="s">
        <v>58</v>
      </c>
      <c r="X43" s="331" t="s">
        <v>60</v>
      </c>
      <c r="Y43" s="331" t="s">
        <v>62</v>
      </c>
      <c r="Z43" s="331" t="s">
        <v>64</v>
      </c>
      <c r="AA43" s="331" t="s">
        <v>66</v>
      </c>
      <c r="AB43" s="3"/>
      <c r="AC43" s="305"/>
      <c r="AD43" s="305"/>
      <c r="AE43" s="305"/>
      <c r="AF43" s="305"/>
      <c r="AG43" s="305"/>
      <c r="AH43" s="305"/>
      <c r="AI43" s="305"/>
      <c r="AJ43" s="305"/>
      <c r="AK43" s="305"/>
      <c r="AL43" s="305"/>
    </row>
    <row r="44" spans="1:38">
      <c r="A44" s="331" t="s">
        <v>4</v>
      </c>
      <c r="B44" s="331">
        <v>52809345</v>
      </c>
      <c r="C44" s="331">
        <v>59351721</v>
      </c>
      <c r="D44" s="331">
        <v>48621916</v>
      </c>
      <c r="E44" s="331">
        <v>62537180</v>
      </c>
      <c r="F44" s="331">
        <v>67630317</v>
      </c>
      <c r="H44" s="3" t="s">
        <v>4</v>
      </c>
      <c r="I44" s="3"/>
      <c r="J44" s="369">
        <v>10511382</v>
      </c>
      <c r="K44" s="369">
        <v>10666866</v>
      </c>
      <c r="L44" s="369">
        <v>10839905</v>
      </c>
      <c r="M44" s="369">
        <v>11094850</v>
      </c>
      <c r="O44" s="331" t="s">
        <v>4</v>
      </c>
      <c r="P44" s="331" t="e">
        <f>B44/I44</f>
        <v>#DIV/0!</v>
      </c>
      <c r="Q44" s="331">
        <f t="shared" ref="Q44:Q71" si="10">C44/J44</f>
        <v>5.6464241333822711</v>
      </c>
      <c r="R44" s="331">
        <f t="shared" ref="R44:R71" si="11">D44/K44</f>
        <v>4.5582194432741536</v>
      </c>
      <c r="S44" s="331">
        <f t="shared" ref="S44:S71" si="12">E44/L44</f>
        <v>5.7691631061342328</v>
      </c>
      <c r="T44" s="331">
        <f t="shared" ref="T44:T71" si="13">F44/M44</f>
        <v>6.0956495130623667</v>
      </c>
      <c r="V44" s="331" t="s">
        <v>4</v>
      </c>
      <c r="W44" s="331" t="e">
        <f>(P44-P$34)/P$35</f>
        <v>#DIV/0!</v>
      </c>
      <c r="X44" s="331">
        <f>(Q44-Q$72)/Q$73</f>
        <v>-0.12597260172060723</v>
      </c>
      <c r="Y44" s="331">
        <f>(R44-R$72)/R$73</f>
        <v>-0.25977418460544416</v>
      </c>
      <c r="Z44" s="331">
        <f>(S44-S$72)/S$73</f>
        <v>-7.5109787271131032E-2</v>
      </c>
      <c r="AA44" s="331">
        <f>(T44-T$72)/T$73</f>
        <v>-1.429563800258235E-2</v>
      </c>
      <c r="AB44" s="305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</row>
    <row r="45" spans="1:38">
      <c r="A45" s="331" t="s">
        <v>5</v>
      </c>
      <c r="B45" s="331">
        <v>201020467</v>
      </c>
      <c r="C45" s="331">
        <v>162881368</v>
      </c>
      <c r="D45" s="331">
        <v>167646316</v>
      </c>
      <c r="E45" s="331">
        <v>167396268</v>
      </c>
      <c r="F45" s="331">
        <v>161252166</v>
      </c>
      <c r="H45" s="3" t="s">
        <v>5</v>
      </c>
      <c r="I45" s="3"/>
      <c r="J45" s="369">
        <v>7629371</v>
      </c>
      <c r="K45" s="369">
        <v>7518002</v>
      </c>
      <c r="L45" s="369">
        <v>7421766</v>
      </c>
      <c r="M45" s="369">
        <v>7327224</v>
      </c>
      <c r="O45" s="331" t="s">
        <v>5</v>
      </c>
      <c r="P45" s="331" t="e">
        <f t="shared" ref="P45:P71" si="14">B45/I45</f>
        <v>#DIV/0!</v>
      </c>
      <c r="Q45" s="331">
        <f t="shared" si="10"/>
        <v>21.349252513739337</v>
      </c>
      <c r="R45" s="331">
        <f t="shared" si="11"/>
        <v>22.299317824070812</v>
      </c>
      <c r="S45" s="331">
        <f t="shared" si="12"/>
        <v>22.55477577708594</v>
      </c>
      <c r="T45" s="331">
        <f t="shared" si="13"/>
        <v>22.007265780328265</v>
      </c>
      <c r="V45" s="331" t="s">
        <v>5</v>
      </c>
      <c r="W45" s="331" t="e">
        <f t="shared" ref="W45:W71" si="15">(P45-P$34)/P$35</f>
        <v>#DIV/0!</v>
      </c>
      <c r="X45" s="331">
        <f t="shared" ref="X45:X71" si="16">(Q45-Q$72)/Q$73</f>
        <v>2.7570420362931318</v>
      </c>
      <c r="Y45" s="331">
        <f t="shared" ref="Y45:Y71" si="17">(R45-R$72)/R$73</f>
        <v>2.9141121195938848</v>
      </c>
      <c r="Z45" s="331">
        <f t="shared" ref="Z45:Z71" si="18">(S45-S$72)/S$73</f>
        <v>2.6470095542075636</v>
      </c>
      <c r="AA45" s="331">
        <f t="shared" ref="AA45:AA71" si="19">(T45-T$72)/T$73</f>
        <v>2.6191967817958508</v>
      </c>
      <c r="AB45" s="305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</row>
    <row r="46" spans="1:38">
      <c r="A46" s="331" t="s">
        <v>6</v>
      </c>
      <c r="B46" s="331">
        <v>29275743</v>
      </c>
      <c r="C46" s="331">
        <v>24745752</v>
      </c>
      <c r="D46" s="331">
        <v>25419695</v>
      </c>
      <c r="E46" s="331">
        <v>23757566</v>
      </c>
      <c r="F46" s="331">
        <v>23171358</v>
      </c>
      <c r="H46" s="3" t="s">
        <v>6</v>
      </c>
      <c r="I46" s="3"/>
      <c r="J46" s="369">
        <v>10223577</v>
      </c>
      <c r="K46" s="369">
        <v>10343422</v>
      </c>
      <c r="L46" s="369">
        <v>10462088</v>
      </c>
      <c r="M46" s="369">
        <v>10505445</v>
      </c>
      <c r="O46" s="331" t="s">
        <v>6</v>
      </c>
      <c r="P46" s="331" t="e">
        <f t="shared" si="14"/>
        <v>#DIV/0!</v>
      </c>
      <c r="Q46" s="331">
        <f t="shared" si="10"/>
        <v>2.4204592971716261</v>
      </c>
      <c r="R46" s="331">
        <f t="shared" si="11"/>
        <v>2.4575711017108266</v>
      </c>
      <c r="S46" s="331">
        <f t="shared" si="12"/>
        <v>2.2708245237470761</v>
      </c>
      <c r="T46" s="331">
        <f t="shared" si="13"/>
        <v>2.2056522117816049</v>
      </c>
      <c r="V46" s="331" t="s">
        <v>6</v>
      </c>
      <c r="W46" s="331" t="e">
        <f t="shared" si="15"/>
        <v>#DIV/0!</v>
      </c>
      <c r="X46" s="331">
        <f t="shared" si="16"/>
        <v>-0.71825468105270018</v>
      </c>
      <c r="Y46" s="331">
        <f t="shared" si="17"/>
        <v>-0.63558062331183329</v>
      </c>
      <c r="Z46" s="331">
        <f t="shared" si="18"/>
        <v>-0.64243463294906422</v>
      </c>
      <c r="AA46" s="331">
        <f t="shared" si="19"/>
        <v>-0.65811951069326835</v>
      </c>
      <c r="AB46" s="305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</row>
    <row r="47" spans="1:38">
      <c r="A47" s="331" t="s">
        <v>7</v>
      </c>
      <c r="B47" s="331">
        <v>12588952</v>
      </c>
      <c r="C47" s="331">
        <v>14703138</v>
      </c>
      <c r="D47" s="331">
        <v>15155208</v>
      </c>
      <c r="E47" s="331">
        <v>16217736</v>
      </c>
      <c r="F47" s="331">
        <v>16332249</v>
      </c>
      <c r="H47" s="3" t="s">
        <v>7</v>
      </c>
      <c r="I47" s="3"/>
      <c r="J47" s="369">
        <v>5427459</v>
      </c>
      <c r="K47" s="369">
        <v>5475791</v>
      </c>
      <c r="L47" s="369">
        <v>5534738</v>
      </c>
      <c r="M47" s="369">
        <v>5580516</v>
      </c>
      <c r="O47" s="331" t="s">
        <v>7</v>
      </c>
      <c r="P47" s="331" t="e">
        <f t="shared" si="14"/>
        <v>#DIV/0!</v>
      </c>
      <c r="Q47" s="331">
        <f t="shared" si="10"/>
        <v>2.7090279263279555</v>
      </c>
      <c r="R47" s="331">
        <f t="shared" si="11"/>
        <v>2.767674661067232</v>
      </c>
      <c r="S47" s="331">
        <f t="shared" si="12"/>
        <v>2.9301723044523516</v>
      </c>
      <c r="T47" s="331">
        <f t="shared" si="13"/>
        <v>2.9266557071066548</v>
      </c>
      <c r="V47" s="331" t="s">
        <v>7</v>
      </c>
      <c r="W47" s="331" t="e">
        <f t="shared" si="15"/>
        <v>#DIV/0!</v>
      </c>
      <c r="X47" s="331">
        <f t="shared" si="16"/>
        <v>-0.66527393377726329</v>
      </c>
      <c r="Y47" s="331">
        <f t="shared" si="17"/>
        <v>-0.58010303005356501</v>
      </c>
      <c r="Z47" s="331">
        <f t="shared" si="18"/>
        <v>-0.53550833947364596</v>
      </c>
      <c r="AA47" s="331">
        <f t="shared" si="19"/>
        <v>-0.53878799793595633</v>
      </c>
      <c r="AB47" s="305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</row>
    <row r="48" spans="1:38">
      <c r="A48" s="331" t="s">
        <v>8</v>
      </c>
      <c r="B48" s="331">
        <v>364021937</v>
      </c>
      <c r="C48" s="331">
        <v>363786069</v>
      </c>
      <c r="D48" s="331">
        <v>372796355</v>
      </c>
      <c r="E48" s="331">
        <v>363544995</v>
      </c>
      <c r="F48" s="331">
        <v>368022172</v>
      </c>
      <c r="H48" s="3" t="s">
        <v>8</v>
      </c>
      <c r="I48" s="3"/>
      <c r="J48" s="369">
        <v>82437995</v>
      </c>
      <c r="K48" s="369">
        <v>82217837</v>
      </c>
      <c r="L48" s="369">
        <v>81802257</v>
      </c>
      <c r="M48" s="369">
        <v>81843743</v>
      </c>
      <c r="O48" s="331" t="s">
        <v>8</v>
      </c>
      <c r="P48" s="331" t="e">
        <f t="shared" si="14"/>
        <v>#DIV/0!</v>
      </c>
      <c r="Q48" s="331">
        <f t="shared" si="10"/>
        <v>4.41284469618651</v>
      </c>
      <c r="R48" s="331">
        <f t="shared" si="11"/>
        <v>4.5342515517648563</v>
      </c>
      <c r="S48" s="331">
        <f t="shared" si="12"/>
        <v>4.4441927195236186</v>
      </c>
      <c r="T48" s="331">
        <f t="shared" si="13"/>
        <v>4.4966439523666457</v>
      </c>
      <c r="V48" s="331" t="s">
        <v>8</v>
      </c>
      <c r="W48" s="331" t="e">
        <f t="shared" si="15"/>
        <v>#DIV/0!</v>
      </c>
      <c r="X48" s="331">
        <f t="shared" si="16"/>
        <v>-0.35245584973450805</v>
      </c>
      <c r="Y48" s="331">
        <f t="shared" si="17"/>
        <v>-0.26406204553542106</v>
      </c>
      <c r="Z48" s="331">
        <f t="shared" si="18"/>
        <v>-0.28997996132923193</v>
      </c>
      <c r="AA48" s="331">
        <f t="shared" si="19"/>
        <v>-0.27894311017489221</v>
      </c>
      <c r="AB48" s="305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</row>
    <row r="49" spans="1:38">
      <c r="A49" s="331" t="s">
        <v>9</v>
      </c>
      <c r="B49" s="331">
        <v>20860680</v>
      </c>
      <c r="C49" s="331">
        <v>18932903</v>
      </c>
      <c r="D49" s="331">
        <v>19583855</v>
      </c>
      <c r="E49" s="331">
        <v>19000195</v>
      </c>
      <c r="F49" s="331">
        <v>21992343</v>
      </c>
      <c r="H49" s="3" t="s">
        <v>9</v>
      </c>
      <c r="I49" s="3"/>
      <c r="J49" s="369">
        <v>1350700</v>
      </c>
      <c r="K49" s="369">
        <v>1338440</v>
      </c>
      <c r="L49" s="369">
        <v>1333290</v>
      </c>
      <c r="M49" s="369">
        <v>1325217</v>
      </c>
      <c r="O49" s="331" t="s">
        <v>9</v>
      </c>
      <c r="P49" s="331" t="e">
        <f t="shared" si="14"/>
        <v>#DIV/0!</v>
      </c>
      <c r="Q49" s="331">
        <f t="shared" si="10"/>
        <v>14.017104464351817</v>
      </c>
      <c r="R49" s="331">
        <f t="shared" si="11"/>
        <v>14.631851259675443</v>
      </c>
      <c r="S49" s="331">
        <f t="shared" si="12"/>
        <v>14.250609394805331</v>
      </c>
      <c r="T49" s="331">
        <f t="shared" si="13"/>
        <v>16.59527684899907</v>
      </c>
      <c r="V49" s="331" t="s">
        <v>9</v>
      </c>
      <c r="W49" s="331" t="e">
        <f t="shared" si="15"/>
        <v>#DIV/0!</v>
      </c>
      <c r="X49" s="331">
        <f t="shared" si="16"/>
        <v>1.4108711655147919</v>
      </c>
      <c r="Y49" s="331">
        <f t="shared" si="17"/>
        <v>1.5424007072394963</v>
      </c>
      <c r="Z49" s="331">
        <f t="shared" si="18"/>
        <v>1.3003246063782774</v>
      </c>
      <c r="AA49" s="331">
        <f t="shared" si="19"/>
        <v>1.723471822917273</v>
      </c>
      <c r="AB49" s="305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</row>
    <row r="50" spans="1:38">
      <c r="A50" s="331" t="s">
        <v>32</v>
      </c>
      <c r="B50" s="331">
        <v>24499142</v>
      </c>
      <c r="C50" s="331">
        <v>29599175</v>
      </c>
      <c r="D50" s="331">
        <v>22502816</v>
      </c>
      <c r="E50" s="331">
        <v>19807586</v>
      </c>
      <c r="F50" s="331">
        <v>13421334</v>
      </c>
      <c r="H50" s="3" t="s">
        <v>32</v>
      </c>
      <c r="I50" s="3"/>
      <c r="J50" s="369">
        <v>4208156</v>
      </c>
      <c r="K50" s="369">
        <v>4457765</v>
      </c>
      <c r="L50" s="369">
        <v>4549428</v>
      </c>
      <c r="M50" s="369">
        <v>4582707</v>
      </c>
      <c r="O50" s="331" t="s">
        <v>32</v>
      </c>
      <c r="P50" s="331" t="e">
        <f t="shared" si="14"/>
        <v>#DIV/0!</v>
      </c>
      <c r="Q50" s="331">
        <f t="shared" si="10"/>
        <v>7.0337637197860534</v>
      </c>
      <c r="R50" s="331">
        <f t="shared" si="11"/>
        <v>5.0480041007096608</v>
      </c>
      <c r="S50" s="331">
        <f t="shared" si="12"/>
        <v>4.353862947166105</v>
      </c>
      <c r="T50" s="331">
        <f t="shared" si="13"/>
        <v>2.9286912735202142</v>
      </c>
      <c r="V50" s="331" t="s">
        <v>32</v>
      </c>
      <c r="W50" s="331" t="e">
        <f t="shared" si="15"/>
        <v>#DIV/0!</v>
      </c>
      <c r="X50" s="331">
        <f t="shared" si="16"/>
        <v>0.12874076829248857</v>
      </c>
      <c r="Y50" s="331">
        <f t="shared" si="17"/>
        <v>-0.17215160437534058</v>
      </c>
      <c r="Z50" s="331">
        <f t="shared" si="18"/>
        <v>-0.30462872186397705</v>
      </c>
      <c r="AA50" s="331">
        <f t="shared" si="19"/>
        <v>-0.53845109635222888</v>
      </c>
      <c r="AB50" s="305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</row>
    <row r="51" spans="1:38">
      <c r="A51" s="331" t="s">
        <v>30</v>
      </c>
      <c r="B51" s="331">
        <v>33346962</v>
      </c>
      <c r="C51" s="331">
        <v>51324662</v>
      </c>
      <c r="D51" s="331">
        <v>68643963</v>
      </c>
      <c r="E51" s="331">
        <v>70432705</v>
      </c>
      <c r="F51" s="331">
        <v>72328280</v>
      </c>
      <c r="H51" s="366" t="s">
        <v>30</v>
      </c>
      <c r="I51" s="366"/>
      <c r="J51" s="369">
        <v>11004716</v>
      </c>
      <c r="K51" s="369">
        <v>11060937</v>
      </c>
      <c r="L51" s="369">
        <v>11119289</v>
      </c>
      <c r="M51" s="369">
        <v>11086406</v>
      </c>
      <c r="O51" s="331" t="s">
        <v>30</v>
      </c>
      <c r="P51" s="331" t="e">
        <f t="shared" si="14"/>
        <v>#DIV/0!</v>
      </c>
      <c r="Q51" s="331">
        <f t="shared" si="10"/>
        <v>4.6638788315845678</v>
      </c>
      <c r="R51" s="331">
        <f t="shared" si="11"/>
        <v>6.2059808314612042</v>
      </c>
      <c r="S51" s="331">
        <f t="shared" si="12"/>
        <v>6.3342813555794804</v>
      </c>
      <c r="T51" s="331">
        <f t="shared" si="13"/>
        <v>6.5240511668073493</v>
      </c>
      <c r="V51" s="331" t="s">
        <v>30</v>
      </c>
      <c r="W51" s="331" t="e">
        <f t="shared" si="15"/>
        <v>#DIV/0!</v>
      </c>
      <c r="X51" s="331">
        <f t="shared" si="16"/>
        <v>-0.30636637658589638</v>
      </c>
      <c r="Y51" s="331">
        <f t="shared" si="17"/>
        <v>3.5010681038286674E-2</v>
      </c>
      <c r="Z51" s="331">
        <f t="shared" si="18"/>
        <v>1.6535322573421982E-2</v>
      </c>
      <c r="AA51" s="331">
        <f t="shared" si="19"/>
        <v>5.6608064601627241E-2</v>
      </c>
      <c r="AB51" s="305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</row>
    <row r="52" spans="1:38">
      <c r="A52" s="331" t="s">
        <v>10</v>
      </c>
      <c r="B52" s="331">
        <v>160668134</v>
      </c>
      <c r="C52" s="331">
        <v>160946629</v>
      </c>
      <c r="D52" s="331">
        <v>149254157</v>
      </c>
      <c r="E52" s="331">
        <v>137518902</v>
      </c>
      <c r="F52" s="331">
        <v>118561669</v>
      </c>
      <c r="H52" s="366" t="s">
        <v>10</v>
      </c>
      <c r="I52" s="366"/>
      <c r="J52" s="369">
        <v>44009971</v>
      </c>
      <c r="K52" s="369">
        <v>45668939</v>
      </c>
      <c r="L52" s="369">
        <v>46486619</v>
      </c>
      <c r="M52" s="369">
        <v>46818219</v>
      </c>
      <c r="O52" s="331" t="s">
        <v>10</v>
      </c>
      <c r="P52" s="331" t="e">
        <f t="shared" si="14"/>
        <v>#DIV/0!</v>
      </c>
      <c r="Q52" s="331">
        <f t="shared" si="10"/>
        <v>3.6570491946018322</v>
      </c>
      <c r="R52" s="331">
        <f t="shared" si="11"/>
        <v>3.2681765827754394</v>
      </c>
      <c r="S52" s="331">
        <f t="shared" si="12"/>
        <v>2.9582470172760895</v>
      </c>
      <c r="T52" s="331">
        <f t="shared" si="13"/>
        <v>2.532383151952021</v>
      </c>
      <c r="V52" s="331" t="s">
        <v>10</v>
      </c>
      <c r="W52" s="331" t="e">
        <f t="shared" si="15"/>
        <v>#DIV/0!</v>
      </c>
      <c r="X52" s="331">
        <f t="shared" si="16"/>
        <v>-0.49121871726602051</v>
      </c>
      <c r="Y52" s="331">
        <f t="shared" si="17"/>
        <v>-0.49056312894718312</v>
      </c>
      <c r="Z52" s="331">
        <f t="shared" si="18"/>
        <v>-0.53095546909101099</v>
      </c>
      <c r="AA52" s="331">
        <f t="shared" si="19"/>
        <v>-0.60404307748877051</v>
      </c>
      <c r="AB52" s="305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</row>
    <row r="53" spans="1:38">
      <c r="A53" s="331" t="s">
        <v>11</v>
      </c>
      <c r="B53" s="331">
        <v>296580889</v>
      </c>
      <c r="C53" s="331">
        <v>312297824</v>
      </c>
      <c r="D53" s="331">
        <v>345002210</v>
      </c>
      <c r="E53" s="331">
        <v>355081245</v>
      </c>
      <c r="F53" s="331">
        <v>344731922</v>
      </c>
      <c r="H53" s="366" t="s">
        <v>11</v>
      </c>
      <c r="I53" s="366"/>
      <c r="J53" s="369">
        <v>63229635</v>
      </c>
      <c r="K53" s="369">
        <v>64007193</v>
      </c>
      <c r="L53" s="369">
        <v>64658856</v>
      </c>
      <c r="M53" s="369">
        <v>65276983</v>
      </c>
      <c r="O53" s="331" t="s">
        <v>11</v>
      </c>
      <c r="P53" s="331" t="e">
        <f t="shared" si="14"/>
        <v>#DIV/0!</v>
      </c>
      <c r="Q53" s="331">
        <f t="shared" si="10"/>
        <v>4.939105278719385</v>
      </c>
      <c r="R53" s="331">
        <f t="shared" si="11"/>
        <v>5.3900537397414068</v>
      </c>
      <c r="S53" s="331">
        <f t="shared" si="12"/>
        <v>5.4916103835799381</v>
      </c>
      <c r="T53" s="331">
        <f t="shared" si="13"/>
        <v>5.2810639548093086</v>
      </c>
      <c r="V53" s="331" t="s">
        <v>11</v>
      </c>
      <c r="W53" s="331" t="e">
        <f t="shared" si="15"/>
        <v>#DIV/0!</v>
      </c>
      <c r="X53" s="331">
        <f t="shared" si="16"/>
        <v>-0.2558352329830807</v>
      </c>
      <c r="Y53" s="331">
        <f t="shared" si="17"/>
        <v>-0.11095885061358429</v>
      </c>
      <c r="Z53" s="331">
        <f t="shared" si="18"/>
        <v>-0.12012045498733531</v>
      </c>
      <c r="AA53" s="331">
        <f t="shared" si="19"/>
        <v>-0.1491156875125694</v>
      </c>
      <c r="AB53" s="305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</row>
    <row r="54" spans="1:38">
      <c r="A54" s="331" t="s">
        <v>46</v>
      </c>
      <c r="B54" s="331">
        <v>7208688</v>
      </c>
      <c r="C54" s="331">
        <v>5425973</v>
      </c>
      <c r="D54" s="331">
        <v>4172152</v>
      </c>
      <c r="E54" s="331">
        <v>3157672</v>
      </c>
      <c r="F54" s="331">
        <v>3378638</v>
      </c>
      <c r="H54" s="366" t="s">
        <v>46</v>
      </c>
      <c r="I54" s="366"/>
      <c r="J54" s="369">
        <v>4312487</v>
      </c>
      <c r="K54" s="369">
        <v>4311967</v>
      </c>
      <c r="L54" s="369">
        <v>4302847</v>
      </c>
      <c r="M54" s="369">
        <v>4275984</v>
      </c>
      <c r="O54" s="331" t="s">
        <v>46</v>
      </c>
      <c r="P54" s="331" t="e">
        <f t="shared" si="14"/>
        <v>#DIV/0!</v>
      </c>
      <c r="Q54" s="331">
        <f t="shared" si="10"/>
        <v>1.2582004305172398</v>
      </c>
      <c r="R54" s="331">
        <f t="shared" si="11"/>
        <v>0.96757512290794434</v>
      </c>
      <c r="S54" s="331">
        <f t="shared" si="12"/>
        <v>0.73385644434952024</v>
      </c>
      <c r="T54" s="331">
        <f t="shared" si="13"/>
        <v>0.79014280689544203</v>
      </c>
      <c r="V54" s="331" t="s">
        <v>46</v>
      </c>
      <c r="W54" s="331" t="e">
        <f t="shared" si="15"/>
        <v>#DIV/0!</v>
      </c>
      <c r="X54" s="331">
        <f t="shared" si="16"/>
        <v>-0.93164358428477256</v>
      </c>
      <c r="Y54" s="331">
        <f t="shared" si="17"/>
        <v>-0.90214122339020242</v>
      </c>
      <c r="Z54" s="331">
        <f t="shared" si="18"/>
        <v>-0.89168442907975487</v>
      </c>
      <c r="AA54" s="331">
        <f t="shared" si="19"/>
        <v>-0.89239698604880235</v>
      </c>
      <c r="AB54" s="305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</row>
    <row r="55" spans="1:38">
      <c r="A55" s="331" t="s">
        <v>12</v>
      </c>
      <c r="B55" s="331">
        <v>139806106</v>
      </c>
      <c r="C55" s="331">
        <v>155025054</v>
      </c>
      <c r="D55" s="331">
        <v>179257461</v>
      </c>
      <c r="E55" s="331">
        <v>158627618</v>
      </c>
      <c r="F55" s="331">
        <v>162764632</v>
      </c>
      <c r="H55" s="367" t="s">
        <v>12</v>
      </c>
      <c r="I55" s="367"/>
      <c r="J55" s="368">
        <v>58064214</v>
      </c>
      <c r="K55" s="368">
        <v>58652875</v>
      </c>
      <c r="L55" s="368">
        <v>59190143</v>
      </c>
      <c r="M55" s="368">
        <v>59394207</v>
      </c>
      <c r="O55" s="331" t="s">
        <v>12</v>
      </c>
      <c r="P55" s="331" t="e">
        <f t="shared" si="14"/>
        <v>#DIV/0!</v>
      </c>
      <c r="Q55" s="331">
        <f t="shared" si="10"/>
        <v>2.6698898223267089</v>
      </c>
      <c r="R55" s="331">
        <f t="shared" si="11"/>
        <v>3.0562433810789327</v>
      </c>
      <c r="S55" s="331">
        <f t="shared" si="12"/>
        <v>2.6799667978501081</v>
      </c>
      <c r="T55" s="331">
        <f t="shared" si="13"/>
        <v>2.740412579294139</v>
      </c>
      <c r="V55" s="331" t="s">
        <v>12</v>
      </c>
      <c r="W55" s="331" t="e">
        <f t="shared" si="15"/>
        <v>#DIV/0!</v>
      </c>
      <c r="X55" s="331">
        <f t="shared" si="16"/>
        <v>-0.67245962822711447</v>
      </c>
      <c r="Y55" s="331">
        <f t="shared" si="17"/>
        <v>-0.52847802417135648</v>
      </c>
      <c r="Z55" s="331">
        <f t="shared" si="18"/>
        <v>-0.5760841148247059</v>
      </c>
      <c r="AA55" s="331">
        <f t="shared" si="19"/>
        <v>-0.56961263932344552</v>
      </c>
      <c r="AB55" s="305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</row>
    <row r="56" spans="1:38">
      <c r="A56" s="331" t="s">
        <v>13</v>
      </c>
      <c r="B56" s="331">
        <v>2241520</v>
      </c>
      <c r="C56" s="331">
        <v>1248723</v>
      </c>
      <c r="D56" s="331">
        <v>1842781</v>
      </c>
      <c r="E56" s="331">
        <v>2372750</v>
      </c>
      <c r="F56" s="331">
        <v>2086469</v>
      </c>
      <c r="H56" s="366" t="s">
        <v>13</v>
      </c>
      <c r="I56" s="366"/>
      <c r="J56" s="369">
        <v>744013</v>
      </c>
      <c r="K56" s="369">
        <v>776333</v>
      </c>
      <c r="L56" s="369">
        <v>819140</v>
      </c>
      <c r="M56" s="369">
        <v>862011</v>
      </c>
      <c r="O56" s="331" t="s">
        <v>13</v>
      </c>
      <c r="P56" s="331" t="e">
        <f t="shared" si="14"/>
        <v>#DIV/0!</v>
      </c>
      <c r="Q56" s="331">
        <f t="shared" si="10"/>
        <v>1.6783618028179614</v>
      </c>
      <c r="R56" s="331">
        <f t="shared" si="11"/>
        <v>2.373699172906472</v>
      </c>
      <c r="S56" s="331">
        <f t="shared" si="12"/>
        <v>2.8966354957638498</v>
      </c>
      <c r="T56" s="331">
        <f t="shared" si="13"/>
        <v>2.4204667921871068</v>
      </c>
      <c r="V56" s="331" t="s">
        <v>13</v>
      </c>
      <c r="W56" s="331" t="e">
        <f t="shared" si="15"/>
        <v>#DIV/0!</v>
      </c>
      <c r="X56" s="331">
        <f t="shared" si="16"/>
        <v>-0.85450261596175414</v>
      </c>
      <c r="Y56" s="331">
        <f t="shared" si="17"/>
        <v>-0.65058532935794045</v>
      </c>
      <c r="Z56" s="331">
        <f t="shared" si="18"/>
        <v>-0.54094699681502645</v>
      </c>
      <c r="AA56" s="331">
        <f t="shared" si="19"/>
        <v>-0.62256607855552382</v>
      </c>
      <c r="AB56" s="305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</row>
    <row r="57" spans="1:38">
      <c r="A57" s="331" t="s">
        <v>14</v>
      </c>
      <c r="B57" s="331">
        <v>1257225</v>
      </c>
      <c r="C57" s="331">
        <v>1858551</v>
      </c>
      <c r="D57" s="331">
        <v>1495084</v>
      </c>
      <c r="E57" s="331">
        <v>1498200</v>
      </c>
      <c r="F57" s="331">
        <v>2309581</v>
      </c>
      <c r="H57" s="366" t="s">
        <v>14</v>
      </c>
      <c r="I57" s="366"/>
      <c r="J57" s="369">
        <v>2227874</v>
      </c>
      <c r="K57" s="369">
        <v>2191810</v>
      </c>
      <c r="L57" s="369">
        <v>2120504</v>
      </c>
      <c r="M57" s="369">
        <v>2044813</v>
      </c>
      <c r="O57" s="331" t="s">
        <v>14</v>
      </c>
      <c r="P57" s="331" t="e">
        <f t="shared" si="14"/>
        <v>#DIV/0!</v>
      </c>
      <c r="Q57" s="331">
        <f t="shared" si="10"/>
        <v>0.83422626234697295</v>
      </c>
      <c r="R57" s="331">
        <f t="shared" si="11"/>
        <v>0.68212299423763922</v>
      </c>
      <c r="S57" s="331">
        <f t="shared" si="12"/>
        <v>0.70653014566348382</v>
      </c>
      <c r="T57" s="331">
        <f t="shared" si="13"/>
        <v>1.1294827448769154</v>
      </c>
      <c r="V57" s="331" t="s">
        <v>14</v>
      </c>
      <c r="W57" s="331" t="e">
        <f t="shared" si="15"/>
        <v>#DIV/0!</v>
      </c>
      <c r="X57" s="331">
        <f t="shared" si="16"/>
        <v>-1.0094845759435496</v>
      </c>
      <c r="Y57" s="331">
        <f t="shared" si="17"/>
        <v>-0.95320867041320589</v>
      </c>
      <c r="Z57" s="331">
        <f t="shared" si="18"/>
        <v>-0.89611592929618789</v>
      </c>
      <c r="AA57" s="331">
        <f t="shared" si="19"/>
        <v>-0.83623366867119975</v>
      </c>
      <c r="AB57" s="305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</row>
    <row r="58" spans="1:38">
      <c r="A58" s="331" t="s">
        <v>15</v>
      </c>
      <c r="B58" s="331">
        <v>7010178</v>
      </c>
      <c r="C58" s="331">
        <v>6361109</v>
      </c>
      <c r="D58" s="331">
        <v>6333352</v>
      </c>
      <c r="E58" s="331">
        <v>5578134</v>
      </c>
      <c r="F58" s="331">
        <v>5678751</v>
      </c>
      <c r="H58" s="366" t="s">
        <v>15</v>
      </c>
      <c r="I58" s="366"/>
      <c r="J58" s="369">
        <v>3289835</v>
      </c>
      <c r="K58" s="369">
        <v>3212605</v>
      </c>
      <c r="L58" s="369">
        <v>3141976</v>
      </c>
      <c r="M58" s="369">
        <v>3003641</v>
      </c>
      <c r="O58" s="331" t="s">
        <v>15</v>
      </c>
      <c r="P58" s="331" t="e">
        <f t="shared" si="14"/>
        <v>#DIV/0!</v>
      </c>
      <c r="Q58" s="331">
        <f t="shared" si="10"/>
        <v>1.9335647532475033</v>
      </c>
      <c r="R58" s="331">
        <f t="shared" si="11"/>
        <v>1.9714070045959586</v>
      </c>
      <c r="S58" s="331">
        <f t="shared" si="12"/>
        <v>1.7753585641647167</v>
      </c>
      <c r="T58" s="331">
        <f t="shared" si="13"/>
        <v>1.8906224145961519</v>
      </c>
      <c r="V58" s="331" t="s">
        <v>15</v>
      </c>
      <c r="W58" s="331" t="e">
        <f t="shared" si="15"/>
        <v>#DIV/0!</v>
      </c>
      <c r="X58" s="331">
        <f t="shared" si="16"/>
        <v>-0.80764775491818375</v>
      </c>
      <c r="Y58" s="331">
        <f t="shared" si="17"/>
        <v>-0.72255548452428897</v>
      </c>
      <c r="Z58" s="331">
        <f t="shared" si="18"/>
        <v>-0.72278424532618424</v>
      </c>
      <c r="AA58" s="331">
        <f t="shared" si="19"/>
        <v>-0.71025931654097962</v>
      </c>
      <c r="AB58" s="305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</row>
    <row r="59" spans="1:38">
      <c r="A59" s="331" t="s">
        <v>16</v>
      </c>
      <c r="B59" s="331">
        <v>8315766</v>
      </c>
      <c r="C59" s="331">
        <v>8378911</v>
      </c>
      <c r="D59" s="331">
        <v>9592144</v>
      </c>
      <c r="E59" s="331">
        <v>10441469</v>
      </c>
      <c r="F59" s="331">
        <v>8397228</v>
      </c>
      <c r="H59" s="366" t="s">
        <v>16</v>
      </c>
      <c r="I59" s="366"/>
      <c r="J59" s="369">
        <v>469086</v>
      </c>
      <c r="K59" s="369">
        <v>483799</v>
      </c>
      <c r="L59" s="369">
        <v>502066</v>
      </c>
      <c r="M59" s="369">
        <v>524853</v>
      </c>
      <c r="O59" s="331" t="s">
        <v>16</v>
      </c>
      <c r="P59" s="331" t="e">
        <f t="shared" si="14"/>
        <v>#DIV/0!</v>
      </c>
      <c r="Q59" s="331">
        <f t="shared" si="10"/>
        <v>17.862206503711473</v>
      </c>
      <c r="R59" s="331">
        <f t="shared" si="11"/>
        <v>19.826713159803969</v>
      </c>
      <c r="S59" s="331">
        <f t="shared" si="12"/>
        <v>20.797004776264476</v>
      </c>
      <c r="T59" s="331">
        <f t="shared" si="13"/>
        <v>15.999199775937262</v>
      </c>
      <c r="V59" s="331" t="s">
        <v>16</v>
      </c>
      <c r="W59" s="331" t="e">
        <f t="shared" si="15"/>
        <v>#DIV/0!</v>
      </c>
      <c r="X59" s="331">
        <f t="shared" si="16"/>
        <v>2.1168258633319943</v>
      </c>
      <c r="Y59" s="331">
        <f t="shared" si="17"/>
        <v>2.471762615004558</v>
      </c>
      <c r="Z59" s="331">
        <f t="shared" si="18"/>
        <v>2.3619521938940555</v>
      </c>
      <c r="AA59" s="331">
        <f t="shared" si="19"/>
        <v>1.62481657462843</v>
      </c>
      <c r="AB59" s="305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</row>
    <row r="60" spans="1:38">
      <c r="A60" s="331" t="s">
        <v>17</v>
      </c>
      <c r="B60" s="331">
        <v>24660920</v>
      </c>
      <c r="C60" s="331">
        <v>22287476</v>
      </c>
      <c r="D60" s="331">
        <v>16949197</v>
      </c>
      <c r="E60" s="331">
        <v>16735423</v>
      </c>
      <c r="F60" s="331">
        <v>16310151</v>
      </c>
      <c r="H60" s="366" t="s">
        <v>17</v>
      </c>
      <c r="I60" s="366"/>
      <c r="J60" s="369">
        <v>10076581</v>
      </c>
      <c r="K60" s="369">
        <v>10045401</v>
      </c>
      <c r="L60" s="369">
        <v>10014324</v>
      </c>
      <c r="M60" s="369">
        <v>9931925</v>
      </c>
      <c r="O60" s="331" t="s">
        <v>17</v>
      </c>
      <c r="P60" s="331" t="e">
        <f t="shared" si="14"/>
        <v>#DIV/0!</v>
      </c>
      <c r="Q60" s="331">
        <f t="shared" si="10"/>
        <v>2.2118093428713568</v>
      </c>
      <c r="R60" s="331">
        <f t="shared" si="11"/>
        <v>1.6872593737173858</v>
      </c>
      <c r="S60" s="331">
        <f t="shared" si="12"/>
        <v>1.6711485468215328</v>
      </c>
      <c r="T60" s="331">
        <f t="shared" si="13"/>
        <v>1.642194337955633</v>
      </c>
      <c r="V60" s="331" t="s">
        <v>17</v>
      </c>
      <c r="W60" s="331" t="e">
        <f t="shared" si="15"/>
        <v>#DIV/0!</v>
      </c>
      <c r="X60" s="331">
        <f t="shared" si="16"/>
        <v>-0.75656248509270685</v>
      </c>
      <c r="Y60" s="331">
        <f t="shared" si="17"/>
        <v>-0.77338955661265363</v>
      </c>
      <c r="Z60" s="331">
        <f t="shared" si="18"/>
        <v>-0.73968396232469558</v>
      </c>
      <c r="AA60" s="331">
        <f t="shared" si="19"/>
        <v>-0.75137603565416167</v>
      </c>
      <c r="AB60" s="305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</row>
    <row r="61" spans="1:38">
      <c r="A61" s="331" t="s">
        <v>18</v>
      </c>
      <c r="B61" s="331">
        <v>3146062</v>
      </c>
      <c r="C61" s="331">
        <v>2861489</v>
      </c>
      <c r="D61" s="331">
        <v>2070391</v>
      </c>
      <c r="E61" s="331">
        <v>1352994</v>
      </c>
      <c r="F61" s="331">
        <v>1452496</v>
      </c>
      <c r="H61" s="366" t="s">
        <v>18</v>
      </c>
      <c r="I61" s="366"/>
      <c r="J61" s="369">
        <v>404999</v>
      </c>
      <c r="K61" s="369">
        <v>407832</v>
      </c>
      <c r="L61" s="369">
        <v>414027</v>
      </c>
      <c r="M61" s="369">
        <v>417546</v>
      </c>
      <c r="O61" s="331" t="s">
        <v>18</v>
      </c>
      <c r="P61" s="331" t="e">
        <f t="shared" si="14"/>
        <v>#DIV/0!</v>
      </c>
      <c r="Q61" s="331">
        <f t="shared" si="10"/>
        <v>7.065422383758972</v>
      </c>
      <c r="R61" s="331">
        <f t="shared" si="11"/>
        <v>5.0765781007865982</v>
      </c>
      <c r="S61" s="331">
        <f t="shared" si="12"/>
        <v>3.2678883261236584</v>
      </c>
      <c r="T61" s="331">
        <f t="shared" si="13"/>
        <v>3.4786490590258321</v>
      </c>
      <c r="V61" s="331" t="s">
        <v>18</v>
      </c>
      <c r="W61" s="331" t="e">
        <f t="shared" si="15"/>
        <v>#DIV/0!</v>
      </c>
      <c r="X61" s="331">
        <f t="shared" si="16"/>
        <v>0.13455324929546869</v>
      </c>
      <c r="Y61" s="331">
        <f t="shared" si="17"/>
        <v>-0.1670397096350156</v>
      </c>
      <c r="Z61" s="331">
        <f t="shared" si="18"/>
        <v>-0.48074100196027647</v>
      </c>
      <c r="AA61" s="331">
        <f t="shared" si="19"/>
        <v>-0.44742893775997417</v>
      </c>
      <c r="AB61" s="305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</row>
    <row r="62" spans="1:38">
      <c r="A62" s="331" t="s">
        <v>19</v>
      </c>
      <c r="B62" s="331">
        <v>92448121</v>
      </c>
      <c r="C62" s="331">
        <v>99166563</v>
      </c>
      <c r="D62" s="331">
        <v>102648605</v>
      </c>
      <c r="E62" s="331">
        <v>120384223</v>
      </c>
      <c r="F62" s="331">
        <v>123612767</v>
      </c>
      <c r="H62" s="366" t="s">
        <v>19</v>
      </c>
      <c r="I62" s="366"/>
      <c r="J62" s="369">
        <v>16334210</v>
      </c>
      <c r="K62" s="369">
        <v>16405399</v>
      </c>
      <c r="L62" s="369">
        <v>16574989</v>
      </c>
      <c r="M62" s="369">
        <v>16730348</v>
      </c>
      <c r="O62" s="331" t="s">
        <v>19</v>
      </c>
      <c r="P62" s="331" t="e">
        <f t="shared" si="14"/>
        <v>#DIV/0!</v>
      </c>
      <c r="Q62" s="331">
        <f t="shared" si="10"/>
        <v>6.0710963676847545</v>
      </c>
      <c r="R62" s="331">
        <f t="shared" si="11"/>
        <v>6.2570014298341663</v>
      </c>
      <c r="S62" s="331">
        <f t="shared" si="12"/>
        <v>7.2630046994299668</v>
      </c>
      <c r="T62" s="331">
        <f t="shared" si="13"/>
        <v>7.3885353131925289</v>
      </c>
      <c r="V62" s="331" t="s">
        <v>19</v>
      </c>
      <c r="W62" s="331" t="e">
        <f t="shared" si="15"/>
        <v>#DIV/0!</v>
      </c>
      <c r="X62" s="331">
        <f t="shared" si="16"/>
        <v>-4.8003446215882824E-2</v>
      </c>
      <c r="Y62" s="331">
        <f t="shared" si="17"/>
        <v>4.4138277026553076E-2</v>
      </c>
      <c r="Z62" s="331">
        <f t="shared" si="18"/>
        <v>0.16714619551183826</v>
      </c>
      <c r="AA62" s="331">
        <f t="shared" si="19"/>
        <v>0.19968670653851459</v>
      </c>
      <c r="AB62" s="305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</row>
    <row r="63" spans="1:38">
      <c r="A63" s="331" t="s">
        <v>20</v>
      </c>
      <c r="B63" s="331">
        <v>53020950</v>
      </c>
      <c r="C63" s="331">
        <v>54286603</v>
      </c>
      <c r="D63" s="331">
        <v>56308766</v>
      </c>
      <c r="E63" s="331">
        <v>34882606</v>
      </c>
      <c r="F63" s="331">
        <v>34047465</v>
      </c>
      <c r="H63" s="366" t="s">
        <v>20</v>
      </c>
      <c r="I63" s="366"/>
      <c r="J63" s="369">
        <v>8254298</v>
      </c>
      <c r="K63" s="369">
        <v>8307989</v>
      </c>
      <c r="L63" s="369">
        <v>8351643</v>
      </c>
      <c r="M63" s="369">
        <v>8408121</v>
      </c>
      <c r="O63" s="331" t="s">
        <v>20</v>
      </c>
      <c r="P63" s="331" t="e">
        <f t="shared" si="14"/>
        <v>#DIV/0!</v>
      </c>
      <c r="Q63" s="331">
        <f t="shared" si="10"/>
        <v>6.576768006195076</v>
      </c>
      <c r="R63" s="331">
        <f t="shared" si="11"/>
        <v>6.7776649680205399</v>
      </c>
      <c r="S63" s="331">
        <f t="shared" si="12"/>
        <v>4.1767357632504165</v>
      </c>
      <c r="T63" s="331">
        <f t="shared" si="13"/>
        <v>4.049354784499414</v>
      </c>
      <c r="V63" s="331" t="s">
        <v>20</v>
      </c>
      <c r="W63" s="331" t="e">
        <f t="shared" si="15"/>
        <v>#DIV/0!</v>
      </c>
      <c r="X63" s="331">
        <f t="shared" si="16"/>
        <v>4.4837072736569665E-2</v>
      </c>
      <c r="Y63" s="331">
        <f t="shared" si="17"/>
        <v>0.13728509564373778</v>
      </c>
      <c r="Z63" s="331">
        <f t="shared" si="18"/>
        <v>-0.33335340071189024</v>
      </c>
      <c r="AA63" s="331">
        <f t="shared" si="19"/>
        <v>-0.35297283872356267</v>
      </c>
      <c r="AB63" s="305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</row>
    <row r="64" spans="1:38">
      <c r="A64" s="331" t="s">
        <v>21</v>
      </c>
      <c r="B64" s="331">
        <v>137478449</v>
      </c>
      <c r="C64" s="331">
        <v>153628937</v>
      </c>
      <c r="D64" s="331">
        <v>138984638</v>
      </c>
      <c r="E64" s="331">
        <v>159457923</v>
      </c>
      <c r="F64" s="331">
        <v>163377949</v>
      </c>
      <c r="H64" s="366" t="s">
        <v>21</v>
      </c>
      <c r="I64" s="366"/>
      <c r="J64" s="369">
        <v>38157055</v>
      </c>
      <c r="K64" s="369">
        <v>38115641</v>
      </c>
      <c r="L64" s="369">
        <v>38022869</v>
      </c>
      <c r="M64" s="369">
        <v>38063792</v>
      </c>
      <c r="O64" s="331" t="s">
        <v>21</v>
      </c>
      <c r="P64" s="331" t="e">
        <f t="shared" si="14"/>
        <v>#DIV/0!</v>
      </c>
      <c r="Q64" s="331">
        <f t="shared" si="10"/>
        <v>4.0262262640552313</v>
      </c>
      <c r="R64" s="331">
        <f t="shared" si="11"/>
        <v>3.6463938255688788</v>
      </c>
      <c r="S64" s="331">
        <f t="shared" si="12"/>
        <v>4.1937372742703873</v>
      </c>
      <c r="T64" s="331">
        <f t="shared" si="13"/>
        <v>4.2922142123937626</v>
      </c>
      <c r="V64" s="331" t="s">
        <v>21</v>
      </c>
      <c r="W64" s="331" t="e">
        <f t="shared" si="15"/>
        <v>#DIV/0!</v>
      </c>
      <c r="X64" s="331">
        <f t="shared" si="16"/>
        <v>-0.42343838690307972</v>
      </c>
      <c r="Y64" s="331">
        <f t="shared" si="17"/>
        <v>-0.4228999831177519</v>
      </c>
      <c r="Z64" s="331">
        <f t="shared" si="18"/>
        <v>-0.33059626917972301</v>
      </c>
      <c r="AA64" s="331">
        <f t="shared" si="19"/>
        <v>-0.31277777294937725</v>
      </c>
      <c r="AB64" s="305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</row>
    <row r="65" spans="1:38">
      <c r="A65" s="331" t="s">
        <v>38</v>
      </c>
      <c r="B65" s="331">
        <v>29317295</v>
      </c>
      <c r="C65" s="331">
        <v>34952771</v>
      </c>
      <c r="D65" s="331">
        <v>16882923</v>
      </c>
      <c r="E65" s="331">
        <v>17312597</v>
      </c>
      <c r="F65" s="331">
        <v>14184456</v>
      </c>
      <c r="H65" s="3" t="s">
        <v>38</v>
      </c>
      <c r="I65" s="3"/>
      <c r="J65" s="369">
        <v>10511988</v>
      </c>
      <c r="K65" s="369">
        <v>10553339</v>
      </c>
      <c r="L65" s="369">
        <v>10573479</v>
      </c>
      <c r="M65" s="369">
        <v>10542398</v>
      </c>
      <c r="O65" s="331" t="s">
        <v>38</v>
      </c>
      <c r="P65" s="331" t="e">
        <f t="shared" si="14"/>
        <v>#DIV/0!</v>
      </c>
      <c r="Q65" s="331">
        <f t="shared" si="10"/>
        <v>3.3250390887052004</v>
      </c>
      <c r="R65" s="331">
        <f t="shared" si="11"/>
        <v>1.5997707455431878</v>
      </c>
      <c r="S65" s="331">
        <f t="shared" si="12"/>
        <v>1.6373605130345461</v>
      </c>
      <c r="T65" s="331">
        <f t="shared" si="13"/>
        <v>1.3454677009917477</v>
      </c>
      <c r="V65" s="331" t="s">
        <v>38</v>
      </c>
      <c r="W65" s="331" t="e">
        <f t="shared" si="15"/>
        <v>#DIV/0!</v>
      </c>
      <c r="X65" s="331">
        <f t="shared" si="16"/>
        <v>-0.55217525147012902</v>
      </c>
      <c r="Y65" s="331">
        <f t="shared" si="17"/>
        <v>-0.78904129095148368</v>
      </c>
      <c r="Z65" s="331">
        <f t="shared" si="18"/>
        <v>-0.74516336078843237</v>
      </c>
      <c r="AA65" s="331">
        <f t="shared" si="19"/>
        <v>-0.80048653053231322</v>
      </c>
      <c r="AB65" s="305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</row>
    <row r="66" spans="1:38">
      <c r="A66" s="331" t="s">
        <v>22</v>
      </c>
      <c r="B66" s="331">
        <v>369300408</v>
      </c>
      <c r="C66" s="331">
        <v>344356921</v>
      </c>
      <c r="D66" s="331">
        <v>189138507</v>
      </c>
      <c r="E66" s="331">
        <v>219309676</v>
      </c>
      <c r="F66" s="331">
        <v>266975602</v>
      </c>
      <c r="H66" s="3" t="s">
        <v>22</v>
      </c>
      <c r="I66" s="3"/>
      <c r="J66" s="369">
        <v>21257016</v>
      </c>
      <c r="K66" s="369">
        <v>20635460</v>
      </c>
      <c r="L66" s="369">
        <v>20294683</v>
      </c>
      <c r="M66" s="369">
        <v>20095996</v>
      </c>
      <c r="O66" s="331" t="s">
        <v>22</v>
      </c>
      <c r="P66" s="331" t="e">
        <f t="shared" si="14"/>
        <v>#DIV/0!</v>
      </c>
      <c r="Q66" s="331">
        <f t="shared" si="10"/>
        <v>16.199683012893249</v>
      </c>
      <c r="R66" s="331">
        <f t="shared" si="11"/>
        <v>9.1657034541512523</v>
      </c>
      <c r="S66" s="331">
        <f t="shared" si="12"/>
        <v>10.806262704374342</v>
      </c>
      <c r="T66" s="331">
        <f t="shared" si="13"/>
        <v>13.285014686507701</v>
      </c>
      <c r="V66" s="331" t="s">
        <v>22</v>
      </c>
      <c r="W66" s="331" t="e">
        <f t="shared" si="15"/>
        <v>#DIV/0!</v>
      </c>
      <c r="X66" s="331">
        <f t="shared" si="16"/>
        <v>1.8115891604927541</v>
      </c>
      <c r="Y66" s="331">
        <f t="shared" si="17"/>
        <v>0.56450569283264862</v>
      </c>
      <c r="Z66" s="331">
        <f t="shared" si="18"/>
        <v>0.74175561467231488</v>
      </c>
      <c r="AA66" s="331">
        <f t="shared" si="19"/>
        <v>1.1755984852224259</v>
      </c>
      <c r="AB66" s="305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</row>
    <row r="67" spans="1:38">
      <c r="A67" s="331" t="s">
        <v>23</v>
      </c>
      <c r="B67" s="331">
        <v>5770505</v>
      </c>
      <c r="C67" s="331">
        <v>6035829</v>
      </c>
      <c r="D67" s="331">
        <v>5038401</v>
      </c>
      <c r="E67" s="331">
        <v>5986106</v>
      </c>
      <c r="F67" s="331">
        <v>4546506</v>
      </c>
      <c r="H67" s="3" t="s">
        <v>23</v>
      </c>
      <c r="I67" s="3"/>
      <c r="J67" s="369">
        <v>2003358</v>
      </c>
      <c r="K67" s="369">
        <v>2010269</v>
      </c>
      <c r="L67" s="369">
        <v>2046976</v>
      </c>
      <c r="M67" s="369">
        <v>2055496</v>
      </c>
      <c r="O67" s="331" t="s">
        <v>23</v>
      </c>
      <c r="P67" s="331" t="e">
        <f t="shared" si="14"/>
        <v>#DIV/0!</v>
      </c>
      <c r="Q67" s="331">
        <f t="shared" si="10"/>
        <v>3.0128559149188514</v>
      </c>
      <c r="R67" s="331">
        <f t="shared" si="11"/>
        <v>2.5063317396825995</v>
      </c>
      <c r="S67" s="331">
        <f t="shared" si="12"/>
        <v>2.9243655030640321</v>
      </c>
      <c r="T67" s="331">
        <f t="shared" si="13"/>
        <v>2.2118778144058662</v>
      </c>
      <c r="V67" s="331" t="s">
        <v>23</v>
      </c>
      <c r="W67" s="331" t="e">
        <f t="shared" si="15"/>
        <v>#DIV/0!</v>
      </c>
      <c r="X67" s="331">
        <f t="shared" si="16"/>
        <v>-0.60949159206603676</v>
      </c>
      <c r="Y67" s="331">
        <f t="shared" si="17"/>
        <v>-0.62685733472389848</v>
      </c>
      <c r="Z67" s="331">
        <f t="shared" si="18"/>
        <v>-0.53645002725598256</v>
      </c>
      <c r="AA67" s="331">
        <f t="shared" si="19"/>
        <v>-0.65708912653591545</v>
      </c>
      <c r="AB67" s="305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</row>
    <row r="68" spans="1:38">
      <c r="A68" s="331" t="s">
        <v>24</v>
      </c>
      <c r="B68" s="331">
        <v>10668411</v>
      </c>
      <c r="C68" s="331">
        <v>14501495</v>
      </c>
      <c r="D68" s="331">
        <v>11472008</v>
      </c>
      <c r="E68" s="331">
        <v>9384112</v>
      </c>
      <c r="F68" s="331">
        <v>8425384</v>
      </c>
      <c r="H68" s="3" t="s">
        <v>24</v>
      </c>
      <c r="I68" s="3"/>
      <c r="J68" s="369">
        <v>5372928</v>
      </c>
      <c r="K68" s="369">
        <v>5376064</v>
      </c>
      <c r="L68" s="369">
        <v>5390410</v>
      </c>
      <c r="M68" s="369">
        <v>5404322</v>
      </c>
      <c r="O68" s="331" t="s">
        <v>24</v>
      </c>
      <c r="P68" s="331" t="e">
        <f t="shared" si="14"/>
        <v>#DIV/0!</v>
      </c>
      <c r="Q68" s="331">
        <f t="shared" si="10"/>
        <v>2.6989929885529826</v>
      </c>
      <c r="R68" s="331">
        <f t="shared" si="11"/>
        <v>2.1339046558969534</v>
      </c>
      <c r="S68" s="331">
        <f t="shared" si="12"/>
        <v>1.740890210577674</v>
      </c>
      <c r="T68" s="331">
        <f t="shared" si="13"/>
        <v>1.5590085120760755</v>
      </c>
      <c r="V68" s="331" t="s">
        <v>24</v>
      </c>
      <c r="W68" s="331" t="e">
        <f t="shared" si="15"/>
        <v>#DIV/0!</v>
      </c>
      <c r="X68" s="331">
        <f t="shared" si="16"/>
        <v>-0.66711633259842051</v>
      </c>
      <c r="Y68" s="331">
        <f t="shared" si="17"/>
        <v>-0.69348461986536547</v>
      </c>
      <c r="Z68" s="331">
        <f t="shared" si="18"/>
        <v>-0.72837397111144475</v>
      </c>
      <c r="AA68" s="331">
        <f t="shared" si="19"/>
        <v>-0.76514391681775962</v>
      </c>
      <c r="AB68" s="305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</row>
    <row r="69" spans="1:38">
      <c r="A69" s="331" t="s">
        <v>25</v>
      </c>
      <c r="B69" s="331">
        <v>69708476</v>
      </c>
      <c r="C69" s="331">
        <v>72205476</v>
      </c>
      <c r="D69" s="331">
        <v>81792854</v>
      </c>
      <c r="E69" s="331">
        <v>104336944</v>
      </c>
      <c r="F69" s="331">
        <v>91824193</v>
      </c>
      <c r="H69" s="3" t="s">
        <v>25</v>
      </c>
      <c r="I69" s="3"/>
      <c r="J69" s="369">
        <v>5255580</v>
      </c>
      <c r="K69" s="369">
        <v>5300484</v>
      </c>
      <c r="L69" s="369">
        <v>5351427</v>
      </c>
      <c r="M69" s="369">
        <v>5401267</v>
      </c>
      <c r="O69" s="331" t="s">
        <v>25</v>
      </c>
      <c r="P69" s="331" t="e">
        <f t="shared" si="14"/>
        <v>#DIV/0!</v>
      </c>
      <c r="Q69" s="331">
        <f t="shared" si="10"/>
        <v>13.73882159533296</v>
      </c>
      <c r="R69" s="331">
        <f t="shared" si="11"/>
        <v>15.431204772998088</v>
      </c>
      <c r="S69" s="331">
        <f t="shared" si="12"/>
        <v>19.497032100036122</v>
      </c>
      <c r="T69" s="331">
        <f t="shared" si="13"/>
        <v>17.000491366192414</v>
      </c>
      <c r="V69" s="331" t="s">
        <v>25</v>
      </c>
      <c r="W69" s="331" t="e">
        <f t="shared" si="15"/>
        <v>#DIV/0!</v>
      </c>
      <c r="X69" s="331">
        <f t="shared" si="16"/>
        <v>1.3597788676524889</v>
      </c>
      <c r="Y69" s="331">
        <f t="shared" si="17"/>
        <v>1.6854052221625699</v>
      </c>
      <c r="Z69" s="331">
        <f t="shared" si="18"/>
        <v>2.1511358933678988</v>
      </c>
      <c r="AA69" s="331">
        <f t="shared" si="19"/>
        <v>1.7905378796582401</v>
      </c>
      <c r="AB69" s="305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</row>
    <row r="70" spans="1:38">
      <c r="A70" s="331" t="s">
        <v>26</v>
      </c>
      <c r="B70" s="331">
        <v>91759469</v>
      </c>
      <c r="C70" s="331">
        <v>94971307</v>
      </c>
      <c r="D70" s="331">
        <v>86168590</v>
      </c>
      <c r="E70" s="331">
        <v>117645185</v>
      </c>
      <c r="F70" s="331">
        <v>156306504</v>
      </c>
      <c r="H70" s="3" t="s">
        <v>26</v>
      </c>
      <c r="I70" s="3"/>
      <c r="J70" s="369">
        <v>9047752</v>
      </c>
      <c r="K70" s="369">
        <v>9182927</v>
      </c>
      <c r="L70" s="369">
        <v>9340682</v>
      </c>
      <c r="M70" s="369">
        <v>9482855</v>
      </c>
      <c r="O70" s="331" t="s">
        <v>26</v>
      </c>
      <c r="P70" s="331" t="e">
        <f t="shared" si="14"/>
        <v>#DIV/0!</v>
      </c>
      <c r="Q70" s="331">
        <f t="shared" si="10"/>
        <v>10.496674422552696</v>
      </c>
      <c r="R70" s="331">
        <f t="shared" si="11"/>
        <v>9.3835647392165917</v>
      </c>
      <c r="S70" s="331">
        <f t="shared" si="12"/>
        <v>12.594924546194807</v>
      </c>
      <c r="T70" s="331">
        <f t="shared" si="13"/>
        <v>16.483063803042437</v>
      </c>
      <c r="V70" s="331" t="s">
        <v>26</v>
      </c>
      <c r="W70" s="331" t="e">
        <f t="shared" si="15"/>
        <v>#DIV/0!</v>
      </c>
      <c r="X70" s="331">
        <f t="shared" si="16"/>
        <v>0.7645257367316366</v>
      </c>
      <c r="Y70" s="331">
        <f t="shared" si="17"/>
        <v>0.60348112344254845</v>
      </c>
      <c r="Z70" s="331">
        <f t="shared" si="18"/>
        <v>1.0318225362932543</v>
      </c>
      <c r="AA70" s="331">
        <f t="shared" si="19"/>
        <v>1.7048997180496344</v>
      </c>
      <c r="AB70" s="305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</row>
    <row r="71" spans="1:38">
      <c r="A71" s="331" t="s">
        <v>42</v>
      </c>
      <c r="B71" s="331">
        <v>298798846</v>
      </c>
      <c r="C71" s="331">
        <v>291147402</v>
      </c>
      <c r="D71" s="331">
        <v>282222127</v>
      </c>
      <c r="E71" s="331">
        <v>236568049</v>
      </c>
      <c r="F71" s="331">
        <v>241100639</v>
      </c>
      <c r="H71" s="3" t="s">
        <v>42</v>
      </c>
      <c r="I71" s="3"/>
      <c r="J71" s="369">
        <v>60620361</v>
      </c>
      <c r="K71" s="369">
        <v>61571647</v>
      </c>
      <c r="L71" s="369">
        <v>62510197</v>
      </c>
      <c r="M71" s="369">
        <v>63495303</v>
      </c>
      <c r="O71" s="331" t="s">
        <v>42</v>
      </c>
      <c r="P71" s="331" t="e">
        <f t="shared" si="14"/>
        <v>#DIV/0!</v>
      </c>
      <c r="Q71" s="331">
        <f t="shared" si="10"/>
        <v>4.8027988813857441</v>
      </c>
      <c r="R71" s="331">
        <f t="shared" si="11"/>
        <v>4.5836377740553216</v>
      </c>
      <c r="S71" s="331">
        <f t="shared" si="12"/>
        <v>3.7844713399319474</v>
      </c>
      <c r="T71" s="331">
        <f t="shared" si="13"/>
        <v>3.797141325556002</v>
      </c>
      <c r="V71" s="331" t="s">
        <v>42</v>
      </c>
      <c r="W71" s="331" t="e">
        <f t="shared" si="15"/>
        <v>#DIV/0!</v>
      </c>
      <c r="X71" s="331">
        <f t="shared" si="16"/>
        <v>-0.28086087353961769</v>
      </c>
      <c r="Y71" s="331">
        <f t="shared" si="17"/>
        <v>-0.25522683977874044</v>
      </c>
      <c r="Z71" s="331">
        <f t="shared" si="18"/>
        <v>-0.396966841258928</v>
      </c>
      <c r="AA71" s="331">
        <f t="shared" si="19"/>
        <v>-0.39471606713870777</v>
      </c>
      <c r="AB71" s="305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>
      <c r="P72" s="331" t="e">
        <f>AVERAGE(P44:P71)</f>
        <v>#DIV/0!</v>
      </c>
      <c r="Q72" s="331">
        <f>AVERAGE(Q44:Q71)</f>
        <v>6.3325552821330815</v>
      </c>
      <c r="R72" s="331">
        <f>AVERAGE(R44:R71)</f>
        <v>6.0102813396876238</v>
      </c>
      <c r="S72" s="331">
        <f>AVERAGE(S44:S71)</f>
        <v>6.2323183314469919</v>
      </c>
      <c r="T72" s="331">
        <f>AVERAGE(T44:T71)</f>
        <v>6.1820240567985678</v>
      </c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>
      <c r="P73" s="331" t="e">
        <f>STDEV(P44:P71)</f>
        <v>#DIV/0!</v>
      </c>
      <c r="Q73" s="331">
        <f>STDEV(Q44:Q71)</f>
        <v>5.4466696676835369</v>
      </c>
      <c r="R73" s="331">
        <f>STDEV(R44:R71)</f>
        <v>5.5897082253146984</v>
      </c>
      <c r="S73" s="331">
        <f>STDEV(S44:S71)</f>
        <v>6.1663764755565484</v>
      </c>
      <c r="T73" s="331">
        <f>STDEV(T44:T71)</f>
        <v>6.0420209101964186</v>
      </c>
    </row>
    <row r="74" spans="1:38">
      <c r="P74" s="3"/>
      <c r="Q74" s="3"/>
      <c r="R74" s="3"/>
      <c r="S74" s="3"/>
    </row>
    <row r="75" spans="1:38"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38">
      <c r="H76" s="3"/>
      <c r="I76" s="305"/>
      <c r="J76" s="305"/>
      <c r="K76" s="305"/>
      <c r="L76" s="305"/>
      <c r="M76" s="305"/>
      <c r="N76" s="305"/>
      <c r="O76" s="305"/>
      <c r="P76" s="305"/>
      <c r="Q76" s="305"/>
      <c r="R76" s="305"/>
      <c r="S76" s="3"/>
    </row>
    <row r="77" spans="1:38">
      <c r="H77" s="305"/>
      <c r="I77" s="370"/>
      <c r="J77" s="370"/>
      <c r="K77" s="370"/>
      <c r="L77" s="370"/>
      <c r="M77" s="370"/>
      <c r="N77" s="370"/>
      <c r="O77" s="370"/>
      <c r="P77" s="370"/>
      <c r="Q77" s="370"/>
      <c r="R77" s="370"/>
      <c r="S77" s="3"/>
    </row>
    <row r="78" spans="1:38"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</sheetData>
  <mergeCells count="8">
    <mergeCell ref="B1:F1"/>
    <mergeCell ref="H1:L1"/>
    <mergeCell ref="P1:T1"/>
    <mergeCell ref="V1:Z1"/>
    <mergeCell ref="B39:F39"/>
    <mergeCell ref="H39:L39"/>
    <mergeCell ref="P39:T39"/>
    <mergeCell ref="V39:Z39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topLeftCell="A24" workbookViewId="0"/>
  </sheetViews>
  <sheetFormatPr defaultRowHeight="13.8"/>
  <cols>
    <col min="1" max="16384" width="9" style="12"/>
  </cols>
  <sheetData>
    <row r="1" spans="1:7">
      <c r="B1" s="232" t="s">
        <v>162</v>
      </c>
      <c r="C1" s="232"/>
      <c r="F1" s="232" t="s">
        <v>163</v>
      </c>
      <c r="G1" s="232"/>
    </row>
    <row r="2" spans="1:7">
      <c r="A2" s="331" t="s">
        <v>138</v>
      </c>
      <c r="B2" s="331"/>
      <c r="C2" s="331"/>
      <c r="E2" s="331" t="s">
        <v>138</v>
      </c>
      <c r="F2" s="331"/>
      <c r="G2" s="331"/>
    </row>
    <row r="3" spans="1:7">
      <c r="A3" s="331" t="s">
        <v>80</v>
      </c>
      <c r="B3" s="331"/>
      <c r="C3" s="331"/>
      <c r="E3" s="331" t="s">
        <v>80</v>
      </c>
      <c r="F3" s="331"/>
      <c r="G3" s="331"/>
    </row>
    <row r="4" spans="1:7">
      <c r="A4" s="331" t="s">
        <v>77</v>
      </c>
      <c r="B4" s="331"/>
      <c r="C4" s="331"/>
      <c r="E4" s="331" t="s">
        <v>77</v>
      </c>
      <c r="F4" s="331"/>
      <c r="G4" s="331"/>
    </row>
    <row r="5" spans="1:7">
      <c r="A5" s="331" t="s">
        <v>75</v>
      </c>
      <c r="B5" s="331" t="s">
        <v>64</v>
      </c>
      <c r="C5" s="331" t="s">
        <v>66</v>
      </c>
      <c r="E5" s="331" t="s">
        <v>75</v>
      </c>
      <c r="F5" s="331" t="s">
        <v>64</v>
      </c>
      <c r="G5" s="331" t="s">
        <v>66</v>
      </c>
    </row>
    <row r="6" spans="1:7">
      <c r="A6" s="331" t="s">
        <v>4</v>
      </c>
      <c r="B6" s="331">
        <v>9</v>
      </c>
      <c r="C6" s="331">
        <v>8</v>
      </c>
      <c r="E6" s="331" t="s">
        <v>4</v>
      </c>
      <c r="F6" s="331">
        <f>(B6-B$34)/B$35</f>
        <v>-1.1749333545759784</v>
      </c>
      <c r="G6" s="331">
        <f>(C6-C$34)/C$35</f>
        <v>-1.1042598441000429</v>
      </c>
    </row>
    <row r="7" spans="1:7">
      <c r="A7" s="331" t="s">
        <v>5</v>
      </c>
      <c r="B7" s="331">
        <v>76</v>
      </c>
      <c r="C7" s="331">
        <v>88</v>
      </c>
      <c r="E7" s="331" t="s">
        <v>5</v>
      </c>
      <c r="F7" s="331">
        <f t="shared" ref="F7:G33" si="0">(B7-B$34)/B$35</f>
        <v>1.3241312408713406</v>
      </c>
      <c r="G7" s="331">
        <f t="shared" si="0"/>
        <v>1.8404330735000713</v>
      </c>
    </row>
    <row r="8" spans="1:7">
      <c r="A8" s="331" t="s">
        <v>6</v>
      </c>
      <c r="B8" s="331">
        <v>36</v>
      </c>
      <c r="C8" s="331">
        <v>30</v>
      </c>
      <c r="E8" s="331" t="s">
        <v>6</v>
      </c>
      <c r="F8" s="331">
        <f t="shared" si="0"/>
        <v>-0.1678476220822826</v>
      </c>
      <c r="G8" s="331">
        <f t="shared" si="0"/>
        <v>-0.29446929176001141</v>
      </c>
    </row>
    <row r="9" spans="1:7">
      <c r="A9" s="331" t="s">
        <v>7</v>
      </c>
      <c r="B9" s="331">
        <v>6</v>
      </c>
      <c r="C9" s="331">
        <v>6</v>
      </c>
      <c r="E9" s="331" t="s">
        <v>7</v>
      </c>
      <c r="F9" s="331">
        <f t="shared" si="0"/>
        <v>-1.2868317692975</v>
      </c>
      <c r="G9" s="331">
        <f t="shared" si="0"/>
        <v>-1.1778771670400456</v>
      </c>
    </row>
    <row r="10" spans="1:7">
      <c r="A10" s="331" t="s">
        <v>8</v>
      </c>
      <c r="B10" s="331">
        <v>9</v>
      </c>
      <c r="C10" s="331">
        <v>10</v>
      </c>
      <c r="E10" s="331" t="s">
        <v>8</v>
      </c>
      <c r="F10" s="331">
        <f t="shared" si="0"/>
        <v>-1.1749333545759784</v>
      </c>
      <c r="G10" s="331">
        <f t="shared" si="0"/>
        <v>-1.0306425211600398</v>
      </c>
    </row>
    <row r="11" spans="1:7">
      <c r="A11" s="331" t="s">
        <v>9</v>
      </c>
      <c r="B11" s="331">
        <v>79</v>
      </c>
      <c r="C11" s="331">
        <v>74</v>
      </c>
      <c r="E11" s="331" t="s">
        <v>9</v>
      </c>
      <c r="F11" s="331">
        <f t="shared" si="0"/>
        <v>1.4360296555928624</v>
      </c>
      <c r="G11" s="331">
        <f t="shared" si="0"/>
        <v>1.3251118129200514</v>
      </c>
    </row>
    <row r="12" spans="1:7">
      <c r="A12" s="331" t="s">
        <v>32</v>
      </c>
      <c r="B12" s="331">
        <v>58</v>
      </c>
      <c r="C12" s="331">
        <v>52</v>
      </c>
      <c r="E12" s="331" t="s">
        <v>32</v>
      </c>
      <c r="F12" s="331">
        <f t="shared" si="0"/>
        <v>0.6527407525422102</v>
      </c>
      <c r="G12" s="331">
        <f t="shared" si="0"/>
        <v>0.51532126058001992</v>
      </c>
    </row>
    <row r="13" spans="1:7">
      <c r="A13" s="331" t="s">
        <v>30</v>
      </c>
      <c r="B13" s="331">
        <v>73</v>
      </c>
      <c r="C13" s="331">
        <v>79</v>
      </c>
      <c r="E13" s="331" t="s">
        <v>30</v>
      </c>
      <c r="F13" s="331">
        <f t="shared" si="0"/>
        <v>1.2122328261498188</v>
      </c>
      <c r="G13" s="331">
        <f t="shared" si="0"/>
        <v>1.5091551202700584</v>
      </c>
    </row>
    <row r="14" spans="1:7">
      <c r="A14" s="331" t="s">
        <v>10</v>
      </c>
      <c r="B14" s="331">
        <v>45</v>
      </c>
      <c r="C14" s="331">
        <v>43</v>
      </c>
      <c r="E14" s="331" t="s">
        <v>10</v>
      </c>
      <c r="F14" s="331">
        <f t="shared" si="0"/>
        <v>0.1678476220822826</v>
      </c>
      <c r="G14" s="331">
        <f t="shared" si="0"/>
        <v>0.18404330735000712</v>
      </c>
    </row>
    <row r="15" spans="1:7">
      <c r="A15" s="331" t="s">
        <v>11</v>
      </c>
      <c r="B15" s="331">
        <v>28</v>
      </c>
      <c r="C15" s="331">
        <v>28</v>
      </c>
      <c r="E15" s="331" t="s">
        <v>11</v>
      </c>
      <c r="F15" s="331">
        <f t="shared" si="0"/>
        <v>-0.46624339467300724</v>
      </c>
      <c r="G15" s="331">
        <f t="shared" si="0"/>
        <v>-0.36808661470001425</v>
      </c>
    </row>
    <row r="16" spans="1:7">
      <c r="A16" s="331" t="s">
        <v>46</v>
      </c>
      <c r="B16" s="331">
        <v>60</v>
      </c>
      <c r="C16" s="331">
        <v>63</v>
      </c>
      <c r="E16" s="331" t="s">
        <v>46</v>
      </c>
      <c r="F16" s="331">
        <f t="shared" si="0"/>
        <v>0.72733969568989132</v>
      </c>
      <c r="G16" s="331">
        <f t="shared" si="0"/>
        <v>0.92021653675003567</v>
      </c>
    </row>
    <row r="17" spans="1:7">
      <c r="A17" s="331" t="s">
        <v>12</v>
      </c>
      <c r="B17" s="331">
        <v>27</v>
      </c>
      <c r="C17" s="331">
        <v>23</v>
      </c>
      <c r="E17" s="331" t="s">
        <v>12</v>
      </c>
      <c r="F17" s="331">
        <f t="shared" si="0"/>
        <v>-0.50354286624684785</v>
      </c>
      <c r="G17" s="331">
        <f t="shared" si="0"/>
        <v>-0.55212992205002143</v>
      </c>
    </row>
    <row r="18" spans="1:7">
      <c r="A18" s="331" t="s">
        <v>13</v>
      </c>
      <c r="B18" s="331">
        <v>62</v>
      </c>
      <c r="C18" s="331">
        <v>59</v>
      </c>
      <c r="E18" s="331" t="s">
        <v>13</v>
      </c>
      <c r="F18" s="331">
        <f t="shared" si="0"/>
        <v>0.80193863883757244</v>
      </c>
      <c r="G18" s="331">
        <f t="shared" si="0"/>
        <v>0.77298189087003</v>
      </c>
    </row>
    <row r="19" spans="1:7">
      <c r="A19" s="331" t="s">
        <v>14</v>
      </c>
      <c r="B19" s="331">
        <v>72</v>
      </c>
      <c r="C19" s="331">
        <v>40</v>
      </c>
      <c r="E19" s="331" t="s">
        <v>14</v>
      </c>
      <c r="F19" s="331">
        <f t="shared" si="0"/>
        <v>1.1749333545759784</v>
      </c>
      <c r="G19" s="331">
        <f t="shared" si="0"/>
        <v>7.3617322940002852E-2</v>
      </c>
    </row>
    <row r="20" spans="1:7">
      <c r="A20" s="331" t="s">
        <v>15</v>
      </c>
      <c r="B20" s="331">
        <v>54</v>
      </c>
      <c r="C20" s="331">
        <v>58</v>
      </c>
      <c r="E20" s="331" t="s">
        <v>15</v>
      </c>
      <c r="F20" s="331">
        <f t="shared" si="0"/>
        <v>0.50354286624684785</v>
      </c>
      <c r="G20" s="331">
        <f t="shared" si="0"/>
        <v>0.73617322940002849</v>
      </c>
    </row>
    <row r="21" spans="1:7">
      <c r="A21" s="331" t="s">
        <v>16</v>
      </c>
      <c r="B21" s="331">
        <v>1</v>
      </c>
      <c r="C21" s="331">
        <v>1</v>
      </c>
      <c r="E21" s="331" t="s">
        <v>16</v>
      </c>
      <c r="F21" s="331">
        <f t="shared" si="0"/>
        <v>-1.4733291271667028</v>
      </c>
      <c r="G21" s="331">
        <f t="shared" si="0"/>
        <v>-1.3619204743900528</v>
      </c>
    </row>
    <row r="22" spans="1:7">
      <c r="A22" s="331" t="s">
        <v>17</v>
      </c>
      <c r="B22" s="331">
        <v>59</v>
      </c>
      <c r="C22" s="331">
        <v>60</v>
      </c>
      <c r="E22" s="331" t="s">
        <v>17</v>
      </c>
      <c r="F22" s="331">
        <f t="shared" si="0"/>
        <v>0.6900402241160507</v>
      </c>
      <c r="G22" s="331">
        <f t="shared" si="0"/>
        <v>0.80979055234003139</v>
      </c>
    </row>
    <row r="23" spans="1:7">
      <c r="A23" s="331" t="s">
        <v>18</v>
      </c>
      <c r="B23" s="331">
        <v>97</v>
      </c>
      <c r="C23" s="331">
        <v>93</v>
      </c>
      <c r="E23" s="331" t="s">
        <v>18</v>
      </c>
      <c r="F23" s="331">
        <f t="shared" si="0"/>
        <v>2.1074201439219928</v>
      </c>
      <c r="G23" s="331">
        <f t="shared" si="0"/>
        <v>2.0244763808500785</v>
      </c>
    </row>
    <row r="24" spans="1:7">
      <c r="A24" s="331" t="s">
        <v>19</v>
      </c>
      <c r="B24" s="331">
        <v>2</v>
      </c>
      <c r="C24" s="331">
        <v>3</v>
      </c>
      <c r="E24" s="331" t="s">
        <v>19</v>
      </c>
      <c r="F24" s="331">
        <f t="shared" si="0"/>
        <v>-1.4360296555928624</v>
      </c>
      <c r="G24" s="331">
        <f t="shared" si="0"/>
        <v>-1.28830315145005</v>
      </c>
    </row>
    <row r="25" spans="1:7">
      <c r="A25" s="331" t="s">
        <v>20</v>
      </c>
      <c r="B25" s="331">
        <v>11</v>
      </c>
      <c r="C25" s="331">
        <v>8</v>
      </c>
      <c r="E25" s="331" t="s">
        <v>20</v>
      </c>
      <c r="F25" s="331">
        <f t="shared" si="0"/>
        <v>-1.1003344114282971</v>
      </c>
      <c r="G25" s="331">
        <f t="shared" si="0"/>
        <v>-1.1042598441000429</v>
      </c>
    </row>
    <row r="26" spans="1:7">
      <c r="A26" s="331" t="s">
        <v>21</v>
      </c>
      <c r="B26" s="331">
        <v>28</v>
      </c>
      <c r="C26" s="331">
        <v>30</v>
      </c>
      <c r="E26" s="331" t="s">
        <v>21</v>
      </c>
      <c r="F26" s="331">
        <f t="shared" si="0"/>
        <v>-0.46624339467300724</v>
      </c>
      <c r="G26" s="331">
        <f t="shared" si="0"/>
        <v>-0.29446929176001141</v>
      </c>
    </row>
    <row r="27" spans="1:7">
      <c r="A27" s="331" t="s">
        <v>38</v>
      </c>
      <c r="B27" s="331">
        <v>43</v>
      </c>
      <c r="C27" s="331">
        <v>38</v>
      </c>
      <c r="E27" s="331" t="s">
        <v>38</v>
      </c>
      <c r="F27" s="331">
        <f t="shared" si="0"/>
        <v>9.3248678934601453E-2</v>
      </c>
      <c r="G27" s="331">
        <f t="shared" si="0"/>
        <v>0</v>
      </c>
    </row>
    <row r="28" spans="1:7">
      <c r="A28" s="331" t="s">
        <v>22</v>
      </c>
      <c r="B28" s="331">
        <v>53</v>
      </c>
      <c r="C28" s="331">
        <v>49</v>
      </c>
      <c r="E28" s="331" t="s">
        <v>22</v>
      </c>
      <c r="F28" s="331">
        <f t="shared" si="0"/>
        <v>0.46624339467300724</v>
      </c>
      <c r="G28" s="331">
        <f t="shared" si="0"/>
        <v>0.40489527617001569</v>
      </c>
    </row>
    <row r="29" spans="1:7">
      <c r="A29" s="331" t="s">
        <v>23</v>
      </c>
      <c r="B29" s="331">
        <v>28</v>
      </c>
      <c r="C29" s="331">
        <v>12</v>
      </c>
      <c r="E29" s="331" t="s">
        <v>23</v>
      </c>
      <c r="F29" s="331">
        <f t="shared" si="0"/>
        <v>-0.46624339467300724</v>
      </c>
      <c r="G29" s="331">
        <f t="shared" si="0"/>
        <v>-0.95702519822003707</v>
      </c>
    </row>
    <row r="30" spans="1:7">
      <c r="A30" s="331" t="s">
        <v>24</v>
      </c>
      <c r="B30" s="331">
        <v>55</v>
      </c>
      <c r="C30" s="331">
        <v>53</v>
      </c>
      <c r="E30" s="331" t="s">
        <v>24</v>
      </c>
      <c r="F30" s="331">
        <f t="shared" si="0"/>
        <v>0.54084233782068847</v>
      </c>
      <c r="G30" s="331">
        <f t="shared" si="0"/>
        <v>0.55212992205002143</v>
      </c>
    </row>
    <row r="31" spans="1:7">
      <c r="A31" s="331" t="s">
        <v>25</v>
      </c>
      <c r="B31" s="331">
        <v>16</v>
      </c>
      <c r="C31" s="331">
        <v>11</v>
      </c>
      <c r="E31" s="331" t="s">
        <v>25</v>
      </c>
      <c r="F31" s="331">
        <f t="shared" si="0"/>
        <v>-0.91383705355909417</v>
      </c>
      <c r="G31" s="331">
        <f t="shared" si="0"/>
        <v>-0.99383385969003857</v>
      </c>
    </row>
    <row r="32" spans="1:7">
      <c r="A32" s="331" t="s">
        <v>26</v>
      </c>
      <c r="B32" s="331">
        <v>9</v>
      </c>
      <c r="C32" s="331">
        <v>9</v>
      </c>
      <c r="E32" s="331" t="s">
        <v>26</v>
      </c>
      <c r="F32" s="331">
        <f t="shared" si="0"/>
        <v>-1.1749333545759784</v>
      </c>
      <c r="G32" s="331">
        <f t="shared" si="0"/>
        <v>-1.0674511826300415</v>
      </c>
    </row>
    <row r="33" spans="1:7">
      <c r="A33" s="331" t="s">
        <v>42</v>
      </c>
      <c r="B33" s="331">
        <v>38</v>
      </c>
      <c r="C33" s="331">
        <v>36</v>
      </c>
      <c r="E33" s="331" t="s">
        <v>42</v>
      </c>
      <c r="F33" s="331">
        <f t="shared" si="0"/>
        <v>-9.3248678934601453E-2</v>
      </c>
      <c r="G33" s="331">
        <f t="shared" si="0"/>
        <v>-7.3617322940002852E-2</v>
      </c>
    </row>
    <row r="34" spans="1:7">
      <c r="B34" s="12">
        <f>AVERAGE(B6:B33)</f>
        <v>40.5</v>
      </c>
      <c r="C34" s="12">
        <f>AVERAGE(C6:C33)</f>
        <v>38</v>
      </c>
    </row>
    <row r="35" spans="1:7">
      <c r="B35" s="12">
        <f>STDEV(B6:B33)</f>
        <v>26.810031290130524</v>
      </c>
      <c r="C35" s="12">
        <f>STDEV(C6:C33)</f>
        <v>27.167518732377346</v>
      </c>
    </row>
  </sheetData>
  <mergeCells count="2">
    <mergeCell ref="B1:C1"/>
    <mergeCell ref="F1:G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"/>
  <sheetViews>
    <sheetView zoomScale="59" zoomScaleNormal="59" workbookViewId="0"/>
  </sheetViews>
  <sheetFormatPr defaultRowHeight="13.8"/>
  <cols>
    <col min="1" max="1" width="9" style="12"/>
    <col min="2" max="13" width="9.125" style="12" bestFit="1" customWidth="1"/>
    <col min="14" max="15" width="9" style="12"/>
    <col min="16" max="25" width="12.625" style="12" bestFit="1" customWidth="1"/>
    <col min="26" max="26" width="9.125" style="12" bestFit="1" customWidth="1"/>
    <col min="27" max="27" width="12.625" style="12" bestFit="1" customWidth="1"/>
    <col min="28" max="16384" width="9" style="12"/>
  </cols>
  <sheetData>
    <row r="1" spans="1:27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P1" s="232" t="s">
        <v>163</v>
      </c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</row>
    <row r="2" spans="1:27" ht="14.4">
      <c r="A2" s="371" t="s">
        <v>139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O2" s="371" t="s">
        <v>139</v>
      </c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7" ht="14.4">
      <c r="A3" s="371" t="s">
        <v>80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O3" s="371" t="s">
        <v>80</v>
      </c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</row>
    <row r="4" spans="1:27" ht="14.4">
      <c r="A4" s="371" t="s">
        <v>410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O4" s="371" t="s">
        <v>410</v>
      </c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</row>
    <row r="5" spans="1:27" ht="14.4">
      <c r="A5" s="371" t="s">
        <v>75</v>
      </c>
      <c r="B5" s="371" t="s">
        <v>56</v>
      </c>
      <c r="C5" s="371" t="s">
        <v>57</v>
      </c>
      <c r="D5" s="371" t="s">
        <v>58</v>
      </c>
      <c r="E5" s="371" t="s">
        <v>59</v>
      </c>
      <c r="F5" s="371" t="s">
        <v>60</v>
      </c>
      <c r="G5" s="371" t="s">
        <v>61</v>
      </c>
      <c r="H5" s="371" t="s">
        <v>62</v>
      </c>
      <c r="I5" s="371" t="s">
        <v>63</v>
      </c>
      <c r="J5" s="371" t="s">
        <v>64</v>
      </c>
      <c r="K5" s="371" t="s">
        <v>65</v>
      </c>
      <c r="L5" s="371" t="s">
        <v>66</v>
      </c>
      <c r="M5" s="371" t="s">
        <v>73</v>
      </c>
      <c r="O5" s="371" t="s">
        <v>75</v>
      </c>
      <c r="P5" s="371" t="s">
        <v>56</v>
      </c>
      <c r="Q5" s="371" t="s">
        <v>57</v>
      </c>
      <c r="R5" s="371" t="s">
        <v>58</v>
      </c>
      <c r="S5" s="371" t="s">
        <v>59</v>
      </c>
      <c r="T5" s="371" t="s">
        <v>60</v>
      </c>
      <c r="U5" s="371" t="s">
        <v>61</v>
      </c>
      <c r="V5" s="371" t="s">
        <v>62</v>
      </c>
      <c r="W5" s="371" t="s">
        <v>63</v>
      </c>
      <c r="X5" s="371" t="s">
        <v>64</v>
      </c>
      <c r="Y5" s="371" t="s">
        <v>65</v>
      </c>
      <c r="Z5" s="371" t="s">
        <v>66</v>
      </c>
      <c r="AA5" s="371" t="s">
        <v>73</v>
      </c>
    </row>
    <row r="6" spans="1:27" ht="14.4">
      <c r="A6" s="371" t="s">
        <v>4</v>
      </c>
      <c r="B6" s="371">
        <v>90.5</v>
      </c>
      <c r="C6" s="371">
        <v>91.5</v>
      </c>
      <c r="D6" s="371">
        <v>92.7</v>
      </c>
      <c r="E6" s="371">
        <v>92.8</v>
      </c>
      <c r="F6" s="371">
        <v>94.5</v>
      </c>
      <c r="G6" s="371">
        <v>95.2</v>
      </c>
      <c r="H6" s="371">
        <v>95</v>
      </c>
      <c r="I6" s="371">
        <v>95.2</v>
      </c>
      <c r="J6" s="371">
        <v>95.5</v>
      </c>
      <c r="K6" s="371">
        <v>96.9</v>
      </c>
      <c r="L6" s="371">
        <v>97</v>
      </c>
      <c r="M6" s="371">
        <v>96.6</v>
      </c>
      <c r="O6" s="371" t="s">
        <v>4</v>
      </c>
      <c r="P6" s="371">
        <f>(B6-B$34)/B$35</f>
        <v>1.6478773668894489</v>
      </c>
      <c r="Q6" s="371">
        <f t="shared" ref="Q6:AA21" si="0">(C6-C$34)/C$35</f>
        <v>1.2809026087985038</v>
      </c>
      <c r="R6" s="371">
        <f t="shared" si="0"/>
        <v>1.5589857662698723</v>
      </c>
      <c r="S6" s="371">
        <f t="shared" si="0"/>
        <v>1.556588384332019</v>
      </c>
      <c r="T6" s="371">
        <f t="shared" si="0"/>
        <v>1.5276581589323794</v>
      </c>
      <c r="U6" s="371">
        <f t="shared" si="0"/>
        <v>1.4024074980945578</v>
      </c>
      <c r="V6" s="371">
        <f t="shared" si="0"/>
        <v>1.468167648967988</v>
      </c>
      <c r="W6" s="371">
        <f t="shared" si="0"/>
        <v>1.3956670731123959</v>
      </c>
      <c r="X6" s="371">
        <f t="shared" si="0"/>
        <v>1.3846515570327782</v>
      </c>
      <c r="Y6" s="371">
        <f t="shared" si="0"/>
        <v>1.6123652906227048</v>
      </c>
      <c r="Z6" s="371">
        <f t="shared" si="0"/>
        <v>1.6216076506270298</v>
      </c>
      <c r="AA6" s="371">
        <f t="shared" si="0"/>
        <v>1.3302315496267136</v>
      </c>
    </row>
    <row r="7" spans="1:27" ht="14.4">
      <c r="A7" s="371" t="s">
        <v>5</v>
      </c>
      <c r="B7" s="372" t="s">
        <v>69</v>
      </c>
      <c r="C7" s="372" t="s">
        <v>69</v>
      </c>
      <c r="D7" s="372" t="s">
        <v>69</v>
      </c>
      <c r="E7" s="371">
        <v>30.9</v>
      </c>
      <c r="F7" s="371">
        <v>35</v>
      </c>
      <c r="G7" s="371">
        <v>54.8</v>
      </c>
      <c r="H7" s="371">
        <v>50.4</v>
      </c>
      <c r="I7" s="371">
        <v>45.9</v>
      </c>
      <c r="J7" s="371">
        <v>62</v>
      </c>
      <c r="K7" s="371">
        <v>65.599999999999994</v>
      </c>
      <c r="L7" s="371">
        <v>67.5</v>
      </c>
      <c r="M7" s="371">
        <v>66</v>
      </c>
      <c r="O7" s="371" t="s">
        <v>5</v>
      </c>
      <c r="P7" s="371" t="e">
        <f t="shared" ref="P7:P33" si="1">(B7-B$34)/B$35</f>
        <v>#VALUE!</v>
      </c>
      <c r="Q7" s="371" t="e">
        <f t="shared" si="0"/>
        <v>#VALUE!</v>
      </c>
      <c r="R7" s="371" t="e">
        <f t="shared" si="0"/>
        <v>#VALUE!</v>
      </c>
      <c r="S7" s="371">
        <f t="shared" si="0"/>
        <v>-1.0696241805116138</v>
      </c>
      <c r="T7" s="371">
        <f t="shared" si="0"/>
        <v>-1.0770784493512853</v>
      </c>
      <c r="U7" s="371">
        <f t="shared" si="0"/>
        <v>-0.41547259569218448</v>
      </c>
      <c r="V7" s="371">
        <f t="shared" si="0"/>
        <v>-0.80020222899871929</v>
      </c>
      <c r="W7" s="371">
        <f t="shared" si="0"/>
        <v>-1.1657177897304416</v>
      </c>
      <c r="X7" s="371">
        <f t="shared" si="0"/>
        <v>-0.43018300801018317</v>
      </c>
      <c r="Y7" s="371">
        <f t="shared" si="0"/>
        <v>-0.44595783189277721</v>
      </c>
      <c r="Z7" s="371">
        <f t="shared" si="0"/>
        <v>-0.36747449879074084</v>
      </c>
      <c r="AA7" s="371">
        <f t="shared" si="0"/>
        <v>-0.47324286176414843</v>
      </c>
    </row>
    <row r="8" spans="1:27" ht="14.4">
      <c r="A8" s="371" t="s">
        <v>6</v>
      </c>
      <c r="B8" s="372" t="s">
        <v>69</v>
      </c>
      <c r="C8" s="371">
        <v>59</v>
      </c>
      <c r="D8" s="371">
        <v>62.5</v>
      </c>
      <c r="E8" s="371">
        <v>65.8</v>
      </c>
      <c r="F8" s="371">
        <v>68.900000000000006</v>
      </c>
      <c r="G8" s="371">
        <v>71.2</v>
      </c>
      <c r="H8" s="371">
        <v>74.099999999999994</v>
      </c>
      <c r="I8" s="371">
        <v>75.8</v>
      </c>
      <c r="J8" s="371">
        <v>77.900000000000006</v>
      </c>
      <c r="K8" s="371">
        <v>75.2</v>
      </c>
      <c r="L8" s="371">
        <v>73.599999999999994</v>
      </c>
      <c r="M8" s="371">
        <v>74.7</v>
      </c>
      <c r="O8" s="371" t="s">
        <v>6</v>
      </c>
      <c r="P8" s="371" t="e">
        <f t="shared" si="1"/>
        <v>#VALUE!</v>
      </c>
      <c r="Q8" s="371">
        <f t="shared" si="0"/>
        <v>-0.43514659430812469</v>
      </c>
      <c r="R8" s="371">
        <f t="shared" si="0"/>
        <v>0.25493718048020525</v>
      </c>
      <c r="S8" s="371">
        <f t="shared" si="0"/>
        <v>0.41106755637114517</v>
      </c>
      <c r="T8" s="371">
        <f t="shared" si="0"/>
        <v>0.40696476108260121</v>
      </c>
      <c r="U8" s="371">
        <f t="shared" si="0"/>
        <v>0.32247872950837442</v>
      </c>
      <c r="V8" s="371">
        <f t="shared" si="0"/>
        <v>0.4051871456158761</v>
      </c>
      <c r="W8" s="371">
        <f t="shared" si="0"/>
        <v>0.38773874980304385</v>
      </c>
      <c r="X8" s="371">
        <f t="shared" si="0"/>
        <v>0.43118623330871519</v>
      </c>
      <c r="Y8" s="371">
        <f t="shared" si="0"/>
        <v>0.18534894050813774</v>
      </c>
      <c r="Z8" s="371">
        <f t="shared" si="0"/>
        <v>4.3827233800729962E-2</v>
      </c>
      <c r="AA8" s="371">
        <f t="shared" si="0"/>
        <v>3.950966696462635E-2</v>
      </c>
    </row>
    <row r="9" spans="1:27" ht="14.4">
      <c r="A9" s="371" t="s">
        <v>7</v>
      </c>
      <c r="B9" s="371">
        <v>93.6</v>
      </c>
      <c r="C9" s="371">
        <v>89.3</v>
      </c>
      <c r="D9" s="371">
        <v>92.1</v>
      </c>
      <c r="E9" s="371">
        <v>90.4</v>
      </c>
      <c r="F9" s="371">
        <v>94.2</v>
      </c>
      <c r="G9" s="371">
        <v>96.5</v>
      </c>
      <c r="H9" s="371">
        <v>97.5</v>
      </c>
      <c r="I9" s="371">
        <v>108.1</v>
      </c>
      <c r="J9" s="371">
        <v>108.1</v>
      </c>
      <c r="K9" s="371">
        <v>90.5</v>
      </c>
      <c r="L9" s="371">
        <v>86.5</v>
      </c>
      <c r="M9" s="371">
        <v>85.6</v>
      </c>
      <c r="O9" s="371" t="s">
        <v>7</v>
      </c>
      <c r="P9" s="371">
        <f t="shared" si="1"/>
        <v>1.8244763472083223</v>
      </c>
      <c r="Q9" s="371">
        <f t="shared" si="0"/>
        <v>1.1647392781266703</v>
      </c>
      <c r="R9" s="371">
        <f t="shared" si="0"/>
        <v>1.5330775162210706</v>
      </c>
      <c r="S9" s="371">
        <f t="shared" si="0"/>
        <v>1.4547643107354971</v>
      </c>
      <c r="T9" s="371">
        <f t="shared" si="0"/>
        <v>1.5145250331763274</v>
      </c>
      <c r="U9" s="371">
        <f t="shared" si="0"/>
        <v>1.4609036397263093</v>
      </c>
      <c r="V9" s="371">
        <f t="shared" si="0"/>
        <v>1.59531842688092</v>
      </c>
      <c r="W9" s="371">
        <f t="shared" si="0"/>
        <v>2.0658874530449025</v>
      </c>
      <c r="X9" s="371">
        <f t="shared" si="0"/>
        <v>2.0672460501534142</v>
      </c>
      <c r="Y9" s="371">
        <f t="shared" si="0"/>
        <v>1.191494109022095</v>
      </c>
      <c r="Z9" s="371">
        <f t="shared" si="0"/>
        <v>0.91362925846138254</v>
      </c>
      <c r="AA9" s="371">
        <f t="shared" si="0"/>
        <v>0.68192375468228594</v>
      </c>
    </row>
    <row r="10" spans="1:27" ht="14.4">
      <c r="A10" s="371" t="s">
        <v>8</v>
      </c>
      <c r="B10" s="371">
        <v>77.900000000000006</v>
      </c>
      <c r="C10" s="371">
        <v>86.3</v>
      </c>
      <c r="D10" s="371">
        <v>86.4</v>
      </c>
      <c r="E10" s="371">
        <v>87</v>
      </c>
      <c r="F10" s="371">
        <v>88.4</v>
      </c>
      <c r="G10" s="371">
        <v>94.7</v>
      </c>
      <c r="H10" s="371">
        <v>94.8</v>
      </c>
      <c r="I10" s="371">
        <v>94.9</v>
      </c>
      <c r="J10" s="371">
        <v>95.7</v>
      </c>
      <c r="K10" s="371">
        <v>97.4</v>
      </c>
      <c r="L10" s="371">
        <v>96.8</v>
      </c>
      <c r="M10" s="371">
        <v>97.7</v>
      </c>
      <c r="O10" s="371" t="s">
        <v>8</v>
      </c>
      <c r="P10" s="371">
        <f t="shared" si="1"/>
        <v>0.93008796301273589</v>
      </c>
      <c r="Q10" s="371">
        <f t="shared" si="0"/>
        <v>1.0063347363014432</v>
      </c>
      <c r="R10" s="371">
        <f t="shared" si="0"/>
        <v>1.2869491407574585</v>
      </c>
      <c r="S10" s="371">
        <f t="shared" si="0"/>
        <v>1.3105135398070906</v>
      </c>
      <c r="T10" s="371">
        <f t="shared" si="0"/>
        <v>1.2606179352259872</v>
      </c>
      <c r="U10" s="371">
        <f t="shared" si="0"/>
        <v>1.3799089820823456</v>
      </c>
      <c r="V10" s="371">
        <f t="shared" si="0"/>
        <v>1.4579955867349534</v>
      </c>
      <c r="W10" s="371">
        <f t="shared" si="0"/>
        <v>1.3800805526488495</v>
      </c>
      <c r="X10" s="371">
        <f t="shared" si="0"/>
        <v>1.3954863902569155</v>
      </c>
      <c r="Y10" s="371">
        <f t="shared" si="0"/>
        <v>1.6452458516852524</v>
      </c>
      <c r="Z10" s="371">
        <f t="shared" si="0"/>
        <v>1.6081223479191125</v>
      </c>
      <c r="AA10" s="371">
        <f t="shared" si="0"/>
        <v>1.395062329121157</v>
      </c>
    </row>
    <row r="11" spans="1:27" ht="14.4">
      <c r="A11" s="371" t="s">
        <v>9</v>
      </c>
      <c r="B11" s="372" t="s">
        <v>69</v>
      </c>
      <c r="C11" s="372" t="s">
        <v>69</v>
      </c>
      <c r="D11" s="371">
        <v>33.9</v>
      </c>
      <c r="E11" s="371">
        <v>41.1</v>
      </c>
      <c r="F11" s="371">
        <v>50.1</v>
      </c>
      <c r="G11" s="371">
        <v>51.7</v>
      </c>
      <c r="H11" s="371">
        <v>44.7</v>
      </c>
      <c r="I11" s="371">
        <v>58.9</v>
      </c>
      <c r="J11" s="371">
        <v>61.6</v>
      </c>
      <c r="K11" s="371">
        <v>67</v>
      </c>
      <c r="L11" s="371">
        <v>67.8</v>
      </c>
      <c r="M11" s="371">
        <v>77.7</v>
      </c>
      <c r="O11" s="371" t="s">
        <v>9</v>
      </c>
      <c r="P11" s="371" t="e">
        <f t="shared" si="1"/>
        <v>#VALUE!</v>
      </c>
      <c r="Q11" s="371" t="e">
        <f t="shared" si="0"/>
        <v>#VALUE!</v>
      </c>
      <c r="R11" s="371">
        <f t="shared" si="0"/>
        <v>-0.98002273851265831</v>
      </c>
      <c r="S11" s="371">
        <f t="shared" si="0"/>
        <v>-0.6368718677263947</v>
      </c>
      <c r="T11" s="371">
        <f t="shared" si="0"/>
        <v>-0.41604445296332992</v>
      </c>
      <c r="U11" s="371">
        <f t="shared" si="0"/>
        <v>-0.55496339496789959</v>
      </c>
      <c r="V11" s="371">
        <f t="shared" si="0"/>
        <v>-1.0901060026402041</v>
      </c>
      <c r="W11" s="371">
        <f t="shared" si="0"/>
        <v>-0.49030190297675225</v>
      </c>
      <c r="X11" s="371">
        <f t="shared" si="0"/>
        <v>-0.45185267445845728</v>
      </c>
      <c r="Y11" s="371">
        <f t="shared" si="0"/>
        <v>-0.35389226091764348</v>
      </c>
      <c r="Z11" s="371">
        <f t="shared" si="0"/>
        <v>-0.3472465447288654</v>
      </c>
      <c r="AA11" s="371">
        <f t="shared" si="0"/>
        <v>0.21632088376765207</v>
      </c>
    </row>
    <row r="12" spans="1:27" ht="14.4">
      <c r="A12" s="371" t="s">
        <v>32</v>
      </c>
      <c r="B12" s="371">
        <v>34.9</v>
      </c>
      <c r="C12" s="371">
        <v>51.2</v>
      </c>
      <c r="D12" s="371">
        <v>56.4</v>
      </c>
      <c r="E12" s="371">
        <v>58.9</v>
      </c>
      <c r="F12" s="371">
        <v>57.3</v>
      </c>
      <c r="G12" s="371">
        <v>63.6</v>
      </c>
      <c r="H12" s="371">
        <v>64.7</v>
      </c>
      <c r="I12" s="371">
        <v>69.900000000000006</v>
      </c>
      <c r="J12" s="371">
        <v>73.7</v>
      </c>
      <c r="K12" s="371">
        <v>79</v>
      </c>
      <c r="L12" s="371">
        <v>86.6</v>
      </c>
      <c r="M12" s="371">
        <v>88.1</v>
      </c>
      <c r="O12" s="371" t="s">
        <v>32</v>
      </c>
      <c r="P12" s="371">
        <f t="shared" si="1"/>
        <v>-1.5195107962490635</v>
      </c>
      <c r="Q12" s="371">
        <f t="shared" si="0"/>
        <v>-0.84699840305371543</v>
      </c>
      <c r="R12" s="371">
        <f t="shared" si="0"/>
        <v>-8.4633616826083457E-3</v>
      </c>
      <c r="S12" s="371">
        <f t="shared" si="0"/>
        <v>0.11832334478114416</v>
      </c>
      <c r="T12" s="371">
        <f t="shared" si="0"/>
        <v>-0.10084943481807995</v>
      </c>
      <c r="U12" s="371">
        <f t="shared" si="0"/>
        <v>-1.9498713877250384E-2</v>
      </c>
      <c r="V12" s="371">
        <f t="shared" si="0"/>
        <v>-7.2899779336747877E-2</v>
      </c>
      <c r="W12" s="371">
        <f t="shared" si="0"/>
        <v>8.120384735329296E-2</v>
      </c>
      <c r="X12" s="371">
        <f t="shared" si="0"/>
        <v>0.20365473560183631</v>
      </c>
      <c r="Y12" s="371">
        <f t="shared" si="0"/>
        <v>0.43524120458349952</v>
      </c>
      <c r="Z12" s="371">
        <f t="shared" si="0"/>
        <v>0.92037190981534078</v>
      </c>
      <c r="AA12" s="371">
        <f t="shared" si="0"/>
        <v>0.82926643535147415</v>
      </c>
    </row>
    <row r="13" spans="1:27" ht="14.4">
      <c r="A13" s="371" t="s">
        <v>30</v>
      </c>
      <c r="B13" s="371">
        <v>32.6</v>
      </c>
      <c r="C13" s="371">
        <v>33.1</v>
      </c>
      <c r="D13" s="371">
        <v>36.700000000000003</v>
      </c>
      <c r="E13" s="371">
        <v>41.8</v>
      </c>
      <c r="F13" s="371">
        <v>42.8</v>
      </c>
      <c r="G13" s="371">
        <v>48</v>
      </c>
      <c r="H13" s="371">
        <v>43.8</v>
      </c>
      <c r="I13" s="371">
        <v>52.3</v>
      </c>
      <c r="J13" s="371">
        <v>58.8</v>
      </c>
      <c r="K13" s="371">
        <v>62.1</v>
      </c>
      <c r="L13" s="371">
        <v>58.6</v>
      </c>
      <c r="M13" s="371">
        <v>52.8</v>
      </c>
      <c r="O13" s="371" t="s">
        <v>30</v>
      </c>
      <c r="P13" s="371">
        <f t="shared" si="1"/>
        <v>-1.6505358461630666</v>
      </c>
      <c r="Q13" s="371">
        <f t="shared" si="0"/>
        <v>-1.8027058053992533</v>
      </c>
      <c r="R13" s="371">
        <f t="shared" si="0"/>
        <v>-0.85911757161825186</v>
      </c>
      <c r="S13" s="371">
        <f t="shared" si="0"/>
        <v>-0.60717317959407591</v>
      </c>
      <c r="T13" s="371">
        <f t="shared" si="0"/>
        <v>-0.73561717969393092</v>
      </c>
      <c r="U13" s="371">
        <f t="shared" si="0"/>
        <v>-0.7214524134582696</v>
      </c>
      <c r="V13" s="371">
        <f t="shared" si="0"/>
        <v>-1.1358802826888599</v>
      </c>
      <c r="W13" s="371">
        <f t="shared" si="0"/>
        <v>-0.83320535317477928</v>
      </c>
      <c r="X13" s="371">
        <f t="shared" si="0"/>
        <v>-0.60354033959637665</v>
      </c>
      <c r="Y13" s="371">
        <f t="shared" si="0"/>
        <v>-0.67612175933061014</v>
      </c>
      <c r="Z13" s="371">
        <f t="shared" si="0"/>
        <v>-0.96757046929305124</v>
      </c>
      <c r="AA13" s="371">
        <f t="shared" si="0"/>
        <v>-1.2512122156974619</v>
      </c>
    </row>
    <row r="14" spans="1:27" ht="14.4">
      <c r="A14" s="371" t="s">
        <v>10</v>
      </c>
      <c r="B14" s="371">
        <v>49.8</v>
      </c>
      <c r="C14" s="371">
        <v>48.3</v>
      </c>
      <c r="D14" s="371">
        <v>53</v>
      </c>
      <c r="E14" s="371">
        <v>56.1</v>
      </c>
      <c r="F14" s="371">
        <v>60.7</v>
      </c>
      <c r="G14" s="371">
        <v>62.1</v>
      </c>
      <c r="H14" s="371">
        <v>65.400000000000006</v>
      </c>
      <c r="I14" s="371">
        <v>67.8</v>
      </c>
      <c r="J14" s="371">
        <v>70</v>
      </c>
      <c r="K14" s="371">
        <v>72.099999999999994</v>
      </c>
      <c r="L14" s="371">
        <v>72.5</v>
      </c>
      <c r="M14" s="371">
        <v>73.099999999999994</v>
      </c>
      <c r="O14" s="371" t="s">
        <v>10</v>
      </c>
      <c r="P14" s="371">
        <f t="shared" si="1"/>
        <v>-0.67069634245834719</v>
      </c>
      <c r="Q14" s="371">
        <f t="shared" si="0"/>
        <v>-1.0001227934847687</v>
      </c>
      <c r="R14" s="371">
        <f t="shared" si="0"/>
        <v>-0.15527677862581582</v>
      </c>
      <c r="S14" s="371">
        <f t="shared" si="0"/>
        <v>-4.7140774813151759E-4</v>
      </c>
      <c r="T14" s="371">
        <f t="shared" si="0"/>
        <v>4.7992657083843988E-2</v>
      </c>
      <c r="U14" s="371">
        <f t="shared" si="0"/>
        <v>-8.6994261913886844E-2</v>
      </c>
      <c r="V14" s="371">
        <f t="shared" si="0"/>
        <v>-3.7297561521126774E-2</v>
      </c>
      <c r="W14" s="371">
        <f t="shared" si="0"/>
        <v>-2.7901795891534232E-2</v>
      </c>
      <c r="X14" s="371">
        <f t="shared" si="0"/>
        <v>3.2103209553001216E-3</v>
      </c>
      <c r="Y14" s="371">
        <f t="shared" si="0"/>
        <v>-1.8510538079658089E-2</v>
      </c>
      <c r="Z14" s="371">
        <f t="shared" si="0"/>
        <v>-3.0341931092813641E-2</v>
      </c>
      <c r="AA14" s="371">
        <f t="shared" si="0"/>
        <v>-5.4789648663654537E-2</v>
      </c>
    </row>
    <row r="15" spans="1:27" ht="14.4">
      <c r="A15" s="371" t="s">
        <v>11</v>
      </c>
      <c r="B15" s="371">
        <v>62.3</v>
      </c>
      <c r="C15" s="371">
        <v>63.6</v>
      </c>
      <c r="D15" s="371">
        <v>61.4</v>
      </c>
      <c r="E15" s="371">
        <v>63.5</v>
      </c>
      <c r="F15" s="371">
        <v>64.099999999999994</v>
      </c>
      <c r="G15" s="371">
        <v>67.400000000000006</v>
      </c>
      <c r="H15" s="371">
        <v>65.2</v>
      </c>
      <c r="I15" s="371">
        <v>66.400000000000006</v>
      </c>
      <c r="J15" s="371">
        <v>70.3</v>
      </c>
      <c r="K15" s="371">
        <v>71.2</v>
      </c>
      <c r="L15" s="371">
        <v>74.7</v>
      </c>
      <c r="M15" s="371">
        <v>75.400000000000006</v>
      </c>
      <c r="O15" s="371" t="s">
        <v>11</v>
      </c>
      <c r="P15" s="371">
        <f t="shared" si="1"/>
        <v>4.1396320117757124E-2</v>
      </c>
      <c r="Q15" s="371">
        <f t="shared" si="0"/>
        <v>-0.1922596301761095</v>
      </c>
      <c r="R15" s="371">
        <f t="shared" si="0"/>
        <v>0.20743872205740274</v>
      </c>
      <c r="S15" s="371">
        <f t="shared" si="0"/>
        <v>0.31348615250781159</v>
      </c>
      <c r="T15" s="371">
        <f t="shared" si="0"/>
        <v>0.1968347489857673</v>
      </c>
      <c r="U15" s="371">
        <f t="shared" si="0"/>
        <v>0.15149000781556218</v>
      </c>
      <c r="V15" s="371">
        <f t="shared" si="0"/>
        <v>-4.7469623754161479E-2</v>
      </c>
      <c r="W15" s="371">
        <f t="shared" si="0"/>
        <v>-0.10063889138808495</v>
      </c>
      <c r="X15" s="371">
        <f t="shared" si="0"/>
        <v>1.9462570791505592E-2</v>
      </c>
      <c r="Y15" s="371">
        <f t="shared" si="0"/>
        <v>-7.769554799224325E-2</v>
      </c>
      <c r="Z15" s="371">
        <f t="shared" si="0"/>
        <v>0.11799639869427453</v>
      </c>
      <c r="AA15" s="371">
        <f t="shared" si="0"/>
        <v>8.0765617551999194E-2</v>
      </c>
    </row>
    <row r="16" spans="1:27" ht="14.4">
      <c r="A16" s="371" t="s">
        <v>46</v>
      </c>
      <c r="B16" s="372" t="s">
        <v>69</v>
      </c>
      <c r="C16" s="372" t="s">
        <v>69</v>
      </c>
      <c r="D16" s="372" t="s">
        <v>69</v>
      </c>
      <c r="E16" s="372" t="s">
        <v>69</v>
      </c>
      <c r="F16" s="372" t="s">
        <v>69</v>
      </c>
      <c r="G16" s="372" t="s">
        <v>69</v>
      </c>
      <c r="H16" s="372" t="s">
        <v>69</v>
      </c>
      <c r="I16" s="372" t="s">
        <v>69</v>
      </c>
      <c r="J16" s="372" t="s">
        <v>69</v>
      </c>
      <c r="K16" s="372" t="s">
        <v>69</v>
      </c>
      <c r="L16" s="371">
        <v>59.7</v>
      </c>
      <c r="M16" s="371">
        <v>58.8</v>
      </c>
      <c r="O16" s="371" t="s">
        <v>46</v>
      </c>
      <c r="P16" s="371" t="e">
        <f t="shared" si="1"/>
        <v>#VALUE!</v>
      </c>
      <c r="Q16" s="371" t="e">
        <f t="shared" si="0"/>
        <v>#VALUE!</v>
      </c>
      <c r="R16" s="371" t="e">
        <f t="shared" si="0"/>
        <v>#VALUE!</v>
      </c>
      <c r="S16" s="371" t="e">
        <f t="shared" si="0"/>
        <v>#VALUE!</v>
      </c>
      <c r="T16" s="371" t="e">
        <f t="shared" si="0"/>
        <v>#VALUE!</v>
      </c>
      <c r="U16" s="371" t="e">
        <f t="shared" si="0"/>
        <v>#VALUE!</v>
      </c>
      <c r="V16" s="371" t="e">
        <f t="shared" si="0"/>
        <v>#VALUE!</v>
      </c>
      <c r="W16" s="371" t="e">
        <f t="shared" si="0"/>
        <v>#VALUE!</v>
      </c>
      <c r="X16" s="371" t="e">
        <f t="shared" si="0"/>
        <v>#VALUE!</v>
      </c>
      <c r="Y16" s="371" t="e">
        <f t="shared" si="0"/>
        <v>#VALUE!</v>
      </c>
      <c r="Z16" s="371">
        <f t="shared" si="0"/>
        <v>-0.89340130439950716</v>
      </c>
      <c r="AA16" s="371">
        <f t="shared" si="0"/>
        <v>-0.89758978209141038</v>
      </c>
    </row>
    <row r="17" spans="1:27" ht="14.4">
      <c r="A17" s="371" t="s">
        <v>12</v>
      </c>
      <c r="B17" s="371">
        <v>56.4</v>
      </c>
      <c r="C17" s="371">
        <v>58.4</v>
      </c>
      <c r="D17" s="371">
        <v>62</v>
      </c>
      <c r="E17" s="371">
        <v>65.099999999999994</v>
      </c>
      <c r="F17" s="371">
        <v>65.3</v>
      </c>
      <c r="G17" s="371">
        <v>67</v>
      </c>
      <c r="H17" s="371">
        <v>68.599999999999994</v>
      </c>
      <c r="I17" s="371">
        <v>74</v>
      </c>
      <c r="J17" s="371">
        <v>74.7</v>
      </c>
      <c r="K17" s="371">
        <v>74</v>
      </c>
      <c r="L17" s="371">
        <v>76.3</v>
      </c>
      <c r="M17" s="371">
        <v>76.5</v>
      </c>
      <c r="O17" s="371" t="s">
        <v>12</v>
      </c>
      <c r="P17" s="371">
        <f t="shared" si="1"/>
        <v>-0.29471141661816408</v>
      </c>
      <c r="Q17" s="371">
        <f t="shared" si="0"/>
        <v>-0.46682750267317025</v>
      </c>
      <c r="R17" s="371">
        <f t="shared" si="0"/>
        <v>0.23334697210620414</v>
      </c>
      <c r="S17" s="371">
        <f t="shared" si="0"/>
        <v>0.3813688682388261</v>
      </c>
      <c r="T17" s="371">
        <f t="shared" si="0"/>
        <v>0.24936725200997578</v>
      </c>
      <c r="U17" s="371">
        <f t="shared" si="0"/>
        <v>0.13349119500579221</v>
      </c>
      <c r="V17" s="371">
        <f t="shared" si="0"/>
        <v>0.12545543420742564</v>
      </c>
      <c r="W17" s="371">
        <f t="shared" si="0"/>
        <v>0.29421962702176391</v>
      </c>
      <c r="X17" s="371">
        <f t="shared" si="0"/>
        <v>0.25782890172252171</v>
      </c>
      <c r="Y17" s="371">
        <f t="shared" si="0"/>
        <v>0.10643559395802325</v>
      </c>
      <c r="Z17" s="371">
        <f t="shared" si="0"/>
        <v>0.22587882035761087</v>
      </c>
      <c r="AA17" s="371">
        <f t="shared" si="0"/>
        <v>0.14559639704644162</v>
      </c>
    </row>
    <row r="18" spans="1:27" ht="14.4">
      <c r="A18" s="371" t="s">
        <v>13</v>
      </c>
      <c r="B18" s="372" t="s">
        <v>69</v>
      </c>
      <c r="C18" s="372" t="s">
        <v>69</v>
      </c>
      <c r="D18" s="371">
        <v>22</v>
      </c>
      <c r="E18" s="371">
        <v>11.1</v>
      </c>
      <c r="F18" s="371">
        <v>25.2</v>
      </c>
      <c r="G18" s="371">
        <v>25.9</v>
      </c>
      <c r="H18" s="371">
        <v>34.299999999999997</v>
      </c>
      <c r="I18" s="371">
        <v>42.5</v>
      </c>
      <c r="J18" s="371">
        <v>50.1</v>
      </c>
      <c r="K18" s="371">
        <v>52</v>
      </c>
      <c r="L18" s="371">
        <v>55.7</v>
      </c>
      <c r="M18" s="371">
        <v>56.6</v>
      </c>
      <c r="O18" s="371" t="s">
        <v>13</v>
      </c>
      <c r="P18" s="371" t="e">
        <f t="shared" si="1"/>
        <v>#VALUE!</v>
      </c>
      <c r="Q18" s="371" t="e">
        <f t="shared" si="0"/>
        <v>#VALUE!</v>
      </c>
      <c r="R18" s="371">
        <f t="shared" si="0"/>
        <v>-1.4938696978138846</v>
      </c>
      <c r="S18" s="371">
        <f t="shared" si="0"/>
        <v>-1.9096727876829211</v>
      </c>
      <c r="T18" s="371">
        <f t="shared" si="0"/>
        <v>-1.5060938907156536</v>
      </c>
      <c r="U18" s="371">
        <f t="shared" si="0"/>
        <v>-1.7158868211980469</v>
      </c>
      <c r="V18" s="371">
        <f t="shared" si="0"/>
        <v>-1.6190532387580014</v>
      </c>
      <c r="W18" s="371">
        <f t="shared" si="0"/>
        <v>-1.3423650216506373</v>
      </c>
      <c r="X18" s="371">
        <f t="shared" si="0"/>
        <v>-1.0748555848463395</v>
      </c>
      <c r="Y18" s="371">
        <f t="shared" si="0"/>
        <v>-1.3403090927940722</v>
      </c>
      <c r="Z18" s="371">
        <f t="shared" si="0"/>
        <v>-1.1631073585578489</v>
      </c>
      <c r="AA18" s="371">
        <f t="shared" si="0"/>
        <v>-1.0272513410802957</v>
      </c>
    </row>
    <row r="19" spans="1:27" ht="14.4">
      <c r="A19" s="371" t="s">
        <v>14</v>
      </c>
      <c r="B19" s="372" t="s">
        <v>69</v>
      </c>
      <c r="C19" s="372" t="s">
        <v>69</v>
      </c>
      <c r="D19" s="371">
        <v>46.9</v>
      </c>
      <c r="E19" s="371">
        <v>59.3</v>
      </c>
      <c r="F19" s="371">
        <v>46</v>
      </c>
      <c r="G19" s="371">
        <v>40.9</v>
      </c>
      <c r="H19" s="371">
        <v>51.7</v>
      </c>
      <c r="I19" s="371">
        <v>51.1</v>
      </c>
      <c r="J19" s="371">
        <v>52.7</v>
      </c>
      <c r="K19" s="371">
        <v>53.7</v>
      </c>
      <c r="L19" s="371">
        <v>54.6</v>
      </c>
      <c r="M19" s="371">
        <v>54.5</v>
      </c>
      <c r="O19" s="371" t="s">
        <v>14</v>
      </c>
      <c r="P19" s="371" t="e">
        <f t="shared" si="1"/>
        <v>#VALUE!</v>
      </c>
      <c r="Q19" s="371" t="e">
        <f t="shared" si="0"/>
        <v>#VALUE!</v>
      </c>
      <c r="R19" s="371">
        <f t="shared" si="0"/>
        <v>-0.4186773207886294</v>
      </c>
      <c r="S19" s="371">
        <f t="shared" si="0"/>
        <v>0.13529402371389779</v>
      </c>
      <c r="T19" s="371">
        <f t="shared" si="0"/>
        <v>-0.59553050496270854</v>
      </c>
      <c r="U19" s="371">
        <f t="shared" si="0"/>
        <v>-1.0409313408316823</v>
      </c>
      <c r="V19" s="371">
        <f t="shared" si="0"/>
        <v>-0.73408382448399434</v>
      </c>
      <c r="W19" s="371">
        <f t="shared" si="0"/>
        <v>-0.89555143502896573</v>
      </c>
      <c r="X19" s="371">
        <f t="shared" si="0"/>
        <v>-0.9340027529325573</v>
      </c>
      <c r="Y19" s="371">
        <f t="shared" si="0"/>
        <v>-1.2285151851814102</v>
      </c>
      <c r="Z19" s="371">
        <f t="shared" si="0"/>
        <v>-1.2372765234513929</v>
      </c>
      <c r="AA19" s="371">
        <f t="shared" si="0"/>
        <v>-1.1510191928424136</v>
      </c>
    </row>
    <row r="20" spans="1:27" ht="14.4">
      <c r="A20" s="371" t="s">
        <v>15</v>
      </c>
      <c r="B20" s="372" t="s">
        <v>69</v>
      </c>
      <c r="C20" s="372" t="s">
        <v>69</v>
      </c>
      <c r="D20" s="371">
        <v>33</v>
      </c>
      <c r="E20" s="371">
        <v>32.9</v>
      </c>
      <c r="F20" s="371">
        <v>38.4</v>
      </c>
      <c r="G20" s="371">
        <v>44.1</v>
      </c>
      <c r="H20" s="371">
        <v>52.2</v>
      </c>
      <c r="I20" s="371">
        <v>58.4</v>
      </c>
      <c r="J20" s="371">
        <v>60.9</v>
      </c>
      <c r="K20" s="371">
        <v>62.9</v>
      </c>
      <c r="L20" s="371">
        <v>62.5</v>
      </c>
      <c r="M20" s="371">
        <v>53.9</v>
      </c>
      <c r="O20" s="371" t="s">
        <v>15</v>
      </c>
      <c r="P20" s="371" t="e">
        <f t="shared" si="1"/>
        <v>#VALUE!</v>
      </c>
      <c r="Q20" s="371" t="e">
        <f t="shared" si="0"/>
        <v>#VALUE!</v>
      </c>
      <c r="R20" s="371">
        <f t="shared" si="0"/>
        <v>-1.0188851135858601</v>
      </c>
      <c r="S20" s="371">
        <f t="shared" si="0"/>
        <v>-0.98477078584784539</v>
      </c>
      <c r="T20" s="371">
        <f t="shared" si="0"/>
        <v>-0.92823635744936162</v>
      </c>
      <c r="U20" s="371">
        <f t="shared" si="0"/>
        <v>-0.89694083835352434</v>
      </c>
      <c r="V20" s="371">
        <f t="shared" si="0"/>
        <v>-0.70865366890140802</v>
      </c>
      <c r="W20" s="371">
        <f t="shared" si="0"/>
        <v>-0.51627943708266344</v>
      </c>
      <c r="X20" s="371">
        <f t="shared" si="0"/>
        <v>-0.48977459074293722</v>
      </c>
      <c r="Y20" s="371">
        <f t="shared" si="0"/>
        <v>-0.6235128616305341</v>
      </c>
      <c r="Z20" s="371">
        <f t="shared" si="0"/>
        <v>-0.70460706648866811</v>
      </c>
      <c r="AA20" s="371">
        <f t="shared" si="0"/>
        <v>-1.1863814362030189</v>
      </c>
    </row>
    <row r="21" spans="1:27" ht="14.4">
      <c r="A21" s="371" t="s">
        <v>16</v>
      </c>
      <c r="B21" s="371">
        <v>61.5</v>
      </c>
      <c r="C21" s="371">
        <v>86.7</v>
      </c>
      <c r="D21" s="371">
        <v>90.6</v>
      </c>
      <c r="E21" s="371">
        <v>88.1</v>
      </c>
      <c r="F21" s="371">
        <v>92.5</v>
      </c>
      <c r="G21" s="371">
        <v>92</v>
      </c>
      <c r="H21" s="371">
        <v>93.7</v>
      </c>
      <c r="I21" s="371">
        <v>91.4</v>
      </c>
      <c r="J21" s="371">
        <v>90.3</v>
      </c>
      <c r="K21" s="371">
        <v>92.5</v>
      </c>
      <c r="L21" s="371">
        <v>93</v>
      </c>
      <c r="M21" s="371">
        <v>91.8</v>
      </c>
      <c r="O21" s="371" t="s">
        <v>16</v>
      </c>
      <c r="P21" s="371">
        <f t="shared" si="1"/>
        <v>-4.1776102871133938E-3</v>
      </c>
      <c r="Q21" s="371">
        <f t="shared" si="0"/>
        <v>1.0274553418781405</v>
      </c>
      <c r="R21" s="371">
        <f t="shared" si="0"/>
        <v>1.4683068910990673</v>
      </c>
      <c r="S21" s="371">
        <f t="shared" si="0"/>
        <v>1.357182906872163</v>
      </c>
      <c r="T21" s="371">
        <f t="shared" si="0"/>
        <v>1.4401039872253654</v>
      </c>
      <c r="U21" s="371">
        <f t="shared" si="0"/>
        <v>1.2584169956164</v>
      </c>
      <c r="V21" s="371">
        <f t="shared" si="0"/>
        <v>1.4020492444532635</v>
      </c>
      <c r="W21" s="371">
        <f t="shared" si="0"/>
        <v>1.1982378139074716</v>
      </c>
      <c r="X21" s="371">
        <f t="shared" si="0"/>
        <v>1.1029458932052139</v>
      </c>
      <c r="Y21" s="371">
        <f t="shared" si="0"/>
        <v>1.3230163532722854</v>
      </c>
      <c r="Z21" s="371">
        <f t="shared" si="0"/>
        <v>1.351901596468688</v>
      </c>
      <c r="AA21" s="371">
        <f t="shared" si="0"/>
        <v>1.0473336027418727</v>
      </c>
    </row>
    <row r="22" spans="1:27" ht="14.4">
      <c r="A22" s="371" t="s">
        <v>17</v>
      </c>
      <c r="B22" s="372" t="s">
        <v>69</v>
      </c>
      <c r="C22" s="372" t="s">
        <v>69</v>
      </c>
      <c r="D22" s="371">
        <v>46</v>
      </c>
      <c r="E22" s="371">
        <v>52.3</v>
      </c>
      <c r="F22" s="371">
        <v>51.1</v>
      </c>
      <c r="G22" s="371">
        <v>54.6</v>
      </c>
      <c r="H22" s="371">
        <v>56.5</v>
      </c>
      <c r="I22" s="371">
        <v>55</v>
      </c>
      <c r="J22" s="371">
        <v>62.3</v>
      </c>
      <c r="K22" s="371">
        <v>62.9</v>
      </c>
      <c r="L22" s="371">
        <v>60.1</v>
      </c>
      <c r="M22" s="371">
        <v>60.3</v>
      </c>
      <c r="O22" s="371" t="s">
        <v>17</v>
      </c>
      <c r="P22" s="371" t="e">
        <f t="shared" si="1"/>
        <v>#VALUE!</v>
      </c>
      <c r="Q22" s="371" t="e">
        <f t="shared" ref="Q22:Q33" si="2">(C22-C$34)/C$35</f>
        <v>#VALUE!</v>
      </c>
      <c r="R22" s="371">
        <f t="shared" ref="R22:R33" si="3">(D22-D$34)/D$35</f>
        <v>-0.45753969586183135</v>
      </c>
      <c r="S22" s="371">
        <f t="shared" ref="S22:S33" si="4">(E22-E$34)/E$35</f>
        <v>-0.1616928576092917</v>
      </c>
      <c r="T22" s="371">
        <f t="shared" ref="T22:T33" si="5">(F22-F$34)/F$35</f>
        <v>-0.37226736710982294</v>
      </c>
      <c r="U22" s="371">
        <f t="shared" ref="U22:U33" si="6">(G22-G$34)/G$35</f>
        <v>-0.42447200209706915</v>
      </c>
      <c r="V22" s="371">
        <f t="shared" ref="V22:V33" si="7">(H22-H$34)/H$35</f>
        <v>-0.48995433089116502</v>
      </c>
      <c r="W22" s="371">
        <f t="shared" ref="W22:W33" si="8">(I22-I$34)/I$35</f>
        <v>-0.69292666900285904</v>
      </c>
      <c r="X22" s="371">
        <f t="shared" ref="X22:X33" si="9">(J22-J$34)/J$35</f>
        <v>-0.41393075817397773</v>
      </c>
      <c r="Y22" s="371">
        <f t="shared" ref="Y22:Y33" si="10">(K22-K$34)/K$35</f>
        <v>-0.6235128616305341</v>
      </c>
      <c r="Z22" s="371">
        <f t="shared" ref="Z22:Z33" si="11">(L22-L$34)/L$35</f>
        <v>-0.86643069898367309</v>
      </c>
      <c r="AA22" s="371">
        <f t="shared" ref="AA22:AA33" si="12">(M22-M$34)/M$35</f>
        <v>-0.80918417368989748</v>
      </c>
    </row>
    <row r="23" spans="1:27" ht="14.4">
      <c r="A23" s="371" t="s">
        <v>18</v>
      </c>
      <c r="B23" s="372" t="s">
        <v>69</v>
      </c>
      <c r="C23" s="372" t="s">
        <v>69</v>
      </c>
      <c r="D23" s="371">
        <v>5.9</v>
      </c>
      <c r="E23" s="371">
        <v>8.1</v>
      </c>
      <c r="F23" s="371">
        <v>10.8</v>
      </c>
      <c r="G23" s="371">
        <v>10.4</v>
      </c>
      <c r="H23" s="371">
        <v>45.9</v>
      </c>
      <c r="I23" s="371">
        <v>36.9</v>
      </c>
      <c r="J23" s="371">
        <v>29.2</v>
      </c>
      <c r="K23" s="371">
        <v>44.7</v>
      </c>
      <c r="L23" s="371">
        <v>47.5</v>
      </c>
      <c r="M23" s="371">
        <v>38.200000000000003</v>
      </c>
      <c r="O23" s="371" t="s">
        <v>18</v>
      </c>
      <c r="P23" s="371" t="e">
        <f t="shared" si="1"/>
        <v>#VALUE!</v>
      </c>
      <c r="Q23" s="371" t="e">
        <f t="shared" si="2"/>
        <v>#VALUE!</v>
      </c>
      <c r="R23" s="371">
        <f t="shared" si="3"/>
        <v>-2.1890744074567206</v>
      </c>
      <c r="S23" s="371">
        <f t="shared" si="4"/>
        <v>-2.0369528796785739</v>
      </c>
      <c r="T23" s="371">
        <f t="shared" si="5"/>
        <v>-2.1364839270061537</v>
      </c>
      <c r="U23" s="371">
        <f t="shared" si="6"/>
        <v>-2.4133408175766236</v>
      </c>
      <c r="V23" s="371">
        <f t="shared" si="7"/>
        <v>-1.0290736292419969</v>
      </c>
      <c r="W23" s="371">
        <f t="shared" si="8"/>
        <v>-1.633313403636842</v>
      </c>
      <c r="X23" s="371">
        <f t="shared" si="9"/>
        <v>-2.2070956567686646</v>
      </c>
      <c r="Y23" s="371">
        <f t="shared" si="10"/>
        <v>-1.8203652843072673</v>
      </c>
      <c r="Z23" s="371">
        <f t="shared" si="11"/>
        <v>-1.7160047695824496</v>
      </c>
      <c r="AA23" s="371">
        <f t="shared" si="12"/>
        <v>-2.1116934708055202</v>
      </c>
    </row>
    <row r="24" spans="1:27" ht="14.4">
      <c r="A24" s="371" t="s">
        <v>19</v>
      </c>
      <c r="B24" s="371">
        <v>60.5</v>
      </c>
      <c r="C24" s="371">
        <v>90.5</v>
      </c>
      <c r="D24" s="371">
        <v>92.5</v>
      </c>
      <c r="E24" s="371">
        <v>91.9</v>
      </c>
      <c r="F24" s="371">
        <v>91</v>
      </c>
      <c r="G24" s="371">
        <v>93.5</v>
      </c>
      <c r="H24" s="371">
        <v>95.1</v>
      </c>
      <c r="I24" s="371">
        <v>96.9</v>
      </c>
      <c r="J24" s="371">
        <v>96.8</v>
      </c>
      <c r="K24" s="371">
        <v>95.2</v>
      </c>
      <c r="L24" s="371">
        <v>92.7</v>
      </c>
      <c r="M24" s="371">
        <v>93.9</v>
      </c>
      <c r="O24" s="371" t="s">
        <v>19</v>
      </c>
      <c r="P24" s="371">
        <f t="shared" si="1"/>
        <v>-6.114502329320174E-2</v>
      </c>
      <c r="Q24" s="371">
        <f t="shared" si="2"/>
        <v>1.2281010948567614</v>
      </c>
      <c r="R24" s="371">
        <f t="shared" si="3"/>
        <v>1.5503496829202719</v>
      </c>
      <c r="S24" s="371">
        <f t="shared" si="4"/>
        <v>1.5184043567333234</v>
      </c>
      <c r="T24" s="371">
        <f t="shared" si="5"/>
        <v>1.374438358445105</v>
      </c>
      <c r="U24" s="371">
        <f t="shared" si="6"/>
        <v>1.3259125436530363</v>
      </c>
      <c r="V24" s="371">
        <f t="shared" si="7"/>
        <v>1.4732536800845051</v>
      </c>
      <c r="W24" s="371">
        <f t="shared" si="8"/>
        <v>1.4839906890724939</v>
      </c>
      <c r="X24" s="371">
        <f t="shared" si="9"/>
        <v>1.455077972989669</v>
      </c>
      <c r="Y24" s="371">
        <f t="shared" si="10"/>
        <v>1.5005713830100427</v>
      </c>
      <c r="Z24" s="371">
        <f t="shared" si="11"/>
        <v>1.3316736424068125</v>
      </c>
      <c r="AA24" s="371">
        <f t="shared" si="12"/>
        <v>1.1711014545039913</v>
      </c>
    </row>
    <row r="25" spans="1:27" ht="14.4">
      <c r="A25" s="371" t="s">
        <v>20</v>
      </c>
      <c r="B25" s="371">
        <v>74.599999999999994</v>
      </c>
      <c r="C25" s="371">
        <v>77.3</v>
      </c>
      <c r="D25" s="371">
        <v>82.4</v>
      </c>
      <c r="E25" s="371">
        <v>85.4</v>
      </c>
      <c r="F25" s="371">
        <v>87.5</v>
      </c>
      <c r="G25" s="371">
        <v>90.2</v>
      </c>
      <c r="H25" s="371">
        <v>91.5</v>
      </c>
      <c r="I25" s="371">
        <v>92.6</v>
      </c>
      <c r="J25" s="371">
        <v>92.2</v>
      </c>
      <c r="K25" s="371">
        <v>93.7</v>
      </c>
      <c r="L25" s="371">
        <v>94</v>
      </c>
      <c r="M25" s="371">
        <v>96.1</v>
      </c>
      <c r="O25" s="371" t="s">
        <v>20</v>
      </c>
      <c r="P25" s="371">
        <f t="shared" si="1"/>
        <v>0.74209550009264369</v>
      </c>
      <c r="Q25" s="371">
        <f t="shared" si="2"/>
        <v>0.53112111082576141</v>
      </c>
      <c r="R25" s="371">
        <f t="shared" si="3"/>
        <v>1.1142274737654496</v>
      </c>
      <c r="S25" s="371">
        <f t="shared" si="4"/>
        <v>1.2426308240760762</v>
      </c>
      <c r="T25" s="371">
        <f t="shared" si="5"/>
        <v>1.2212185579578305</v>
      </c>
      <c r="U25" s="371">
        <f t="shared" si="6"/>
        <v>1.1774223379724362</v>
      </c>
      <c r="V25" s="371">
        <f t="shared" si="7"/>
        <v>1.2901565598898832</v>
      </c>
      <c r="W25" s="371">
        <f t="shared" si="8"/>
        <v>1.2605838957616577</v>
      </c>
      <c r="X25" s="371">
        <f t="shared" si="9"/>
        <v>1.2058768088345164</v>
      </c>
      <c r="Y25" s="371">
        <f t="shared" si="10"/>
        <v>1.4019296998223998</v>
      </c>
      <c r="Z25" s="371">
        <f t="shared" si="11"/>
        <v>1.4193281100082733</v>
      </c>
      <c r="AA25" s="371">
        <f t="shared" si="12"/>
        <v>1.300763013492876</v>
      </c>
    </row>
    <row r="26" spans="1:27" ht="14.4">
      <c r="A26" s="371" t="s">
        <v>21</v>
      </c>
      <c r="B26" s="372" t="s">
        <v>69</v>
      </c>
      <c r="C26" s="372" t="s">
        <v>69</v>
      </c>
      <c r="D26" s="371">
        <v>42.2</v>
      </c>
      <c r="E26" s="371">
        <v>41</v>
      </c>
      <c r="F26" s="371">
        <v>47.9</v>
      </c>
      <c r="G26" s="371">
        <v>60</v>
      </c>
      <c r="H26" s="371">
        <v>50.6</v>
      </c>
      <c r="I26" s="371">
        <v>50.3</v>
      </c>
      <c r="J26" s="371">
        <v>53.7</v>
      </c>
      <c r="K26" s="371">
        <v>55.9</v>
      </c>
      <c r="L26" s="371">
        <v>57.1</v>
      </c>
      <c r="M26" s="371">
        <v>50.4</v>
      </c>
      <c r="O26" s="371" t="s">
        <v>21</v>
      </c>
      <c r="P26" s="371" t="e">
        <f t="shared" si="1"/>
        <v>#VALUE!</v>
      </c>
      <c r="Q26" s="371" t="e">
        <f t="shared" si="2"/>
        <v>#VALUE!</v>
      </c>
      <c r="R26" s="371">
        <f t="shared" si="3"/>
        <v>-0.62162527950423963</v>
      </c>
      <c r="S26" s="371">
        <f t="shared" si="4"/>
        <v>-0.64111453745958324</v>
      </c>
      <c r="T26" s="371">
        <f t="shared" si="5"/>
        <v>-0.51235404184104538</v>
      </c>
      <c r="U26" s="371">
        <f t="shared" si="6"/>
        <v>-0.18148802916517795</v>
      </c>
      <c r="V26" s="371">
        <f t="shared" si="7"/>
        <v>-0.79003016676568449</v>
      </c>
      <c r="W26" s="371">
        <f t="shared" si="8"/>
        <v>-0.93711548959842383</v>
      </c>
      <c r="X26" s="371">
        <f t="shared" si="9"/>
        <v>-0.87982858681187193</v>
      </c>
      <c r="Y26" s="371">
        <f t="shared" si="10"/>
        <v>-1.083840716506201</v>
      </c>
      <c r="Z26" s="371">
        <f t="shared" si="11"/>
        <v>-1.0687102396024293</v>
      </c>
      <c r="AA26" s="371">
        <f t="shared" si="12"/>
        <v>-1.3926611891398823</v>
      </c>
    </row>
    <row r="27" spans="1:27" ht="14.4">
      <c r="A27" s="371" t="s">
        <v>38</v>
      </c>
      <c r="B27" s="371">
        <v>50.1</v>
      </c>
      <c r="C27" s="371">
        <v>51.9</v>
      </c>
      <c r="D27" s="371">
        <v>48</v>
      </c>
      <c r="E27" s="371">
        <v>50.9</v>
      </c>
      <c r="F27" s="371">
        <v>55.9</v>
      </c>
      <c r="G27" s="371">
        <v>59.1</v>
      </c>
      <c r="H27" s="371">
        <v>66</v>
      </c>
      <c r="I27" s="371">
        <v>65.8</v>
      </c>
      <c r="J27" s="371">
        <v>61.3</v>
      </c>
      <c r="K27" s="371">
        <v>62.9</v>
      </c>
      <c r="L27" s="371">
        <v>59.9</v>
      </c>
      <c r="M27" s="371">
        <v>64.8</v>
      </c>
      <c r="O27" s="371" t="s">
        <v>38</v>
      </c>
      <c r="P27" s="371">
        <f t="shared" si="1"/>
        <v>-0.65360611855652051</v>
      </c>
      <c r="Q27" s="371">
        <f t="shared" si="2"/>
        <v>-0.81003734329449595</v>
      </c>
      <c r="R27" s="371">
        <f t="shared" si="3"/>
        <v>-0.37117886236582692</v>
      </c>
      <c r="S27" s="371">
        <f t="shared" si="4"/>
        <v>-0.22109023387392954</v>
      </c>
      <c r="T27" s="371">
        <f t="shared" si="5"/>
        <v>-0.16213735501298965</v>
      </c>
      <c r="U27" s="371">
        <f t="shared" si="6"/>
        <v>-0.22198535798715976</v>
      </c>
      <c r="V27" s="371">
        <f t="shared" si="7"/>
        <v>-6.7813748220233779E-3</v>
      </c>
      <c r="W27" s="371">
        <f t="shared" si="8"/>
        <v>-0.13181193231517876</v>
      </c>
      <c r="X27" s="371">
        <f t="shared" si="9"/>
        <v>-0.46810492429466311</v>
      </c>
      <c r="Y27" s="371">
        <f t="shared" si="10"/>
        <v>-0.6235128616305341</v>
      </c>
      <c r="Z27" s="371">
        <f t="shared" si="11"/>
        <v>-0.87991600169159034</v>
      </c>
      <c r="AA27" s="371">
        <f t="shared" si="12"/>
        <v>-0.54396734848535888</v>
      </c>
    </row>
    <row r="28" spans="1:27" ht="14.4">
      <c r="A28" s="371" t="s">
        <v>22</v>
      </c>
      <c r="B28" s="372" t="s">
        <v>69</v>
      </c>
      <c r="C28" s="372" t="s">
        <v>69</v>
      </c>
      <c r="D28" s="372" t="s">
        <v>69</v>
      </c>
      <c r="E28" s="371">
        <v>25.1</v>
      </c>
      <c r="F28" s="371">
        <v>35.700000000000003</v>
      </c>
      <c r="G28" s="371">
        <v>36.6</v>
      </c>
      <c r="H28" s="371">
        <v>40.700000000000003</v>
      </c>
      <c r="I28" s="371">
        <v>46.7</v>
      </c>
      <c r="J28" s="371">
        <v>48.3</v>
      </c>
      <c r="K28" s="371">
        <v>54.4</v>
      </c>
      <c r="L28" s="371">
        <v>57.4</v>
      </c>
      <c r="M28" s="372" t="s">
        <v>69</v>
      </c>
      <c r="O28" s="371" t="s">
        <v>22</v>
      </c>
      <c r="P28" s="371" t="e">
        <f t="shared" si="1"/>
        <v>#VALUE!</v>
      </c>
      <c r="Q28" s="371" t="e">
        <f t="shared" si="2"/>
        <v>#VALUE!</v>
      </c>
      <c r="R28" s="371" t="e">
        <f t="shared" si="3"/>
        <v>#VALUE!</v>
      </c>
      <c r="S28" s="371">
        <f t="shared" si="4"/>
        <v>-1.3156990250365421</v>
      </c>
      <c r="T28" s="371">
        <f t="shared" si="5"/>
        <v>-1.0464344892538302</v>
      </c>
      <c r="U28" s="371">
        <f t="shared" si="6"/>
        <v>-1.2344185785367068</v>
      </c>
      <c r="V28" s="371">
        <f t="shared" si="7"/>
        <v>-1.2935472473008953</v>
      </c>
      <c r="W28" s="371">
        <f t="shared" si="8"/>
        <v>-1.1241537351609836</v>
      </c>
      <c r="X28" s="371">
        <f t="shared" si="9"/>
        <v>-1.1723690838635734</v>
      </c>
      <c r="Y28" s="371">
        <f t="shared" si="10"/>
        <v>-1.1824823996938438</v>
      </c>
      <c r="Z28" s="371">
        <f t="shared" si="11"/>
        <v>-1.048482285540554</v>
      </c>
      <c r="AA28" s="371" t="e">
        <f t="shared" si="12"/>
        <v>#VALUE!</v>
      </c>
    </row>
    <row r="29" spans="1:27" ht="14.4">
      <c r="A29" s="371" t="s">
        <v>23</v>
      </c>
      <c r="B29" s="372" t="s">
        <v>69</v>
      </c>
      <c r="C29" s="372" t="s">
        <v>69</v>
      </c>
      <c r="D29" s="371">
        <v>43.2</v>
      </c>
      <c r="E29" s="371">
        <v>47.3</v>
      </c>
      <c r="F29" s="371">
        <v>46.4</v>
      </c>
      <c r="G29" s="371">
        <v>53</v>
      </c>
      <c r="H29" s="371">
        <v>57.9</v>
      </c>
      <c r="I29" s="371">
        <v>53.4</v>
      </c>
      <c r="J29" s="371">
        <v>65.8</v>
      </c>
      <c r="K29" s="371">
        <v>70.5</v>
      </c>
      <c r="L29" s="371">
        <v>78</v>
      </c>
      <c r="M29" s="371">
        <v>92.5</v>
      </c>
      <c r="O29" s="371" t="s">
        <v>23</v>
      </c>
      <c r="P29" s="371" t="e">
        <f t="shared" si="1"/>
        <v>#VALUE!</v>
      </c>
      <c r="Q29" s="371" t="e">
        <f t="shared" si="2"/>
        <v>#VALUE!</v>
      </c>
      <c r="R29" s="371">
        <f t="shared" si="3"/>
        <v>-0.57844486275623741</v>
      </c>
      <c r="S29" s="371">
        <f t="shared" si="4"/>
        <v>-0.37382634426871275</v>
      </c>
      <c r="T29" s="371">
        <f t="shared" si="5"/>
        <v>-0.57801967062130588</v>
      </c>
      <c r="U29" s="371">
        <f t="shared" si="6"/>
        <v>-0.49646725333614811</v>
      </c>
      <c r="V29" s="371">
        <f t="shared" si="7"/>
        <v>-0.41874989525992318</v>
      </c>
      <c r="W29" s="371">
        <f t="shared" si="8"/>
        <v>-0.7760547781417747</v>
      </c>
      <c r="X29" s="371">
        <f t="shared" si="9"/>
        <v>-0.22432117675157875</v>
      </c>
      <c r="Y29" s="371">
        <f t="shared" si="10"/>
        <v>-0.12372833347981012</v>
      </c>
      <c r="Z29" s="371">
        <f t="shared" si="11"/>
        <v>0.34050389337490627</v>
      </c>
      <c r="AA29" s="371">
        <f t="shared" si="12"/>
        <v>1.0885895533292456</v>
      </c>
    </row>
    <row r="30" spans="1:27" ht="14.4">
      <c r="A30" s="371" t="s">
        <v>24</v>
      </c>
      <c r="B30" s="372" t="s">
        <v>69</v>
      </c>
      <c r="C30" s="371">
        <v>47</v>
      </c>
      <c r="D30" s="371">
        <v>43.5</v>
      </c>
      <c r="E30" s="371">
        <v>43.6</v>
      </c>
      <c r="F30" s="371">
        <v>39.299999999999997</v>
      </c>
      <c r="G30" s="371">
        <v>67.400000000000006</v>
      </c>
      <c r="H30" s="371">
        <v>50</v>
      </c>
      <c r="I30" s="371">
        <v>63.2</v>
      </c>
      <c r="J30" s="371">
        <v>47.5</v>
      </c>
      <c r="K30" s="371">
        <v>65</v>
      </c>
      <c r="L30" s="371">
        <v>70</v>
      </c>
      <c r="M30" s="371">
        <v>69.5</v>
      </c>
      <c r="O30" s="371" t="s">
        <v>24</v>
      </c>
      <c r="P30" s="371" t="e">
        <f t="shared" si="1"/>
        <v>#VALUE!</v>
      </c>
      <c r="Q30" s="371">
        <f t="shared" si="2"/>
        <v>-1.0687647616090337</v>
      </c>
      <c r="R30" s="371">
        <f t="shared" si="3"/>
        <v>-0.56549073773183689</v>
      </c>
      <c r="S30" s="371">
        <f t="shared" si="4"/>
        <v>-0.53080512439668415</v>
      </c>
      <c r="T30" s="371">
        <f t="shared" si="5"/>
        <v>-0.88883698018120538</v>
      </c>
      <c r="U30" s="371">
        <f t="shared" si="6"/>
        <v>0.15149000781556218</v>
      </c>
      <c r="V30" s="371">
        <f t="shared" si="7"/>
        <v>-0.82054635346478833</v>
      </c>
      <c r="W30" s="371">
        <f t="shared" si="8"/>
        <v>-0.26689510966591634</v>
      </c>
      <c r="X30" s="371">
        <f t="shared" si="9"/>
        <v>-1.2157084167601218</v>
      </c>
      <c r="Y30" s="371">
        <f t="shared" si="10"/>
        <v>-0.48541450516783397</v>
      </c>
      <c r="Z30" s="371">
        <f t="shared" si="11"/>
        <v>-0.19890821494177724</v>
      </c>
      <c r="AA30" s="371">
        <f t="shared" si="12"/>
        <v>-0.26696310882728508</v>
      </c>
    </row>
    <row r="31" spans="1:27" ht="14.4">
      <c r="A31" s="371" t="s">
        <v>25</v>
      </c>
      <c r="B31" s="371">
        <v>61.4</v>
      </c>
      <c r="C31" s="371">
        <v>67.099999999999994</v>
      </c>
      <c r="D31" s="371">
        <v>68.099999999999994</v>
      </c>
      <c r="E31" s="371">
        <v>67.8</v>
      </c>
      <c r="F31" s="371">
        <v>77.400000000000006</v>
      </c>
      <c r="G31" s="371">
        <v>83.7</v>
      </c>
      <c r="H31" s="371">
        <v>90</v>
      </c>
      <c r="I31" s="371">
        <v>88</v>
      </c>
      <c r="J31" s="371">
        <v>85</v>
      </c>
      <c r="K31" s="371">
        <v>89.6</v>
      </c>
      <c r="L31" s="371">
        <v>93.3</v>
      </c>
      <c r="M31" s="371">
        <v>93.2</v>
      </c>
      <c r="O31" s="371" t="s">
        <v>25</v>
      </c>
      <c r="P31" s="371">
        <f t="shared" si="1"/>
        <v>-9.87435158772231E-3</v>
      </c>
      <c r="Q31" s="371">
        <f t="shared" si="2"/>
        <v>-7.454331380011418E-3</v>
      </c>
      <c r="R31" s="371">
        <f t="shared" si="3"/>
        <v>0.49674751426901742</v>
      </c>
      <c r="S31" s="371">
        <f t="shared" si="4"/>
        <v>0.49592095103491357</v>
      </c>
      <c r="T31" s="371">
        <f t="shared" si="5"/>
        <v>0.77906999083741046</v>
      </c>
      <c r="U31" s="371">
        <f t="shared" si="6"/>
        <v>0.8849416298136783</v>
      </c>
      <c r="V31" s="371">
        <f t="shared" si="7"/>
        <v>1.2138660931421239</v>
      </c>
      <c r="W31" s="371">
        <f t="shared" si="8"/>
        <v>1.0215905819872755</v>
      </c>
      <c r="X31" s="371">
        <f t="shared" si="9"/>
        <v>0.81582281276558133</v>
      </c>
      <c r="Y31" s="371">
        <f t="shared" si="10"/>
        <v>1.1323090991095088</v>
      </c>
      <c r="Z31" s="371">
        <f t="shared" si="11"/>
        <v>1.3721295505305633</v>
      </c>
      <c r="AA31" s="371">
        <f t="shared" si="12"/>
        <v>1.1298455039166184</v>
      </c>
    </row>
    <row r="32" spans="1:27" ht="14.4">
      <c r="A32" s="371" t="s">
        <v>26</v>
      </c>
      <c r="B32" s="371">
        <v>67.400000000000006</v>
      </c>
      <c r="C32" s="371">
        <v>89.2</v>
      </c>
      <c r="D32" s="371">
        <v>57.9</v>
      </c>
      <c r="E32" s="371">
        <v>56.1</v>
      </c>
      <c r="F32" s="371">
        <v>80.8</v>
      </c>
      <c r="G32" s="371">
        <v>81.5</v>
      </c>
      <c r="H32" s="371">
        <v>79.8</v>
      </c>
      <c r="I32" s="371">
        <v>77</v>
      </c>
      <c r="J32" s="371">
        <v>76.7</v>
      </c>
      <c r="K32" s="371">
        <v>80.3</v>
      </c>
      <c r="L32" s="371">
        <v>80.099999999999994</v>
      </c>
      <c r="M32" s="371">
        <v>87.4</v>
      </c>
      <c r="O32" s="371" t="s">
        <v>26</v>
      </c>
      <c r="P32" s="371">
        <f t="shared" si="1"/>
        <v>0.3319301264488082</v>
      </c>
      <c r="Q32" s="371">
        <f t="shared" si="2"/>
        <v>1.1594591267324965</v>
      </c>
      <c r="R32" s="371">
        <f t="shared" si="3"/>
        <v>5.6307263439394982E-2</v>
      </c>
      <c r="S32" s="371">
        <f t="shared" si="4"/>
        <v>-4.7140774813151759E-4</v>
      </c>
      <c r="T32" s="371">
        <f t="shared" si="5"/>
        <v>0.92791208273933379</v>
      </c>
      <c r="U32" s="371">
        <f t="shared" si="6"/>
        <v>0.78594815935994466</v>
      </c>
      <c r="V32" s="371">
        <f t="shared" si="7"/>
        <v>0.69509091925736122</v>
      </c>
      <c r="W32" s="371">
        <f t="shared" si="8"/>
        <v>0.45008483165723073</v>
      </c>
      <c r="X32" s="371">
        <f t="shared" si="9"/>
        <v>0.36617723396389251</v>
      </c>
      <c r="Y32" s="371">
        <f t="shared" si="10"/>
        <v>0.52073066334612317</v>
      </c>
      <c r="Z32" s="371">
        <f t="shared" si="11"/>
        <v>0.48209957180803537</v>
      </c>
      <c r="AA32" s="371">
        <f t="shared" si="12"/>
        <v>0.78801048476410207</v>
      </c>
    </row>
    <row r="33" spans="1:27" ht="14.4">
      <c r="A33" s="371" t="s">
        <v>42</v>
      </c>
      <c r="B33" s="371">
        <v>50.1</v>
      </c>
      <c r="C33" s="371">
        <v>52.7</v>
      </c>
      <c r="D33" s="371">
        <v>55.6</v>
      </c>
      <c r="E33" s="371">
        <v>60.7</v>
      </c>
      <c r="F33" s="371">
        <v>62.1</v>
      </c>
      <c r="G33" s="371">
        <v>63.8</v>
      </c>
      <c r="H33" s="371">
        <v>65.5</v>
      </c>
      <c r="I33" s="371">
        <v>66.7</v>
      </c>
      <c r="J33" s="371">
        <v>67.3</v>
      </c>
      <c r="K33" s="371">
        <v>67.099999999999994</v>
      </c>
      <c r="L33" s="371">
        <v>69.099999999999994</v>
      </c>
      <c r="M33" s="371">
        <v>72.7</v>
      </c>
      <c r="O33" s="371" t="s">
        <v>42</v>
      </c>
      <c r="P33" s="371">
        <f t="shared" si="1"/>
        <v>-0.65360611855652051</v>
      </c>
      <c r="Q33" s="371">
        <f t="shared" si="2"/>
        <v>-0.76779613214110176</v>
      </c>
      <c r="R33" s="371">
        <f t="shared" si="3"/>
        <v>-4.3007695081009996E-2</v>
      </c>
      <c r="S33" s="371">
        <f t="shared" si="4"/>
        <v>0.19469139997853593</v>
      </c>
      <c r="T33" s="371">
        <f t="shared" si="5"/>
        <v>0.10928057727875368</v>
      </c>
      <c r="U33" s="371">
        <f t="shared" si="6"/>
        <v>-1.0499307472365714E-2</v>
      </c>
      <c r="V33" s="371">
        <f t="shared" si="7"/>
        <v>-3.2211530404609785E-2</v>
      </c>
      <c r="W33" s="371">
        <f t="shared" si="8"/>
        <v>-8.505237092453842E-2</v>
      </c>
      <c r="X33" s="371">
        <f t="shared" si="9"/>
        <v>-0.14305992757055064</v>
      </c>
      <c r="Y33" s="371">
        <f t="shared" si="10"/>
        <v>-0.34731614870513433</v>
      </c>
      <c r="Z33" s="371">
        <f t="shared" si="11"/>
        <v>-0.25959207712740451</v>
      </c>
      <c r="AA33" s="371">
        <f t="shared" si="12"/>
        <v>-7.8364477570724136E-2</v>
      </c>
    </row>
    <row r="34" spans="1:27">
      <c r="B34" s="12">
        <f>AVERAGE(B6:B33)</f>
        <v>61.573333333333338</v>
      </c>
      <c r="C34" s="12">
        <f t="shared" ref="C34:M34" si="13">AVERAGE(C6:C33)</f>
        <v>67.241176470588243</v>
      </c>
      <c r="D34" s="12">
        <f t="shared" si="13"/>
        <v>56.595999999999997</v>
      </c>
      <c r="E34" s="12">
        <f t="shared" si="13"/>
        <v>56.1111111111111</v>
      </c>
      <c r="F34" s="12">
        <f t="shared" si="13"/>
        <v>59.603703703703722</v>
      </c>
      <c r="G34" s="12">
        <f t="shared" si="13"/>
        <v>64.033333333333331</v>
      </c>
      <c r="H34" s="12">
        <f t="shared" si="13"/>
        <v>66.13333333333334</v>
      </c>
      <c r="I34" s="12">
        <f t="shared" si="13"/>
        <v>68.337037037037035</v>
      </c>
      <c r="J34" s="12">
        <f t="shared" si="13"/>
        <v>69.940740740740736</v>
      </c>
      <c r="K34" s="12">
        <f t="shared" si="13"/>
        <v>72.381481481481501</v>
      </c>
      <c r="L34" s="12">
        <f t="shared" si="13"/>
        <v>72.95</v>
      </c>
      <c r="M34" s="12">
        <f t="shared" si="13"/>
        <v>74.029629629629639</v>
      </c>
    </row>
    <row r="35" spans="1:27">
      <c r="B35" s="12">
        <f>STDEV(B6:B33)</f>
        <v>17.553895239952809</v>
      </c>
      <c r="C35" s="12">
        <f t="shared" ref="C35:M35" si="14">STDEV(C6:C33)</f>
        <v>18.938850903088341</v>
      </c>
      <c r="D35" s="12">
        <f t="shared" si="14"/>
        <v>23.158646333497138</v>
      </c>
      <c r="E35" s="12">
        <f t="shared" si="14"/>
        <v>23.570064673605575</v>
      </c>
      <c r="F35" s="12">
        <f t="shared" si="14"/>
        <v>22.843000636139656</v>
      </c>
      <c r="G35" s="12">
        <f t="shared" si="14"/>
        <v>22.22368798584764</v>
      </c>
      <c r="H35" s="12">
        <f t="shared" si="14"/>
        <v>19.661696460181346</v>
      </c>
      <c r="I35" s="12">
        <f t="shared" si="14"/>
        <v>19.247400386868364</v>
      </c>
      <c r="J35" s="12">
        <f t="shared" si="14"/>
        <v>18.458982788443297</v>
      </c>
      <c r="K35" s="12">
        <f t="shared" si="14"/>
        <v>15.206553168264563</v>
      </c>
      <c r="L35" s="12">
        <f t="shared" si="14"/>
        <v>14.830961108687754</v>
      </c>
      <c r="M35" s="12">
        <f t="shared" si="14"/>
        <v>16.967249330918364</v>
      </c>
    </row>
  </sheetData>
  <mergeCells count="2">
    <mergeCell ref="B1:M1"/>
    <mergeCell ref="P1:AA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"/>
  <sheetViews>
    <sheetView topLeftCell="A22" workbookViewId="0"/>
  </sheetViews>
  <sheetFormatPr defaultRowHeight="13.8"/>
  <cols>
    <col min="1" max="1" width="9" style="12"/>
    <col min="2" max="13" width="9.125" style="12" bestFit="1" customWidth="1"/>
    <col min="14" max="15" width="9" style="12"/>
    <col min="16" max="25" width="12.625" style="12" bestFit="1" customWidth="1"/>
    <col min="26" max="26" width="9.125" style="12" bestFit="1" customWidth="1"/>
    <col min="27" max="27" width="12.625" style="12" bestFit="1" customWidth="1"/>
    <col min="28" max="16384" width="9" style="12"/>
  </cols>
  <sheetData>
    <row r="1" spans="1:27">
      <c r="P1" s="232" t="s">
        <v>163</v>
      </c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</row>
    <row r="2" spans="1:27" ht="14.4">
      <c r="A2" s="371" t="s">
        <v>140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O2" s="371" t="s">
        <v>139</v>
      </c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</row>
    <row r="3" spans="1:27" ht="14.4">
      <c r="A3" s="371" t="s">
        <v>80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O3" s="371" t="s">
        <v>80</v>
      </c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</row>
    <row r="4" spans="1:27" ht="14.4">
      <c r="A4" s="371" t="s">
        <v>410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O4" s="371" t="s">
        <v>410</v>
      </c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</row>
    <row r="5" spans="1:27" ht="14.4">
      <c r="A5" s="371" t="s">
        <v>75</v>
      </c>
      <c r="B5" s="371" t="s">
        <v>56</v>
      </c>
      <c r="C5" s="371" t="s">
        <v>57</v>
      </c>
      <c r="D5" s="371" t="s">
        <v>58</v>
      </c>
      <c r="E5" s="371" t="s">
        <v>59</v>
      </c>
      <c r="F5" s="371" t="s">
        <v>60</v>
      </c>
      <c r="G5" s="371" t="s">
        <v>61</v>
      </c>
      <c r="H5" s="371" t="s">
        <v>62</v>
      </c>
      <c r="I5" s="371" t="s">
        <v>63</v>
      </c>
      <c r="J5" s="371" t="s">
        <v>64</v>
      </c>
      <c r="K5" s="371" t="s">
        <v>65</v>
      </c>
      <c r="L5" s="371" t="s">
        <v>66</v>
      </c>
      <c r="M5" s="371" t="s">
        <v>73</v>
      </c>
      <c r="O5" s="371" t="s">
        <v>75</v>
      </c>
      <c r="P5" s="371" t="s">
        <v>56</v>
      </c>
      <c r="Q5" s="371" t="s">
        <v>57</v>
      </c>
      <c r="R5" s="371" t="s">
        <v>58</v>
      </c>
      <c r="S5" s="371" t="s">
        <v>59</v>
      </c>
      <c r="T5" s="371" t="s">
        <v>60</v>
      </c>
      <c r="U5" s="371" t="s">
        <v>61</v>
      </c>
      <c r="V5" s="371" t="s">
        <v>62</v>
      </c>
      <c r="W5" s="371" t="s">
        <v>63</v>
      </c>
      <c r="X5" s="371" t="s">
        <v>64</v>
      </c>
      <c r="Y5" s="371" t="s">
        <v>65</v>
      </c>
      <c r="Z5" s="371" t="s">
        <v>66</v>
      </c>
      <c r="AA5" s="371" t="s">
        <v>73</v>
      </c>
    </row>
    <row r="6" spans="1:27" ht="14.4">
      <c r="A6" s="371" t="s">
        <v>4</v>
      </c>
      <c r="B6" s="371">
        <v>70.2</v>
      </c>
      <c r="C6" s="371">
        <v>73.900000000000006</v>
      </c>
      <c r="D6" s="371">
        <v>76.400000000000006</v>
      </c>
      <c r="E6" s="371">
        <v>76.8</v>
      </c>
      <c r="F6" s="371">
        <v>79</v>
      </c>
      <c r="G6" s="371">
        <v>80.400000000000006</v>
      </c>
      <c r="H6" s="371">
        <v>78.900000000000006</v>
      </c>
      <c r="I6" s="371">
        <v>79.099999999999994</v>
      </c>
      <c r="J6" s="371">
        <v>79.8</v>
      </c>
      <c r="K6" s="371">
        <v>80.2</v>
      </c>
      <c r="L6" s="371">
        <v>80.3</v>
      </c>
      <c r="M6" s="371">
        <v>78.7</v>
      </c>
      <c r="O6" s="371" t="s">
        <v>4</v>
      </c>
      <c r="P6" s="371">
        <f t="shared" ref="P6:P33" si="0">(B6-B$34)/B$35</f>
        <v>1.3758941579008905</v>
      </c>
      <c r="Q6" s="371">
        <f t="shared" ref="Q6:AA21" si="1">(C6-C$34)/C$35</f>
        <v>1.9057503076927744</v>
      </c>
      <c r="R6" s="371">
        <f t="shared" si="1"/>
        <v>1.9548476045440604</v>
      </c>
      <c r="S6" s="371">
        <f t="shared" si="1"/>
        <v>1.8913011186084077</v>
      </c>
      <c r="T6" s="371">
        <f t="shared" si="1"/>
        <v>1.9458582673102849</v>
      </c>
      <c r="U6" s="371">
        <f t="shared" si="1"/>
        <v>1.8926237108825854</v>
      </c>
      <c r="V6" s="371">
        <f t="shared" si="1"/>
        <v>2.0949362196593477</v>
      </c>
      <c r="W6" s="371">
        <f t="shared" si="1"/>
        <v>1.7220930055307897</v>
      </c>
      <c r="X6" s="371">
        <f t="shared" si="1"/>
        <v>1.6871155296183824</v>
      </c>
      <c r="Y6" s="371">
        <f t="shared" si="1"/>
        <v>2.179955094676036</v>
      </c>
      <c r="Z6" s="371">
        <f t="shared" si="1"/>
        <v>2.1976432193151969</v>
      </c>
      <c r="AA6" s="371">
        <f t="shared" si="1"/>
        <v>1.6977792236747271</v>
      </c>
    </row>
    <row r="7" spans="1:27" ht="14.4">
      <c r="A7" s="371" t="s">
        <v>5</v>
      </c>
      <c r="B7" s="372" t="s">
        <v>69</v>
      </c>
      <c r="C7" s="372" t="s">
        <v>69</v>
      </c>
      <c r="D7" s="372" t="s">
        <v>69</v>
      </c>
      <c r="E7" s="371">
        <v>30.8</v>
      </c>
      <c r="F7" s="371">
        <v>35</v>
      </c>
      <c r="G7" s="371">
        <v>54.8</v>
      </c>
      <c r="H7" s="371">
        <v>50.3</v>
      </c>
      <c r="I7" s="371">
        <v>45.9</v>
      </c>
      <c r="J7" s="371">
        <v>61.6</v>
      </c>
      <c r="K7" s="371">
        <v>65.099999999999994</v>
      </c>
      <c r="L7" s="371">
        <v>66.5</v>
      </c>
      <c r="M7" s="371">
        <v>65.7</v>
      </c>
      <c r="O7" s="371" t="s">
        <v>5</v>
      </c>
      <c r="P7" s="371" t="e">
        <f t="shared" si="0"/>
        <v>#VALUE!</v>
      </c>
      <c r="Q7" s="371" t="e">
        <f t="shared" si="1"/>
        <v>#VALUE!</v>
      </c>
      <c r="R7" s="371" t="e">
        <f t="shared" si="1"/>
        <v>#VALUE!</v>
      </c>
      <c r="S7" s="371">
        <f t="shared" si="1"/>
        <v>-0.90512267819116732</v>
      </c>
      <c r="T7" s="371">
        <f t="shared" si="1"/>
        <v>-0.93905327838373398</v>
      </c>
      <c r="U7" s="371">
        <f t="shared" si="1"/>
        <v>0.12337633603535376</v>
      </c>
      <c r="V7" s="371">
        <f t="shared" si="1"/>
        <v>-0.45826729805048366</v>
      </c>
      <c r="W7" s="371">
        <f t="shared" si="1"/>
        <v>-0.97807171400358228</v>
      </c>
      <c r="X7" s="371">
        <f t="shared" si="1"/>
        <v>0.18030242301265101</v>
      </c>
      <c r="Y7" s="371">
        <f t="shared" si="1"/>
        <v>0.45820443194953409</v>
      </c>
      <c r="Z7" s="371">
        <f t="shared" si="1"/>
        <v>0.56650733774894146</v>
      </c>
      <c r="AA7" s="371">
        <f t="shared" si="1"/>
        <v>0.40004292683276549</v>
      </c>
    </row>
    <row r="8" spans="1:27" ht="14.4">
      <c r="A8" s="371" t="s">
        <v>6</v>
      </c>
      <c r="B8" s="372" t="s">
        <v>69</v>
      </c>
      <c r="C8" s="371">
        <v>51.4</v>
      </c>
      <c r="D8" s="371">
        <v>55.7</v>
      </c>
      <c r="E8" s="371">
        <v>59</v>
      </c>
      <c r="F8" s="371">
        <v>63.4</v>
      </c>
      <c r="G8" s="371">
        <v>65.900000000000006</v>
      </c>
      <c r="H8" s="371">
        <v>67.099999999999994</v>
      </c>
      <c r="I8" s="371">
        <v>68.8</v>
      </c>
      <c r="J8" s="371">
        <v>70</v>
      </c>
      <c r="K8" s="371">
        <v>69.7</v>
      </c>
      <c r="L8" s="371">
        <v>69.900000000000006</v>
      </c>
      <c r="M8" s="371">
        <v>69.900000000000006</v>
      </c>
      <c r="O8" s="371" t="s">
        <v>6</v>
      </c>
      <c r="P8" s="371" t="e">
        <f t="shared" si="0"/>
        <v>#VALUE!</v>
      </c>
      <c r="Q8" s="371">
        <f t="shared" si="1"/>
        <v>-2.7802723321776992E-2</v>
      </c>
      <c r="R8" s="371">
        <f t="shared" si="1"/>
        <v>0.62602370417423114</v>
      </c>
      <c r="S8" s="371">
        <f t="shared" si="1"/>
        <v>0.80920669289031133</v>
      </c>
      <c r="T8" s="371">
        <f t="shared" si="1"/>
        <v>0.92302599201876889</v>
      </c>
      <c r="U8" s="371">
        <f t="shared" si="1"/>
        <v>0.890510939973021</v>
      </c>
      <c r="V8" s="371">
        <f t="shared" si="1"/>
        <v>1.0415165864783678</v>
      </c>
      <c r="W8" s="371">
        <f t="shared" si="1"/>
        <v>0.8843913003740419</v>
      </c>
      <c r="X8" s="371">
        <f t="shared" si="1"/>
        <v>0.87575462606145016</v>
      </c>
      <c r="Y8" s="371">
        <f t="shared" si="1"/>
        <v>0.98271125635628365</v>
      </c>
      <c r="Z8" s="371">
        <f t="shared" si="1"/>
        <v>0.96838139552613567</v>
      </c>
      <c r="AA8" s="371">
        <f t="shared" si="1"/>
        <v>0.81931157658170717</v>
      </c>
    </row>
    <row r="9" spans="1:27" ht="14.4">
      <c r="A9" s="371" t="s">
        <v>7</v>
      </c>
      <c r="B9" s="371">
        <v>57.3</v>
      </c>
      <c r="C9" s="371">
        <v>53.8</v>
      </c>
      <c r="D9" s="371">
        <v>53.2</v>
      </c>
      <c r="E9" s="371">
        <v>52.5</v>
      </c>
      <c r="F9" s="371">
        <v>56.2</v>
      </c>
      <c r="G9" s="371">
        <v>56.8</v>
      </c>
      <c r="H9" s="371">
        <v>59.7</v>
      </c>
      <c r="I9" s="371">
        <v>84</v>
      </c>
      <c r="J9" s="371">
        <v>84</v>
      </c>
      <c r="K9" s="371">
        <v>54.3</v>
      </c>
      <c r="L9" s="371">
        <v>60.1</v>
      </c>
      <c r="M9" s="371">
        <v>64.8</v>
      </c>
      <c r="O9" s="371" t="s">
        <v>7</v>
      </c>
      <c r="P9" s="371">
        <f t="shared" si="0"/>
        <v>0.38432797706728739</v>
      </c>
      <c r="Q9" s="371">
        <f t="shared" si="1"/>
        <v>0.17844293331977495</v>
      </c>
      <c r="R9" s="371">
        <f t="shared" si="1"/>
        <v>0.46553772586869629</v>
      </c>
      <c r="S9" s="371">
        <f t="shared" si="1"/>
        <v>0.41405985203819745</v>
      </c>
      <c r="T9" s="371">
        <f t="shared" si="1"/>
        <v>0.45094955726883884</v>
      </c>
      <c r="U9" s="371">
        <f t="shared" si="1"/>
        <v>0.26159878719529367</v>
      </c>
      <c r="V9" s="371">
        <f t="shared" si="1"/>
        <v>0.38089749448351712</v>
      </c>
      <c r="W9" s="371">
        <f t="shared" si="1"/>
        <v>2.12061129245002</v>
      </c>
      <c r="X9" s="371">
        <f t="shared" si="1"/>
        <v>2.0348416311427822</v>
      </c>
      <c r="Y9" s="371">
        <f t="shared" si="1"/>
        <v>-0.77324637317935363</v>
      </c>
      <c r="Z9" s="371">
        <f t="shared" si="1"/>
        <v>-0.18996147689048143</v>
      </c>
      <c r="AA9" s="371">
        <f t="shared" si="1"/>
        <v>0.31019964474370609</v>
      </c>
    </row>
    <row r="10" spans="1:27" ht="14.4">
      <c r="A10" s="371" t="s">
        <v>8</v>
      </c>
      <c r="B10" s="371">
        <v>74.400000000000006</v>
      </c>
      <c r="C10" s="371">
        <v>70.599999999999994</v>
      </c>
      <c r="D10" s="371">
        <v>69.599999999999994</v>
      </c>
      <c r="E10" s="371">
        <v>68.2</v>
      </c>
      <c r="F10" s="371">
        <v>66.5</v>
      </c>
      <c r="G10" s="371">
        <v>66.900000000000006</v>
      </c>
      <c r="H10" s="371">
        <v>70.5</v>
      </c>
      <c r="I10" s="371">
        <v>73.5</v>
      </c>
      <c r="J10" s="371">
        <v>72.7</v>
      </c>
      <c r="K10" s="371">
        <v>71.8</v>
      </c>
      <c r="L10" s="371">
        <v>71.3</v>
      </c>
      <c r="M10" s="371">
        <v>71.8</v>
      </c>
      <c r="O10" s="371" t="s">
        <v>8</v>
      </c>
      <c r="P10" s="371">
        <f t="shared" si="0"/>
        <v>1.6987296586374125</v>
      </c>
      <c r="Q10" s="371">
        <f t="shared" si="1"/>
        <v>1.6221625298106392</v>
      </c>
      <c r="R10" s="371">
        <f t="shared" si="1"/>
        <v>1.5183257435530046</v>
      </c>
      <c r="S10" s="371">
        <f t="shared" si="1"/>
        <v>1.3684914522502265</v>
      </c>
      <c r="T10" s="371">
        <f t="shared" si="1"/>
        <v>1.1262811236472112</v>
      </c>
      <c r="U10" s="371">
        <f t="shared" si="1"/>
        <v>0.95962216555299096</v>
      </c>
      <c r="V10" s="371">
        <f t="shared" si="1"/>
        <v>1.3450442773949214</v>
      </c>
      <c r="W10" s="371">
        <f t="shared" si="1"/>
        <v>1.2666435347659561</v>
      </c>
      <c r="X10" s="371">
        <f t="shared" si="1"/>
        <v>1.0992928341842787</v>
      </c>
      <c r="Y10" s="371">
        <f t="shared" si="1"/>
        <v>1.2221600240202335</v>
      </c>
      <c r="Z10" s="371">
        <f t="shared" si="1"/>
        <v>1.1338589487285085</v>
      </c>
      <c r="AA10" s="371">
        <f t="shared" si="1"/>
        <v>1.0089807276586085</v>
      </c>
    </row>
    <row r="11" spans="1:27" ht="14.4">
      <c r="A11" s="371" t="s">
        <v>9</v>
      </c>
      <c r="B11" s="372" t="s">
        <v>69</v>
      </c>
      <c r="C11" s="372" t="s">
        <v>69</v>
      </c>
      <c r="D11" s="371">
        <v>33.5</v>
      </c>
      <c r="E11" s="371">
        <v>40.299999999999997</v>
      </c>
      <c r="F11" s="371">
        <v>45.7</v>
      </c>
      <c r="G11" s="371">
        <v>49.6</v>
      </c>
      <c r="H11" s="371">
        <v>43.5</v>
      </c>
      <c r="I11" s="371">
        <v>57.2</v>
      </c>
      <c r="J11" s="371">
        <v>56.1</v>
      </c>
      <c r="K11" s="371">
        <v>62.9</v>
      </c>
      <c r="L11" s="371">
        <v>61.3</v>
      </c>
      <c r="M11" s="371">
        <v>58.4</v>
      </c>
      <c r="O11" s="371" t="s">
        <v>9</v>
      </c>
      <c r="P11" s="371" t="e">
        <f t="shared" si="0"/>
        <v>#VALUE!</v>
      </c>
      <c r="Q11" s="371" t="e">
        <f t="shared" si="1"/>
        <v>#VALUE!</v>
      </c>
      <c r="R11" s="371">
        <f t="shared" si="1"/>
        <v>-0.79909178317891894</v>
      </c>
      <c r="S11" s="371">
        <f t="shared" si="1"/>
        <v>-0.32760037233038569</v>
      </c>
      <c r="T11" s="371">
        <f t="shared" si="1"/>
        <v>-0.2374952434081429</v>
      </c>
      <c r="U11" s="371">
        <f t="shared" si="1"/>
        <v>-0.23600203698048977</v>
      </c>
      <c r="V11" s="371">
        <f t="shared" si="1"/>
        <v>-1.06532267988359</v>
      </c>
      <c r="W11" s="371">
        <f t="shared" si="1"/>
        <v>-5.903974621025642E-2</v>
      </c>
      <c r="X11" s="371">
        <f t="shared" si="1"/>
        <v>-0.27505318612644375</v>
      </c>
      <c r="Y11" s="371">
        <f t="shared" si="1"/>
        <v>0.20735334201587219</v>
      </c>
      <c r="Z11" s="371">
        <f t="shared" si="1"/>
        <v>-4.8123574145590119E-2</v>
      </c>
      <c r="AA11" s="371">
        <f t="shared" si="1"/>
        <v>-0.32868591677849024</v>
      </c>
    </row>
    <row r="12" spans="1:27" ht="14.4">
      <c r="A12" s="371" t="s">
        <v>32</v>
      </c>
      <c r="B12" s="371">
        <v>34.9</v>
      </c>
      <c r="C12" s="371">
        <v>51.2</v>
      </c>
      <c r="D12" s="371">
        <v>56.4</v>
      </c>
      <c r="E12" s="371">
        <v>55.6</v>
      </c>
      <c r="F12" s="371">
        <v>54.5</v>
      </c>
      <c r="G12" s="371">
        <v>60.6</v>
      </c>
      <c r="H12" s="371">
        <v>61.7</v>
      </c>
      <c r="I12" s="371">
        <v>64.900000000000006</v>
      </c>
      <c r="J12" s="371">
        <v>66.2</v>
      </c>
      <c r="K12" s="371">
        <v>70.900000000000006</v>
      </c>
      <c r="L12" s="371">
        <v>74</v>
      </c>
      <c r="M12" s="371">
        <v>70.2</v>
      </c>
      <c r="O12" s="371" t="s">
        <v>32</v>
      </c>
      <c r="P12" s="371">
        <f t="shared" si="0"/>
        <v>-1.3374613601941623</v>
      </c>
      <c r="Q12" s="371">
        <f t="shared" si="1"/>
        <v>-4.4989861375239297E-2</v>
      </c>
      <c r="R12" s="371">
        <f t="shared" si="1"/>
        <v>0.67095977809978069</v>
      </c>
      <c r="S12" s="371">
        <f t="shared" si="1"/>
        <v>0.60251449921382105</v>
      </c>
      <c r="T12" s="371">
        <f t="shared" si="1"/>
        <v>0.33948706573066068</v>
      </c>
      <c r="U12" s="371">
        <f t="shared" si="1"/>
        <v>0.52422144439917984</v>
      </c>
      <c r="V12" s="371">
        <f t="shared" si="1"/>
        <v>0.55944319502266615</v>
      </c>
      <c r="W12" s="371">
        <f t="shared" si="1"/>
        <v>0.56720327609139043</v>
      </c>
      <c r="X12" s="371">
        <f t="shared" si="1"/>
        <v>0.5611452961108031</v>
      </c>
      <c r="Y12" s="371">
        <f t="shared" si="1"/>
        <v>1.1195391235928271</v>
      </c>
      <c r="Z12" s="371">
        <f t="shared" si="1"/>
        <v>1.4529942299045153</v>
      </c>
      <c r="AA12" s="371">
        <f t="shared" si="1"/>
        <v>0.84925933727805991</v>
      </c>
    </row>
    <row r="13" spans="1:27" ht="14.4">
      <c r="A13" s="371" t="s">
        <v>30</v>
      </c>
      <c r="B13" s="371">
        <v>32.6</v>
      </c>
      <c r="C13" s="371">
        <v>33.1</v>
      </c>
      <c r="D13" s="371">
        <v>36.700000000000003</v>
      </c>
      <c r="E13" s="371">
        <v>41.8</v>
      </c>
      <c r="F13" s="371">
        <v>42.8</v>
      </c>
      <c r="G13" s="371">
        <v>48</v>
      </c>
      <c r="H13" s="371">
        <v>43.8</v>
      </c>
      <c r="I13" s="371">
        <v>52.3</v>
      </c>
      <c r="J13" s="371">
        <v>58.7</v>
      </c>
      <c r="K13" s="371">
        <v>62.1</v>
      </c>
      <c r="L13" s="371">
        <v>58.6</v>
      </c>
      <c r="M13" s="371">
        <v>52.4</v>
      </c>
      <c r="O13" s="371" t="s">
        <v>30</v>
      </c>
      <c r="P13" s="371">
        <f t="shared" si="0"/>
        <v>-1.5142522296451146</v>
      </c>
      <c r="Q13" s="371">
        <f t="shared" si="1"/>
        <v>-1.6004258552136112</v>
      </c>
      <c r="R13" s="371">
        <f t="shared" si="1"/>
        <v>-0.59366973094783415</v>
      </c>
      <c r="S13" s="371">
        <f t="shared" si="1"/>
        <v>-0.23641263982605171</v>
      </c>
      <c r="T13" s="371">
        <f t="shared" si="1"/>
        <v>-0.42763714073797632</v>
      </c>
      <c r="U13" s="371">
        <f t="shared" si="1"/>
        <v>-0.34657999790844179</v>
      </c>
      <c r="V13" s="371">
        <f t="shared" si="1"/>
        <v>-1.0385408248027179</v>
      </c>
      <c r="W13" s="371">
        <f t="shared" si="1"/>
        <v>-0.45755803312948651</v>
      </c>
      <c r="X13" s="371">
        <f t="shared" si="1"/>
        <v>-5.979417089705337E-2</v>
      </c>
      <c r="Y13" s="371">
        <f t="shared" si="1"/>
        <v>0.11613476385817709</v>
      </c>
      <c r="Z13" s="371">
        <f t="shared" si="1"/>
        <v>-0.36725885532159624</v>
      </c>
      <c r="AA13" s="371">
        <f t="shared" si="1"/>
        <v>-0.92764113070554943</v>
      </c>
    </row>
    <row r="14" spans="1:27" ht="14.4">
      <c r="A14" s="371" t="s">
        <v>10</v>
      </c>
      <c r="B14" s="371">
        <v>44.3</v>
      </c>
      <c r="C14" s="371">
        <v>43.1</v>
      </c>
      <c r="D14" s="371">
        <v>47.4</v>
      </c>
      <c r="E14" s="371">
        <v>50.4</v>
      </c>
      <c r="F14" s="371">
        <v>54</v>
      </c>
      <c r="G14" s="371">
        <v>56.3</v>
      </c>
      <c r="H14" s="371">
        <v>59.1</v>
      </c>
      <c r="I14" s="371">
        <v>60.3</v>
      </c>
      <c r="J14" s="371">
        <v>61.9</v>
      </c>
      <c r="K14" s="371">
        <v>63.9</v>
      </c>
      <c r="L14" s="371">
        <v>65.5</v>
      </c>
      <c r="M14" s="371">
        <v>66.599999999999994</v>
      </c>
      <c r="O14" s="371" t="s">
        <v>10</v>
      </c>
      <c r="P14" s="371">
        <f t="shared" si="0"/>
        <v>-0.61492476330766122</v>
      </c>
      <c r="Q14" s="371">
        <f t="shared" si="1"/>
        <v>-0.74106895254047767</v>
      </c>
      <c r="R14" s="371">
        <f t="shared" si="1"/>
        <v>9.3210256199855013E-2</v>
      </c>
      <c r="S14" s="371">
        <f t="shared" si="1"/>
        <v>0.28639702653212984</v>
      </c>
      <c r="T14" s="371">
        <f t="shared" si="1"/>
        <v>0.30670397998413773</v>
      </c>
      <c r="U14" s="371">
        <f t="shared" si="1"/>
        <v>0.22704317440530872</v>
      </c>
      <c r="V14" s="371">
        <f t="shared" si="1"/>
        <v>0.32733378432177229</v>
      </c>
      <c r="W14" s="371">
        <f t="shared" si="1"/>
        <v>0.19308406796313329</v>
      </c>
      <c r="X14" s="371">
        <f t="shared" si="1"/>
        <v>0.20514000169296503</v>
      </c>
      <c r="Y14" s="371">
        <f t="shared" si="1"/>
        <v>0.32137656471299142</v>
      </c>
      <c r="Z14" s="371">
        <f t="shared" si="1"/>
        <v>0.44830908546153159</v>
      </c>
      <c r="AA14" s="371">
        <f t="shared" si="1"/>
        <v>0.48988620892182355</v>
      </c>
    </row>
    <row r="15" spans="1:27" ht="14.4">
      <c r="A15" s="371" t="s">
        <v>11</v>
      </c>
      <c r="B15" s="371">
        <v>45.4</v>
      </c>
      <c r="C15" s="371">
        <v>47.9</v>
      </c>
      <c r="D15" s="371">
        <v>50.7</v>
      </c>
      <c r="E15" s="371">
        <v>53.3</v>
      </c>
      <c r="F15" s="371">
        <v>54.8</v>
      </c>
      <c r="G15" s="371">
        <v>57</v>
      </c>
      <c r="H15" s="371">
        <v>55.2</v>
      </c>
      <c r="I15" s="371">
        <v>56.4</v>
      </c>
      <c r="J15" s="371">
        <v>61.1</v>
      </c>
      <c r="K15" s="371">
        <v>61.3</v>
      </c>
      <c r="L15" s="371">
        <v>64.900000000000006</v>
      </c>
      <c r="M15" s="371">
        <v>66.400000000000006</v>
      </c>
      <c r="O15" s="371" t="s">
        <v>11</v>
      </c>
      <c r="P15" s="371">
        <f t="shared" si="0"/>
        <v>-0.53037260835285771</v>
      </c>
      <c r="Q15" s="371">
        <f t="shared" si="1"/>
        <v>-0.32857763925737377</v>
      </c>
      <c r="R15" s="371">
        <f t="shared" si="1"/>
        <v>0.30505174756316139</v>
      </c>
      <c r="S15" s="371">
        <f t="shared" si="1"/>
        <v>0.46269330937384207</v>
      </c>
      <c r="T15" s="371">
        <f t="shared" si="1"/>
        <v>0.35915691717857423</v>
      </c>
      <c r="U15" s="371">
        <f t="shared" si="1"/>
        <v>0.27542103231128789</v>
      </c>
      <c r="V15" s="371">
        <f t="shared" si="1"/>
        <v>-2.0830331729568101E-2</v>
      </c>
      <c r="W15" s="371">
        <f t="shared" si="1"/>
        <v>-0.12410395631951875</v>
      </c>
      <c r="X15" s="371">
        <f t="shared" si="1"/>
        <v>0.13890645854546058</v>
      </c>
      <c r="Y15" s="371">
        <f t="shared" si="1"/>
        <v>2.4916185700481191E-2</v>
      </c>
      <c r="Z15" s="371">
        <f t="shared" si="1"/>
        <v>0.37739013408908634</v>
      </c>
      <c r="AA15" s="371">
        <f t="shared" si="1"/>
        <v>0.46992103512425604</v>
      </c>
    </row>
    <row r="16" spans="1:27" ht="14.4">
      <c r="A16" s="371" t="s">
        <v>46</v>
      </c>
      <c r="B16" s="372" t="s">
        <v>69</v>
      </c>
      <c r="C16" s="372" t="s">
        <v>69</v>
      </c>
      <c r="D16" s="372" t="s">
        <v>69</v>
      </c>
      <c r="E16" s="372" t="s">
        <v>69</v>
      </c>
      <c r="F16" s="372" t="s">
        <v>69</v>
      </c>
      <c r="G16" s="372" t="s">
        <v>69</v>
      </c>
      <c r="H16" s="372" t="s">
        <v>69</v>
      </c>
      <c r="I16" s="372" t="s">
        <v>69</v>
      </c>
      <c r="J16" s="372" t="s">
        <v>69</v>
      </c>
      <c r="K16" s="372" t="s">
        <v>69</v>
      </c>
      <c r="L16" s="371">
        <v>59.7</v>
      </c>
      <c r="M16" s="371">
        <v>58.8</v>
      </c>
      <c r="O16" s="371" t="s">
        <v>46</v>
      </c>
      <c r="P16" s="371" t="e">
        <f t="shared" si="0"/>
        <v>#VALUE!</v>
      </c>
      <c r="Q16" s="371" t="e">
        <f t="shared" si="1"/>
        <v>#VALUE!</v>
      </c>
      <c r="R16" s="371" t="e">
        <f t="shared" si="1"/>
        <v>#VALUE!</v>
      </c>
      <c r="S16" s="371" t="e">
        <f t="shared" si="1"/>
        <v>#VALUE!</v>
      </c>
      <c r="T16" s="371" t="e">
        <f t="shared" si="1"/>
        <v>#VALUE!</v>
      </c>
      <c r="U16" s="371" t="e">
        <f t="shared" si="1"/>
        <v>#VALUE!</v>
      </c>
      <c r="V16" s="371" t="e">
        <f t="shared" si="1"/>
        <v>#VALUE!</v>
      </c>
      <c r="W16" s="371" t="e">
        <f t="shared" si="1"/>
        <v>#VALUE!</v>
      </c>
      <c r="X16" s="371" t="e">
        <f t="shared" si="1"/>
        <v>#VALUE!</v>
      </c>
      <c r="Y16" s="371" t="e">
        <f t="shared" si="1"/>
        <v>#VALUE!</v>
      </c>
      <c r="Z16" s="371">
        <f t="shared" si="1"/>
        <v>-0.23724077780544522</v>
      </c>
      <c r="AA16" s="371">
        <f t="shared" si="1"/>
        <v>-0.2887555691833531</v>
      </c>
    </row>
    <row r="17" spans="1:27" ht="14.4">
      <c r="A17" s="371" t="s">
        <v>12</v>
      </c>
      <c r="B17" s="371">
        <v>51.4</v>
      </c>
      <c r="C17" s="371">
        <v>51.4</v>
      </c>
      <c r="D17" s="371">
        <v>53.3</v>
      </c>
      <c r="E17" s="371">
        <v>53.7</v>
      </c>
      <c r="F17" s="371">
        <v>54.9</v>
      </c>
      <c r="G17" s="371">
        <v>56.8</v>
      </c>
      <c r="H17" s="371">
        <v>59.6</v>
      </c>
      <c r="I17" s="371">
        <v>64</v>
      </c>
      <c r="J17" s="371">
        <v>64.400000000000006</v>
      </c>
      <c r="K17" s="371">
        <v>64.5</v>
      </c>
      <c r="L17" s="371">
        <v>66.599999999999994</v>
      </c>
      <c r="M17" s="371">
        <v>66.7</v>
      </c>
      <c r="O17" s="371" t="s">
        <v>12</v>
      </c>
      <c r="P17" s="371">
        <f t="shared" si="0"/>
        <v>-6.9179035872112257E-2</v>
      </c>
      <c r="Q17" s="371">
        <f t="shared" si="1"/>
        <v>-2.7802723321776992E-2</v>
      </c>
      <c r="R17" s="371">
        <f t="shared" si="1"/>
        <v>0.47195716500091728</v>
      </c>
      <c r="S17" s="371">
        <f t="shared" si="1"/>
        <v>0.48701003804166482</v>
      </c>
      <c r="T17" s="371">
        <f t="shared" si="1"/>
        <v>0.36571353432787895</v>
      </c>
      <c r="U17" s="371">
        <f t="shared" si="1"/>
        <v>0.26159878719529367</v>
      </c>
      <c r="V17" s="371">
        <f t="shared" si="1"/>
        <v>0.37197020945655956</v>
      </c>
      <c r="W17" s="371">
        <f t="shared" si="1"/>
        <v>0.49400603971847018</v>
      </c>
      <c r="X17" s="371">
        <f t="shared" si="1"/>
        <v>0.41211982402891778</v>
      </c>
      <c r="Y17" s="371">
        <f t="shared" si="1"/>
        <v>0.38979049833126317</v>
      </c>
      <c r="Z17" s="371">
        <f t="shared" si="1"/>
        <v>0.57832716297768172</v>
      </c>
      <c r="AA17" s="371">
        <f t="shared" si="1"/>
        <v>0.49986879582060872</v>
      </c>
    </row>
    <row r="18" spans="1:27" ht="14.4">
      <c r="A18" s="371" t="s">
        <v>13</v>
      </c>
      <c r="B18" s="372" t="s">
        <v>69</v>
      </c>
      <c r="C18" s="372" t="s">
        <v>69</v>
      </c>
      <c r="D18" s="371">
        <v>22</v>
      </c>
      <c r="E18" s="371">
        <v>11.1</v>
      </c>
      <c r="F18" s="371">
        <v>25.2</v>
      </c>
      <c r="G18" s="371">
        <v>25.7</v>
      </c>
      <c r="H18" s="371">
        <v>34</v>
      </c>
      <c r="I18" s="371">
        <v>42.2</v>
      </c>
      <c r="J18" s="371">
        <v>50</v>
      </c>
      <c r="K18" s="371">
        <v>52</v>
      </c>
      <c r="L18" s="371">
        <v>55.3</v>
      </c>
      <c r="M18" s="371">
        <v>56.6</v>
      </c>
      <c r="O18" s="371" t="s">
        <v>13</v>
      </c>
      <c r="P18" s="371" t="e">
        <f t="shared" si="0"/>
        <v>#VALUE!</v>
      </c>
      <c r="Q18" s="371" t="e">
        <f t="shared" si="1"/>
        <v>#VALUE!</v>
      </c>
      <c r="R18" s="371">
        <f t="shared" si="1"/>
        <v>-1.5373272833843796</v>
      </c>
      <c r="S18" s="371">
        <f t="shared" si="1"/>
        <v>-2.1027215650814202</v>
      </c>
      <c r="T18" s="371">
        <f t="shared" si="1"/>
        <v>-1.5816017590155838</v>
      </c>
      <c r="U18" s="371">
        <f t="shared" si="1"/>
        <v>-1.8877603283417721</v>
      </c>
      <c r="V18" s="371">
        <f t="shared" si="1"/>
        <v>-1.9134147574445477</v>
      </c>
      <c r="W18" s="371">
        <f t="shared" si="1"/>
        <v>-1.2789936857589186</v>
      </c>
      <c r="X18" s="371">
        <f t="shared" si="1"/>
        <v>-0.78008395262616714</v>
      </c>
      <c r="Y18" s="371">
        <f t="shared" si="1"/>
        <v>-1.0354997853827277</v>
      </c>
      <c r="Z18" s="371">
        <f t="shared" si="1"/>
        <v>-0.75731308787004925</v>
      </c>
      <c r="AA18" s="371">
        <f t="shared" si="1"/>
        <v>-0.5083724809566077</v>
      </c>
    </row>
    <row r="19" spans="1:27" ht="14.4">
      <c r="A19" s="371" t="s">
        <v>14</v>
      </c>
      <c r="B19" s="372" t="s">
        <v>69</v>
      </c>
      <c r="C19" s="372" t="s">
        <v>69</v>
      </c>
      <c r="D19" s="371">
        <v>45.6</v>
      </c>
      <c r="E19" s="371">
        <v>47</v>
      </c>
      <c r="F19" s="371">
        <v>42.2</v>
      </c>
      <c r="G19" s="371">
        <v>39.6</v>
      </c>
      <c r="H19" s="371">
        <v>46.8</v>
      </c>
      <c r="I19" s="371">
        <v>44.9</v>
      </c>
      <c r="J19" s="371">
        <v>48.9</v>
      </c>
      <c r="K19" s="371">
        <v>50.9</v>
      </c>
      <c r="L19" s="371">
        <v>51.1</v>
      </c>
      <c r="M19" s="371">
        <v>51</v>
      </c>
      <c r="O19" s="371" t="s">
        <v>14</v>
      </c>
      <c r="P19" s="371" t="e">
        <f t="shared" si="0"/>
        <v>#VALUE!</v>
      </c>
      <c r="Q19" s="371" t="e">
        <f t="shared" si="1"/>
        <v>#VALUE!</v>
      </c>
      <c r="R19" s="371">
        <f t="shared" si="1"/>
        <v>-2.2339648180129939E-2</v>
      </c>
      <c r="S19" s="371">
        <f t="shared" si="1"/>
        <v>7.9704832855639562E-2</v>
      </c>
      <c r="T19" s="371">
        <f t="shared" si="1"/>
        <v>-0.46697684363380348</v>
      </c>
      <c r="U19" s="371">
        <f t="shared" si="1"/>
        <v>-0.92711429278018942</v>
      </c>
      <c r="V19" s="371">
        <f t="shared" si="1"/>
        <v>-0.7707222739939944</v>
      </c>
      <c r="W19" s="371">
        <f t="shared" si="1"/>
        <v>-1.0594019766401597</v>
      </c>
      <c r="X19" s="371">
        <f t="shared" si="1"/>
        <v>-0.87115507445398621</v>
      </c>
      <c r="Y19" s="371">
        <f t="shared" si="1"/>
        <v>-1.160925330349559</v>
      </c>
      <c r="Z19" s="371">
        <f t="shared" si="1"/>
        <v>-1.25374574747717</v>
      </c>
      <c r="AA19" s="371">
        <f t="shared" si="1"/>
        <v>-1.0673973472885296</v>
      </c>
    </row>
    <row r="20" spans="1:27" ht="14.4">
      <c r="A20" s="371" t="s">
        <v>15</v>
      </c>
      <c r="B20" s="372" t="s">
        <v>69</v>
      </c>
      <c r="C20" s="372" t="s">
        <v>69</v>
      </c>
      <c r="D20" s="371">
        <v>32.700000000000003</v>
      </c>
      <c r="E20" s="371">
        <v>32.5</v>
      </c>
      <c r="F20" s="371">
        <v>37</v>
      </c>
      <c r="G20" s="371">
        <v>42.9</v>
      </c>
      <c r="H20" s="371">
        <v>51.7</v>
      </c>
      <c r="I20" s="371">
        <v>57.7</v>
      </c>
      <c r="J20" s="371">
        <v>60.4</v>
      </c>
      <c r="K20" s="371">
        <v>62.2</v>
      </c>
      <c r="L20" s="371">
        <v>62.2</v>
      </c>
      <c r="M20" s="371">
        <v>53.5</v>
      </c>
      <c r="O20" s="371" t="s">
        <v>15</v>
      </c>
      <c r="P20" s="371" t="e">
        <f t="shared" si="0"/>
        <v>#VALUE!</v>
      </c>
      <c r="Q20" s="371" t="e">
        <f t="shared" si="1"/>
        <v>#VALUE!</v>
      </c>
      <c r="R20" s="371">
        <f t="shared" si="1"/>
        <v>-0.85044729623669002</v>
      </c>
      <c r="S20" s="371">
        <f t="shared" si="1"/>
        <v>-0.80177658135292218</v>
      </c>
      <c r="T20" s="371">
        <f t="shared" si="1"/>
        <v>-0.8079209353976422</v>
      </c>
      <c r="U20" s="371">
        <f t="shared" si="1"/>
        <v>-0.69904724836628873</v>
      </c>
      <c r="V20" s="371">
        <f t="shared" si="1"/>
        <v>-0.33328530767307885</v>
      </c>
      <c r="W20" s="371">
        <f t="shared" si="1"/>
        <v>-1.8374614891967681E-2</v>
      </c>
      <c r="X20" s="371">
        <f t="shared" si="1"/>
        <v>8.0952108291393751E-2</v>
      </c>
      <c r="Y20" s="371">
        <f t="shared" si="1"/>
        <v>0.12753708612788917</v>
      </c>
      <c r="Z20" s="371">
        <f t="shared" si="1"/>
        <v>5.825485291307942E-2</v>
      </c>
      <c r="AA20" s="371">
        <f t="shared" si="1"/>
        <v>-0.81783267481892175</v>
      </c>
    </row>
    <row r="21" spans="1:27" ht="14.4">
      <c r="A21" s="371" t="s">
        <v>16</v>
      </c>
      <c r="B21" s="371">
        <v>56.8</v>
      </c>
      <c r="C21" s="371">
        <v>60.1</v>
      </c>
      <c r="D21" s="371">
        <v>61</v>
      </c>
      <c r="E21" s="371">
        <v>62.6</v>
      </c>
      <c r="F21" s="371">
        <v>63.8</v>
      </c>
      <c r="G21" s="371">
        <v>62.5</v>
      </c>
      <c r="H21" s="371">
        <v>63.6</v>
      </c>
      <c r="I21" s="371">
        <v>61</v>
      </c>
      <c r="J21" s="371">
        <v>66</v>
      </c>
      <c r="K21" s="371">
        <v>66</v>
      </c>
      <c r="L21" s="371">
        <v>62.5</v>
      </c>
      <c r="M21" s="371">
        <v>62.8</v>
      </c>
      <c r="O21" s="371" t="s">
        <v>16</v>
      </c>
      <c r="P21" s="371">
        <f t="shared" si="0"/>
        <v>0.34589517936055858</v>
      </c>
      <c r="Q21" s="371">
        <f t="shared" si="1"/>
        <v>0.71983778200384951</v>
      </c>
      <c r="R21" s="371">
        <f t="shared" si="1"/>
        <v>0.96625397818196501</v>
      </c>
      <c r="S21" s="371">
        <f t="shared" si="1"/>
        <v>1.0280572509007129</v>
      </c>
      <c r="T21" s="371">
        <f t="shared" si="1"/>
        <v>0.94925246061598723</v>
      </c>
      <c r="U21" s="371">
        <f t="shared" si="1"/>
        <v>0.65553277300112267</v>
      </c>
      <c r="V21" s="371">
        <f t="shared" si="1"/>
        <v>0.72906161053485752</v>
      </c>
      <c r="W21" s="371">
        <f t="shared" si="1"/>
        <v>0.25001525180873779</v>
      </c>
      <c r="X21" s="371">
        <f t="shared" si="1"/>
        <v>0.5445869103239267</v>
      </c>
      <c r="Y21" s="371">
        <f t="shared" si="1"/>
        <v>0.5608253323769421</v>
      </c>
      <c r="Z21" s="371">
        <f t="shared" si="1"/>
        <v>9.3714328599302038E-2</v>
      </c>
      <c r="AA21" s="371">
        <f t="shared" si="1"/>
        <v>0.11054790676801968</v>
      </c>
    </row>
    <row r="22" spans="1:27" ht="14.4">
      <c r="A22" s="371" t="s">
        <v>17</v>
      </c>
      <c r="B22" s="372" t="s">
        <v>69</v>
      </c>
      <c r="C22" s="372" t="s">
        <v>69</v>
      </c>
      <c r="D22" s="371">
        <v>43.3</v>
      </c>
      <c r="E22" s="371">
        <v>45.9</v>
      </c>
      <c r="F22" s="371">
        <v>48.9</v>
      </c>
      <c r="G22" s="371">
        <v>46.4</v>
      </c>
      <c r="H22" s="371">
        <v>50.8</v>
      </c>
      <c r="I22" s="371">
        <v>51.1</v>
      </c>
      <c r="J22" s="371">
        <v>58.7</v>
      </c>
      <c r="K22" s="371">
        <v>59.3</v>
      </c>
      <c r="L22" s="371">
        <v>48.5</v>
      </c>
      <c r="M22" s="371">
        <v>49.2</v>
      </c>
      <c r="O22" s="371" t="s">
        <v>17</v>
      </c>
      <c r="P22" s="371" t="e">
        <f t="shared" si="0"/>
        <v>#VALUE!</v>
      </c>
      <c r="Q22" s="371" t="e">
        <f t="shared" ref="Q22:Q33" si="2">(C22-C$34)/C$35</f>
        <v>#VALUE!</v>
      </c>
      <c r="R22" s="371">
        <f t="shared" ref="R22:R33" si="3">(D22-D$34)/D$35</f>
        <v>-0.16998674822122234</v>
      </c>
      <c r="S22" s="371">
        <f t="shared" ref="S22:S33" si="4">(E22-E$34)/E$35</f>
        <v>1.2833829019127899E-2</v>
      </c>
      <c r="T22" s="371">
        <f t="shared" ref="T22:T33" si="5">(F22-F$34)/F$35</f>
        <v>-2.7683494630396353E-2</v>
      </c>
      <c r="U22" s="371">
        <f t="shared" ref="U22:U33" si="6">(G22-G$34)/G$35</f>
        <v>-0.45715795883639382</v>
      </c>
      <c r="V22" s="371">
        <f t="shared" ref="V22:V33" si="7">(H22-H$34)/H$35</f>
        <v>-0.41363087291569639</v>
      </c>
      <c r="W22" s="371">
        <f t="shared" ref="W22:W33" si="8">(I22-I$34)/I$35</f>
        <v>-0.55515434829337917</v>
      </c>
      <c r="X22" s="371">
        <f t="shared" ref="X22:X33" si="9">(J22-J$34)/J$35</f>
        <v>-5.979417089705337E-2</v>
      </c>
      <c r="Y22" s="371">
        <f t="shared" ref="Y22:Y33" si="10">(K22-K$34)/K$35</f>
        <v>-0.20313025969375734</v>
      </c>
      <c r="Z22" s="371">
        <f t="shared" ref="Z22:Z33" si="11">(L22-L$34)/L$35</f>
        <v>-1.561061203424436</v>
      </c>
      <c r="AA22" s="371">
        <f t="shared" ref="AA22:AA33" si="12">(M22-M$34)/M$35</f>
        <v>-1.2470839114666472</v>
      </c>
    </row>
    <row r="23" spans="1:27" ht="14.4">
      <c r="A23" s="371" t="s">
        <v>18</v>
      </c>
      <c r="B23" s="372" t="s">
        <v>69</v>
      </c>
      <c r="C23" s="372" t="s">
        <v>69</v>
      </c>
      <c r="D23" s="371">
        <v>5.9</v>
      </c>
      <c r="E23" s="371">
        <v>8.1</v>
      </c>
      <c r="F23" s="371">
        <v>10.8</v>
      </c>
      <c r="G23" s="371">
        <v>10.4</v>
      </c>
      <c r="H23" s="371">
        <v>45.9</v>
      </c>
      <c r="I23" s="371">
        <v>36</v>
      </c>
      <c r="J23" s="371">
        <v>28.5</v>
      </c>
      <c r="K23" s="371">
        <v>42.3</v>
      </c>
      <c r="L23" s="371">
        <v>46.6</v>
      </c>
      <c r="M23" s="371">
        <v>38.1</v>
      </c>
      <c r="O23" s="371" t="s">
        <v>18</v>
      </c>
      <c r="P23" s="371" t="e">
        <f t="shared" si="0"/>
        <v>#VALUE!</v>
      </c>
      <c r="Q23" s="371" t="e">
        <f t="shared" si="2"/>
        <v>#VALUE!</v>
      </c>
      <c r="R23" s="371">
        <f t="shared" si="3"/>
        <v>-2.5708569836720243</v>
      </c>
      <c r="S23" s="371">
        <f t="shared" si="4"/>
        <v>-2.2850970300900881</v>
      </c>
      <c r="T23" s="371">
        <f t="shared" si="5"/>
        <v>-2.5257546285154446</v>
      </c>
      <c r="U23" s="371">
        <f t="shared" si="6"/>
        <v>-2.9451620797153124</v>
      </c>
      <c r="V23" s="371">
        <f t="shared" si="7"/>
        <v>-0.85106783923661133</v>
      </c>
      <c r="W23" s="371">
        <f t="shared" si="8"/>
        <v>-1.7832413141056993</v>
      </c>
      <c r="X23" s="371">
        <f t="shared" si="9"/>
        <v>-2.5601104247153557</v>
      </c>
      <c r="Y23" s="371">
        <f t="shared" si="10"/>
        <v>-2.141525045544785</v>
      </c>
      <c r="Z23" s="371">
        <f t="shared" si="11"/>
        <v>-1.7856378827705144</v>
      </c>
      <c r="AA23" s="371">
        <f t="shared" si="12"/>
        <v>-2.3551510572317067</v>
      </c>
    </row>
    <row r="24" spans="1:27" ht="14.4">
      <c r="A24" s="371" t="s">
        <v>19</v>
      </c>
      <c r="B24" s="371">
        <v>57.4</v>
      </c>
      <c r="C24" s="371">
        <v>56.4</v>
      </c>
      <c r="D24" s="371">
        <v>58.5</v>
      </c>
      <c r="E24" s="371">
        <v>59.4</v>
      </c>
      <c r="F24" s="371">
        <v>70.2</v>
      </c>
      <c r="G24" s="371">
        <v>69.8</v>
      </c>
      <c r="H24" s="371">
        <v>72.400000000000006</v>
      </c>
      <c r="I24" s="371">
        <v>74.900000000000006</v>
      </c>
      <c r="J24" s="371">
        <v>73.900000000000006</v>
      </c>
      <c r="K24" s="371">
        <v>71.900000000000006</v>
      </c>
      <c r="L24" s="371">
        <v>69.3</v>
      </c>
      <c r="M24" s="371">
        <v>70.5</v>
      </c>
      <c r="O24" s="371" t="s">
        <v>19</v>
      </c>
      <c r="P24" s="371">
        <f t="shared" si="0"/>
        <v>0.39201453660863322</v>
      </c>
      <c r="Q24" s="371">
        <f t="shared" si="2"/>
        <v>0.40187572801478982</v>
      </c>
      <c r="R24" s="371">
        <f t="shared" si="3"/>
        <v>0.80576799987643011</v>
      </c>
      <c r="S24" s="371">
        <f t="shared" si="4"/>
        <v>0.83352342155813364</v>
      </c>
      <c r="T24" s="371">
        <f t="shared" si="5"/>
        <v>1.3688759581714811</v>
      </c>
      <c r="U24" s="371">
        <f t="shared" si="6"/>
        <v>1.1600447197349033</v>
      </c>
      <c r="V24" s="371">
        <f t="shared" si="7"/>
        <v>1.5146626929071134</v>
      </c>
      <c r="W24" s="371">
        <f t="shared" si="8"/>
        <v>1.3805059024571651</v>
      </c>
      <c r="X24" s="371">
        <f t="shared" si="9"/>
        <v>1.198643148905536</v>
      </c>
      <c r="Y24" s="371">
        <f t="shared" si="10"/>
        <v>1.2335623462899463</v>
      </c>
      <c r="Z24" s="371">
        <f t="shared" si="11"/>
        <v>0.8974624441536887</v>
      </c>
      <c r="AA24" s="371">
        <f t="shared" si="12"/>
        <v>0.87920709797441254</v>
      </c>
    </row>
    <row r="25" spans="1:27" ht="14.4">
      <c r="A25" s="371" t="s">
        <v>20</v>
      </c>
      <c r="B25" s="371">
        <v>65.900000000000006</v>
      </c>
      <c r="C25" s="371">
        <v>64.2</v>
      </c>
      <c r="D25" s="371">
        <v>66.2</v>
      </c>
      <c r="E25" s="371">
        <v>66.900000000000006</v>
      </c>
      <c r="F25" s="371">
        <v>68.400000000000006</v>
      </c>
      <c r="G25" s="371">
        <v>67.2</v>
      </c>
      <c r="H25" s="371">
        <v>67.900000000000006</v>
      </c>
      <c r="I25" s="371">
        <v>66.900000000000006</v>
      </c>
      <c r="J25" s="371">
        <v>66.599999999999994</v>
      </c>
      <c r="K25" s="371">
        <v>65.8</v>
      </c>
      <c r="L25" s="371">
        <v>65.900000000000006</v>
      </c>
      <c r="M25" s="371">
        <v>66.599999999999994</v>
      </c>
      <c r="O25" s="371" t="s">
        <v>20</v>
      </c>
      <c r="P25" s="371">
        <f t="shared" si="0"/>
        <v>1.0453720976230232</v>
      </c>
      <c r="Q25" s="371">
        <f t="shared" si="2"/>
        <v>1.0721741120998345</v>
      </c>
      <c r="R25" s="371">
        <f t="shared" si="3"/>
        <v>1.3000648130574779</v>
      </c>
      <c r="S25" s="371">
        <f t="shared" si="4"/>
        <v>1.2894620840798039</v>
      </c>
      <c r="T25" s="371">
        <f t="shared" si="5"/>
        <v>1.2508568494839989</v>
      </c>
      <c r="U25" s="371">
        <f t="shared" si="6"/>
        <v>0.98035553322698166</v>
      </c>
      <c r="V25" s="371">
        <f t="shared" si="7"/>
        <v>1.1129348666940282</v>
      </c>
      <c r="W25" s="371">
        <f t="shared" si="8"/>
        <v>0.72986380136454532</v>
      </c>
      <c r="X25" s="371">
        <f t="shared" si="9"/>
        <v>0.59426206768455481</v>
      </c>
      <c r="Y25" s="371">
        <f t="shared" si="10"/>
        <v>0.53802068783751789</v>
      </c>
      <c r="Z25" s="371">
        <f t="shared" si="11"/>
        <v>0.49558838637649621</v>
      </c>
      <c r="AA25" s="371">
        <f t="shared" si="12"/>
        <v>0.48988620892182355</v>
      </c>
    </row>
    <row r="26" spans="1:27" ht="14.4">
      <c r="A26" s="371" t="s">
        <v>21</v>
      </c>
      <c r="B26" s="372" t="s">
        <v>69</v>
      </c>
      <c r="C26" s="372" t="s">
        <v>69</v>
      </c>
      <c r="D26" s="371">
        <v>28.3</v>
      </c>
      <c r="E26" s="371">
        <v>29.5</v>
      </c>
      <c r="F26" s="371">
        <v>37.1</v>
      </c>
      <c r="G26" s="371">
        <v>48.2</v>
      </c>
      <c r="H26" s="371">
        <v>42.9</v>
      </c>
      <c r="I26" s="371">
        <v>36.799999999999997</v>
      </c>
      <c r="J26" s="371">
        <v>38.9</v>
      </c>
      <c r="K26" s="371">
        <v>41.2</v>
      </c>
      <c r="L26" s="371">
        <v>41.4</v>
      </c>
      <c r="M26" s="371">
        <v>36.1</v>
      </c>
      <c r="O26" s="371" t="s">
        <v>21</v>
      </c>
      <c r="P26" s="371" t="e">
        <f t="shared" si="0"/>
        <v>#VALUE!</v>
      </c>
      <c r="Q26" s="371" t="e">
        <f t="shared" si="2"/>
        <v>#VALUE!</v>
      </c>
      <c r="R26" s="371">
        <f t="shared" si="3"/>
        <v>-1.1329026180544315</v>
      </c>
      <c r="S26" s="371">
        <f t="shared" si="4"/>
        <v>-0.98415204636159015</v>
      </c>
      <c r="T26" s="371">
        <f t="shared" si="5"/>
        <v>-0.80136431824833754</v>
      </c>
      <c r="U26" s="371">
        <f t="shared" si="6"/>
        <v>-0.33275775279244763</v>
      </c>
      <c r="V26" s="371">
        <f t="shared" si="7"/>
        <v>-1.1188863900453347</v>
      </c>
      <c r="W26" s="371">
        <f t="shared" si="8"/>
        <v>-1.7181771039964375</v>
      </c>
      <c r="X26" s="371">
        <f t="shared" si="9"/>
        <v>-1.6990743637977948</v>
      </c>
      <c r="Y26" s="371">
        <f t="shared" si="10"/>
        <v>-2.2669505905116156</v>
      </c>
      <c r="Z26" s="371">
        <f t="shared" si="11"/>
        <v>-2.4002687946650458</v>
      </c>
      <c r="AA26" s="371">
        <f t="shared" si="12"/>
        <v>-2.5548027952073933</v>
      </c>
    </row>
    <row r="27" spans="1:27" ht="14.4">
      <c r="A27" s="371" t="s">
        <v>38</v>
      </c>
      <c r="B27" s="371">
        <v>35.799999999999997</v>
      </c>
      <c r="C27" s="371">
        <v>38.299999999999997</v>
      </c>
      <c r="D27" s="371">
        <v>41</v>
      </c>
      <c r="E27" s="371">
        <v>44.3</v>
      </c>
      <c r="F27" s="371">
        <v>51.4</v>
      </c>
      <c r="G27" s="371">
        <v>56.5</v>
      </c>
      <c r="H27" s="371">
        <v>61</v>
      </c>
      <c r="I27" s="371">
        <v>59.9</v>
      </c>
      <c r="J27" s="371">
        <v>55.5</v>
      </c>
      <c r="K27" s="371">
        <v>58.4</v>
      </c>
      <c r="L27" s="371">
        <v>56.9</v>
      </c>
      <c r="M27" s="371">
        <v>61.5</v>
      </c>
      <c r="O27" s="371" t="s">
        <v>38</v>
      </c>
      <c r="P27" s="371">
        <f t="shared" si="0"/>
        <v>-1.2682823243220507</v>
      </c>
      <c r="Q27" s="371">
        <f t="shared" si="2"/>
        <v>-1.1535602658235822</v>
      </c>
      <c r="R27" s="371">
        <f t="shared" si="3"/>
        <v>-0.31763384826231428</v>
      </c>
      <c r="S27" s="371">
        <f t="shared" si="4"/>
        <v>-8.443308565216176E-2</v>
      </c>
      <c r="T27" s="371">
        <f t="shared" si="5"/>
        <v>0.13623193410221834</v>
      </c>
      <c r="U27" s="371">
        <f t="shared" si="6"/>
        <v>0.24086541952130289</v>
      </c>
      <c r="V27" s="371">
        <f t="shared" si="7"/>
        <v>0.49695219983396371</v>
      </c>
      <c r="W27" s="371">
        <f t="shared" si="8"/>
        <v>0.16055196290850243</v>
      </c>
      <c r="X27" s="371">
        <f t="shared" si="9"/>
        <v>-0.32472834348707236</v>
      </c>
      <c r="Y27" s="371">
        <f t="shared" si="10"/>
        <v>-0.30575116012116454</v>
      </c>
      <c r="Z27" s="371">
        <f t="shared" si="11"/>
        <v>-0.56819588421019329</v>
      </c>
      <c r="AA27" s="371">
        <f t="shared" si="12"/>
        <v>-1.9225722916176195E-2</v>
      </c>
    </row>
    <row r="28" spans="1:27" ht="14.4">
      <c r="A28" s="371" t="s">
        <v>22</v>
      </c>
      <c r="B28" s="372" t="s">
        <v>69</v>
      </c>
      <c r="C28" s="372" t="s">
        <v>69</v>
      </c>
      <c r="D28" s="372" t="s">
        <v>69</v>
      </c>
      <c r="E28" s="371">
        <v>23</v>
      </c>
      <c r="F28" s="371">
        <v>28.6</v>
      </c>
      <c r="G28" s="371">
        <v>30.6</v>
      </c>
      <c r="H28" s="371">
        <v>33.5</v>
      </c>
      <c r="I28" s="371">
        <v>40.5</v>
      </c>
      <c r="J28" s="371">
        <v>43.4</v>
      </c>
      <c r="K28" s="371">
        <v>50</v>
      </c>
      <c r="L28" s="371">
        <v>56.8</v>
      </c>
      <c r="M28" s="372" t="s">
        <v>69</v>
      </c>
      <c r="O28" s="371" t="s">
        <v>22</v>
      </c>
      <c r="P28" s="371" t="e">
        <f t="shared" si="0"/>
        <v>#VALUE!</v>
      </c>
      <c r="Q28" s="371" t="e">
        <f t="shared" si="2"/>
        <v>#VALUE!</v>
      </c>
      <c r="R28" s="371" t="e">
        <f t="shared" si="3"/>
        <v>#VALUE!</v>
      </c>
      <c r="S28" s="371">
        <f t="shared" si="4"/>
        <v>-1.379298887213704</v>
      </c>
      <c r="T28" s="371">
        <f t="shared" si="5"/>
        <v>-1.3586767759392275</v>
      </c>
      <c r="U28" s="371">
        <f t="shared" si="6"/>
        <v>-1.5491153229999191</v>
      </c>
      <c r="V28" s="371">
        <f t="shared" si="7"/>
        <v>-1.958051182579335</v>
      </c>
      <c r="W28" s="371">
        <f t="shared" si="8"/>
        <v>-1.4172551322411004</v>
      </c>
      <c r="X28" s="371">
        <f t="shared" si="9"/>
        <v>-1.3265106835930809</v>
      </c>
      <c r="Y28" s="371">
        <f t="shared" si="10"/>
        <v>-1.2635462307769663</v>
      </c>
      <c r="Z28" s="371">
        <f t="shared" si="11"/>
        <v>-0.58001570943893443</v>
      </c>
      <c r="AA28" s="371" t="e">
        <f t="shared" si="12"/>
        <v>#VALUE!</v>
      </c>
    </row>
    <row r="29" spans="1:27" ht="14.4">
      <c r="A29" s="371" t="s">
        <v>23</v>
      </c>
      <c r="B29" s="372" t="s">
        <v>69</v>
      </c>
      <c r="C29" s="372" t="s">
        <v>69</v>
      </c>
      <c r="D29" s="371">
        <v>34.299999999999997</v>
      </c>
      <c r="E29" s="371">
        <v>45.3</v>
      </c>
      <c r="F29" s="371">
        <v>40.299999999999997</v>
      </c>
      <c r="G29" s="371">
        <v>46.9</v>
      </c>
      <c r="H29" s="371">
        <v>52.4</v>
      </c>
      <c r="I29" s="371">
        <v>49.6</v>
      </c>
      <c r="J29" s="371">
        <v>61</v>
      </c>
      <c r="K29" s="371">
        <v>63.6</v>
      </c>
      <c r="L29" s="371">
        <v>66.900000000000006</v>
      </c>
      <c r="M29" s="371">
        <v>69</v>
      </c>
      <c r="O29" s="371" t="s">
        <v>23</v>
      </c>
      <c r="P29" s="371" t="e">
        <f t="shared" si="0"/>
        <v>#VALUE!</v>
      </c>
      <c r="Q29" s="371" t="e">
        <f t="shared" si="2"/>
        <v>#VALUE!</v>
      </c>
      <c r="R29" s="371">
        <f t="shared" si="3"/>
        <v>-0.74773627012114796</v>
      </c>
      <c r="S29" s="371">
        <f t="shared" si="4"/>
        <v>-2.3641263982605777E-2</v>
      </c>
      <c r="T29" s="371">
        <f t="shared" si="5"/>
        <v>-0.59155256947059098</v>
      </c>
      <c r="U29" s="371">
        <f t="shared" si="6"/>
        <v>-0.42260234604640884</v>
      </c>
      <c r="V29" s="371">
        <f t="shared" si="7"/>
        <v>-0.27079431248437708</v>
      </c>
      <c r="W29" s="371">
        <f t="shared" si="8"/>
        <v>-0.67714974224824542</v>
      </c>
      <c r="X29" s="371">
        <f t="shared" si="9"/>
        <v>0.13062726565202237</v>
      </c>
      <c r="Y29" s="371">
        <f t="shared" si="10"/>
        <v>0.28716959790385599</v>
      </c>
      <c r="Z29" s="371">
        <f t="shared" si="11"/>
        <v>0.61378663866390604</v>
      </c>
      <c r="AA29" s="371">
        <f t="shared" si="12"/>
        <v>0.72946829449264772</v>
      </c>
    </row>
    <row r="30" spans="1:27" ht="14.4">
      <c r="A30" s="371" t="s">
        <v>24</v>
      </c>
      <c r="B30" s="372" t="s">
        <v>69</v>
      </c>
      <c r="C30" s="371">
        <v>36.299999999999997</v>
      </c>
      <c r="D30" s="371">
        <v>37.6</v>
      </c>
      <c r="E30" s="371">
        <v>29.8</v>
      </c>
      <c r="F30" s="371">
        <v>36.299999999999997</v>
      </c>
      <c r="G30" s="371">
        <v>61.1</v>
      </c>
      <c r="H30" s="371">
        <v>47.7</v>
      </c>
      <c r="I30" s="371">
        <v>59.9</v>
      </c>
      <c r="J30" s="371">
        <v>45.7</v>
      </c>
      <c r="K30" s="371">
        <v>62.4</v>
      </c>
      <c r="L30" s="371">
        <v>68.099999999999994</v>
      </c>
      <c r="M30" s="371">
        <v>65.900000000000006</v>
      </c>
      <c r="O30" s="371" t="s">
        <v>24</v>
      </c>
      <c r="P30" s="371" t="e">
        <f t="shared" si="0"/>
        <v>#VALUE!</v>
      </c>
      <c r="Q30" s="371">
        <f t="shared" si="2"/>
        <v>-1.325431646358209</v>
      </c>
      <c r="R30" s="371">
        <f t="shared" si="3"/>
        <v>-0.53589477875784164</v>
      </c>
      <c r="S30" s="371">
        <f t="shared" si="4"/>
        <v>-0.96591449986072331</v>
      </c>
      <c r="T30" s="371">
        <f t="shared" si="5"/>
        <v>-0.85381725544277454</v>
      </c>
      <c r="U30" s="371">
        <f t="shared" si="6"/>
        <v>0.55877705718916482</v>
      </c>
      <c r="V30" s="371">
        <f t="shared" si="7"/>
        <v>-0.6903767087513768</v>
      </c>
      <c r="W30" s="371">
        <f t="shared" si="8"/>
        <v>0.16055196290850243</v>
      </c>
      <c r="X30" s="371">
        <f t="shared" si="9"/>
        <v>-1.1360892470440047</v>
      </c>
      <c r="Y30" s="371">
        <f t="shared" si="10"/>
        <v>0.15034173066731255</v>
      </c>
      <c r="Z30" s="371">
        <f t="shared" si="11"/>
        <v>0.75562454140879654</v>
      </c>
      <c r="AA30" s="371">
        <f t="shared" si="12"/>
        <v>0.42000810063033445</v>
      </c>
    </row>
    <row r="31" spans="1:27" ht="14.4">
      <c r="A31" s="371" t="s">
        <v>25</v>
      </c>
      <c r="B31" s="371">
        <v>49.2</v>
      </c>
      <c r="C31" s="371">
        <v>40.799999999999997</v>
      </c>
      <c r="D31" s="371">
        <v>39.9</v>
      </c>
      <c r="E31" s="371">
        <v>43.2</v>
      </c>
      <c r="F31" s="371">
        <v>49.1</v>
      </c>
      <c r="G31" s="371">
        <v>51.9</v>
      </c>
      <c r="H31" s="371">
        <v>56.7</v>
      </c>
      <c r="I31" s="371">
        <v>55.5</v>
      </c>
      <c r="J31" s="371">
        <v>55.4</v>
      </c>
      <c r="K31" s="371">
        <v>58.7</v>
      </c>
      <c r="L31" s="371">
        <v>59.3</v>
      </c>
      <c r="M31" s="371">
        <v>58</v>
      </c>
      <c r="O31" s="371" t="s">
        <v>25</v>
      </c>
      <c r="P31" s="371">
        <f t="shared" si="0"/>
        <v>-0.23828334578171861</v>
      </c>
      <c r="Q31" s="371">
        <f t="shared" si="2"/>
        <v>-0.93872104015529878</v>
      </c>
      <c r="R31" s="371">
        <f t="shared" si="3"/>
        <v>-0.3882476787167497</v>
      </c>
      <c r="S31" s="371">
        <f t="shared" si="4"/>
        <v>-0.15130408948867299</v>
      </c>
      <c r="T31" s="371">
        <f t="shared" si="5"/>
        <v>-1.457026033178699E-2</v>
      </c>
      <c r="U31" s="371">
        <f t="shared" si="6"/>
        <v>-7.7046218146559042E-2</v>
      </c>
      <c r="V31" s="371">
        <f t="shared" si="7"/>
        <v>0.11307894367479364</v>
      </c>
      <c r="W31" s="371">
        <f t="shared" si="8"/>
        <v>-0.19730119269243837</v>
      </c>
      <c r="X31" s="371">
        <f t="shared" si="9"/>
        <v>-0.33300753638051056</v>
      </c>
      <c r="Y31" s="371">
        <f t="shared" si="10"/>
        <v>-0.27154419331202823</v>
      </c>
      <c r="Z31" s="371">
        <f t="shared" si="11"/>
        <v>-0.28452007872040985</v>
      </c>
      <c r="AA31" s="371">
        <f t="shared" si="12"/>
        <v>-0.36861626437362738</v>
      </c>
    </row>
    <row r="32" spans="1:27" ht="14.4">
      <c r="A32" s="371" t="s">
        <v>26</v>
      </c>
      <c r="B32" s="371">
        <v>64.7</v>
      </c>
      <c r="C32" s="371">
        <v>60</v>
      </c>
      <c r="D32" s="371">
        <v>49.8</v>
      </c>
      <c r="E32" s="371">
        <v>48.2</v>
      </c>
      <c r="F32" s="371">
        <v>58.1</v>
      </c>
      <c r="G32" s="371">
        <v>59.3</v>
      </c>
      <c r="H32" s="371">
        <v>58.5</v>
      </c>
      <c r="I32" s="371">
        <v>58.9</v>
      </c>
      <c r="J32" s="371">
        <v>54.3</v>
      </c>
      <c r="K32" s="371">
        <v>57</v>
      </c>
      <c r="L32" s="371">
        <v>56.9</v>
      </c>
      <c r="M32" s="371">
        <v>71.900000000000006</v>
      </c>
      <c r="O32" s="371" t="s">
        <v>26</v>
      </c>
      <c r="P32" s="371">
        <f t="shared" si="0"/>
        <v>0.9531333831268739</v>
      </c>
      <c r="Q32" s="371">
        <f t="shared" si="2"/>
        <v>0.71124421297711804</v>
      </c>
      <c r="R32" s="371">
        <f t="shared" si="3"/>
        <v>0.24727679537316843</v>
      </c>
      <c r="S32" s="371">
        <f t="shared" si="4"/>
        <v>0.15265501885910693</v>
      </c>
      <c r="T32" s="371">
        <f t="shared" si="5"/>
        <v>0.5755252831056259</v>
      </c>
      <c r="U32" s="371">
        <f t="shared" si="6"/>
        <v>0.43437685114521862</v>
      </c>
      <c r="V32" s="371">
        <f t="shared" si="7"/>
        <v>0.27377007416002747</v>
      </c>
      <c r="W32" s="371">
        <f t="shared" si="8"/>
        <v>7.9221700271924947E-2</v>
      </c>
      <c r="X32" s="371">
        <f t="shared" si="9"/>
        <v>-0.42407865820832963</v>
      </c>
      <c r="Y32" s="371">
        <f t="shared" si="10"/>
        <v>-0.46538367189713131</v>
      </c>
      <c r="Z32" s="371">
        <f t="shared" si="11"/>
        <v>-0.56819588421019329</v>
      </c>
      <c r="AA32" s="371">
        <f t="shared" si="12"/>
        <v>1.0189633145573935</v>
      </c>
    </row>
    <row r="33" spans="1:27" ht="14.4">
      <c r="A33" s="371" t="s">
        <v>42</v>
      </c>
      <c r="B33" s="371">
        <v>44.2</v>
      </c>
      <c r="C33" s="371">
        <v>46.8</v>
      </c>
      <c r="D33" s="371">
        <v>49.7</v>
      </c>
      <c r="E33" s="371">
        <v>54.4</v>
      </c>
      <c r="F33" s="371">
        <v>57.5</v>
      </c>
      <c r="G33" s="371">
        <v>59.3</v>
      </c>
      <c r="H33" s="371">
        <v>61.5</v>
      </c>
      <c r="I33" s="371">
        <v>61.8</v>
      </c>
      <c r="J33" s="371">
        <v>60.7</v>
      </c>
      <c r="K33" s="371">
        <v>60.8</v>
      </c>
      <c r="L33" s="371">
        <v>61.4</v>
      </c>
      <c r="M33" s="371">
        <v>64.599999999999994</v>
      </c>
      <c r="N33" s="371"/>
      <c r="O33" s="371" t="s">
        <v>42</v>
      </c>
      <c r="P33" s="371">
        <f t="shared" si="0"/>
        <v>-0.62261132284900655</v>
      </c>
      <c r="Q33" s="371">
        <f t="shared" si="2"/>
        <v>-0.42310689855141859</v>
      </c>
      <c r="R33" s="371">
        <f t="shared" si="3"/>
        <v>0.2408573562409474</v>
      </c>
      <c r="S33" s="371">
        <f t="shared" si="4"/>
        <v>0.52956431321035369</v>
      </c>
      <c r="T33" s="371">
        <f t="shared" si="5"/>
        <v>0.53618558020979834</v>
      </c>
      <c r="U33" s="371">
        <f t="shared" si="6"/>
        <v>0.43437685114521862</v>
      </c>
      <c r="V33" s="371">
        <f t="shared" si="7"/>
        <v>0.54158862496875093</v>
      </c>
      <c r="W33" s="371">
        <f t="shared" si="8"/>
        <v>0.31507946191799951</v>
      </c>
      <c r="X33" s="371">
        <f t="shared" si="9"/>
        <v>0.10578968697170836</v>
      </c>
      <c r="Y33" s="371">
        <f t="shared" si="10"/>
        <v>-3.2095425648078442E-2</v>
      </c>
      <c r="Z33" s="371">
        <f t="shared" si="11"/>
        <v>-3.6303748916848969E-2</v>
      </c>
      <c r="AA33" s="371">
        <f t="shared" si="12"/>
        <v>0.29023447094613714</v>
      </c>
    </row>
    <row r="34" spans="1:27">
      <c r="B34" s="12">
        <f>AVERAGE(B6:B33)</f>
        <v>52.300000000000004</v>
      </c>
      <c r="C34" s="12">
        <f t="shared" ref="C34:M34" si="13">AVERAGE(C6:C33)</f>
        <v>51.723529411764694</v>
      </c>
      <c r="D34" s="12">
        <f t="shared" si="13"/>
        <v>45.947999999999993</v>
      </c>
      <c r="E34" s="12">
        <f t="shared" si="13"/>
        <v>45.688888888888897</v>
      </c>
      <c r="F34" s="12">
        <f t="shared" si="13"/>
        <v>49.322222222222209</v>
      </c>
      <c r="G34" s="12">
        <f t="shared" si="13"/>
        <v>53.014814814814812</v>
      </c>
      <c r="H34" s="12">
        <f t="shared" si="13"/>
        <v>55.433333333333344</v>
      </c>
      <c r="I34" s="12">
        <f t="shared" si="13"/>
        <v>57.925925925925931</v>
      </c>
      <c r="J34" s="12">
        <f t="shared" si="13"/>
        <v>59.422222222222231</v>
      </c>
      <c r="K34" s="12">
        <f t="shared" si="13"/>
        <v>61.081481481481482</v>
      </c>
      <c r="L34" s="12">
        <f t="shared" si="13"/>
        <v>61.70714285714287</v>
      </c>
      <c r="M34" s="12">
        <f t="shared" si="13"/>
        <v>61.692592592592582</v>
      </c>
    </row>
    <row r="35" spans="1:27">
      <c r="B35" s="12">
        <f>STDEV(B6:B33)</f>
        <v>13.009721639714517</v>
      </c>
      <c r="C35" s="12">
        <f t="shared" ref="C35:M35" si="14">STDEV(C6:C33)</f>
        <v>11.636608688303765</v>
      </c>
      <c r="D35" s="12">
        <f t="shared" si="14"/>
        <v>15.577684894318141</v>
      </c>
      <c r="E35" s="12">
        <f t="shared" si="14"/>
        <v>16.449581087332202</v>
      </c>
      <c r="F35" s="12">
        <f t="shared" si="14"/>
        <v>15.251767446968634</v>
      </c>
      <c r="G35" s="12">
        <f t="shared" si="14"/>
        <v>14.469429410463576</v>
      </c>
      <c r="H35" s="12">
        <f t="shared" si="14"/>
        <v>11.201613894709652</v>
      </c>
      <c r="I35" s="12">
        <f t="shared" si="14"/>
        <v>12.295546179021681</v>
      </c>
      <c r="J35" s="12">
        <f t="shared" si="14"/>
        <v>12.078472054837361</v>
      </c>
      <c r="K35" s="12">
        <f t="shared" si="14"/>
        <v>8.7701432773594501</v>
      </c>
      <c r="L35" s="12">
        <f t="shared" si="14"/>
        <v>8.4603619820740548</v>
      </c>
      <c r="M35" s="12">
        <f t="shared" si="14"/>
        <v>10.017443475716501</v>
      </c>
    </row>
  </sheetData>
  <mergeCells count="1">
    <mergeCell ref="P1:AA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zoomScale="80" zoomScaleNormal="80" workbookViewId="0">
      <selection sqref="A1:B1"/>
    </sheetView>
  </sheetViews>
  <sheetFormatPr defaultRowHeight="13.8"/>
  <cols>
    <col min="1" max="1" width="14.875" style="12" customWidth="1"/>
    <col min="2" max="2" width="12.25" style="12" customWidth="1"/>
    <col min="3" max="16384" width="9" style="12"/>
  </cols>
  <sheetData>
    <row r="1" spans="1:5">
      <c r="A1" s="232" t="s">
        <v>162</v>
      </c>
      <c r="B1" s="232"/>
      <c r="D1" s="232" t="s">
        <v>163</v>
      </c>
      <c r="E1" s="232"/>
    </row>
    <row r="2" spans="1:5">
      <c r="A2" s="12" t="s">
        <v>236</v>
      </c>
      <c r="B2" s="12" t="s">
        <v>420</v>
      </c>
      <c r="D2" s="12" t="s">
        <v>236</v>
      </c>
      <c r="E2" s="12" t="s">
        <v>420</v>
      </c>
    </row>
    <row r="3" spans="1:5">
      <c r="A3" s="12" t="s">
        <v>27</v>
      </c>
      <c r="B3" s="249">
        <v>7.5704415643271197E-2</v>
      </c>
      <c r="D3" s="12" t="s">
        <v>27</v>
      </c>
      <c r="E3" s="12">
        <f>(B3-B$38)/B$39</f>
        <v>0.18306065051499706</v>
      </c>
    </row>
    <row r="4" spans="1:5">
      <c r="A4" s="12" t="s">
        <v>20</v>
      </c>
      <c r="B4" s="249">
        <v>4.98615004988366E-2</v>
      </c>
      <c r="D4" s="12" t="s">
        <v>20</v>
      </c>
      <c r="E4" s="12">
        <f t="shared" ref="E4:E37" si="0">(B4-B$38)/B$39</f>
        <v>-0.41418211251607806</v>
      </c>
    </row>
    <row r="5" spans="1:5">
      <c r="A5" s="12" t="s">
        <v>4</v>
      </c>
      <c r="B5" s="249">
        <v>7.6978667330193998E-2</v>
      </c>
      <c r="D5" s="12" t="s">
        <v>4</v>
      </c>
      <c r="E5" s="12">
        <f t="shared" si="0"/>
        <v>0.21250924770464791</v>
      </c>
    </row>
    <row r="6" spans="1:5">
      <c r="A6" s="12" t="s">
        <v>29</v>
      </c>
      <c r="B6" s="249">
        <v>7.3257792284986203E-2</v>
      </c>
      <c r="D6" s="12" t="s">
        <v>29</v>
      </c>
      <c r="E6" s="12">
        <f t="shared" si="0"/>
        <v>0.12651795452146167</v>
      </c>
    </row>
    <row r="7" spans="1:5">
      <c r="A7" s="12" t="s">
        <v>6</v>
      </c>
      <c r="B7" s="249">
        <v>5.9512791889439802E-2</v>
      </c>
      <c r="D7" s="12" t="s">
        <v>6</v>
      </c>
      <c r="E7" s="12">
        <f t="shared" si="0"/>
        <v>-0.19113591572572775</v>
      </c>
    </row>
    <row r="8" spans="1:5">
      <c r="A8" s="12" t="s">
        <v>7</v>
      </c>
      <c r="B8" s="249">
        <v>8.8537117925894096E-2</v>
      </c>
      <c r="D8" s="12" t="s">
        <v>7</v>
      </c>
      <c r="E8" s="12">
        <f t="shared" si="0"/>
        <v>0.47963085266107414</v>
      </c>
    </row>
    <row r="9" spans="1:5">
      <c r="A9" s="12" t="s">
        <v>9</v>
      </c>
      <c r="B9" s="249">
        <v>9.6799008133977807E-2</v>
      </c>
      <c r="D9" s="12" t="s">
        <v>9</v>
      </c>
      <c r="E9" s="12">
        <f t="shared" si="0"/>
        <v>0.67056728952036315</v>
      </c>
    </row>
    <row r="10" spans="1:5">
      <c r="A10" s="12" t="s">
        <v>25</v>
      </c>
      <c r="B10" s="249">
        <v>0.104780513682682</v>
      </c>
      <c r="D10" s="12" t="s">
        <v>25</v>
      </c>
      <c r="E10" s="12">
        <f t="shared" si="0"/>
        <v>0.8550238959215386</v>
      </c>
    </row>
    <row r="11" spans="1:5">
      <c r="A11" s="12" t="s">
        <v>11</v>
      </c>
      <c r="B11" s="249">
        <v>4.8634367295655498E-2</v>
      </c>
      <c r="D11" s="12" t="s">
        <v>11</v>
      </c>
      <c r="E11" s="12">
        <f t="shared" si="0"/>
        <v>-0.44254177785487359</v>
      </c>
    </row>
    <row r="12" spans="1:5">
      <c r="A12" s="12" t="s">
        <v>8</v>
      </c>
      <c r="B12" s="249">
        <v>4.1207065944524598E-2</v>
      </c>
      <c r="D12" s="12" t="s">
        <v>8</v>
      </c>
      <c r="E12" s="12">
        <f t="shared" si="0"/>
        <v>-0.61419044659142474</v>
      </c>
    </row>
    <row r="13" spans="1:5">
      <c r="A13" s="12" t="s">
        <v>30</v>
      </c>
      <c r="B13" s="249">
        <v>4.0396352694856801E-2</v>
      </c>
      <c r="D13" s="12" t="s">
        <v>30</v>
      </c>
      <c r="E13" s="12">
        <f t="shared" si="0"/>
        <v>-0.63292643742494226</v>
      </c>
    </row>
    <row r="14" spans="1:5">
      <c r="A14" s="12" t="s">
        <v>17</v>
      </c>
      <c r="B14" s="249">
        <v>6.5909790205910396E-2</v>
      </c>
      <c r="D14" s="12" t="s">
        <v>17</v>
      </c>
      <c r="E14" s="12">
        <f t="shared" si="0"/>
        <v>-4.3298068165530557E-2</v>
      </c>
    </row>
    <row r="15" spans="1:5">
      <c r="A15" s="12" t="s">
        <v>44</v>
      </c>
      <c r="B15" s="249">
        <v>7.4020955730776994E-2</v>
      </c>
      <c r="D15" s="12" t="s">
        <v>44</v>
      </c>
      <c r="E15" s="12">
        <f t="shared" si="0"/>
        <v>0.1441550454789253</v>
      </c>
    </row>
    <row r="16" spans="1:5">
      <c r="A16" s="12" t="s">
        <v>31</v>
      </c>
      <c r="B16" s="249" t="s">
        <v>89</v>
      </c>
      <c r="D16" s="12" t="s">
        <v>31</v>
      </c>
      <c r="E16" s="12" t="s">
        <v>89</v>
      </c>
    </row>
    <row r="17" spans="1:5">
      <c r="A17" s="12" t="s">
        <v>32</v>
      </c>
      <c r="B17" s="249">
        <v>0.10097276470562901</v>
      </c>
      <c r="D17" s="12" t="s">
        <v>32</v>
      </c>
      <c r="E17" s="12">
        <f t="shared" si="0"/>
        <v>0.76702490249243904</v>
      </c>
    </row>
    <row r="18" spans="1:5">
      <c r="A18" s="12" t="s">
        <v>45</v>
      </c>
      <c r="B18" s="249">
        <v>7.3813739820471194E-2</v>
      </c>
      <c r="D18" s="12" t="s">
        <v>45</v>
      </c>
      <c r="E18" s="12">
        <f t="shared" si="0"/>
        <v>0.13936618160179079</v>
      </c>
    </row>
    <row r="19" spans="1:5">
      <c r="A19" s="12" t="s">
        <v>12</v>
      </c>
      <c r="B19" s="249">
        <v>1.9490686786578199E-2</v>
      </c>
      <c r="D19" s="12" t="s">
        <v>12</v>
      </c>
      <c r="E19" s="12">
        <f t="shared" si="0"/>
        <v>-1.1160668881164633</v>
      </c>
    </row>
    <row r="20" spans="1:5">
      <c r="A20" s="12" t="s">
        <v>33</v>
      </c>
      <c r="B20" s="249">
        <v>1.79175731122613E-2</v>
      </c>
      <c r="D20" s="12" t="s">
        <v>33</v>
      </c>
      <c r="E20" s="12">
        <f t="shared" si="0"/>
        <v>-1.1524223361052062</v>
      </c>
    </row>
    <row r="21" spans="1:5">
      <c r="A21" s="12" t="s">
        <v>14</v>
      </c>
      <c r="B21" s="249">
        <v>0.13178430893038701</v>
      </c>
      <c r="D21" s="12" t="s">
        <v>14</v>
      </c>
      <c r="E21" s="12">
        <f t="shared" si="0"/>
        <v>1.4790951818398366</v>
      </c>
    </row>
    <row r="22" spans="1:5">
      <c r="A22" s="12" t="s">
        <v>16</v>
      </c>
      <c r="B22" s="249">
        <v>5.0668147939801199E-2</v>
      </c>
      <c r="D22" s="12" t="s">
        <v>16</v>
      </c>
      <c r="E22" s="12">
        <f t="shared" si="0"/>
        <v>-0.39554008456601558</v>
      </c>
    </row>
    <row r="23" spans="1:5">
      <c r="A23" s="12" t="s">
        <v>35</v>
      </c>
      <c r="B23" s="249">
        <v>4.8653735855147803E-2</v>
      </c>
      <c r="D23" s="12" t="s">
        <v>35</v>
      </c>
      <c r="E23" s="12">
        <f t="shared" si="0"/>
        <v>-0.44209416070632573</v>
      </c>
    </row>
    <row r="24" spans="1:5">
      <c r="A24" s="12" t="s">
        <v>19</v>
      </c>
      <c r="B24" s="249">
        <v>2.8761726745315401E-2</v>
      </c>
      <c r="D24" s="12" t="s">
        <v>19</v>
      </c>
      <c r="E24" s="12">
        <f t="shared" si="0"/>
        <v>-0.90180849311027345</v>
      </c>
    </row>
    <row r="25" spans="1:5">
      <c r="A25" s="12" t="s">
        <v>36</v>
      </c>
      <c r="B25" s="249">
        <v>7.5348015577352698E-2</v>
      </c>
      <c r="D25" s="12" t="s">
        <v>36</v>
      </c>
      <c r="E25" s="12">
        <f t="shared" si="0"/>
        <v>0.17482406579055812</v>
      </c>
    </row>
    <row r="26" spans="1:5">
      <c r="A26" s="12" t="s">
        <v>37</v>
      </c>
      <c r="B26" s="249">
        <v>3.5854865257614901E-2</v>
      </c>
      <c r="D26" s="12" t="s">
        <v>37</v>
      </c>
      <c r="E26" s="12">
        <f t="shared" si="0"/>
        <v>-0.73788249559910657</v>
      </c>
    </row>
    <row r="27" spans="1:5">
      <c r="A27" s="12" t="s">
        <v>21</v>
      </c>
      <c r="B27" s="249">
        <v>6.3352743428032404E-2</v>
      </c>
      <c r="D27" s="12" t="s">
        <v>21</v>
      </c>
      <c r="E27" s="12">
        <f t="shared" si="0"/>
        <v>-0.10239270490771887</v>
      </c>
    </row>
    <row r="28" spans="1:5">
      <c r="A28" s="12" t="s">
        <v>38</v>
      </c>
      <c r="B28" s="249">
        <v>0.24611271565864001</v>
      </c>
      <c r="D28" s="12" t="s">
        <v>38</v>
      </c>
      <c r="E28" s="12">
        <f t="shared" si="0"/>
        <v>4.1212821466500831</v>
      </c>
    </row>
    <row r="29" spans="1:5">
      <c r="A29" s="12" t="s">
        <v>24</v>
      </c>
      <c r="B29" s="249">
        <v>5.9157250853134898E-2</v>
      </c>
      <c r="D29" s="12" t="s">
        <v>24</v>
      </c>
      <c r="E29" s="12">
        <f t="shared" si="0"/>
        <v>-0.19935264784386894</v>
      </c>
    </row>
    <row r="30" spans="1:5">
      <c r="A30" s="12" t="s">
        <v>23</v>
      </c>
      <c r="B30" s="249">
        <v>1.55091812743791E-2</v>
      </c>
      <c r="D30" s="12" t="s">
        <v>23</v>
      </c>
      <c r="E30" s="12">
        <f t="shared" si="0"/>
        <v>-1.2080814824390911</v>
      </c>
    </row>
    <row r="31" spans="1:5">
      <c r="A31" s="12" t="s">
        <v>160</v>
      </c>
      <c r="B31" s="249">
        <v>2.6868831413675701E-2</v>
      </c>
      <c r="D31" s="12" t="s">
        <v>160</v>
      </c>
      <c r="E31" s="12">
        <f t="shared" si="0"/>
        <v>-0.94555425598875353</v>
      </c>
    </row>
    <row r="32" spans="1:5">
      <c r="A32" s="12" t="s">
        <v>10</v>
      </c>
      <c r="B32" s="249">
        <v>6.8373687710064399E-2</v>
      </c>
      <c r="D32" s="12" t="s">
        <v>10</v>
      </c>
      <c r="E32" s="12">
        <f t="shared" si="0"/>
        <v>1.3643842024628905E-2</v>
      </c>
    </row>
    <row r="33" spans="1:5">
      <c r="A33" s="12" t="s">
        <v>26</v>
      </c>
      <c r="B33" s="249">
        <v>0.10663191201197</v>
      </c>
      <c r="D33" s="12" t="s">
        <v>26</v>
      </c>
      <c r="E33" s="12">
        <f t="shared" si="0"/>
        <v>0.89781064221061624</v>
      </c>
    </row>
    <row r="34" spans="1:5">
      <c r="A34" s="12" t="s">
        <v>40</v>
      </c>
      <c r="B34" s="249">
        <v>1.5590014331127101E-2</v>
      </c>
      <c r="D34" s="12" t="s">
        <v>40</v>
      </c>
      <c r="E34" s="12">
        <f t="shared" si="0"/>
        <v>-1.2062133898540788</v>
      </c>
    </row>
    <row r="35" spans="1:5">
      <c r="A35" s="12" t="s">
        <v>41</v>
      </c>
      <c r="B35" s="249">
        <v>3.3168271330993898E-2</v>
      </c>
      <c r="D35" s="12" t="s">
        <v>41</v>
      </c>
      <c r="E35" s="12">
        <f t="shared" si="0"/>
        <v>-0.79997103208618248</v>
      </c>
    </row>
    <row r="36" spans="1:5">
      <c r="A36" s="12" t="s">
        <v>42</v>
      </c>
      <c r="B36" s="249">
        <v>8.7391224862687703E-2</v>
      </c>
      <c r="D36" s="12" t="s">
        <v>42</v>
      </c>
      <c r="E36" s="12">
        <f t="shared" si="0"/>
        <v>0.45314868780534528</v>
      </c>
    </row>
    <row r="37" spans="1:5">
      <c r="A37" s="12" t="s">
        <v>48</v>
      </c>
      <c r="B37" s="249">
        <v>0.103610926275524</v>
      </c>
      <c r="D37" s="12" t="s">
        <v>48</v>
      </c>
      <c r="E37" s="12">
        <f t="shared" si="0"/>
        <v>0.82799414286336526</v>
      </c>
    </row>
    <row r="38" spans="1:5">
      <c r="B38" s="12">
        <f>AVERAGE(B3:B37)</f>
        <v>6.7783313621817456E-2</v>
      </c>
    </row>
    <row r="39" spans="1:5">
      <c r="B39" s="12">
        <f>STDEV(B3:B37)</f>
        <v>4.327036967895409E-2</v>
      </c>
    </row>
  </sheetData>
  <mergeCells count="2">
    <mergeCell ref="A1:B1"/>
    <mergeCell ref="D1:E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P26" sqref="P26"/>
    </sheetView>
  </sheetViews>
  <sheetFormatPr defaultRowHeight="13.8"/>
  <cols>
    <col min="1" max="16384" width="9" style="12"/>
  </cols>
  <sheetData>
    <row r="1" spans="1:7">
      <c r="A1" s="246" t="s">
        <v>162</v>
      </c>
      <c r="B1" s="246"/>
      <c r="C1" s="227"/>
      <c r="E1" s="246" t="s">
        <v>163</v>
      </c>
      <c r="F1" s="246"/>
    </row>
    <row r="2" spans="1:7">
      <c r="A2" s="227"/>
      <c r="B2" s="227">
        <v>2014</v>
      </c>
      <c r="C2" s="227">
        <v>2015</v>
      </c>
      <c r="E2" s="227"/>
      <c r="F2" s="227">
        <v>2014</v>
      </c>
      <c r="G2" s="227">
        <v>2015</v>
      </c>
    </row>
    <row r="3" spans="1:7">
      <c r="B3" s="397" t="s">
        <v>1535</v>
      </c>
      <c r="C3" s="397"/>
      <c r="F3" s="397" t="s">
        <v>1535</v>
      </c>
    </row>
    <row r="4" spans="1:7">
      <c r="A4" s="12" t="s">
        <v>541</v>
      </c>
      <c r="B4" s="12">
        <v>50.3</v>
      </c>
      <c r="C4" s="12">
        <v>52</v>
      </c>
      <c r="E4" s="12" t="s">
        <v>541</v>
      </c>
      <c r="F4" s="12">
        <f t="shared" ref="F4:F15" si="0">(B4-B$27)/B$28</f>
        <v>2.1930826006426143</v>
      </c>
      <c r="G4" s="12">
        <f t="shared" ref="G4:G15" si="1">(C4-C$27)/C$28</f>
        <v>2.1849914797044194</v>
      </c>
    </row>
    <row r="5" spans="1:7">
      <c r="A5" s="12" t="s">
        <v>545</v>
      </c>
      <c r="B5" s="12">
        <v>41.4</v>
      </c>
      <c r="C5" s="12">
        <v>43.4</v>
      </c>
      <c r="E5" s="12" t="s">
        <v>545</v>
      </c>
      <c r="F5" s="12">
        <f t="shared" si="0"/>
        <v>1.4896552142343344</v>
      </c>
      <c r="G5" s="12">
        <f t="shared" si="1"/>
        <v>1.5121514537282028</v>
      </c>
    </row>
    <row r="6" spans="1:7">
      <c r="A6" s="12" t="s">
        <v>538</v>
      </c>
      <c r="B6" s="12">
        <v>37.9</v>
      </c>
      <c r="C6" s="12">
        <v>34.5</v>
      </c>
      <c r="E6" s="12" t="s">
        <v>538</v>
      </c>
      <c r="F6" s="12">
        <f t="shared" si="0"/>
        <v>1.2130264667704043</v>
      </c>
      <c r="G6" s="12">
        <f t="shared" si="1"/>
        <v>0.81584026405514154</v>
      </c>
    </row>
    <row r="7" spans="1:7">
      <c r="A7" s="12" t="s">
        <v>537</v>
      </c>
      <c r="B7" s="12">
        <v>35.700000000000003</v>
      </c>
      <c r="C7" s="12">
        <v>29.8</v>
      </c>
      <c r="E7" s="12" t="s">
        <v>537</v>
      </c>
      <c r="F7" s="12">
        <f t="shared" si="0"/>
        <v>1.0391455397930769</v>
      </c>
      <c r="G7" s="12">
        <f t="shared" si="1"/>
        <v>0.44812536613790688</v>
      </c>
    </row>
    <row r="8" spans="1:7">
      <c r="A8" s="12" t="s">
        <v>1532</v>
      </c>
      <c r="B8" s="12">
        <v>32.299999999999997</v>
      </c>
      <c r="C8" s="12">
        <v>26.2</v>
      </c>
      <c r="E8" s="12" t="s">
        <v>1532</v>
      </c>
      <c r="F8" s="12">
        <f t="shared" si="0"/>
        <v>0.77042047082811571</v>
      </c>
      <c r="G8" s="12">
        <f t="shared" si="1"/>
        <v>0.16647140177576955</v>
      </c>
    </row>
    <row r="9" spans="1:7">
      <c r="A9" s="12" t="s">
        <v>533</v>
      </c>
      <c r="B9" s="12">
        <v>29.1</v>
      </c>
      <c r="C9" s="12">
        <v>37.799999999999997</v>
      </c>
      <c r="E9" s="12" t="s">
        <v>533</v>
      </c>
      <c r="F9" s="12">
        <f t="shared" si="0"/>
        <v>0.51750275886109409</v>
      </c>
      <c r="G9" s="12">
        <f t="shared" si="1"/>
        <v>1.0740230647204336</v>
      </c>
    </row>
    <row r="10" spans="1:7">
      <c r="A10" s="12" t="s">
        <v>1533</v>
      </c>
      <c r="B10" s="12">
        <v>28.5</v>
      </c>
      <c r="C10" s="12">
        <v>29.7</v>
      </c>
      <c r="E10" s="12" t="s">
        <v>1533</v>
      </c>
      <c r="F10" s="12">
        <f t="shared" si="0"/>
        <v>0.4700806878672773</v>
      </c>
      <c r="G10" s="12">
        <f t="shared" si="1"/>
        <v>0.44030164490562518</v>
      </c>
    </row>
    <row r="11" spans="1:7">
      <c r="A11" s="12" t="s">
        <v>546</v>
      </c>
      <c r="B11" s="12">
        <v>28.2</v>
      </c>
      <c r="C11" s="12">
        <v>26.4</v>
      </c>
      <c r="E11" s="12" t="s">
        <v>546</v>
      </c>
      <c r="F11" s="12">
        <f t="shared" si="0"/>
        <v>0.44636965237036896</v>
      </c>
      <c r="G11" s="12">
        <f t="shared" si="1"/>
        <v>0.18211884424033267</v>
      </c>
    </row>
    <row r="12" spans="1:7">
      <c r="A12" s="12" t="s">
        <v>544</v>
      </c>
      <c r="B12" s="12">
        <v>24.6</v>
      </c>
      <c r="C12" s="12">
        <v>23.8</v>
      </c>
      <c r="E12" s="12" t="s">
        <v>544</v>
      </c>
      <c r="F12" s="12">
        <f t="shared" si="0"/>
        <v>0.16183722640746939</v>
      </c>
      <c r="G12" s="12">
        <f t="shared" si="1"/>
        <v>-2.1297907798988484E-2</v>
      </c>
    </row>
    <row r="13" spans="1:7">
      <c r="A13" s="12" t="s">
        <v>550</v>
      </c>
      <c r="B13" s="12">
        <v>24.5</v>
      </c>
      <c r="C13" s="12">
        <v>23.8</v>
      </c>
      <c r="E13" s="12" t="s">
        <v>550</v>
      </c>
      <c r="F13" s="12">
        <f t="shared" si="0"/>
        <v>0.15393354790849986</v>
      </c>
      <c r="G13" s="12">
        <f t="shared" si="1"/>
        <v>-2.1297907798988484E-2</v>
      </c>
    </row>
    <row r="14" spans="1:7">
      <c r="A14" s="12" t="s">
        <v>539</v>
      </c>
      <c r="B14" s="12">
        <v>23.4</v>
      </c>
      <c r="C14" s="12">
        <v>16.7</v>
      </c>
      <c r="E14" s="12" t="s">
        <v>539</v>
      </c>
      <c r="F14" s="12">
        <f t="shared" si="0"/>
        <v>6.6993084419835938E-2</v>
      </c>
      <c r="G14" s="12">
        <f t="shared" si="1"/>
        <v>-0.57678211529098145</v>
      </c>
    </row>
    <row r="15" spans="1:7">
      <c r="A15" s="12" t="s">
        <v>540</v>
      </c>
      <c r="B15" s="12">
        <v>20.2</v>
      </c>
      <c r="C15" s="12">
        <v>24</v>
      </c>
      <c r="E15" s="12" t="s">
        <v>540</v>
      </c>
      <c r="F15" s="12">
        <f t="shared" si="0"/>
        <v>-0.18592462754718597</v>
      </c>
      <c r="G15" s="12">
        <f t="shared" si="1"/>
        <v>-5.6504653344253636E-3</v>
      </c>
    </row>
    <row r="16" spans="1:7">
      <c r="A16" s="12" t="s">
        <v>535</v>
      </c>
      <c r="B16" s="12">
        <v>17.5</v>
      </c>
      <c r="C16" s="12" t="s">
        <v>89</v>
      </c>
      <c r="E16" s="12" t="s">
        <v>535</v>
      </c>
      <c r="F16" s="12">
        <f t="shared" ref="F16:F24" si="2">(B16-B$27)/B$28</f>
        <v>-0.39932394701936069</v>
      </c>
    </row>
    <row r="17" spans="1:7">
      <c r="A17" s="12" t="s">
        <v>548</v>
      </c>
      <c r="B17" s="12">
        <v>15.9</v>
      </c>
      <c r="C17" s="12">
        <v>19.8</v>
      </c>
      <c r="E17" s="12" t="s">
        <v>548</v>
      </c>
      <c r="F17" s="12">
        <f t="shared" si="2"/>
        <v>-0.52578280300287161</v>
      </c>
      <c r="G17" s="12">
        <f>(C17-C$27)/C$28</f>
        <v>-0.33424675709025203</v>
      </c>
    </row>
    <row r="18" spans="1:7">
      <c r="A18" s="12" t="s">
        <v>551</v>
      </c>
      <c r="B18" s="12">
        <v>14.3</v>
      </c>
      <c r="C18" s="12" t="s">
        <v>89</v>
      </c>
      <c r="E18" s="12" t="s">
        <v>551</v>
      </c>
      <c r="F18" s="12">
        <f t="shared" si="2"/>
        <v>-0.65224165898638264</v>
      </c>
    </row>
    <row r="19" spans="1:7">
      <c r="A19" s="12" t="s">
        <v>1534</v>
      </c>
      <c r="B19" s="12">
        <v>13.9</v>
      </c>
      <c r="C19" s="12">
        <v>13.1</v>
      </c>
      <c r="E19" s="12" t="s">
        <v>1534</v>
      </c>
      <c r="F19" s="12">
        <f t="shared" si="2"/>
        <v>-0.68385637298226043</v>
      </c>
      <c r="G19" s="12">
        <f>(C19-C$27)/C$28</f>
        <v>-0.85843607965311863</v>
      </c>
    </row>
    <row r="20" spans="1:7">
      <c r="A20" s="12" t="s">
        <v>534</v>
      </c>
      <c r="B20" s="12">
        <v>10.6</v>
      </c>
      <c r="C20" s="12">
        <v>12.5</v>
      </c>
      <c r="E20" s="12" t="s">
        <v>534</v>
      </c>
      <c r="F20" s="12">
        <f t="shared" si="2"/>
        <v>-0.94467776344825183</v>
      </c>
      <c r="G20" s="12">
        <f>(C20-C$27)/C$28</f>
        <v>-0.90537840704680805</v>
      </c>
    </row>
    <row r="21" spans="1:7">
      <c r="A21" s="12" t="s">
        <v>549</v>
      </c>
      <c r="B21" s="12">
        <v>9.1999999999999993</v>
      </c>
      <c r="C21" s="12">
        <v>4.4000000000000004</v>
      </c>
      <c r="E21" s="12" t="s">
        <v>549</v>
      </c>
      <c r="F21" s="12">
        <f t="shared" si="2"/>
        <v>-1.055329262433824</v>
      </c>
      <c r="G21" s="12">
        <f>(C21-C$27)/C$28</f>
        <v>-1.5390998268616167</v>
      </c>
    </row>
    <row r="22" spans="1:7">
      <c r="A22" s="12" t="s">
        <v>552</v>
      </c>
      <c r="B22" s="12">
        <v>7.8</v>
      </c>
      <c r="C22" s="12">
        <v>6.7</v>
      </c>
      <c r="E22" s="12" t="s">
        <v>552</v>
      </c>
      <c r="F22" s="12">
        <f t="shared" si="2"/>
        <v>-1.165980761419396</v>
      </c>
      <c r="G22" s="12">
        <f>(C22-C$27)/C$28</f>
        <v>-1.3591542385191404</v>
      </c>
    </row>
    <row r="23" spans="1:7">
      <c r="A23" s="12" t="s">
        <v>543</v>
      </c>
      <c r="B23" s="12">
        <v>7.3</v>
      </c>
      <c r="C23" s="12">
        <v>8.6999999999999993</v>
      </c>
      <c r="E23" s="12" t="s">
        <v>543</v>
      </c>
      <c r="F23" s="12">
        <f t="shared" si="2"/>
        <v>-1.2054991539142432</v>
      </c>
      <c r="G23" s="12">
        <f>(C23-C$27)/C$28</f>
        <v>-1.2026798138735086</v>
      </c>
    </row>
    <row r="24" spans="1:7">
      <c r="A24" s="12" t="s">
        <v>542</v>
      </c>
      <c r="B24" s="12">
        <v>1</v>
      </c>
      <c r="C24" s="12" t="s">
        <v>89</v>
      </c>
      <c r="E24" s="12" t="s">
        <v>542</v>
      </c>
      <c r="F24" s="12">
        <f t="shared" si="2"/>
        <v>-1.7034308993493177</v>
      </c>
    </row>
    <row r="25" spans="1:7">
      <c r="A25" s="12" t="s">
        <v>1660</v>
      </c>
      <c r="B25" s="12" t="s">
        <v>89</v>
      </c>
      <c r="C25" s="12">
        <v>32.6</v>
      </c>
      <c r="E25" s="12" t="s">
        <v>1660</v>
      </c>
      <c r="G25" s="12">
        <f>(C25-C$27)/C$28</f>
        <v>0.66718956064179136</v>
      </c>
    </row>
    <row r="26" spans="1:7">
      <c r="A26" s="12" t="s">
        <v>1661</v>
      </c>
      <c r="B26" s="12" t="s">
        <v>89</v>
      </c>
      <c r="C26" s="12">
        <v>20.2</v>
      </c>
      <c r="E26" s="12" t="s">
        <v>1661</v>
      </c>
      <c r="G26" s="12">
        <f>(C26-C$27)/C$28</f>
        <v>-0.30295187216112579</v>
      </c>
    </row>
    <row r="27" spans="1:7">
      <c r="B27" s="12">
        <f>AVERAGE(B4:B24)</f>
        <v>22.552380952380954</v>
      </c>
      <c r="C27" s="12">
        <f>AVERAGE(C4:C24)</f>
        <v>24.072222222222219</v>
      </c>
    </row>
    <row r="28" spans="1:7">
      <c r="B28" s="12">
        <f>STDEV(B4:B24)</f>
        <v>12.652336505468819</v>
      </c>
      <c r="C28" s="12">
        <f>STDEV(C4:C24)</f>
        <v>12.781641501666535</v>
      </c>
    </row>
  </sheetData>
  <mergeCells count="2">
    <mergeCell ref="A1:B1"/>
    <mergeCell ref="E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"/>
  <sheetViews>
    <sheetView workbookViewId="0">
      <selection activeCell="G27" sqref="G27"/>
    </sheetView>
  </sheetViews>
  <sheetFormatPr defaultRowHeight="13.8"/>
  <cols>
    <col min="1" max="1" width="18.625" style="128" customWidth="1"/>
    <col min="2" max="2" width="11.375" style="128" bestFit="1" customWidth="1"/>
    <col min="3" max="5" width="9" style="128"/>
    <col min="6" max="6" width="13" style="128" customWidth="1"/>
    <col min="7" max="13" width="9" style="128"/>
    <col min="14" max="14" width="16.75" style="128" bestFit="1" customWidth="1"/>
    <col min="15" max="16384" width="9" style="128"/>
  </cols>
  <sheetData>
    <row r="1" spans="1:25">
      <c r="A1" s="128" t="s">
        <v>136</v>
      </c>
      <c r="B1" s="129" t="s">
        <v>168</v>
      </c>
      <c r="C1" s="129"/>
      <c r="D1" s="129"/>
      <c r="E1" s="129"/>
      <c r="F1" s="129"/>
      <c r="G1" s="129"/>
      <c r="H1" s="129"/>
      <c r="I1" s="129"/>
      <c r="J1" s="129"/>
      <c r="K1" s="129"/>
      <c r="L1" s="132"/>
      <c r="M1" s="128" t="s">
        <v>136</v>
      </c>
      <c r="N1" s="129" t="s">
        <v>169</v>
      </c>
      <c r="O1" s="129"/>
      <c r="P1" s="129"/>
      <c r="Q1" s="129"/>
      <c r="R1" s="129"/>
      <c r="S1" s="129"/>
      <c r="T1" s="129"/>
      <c r="U1" s="129"/>
      <c r="V1" s="129"/>
      <c r="W1" s="129"/>
      <c r="X1" s="132"/>
      <c r="Y1" s="132"/>
    </row>
    <row r="2" spans="1:25">
      <c r="A2" s="130" t="s">
        <v>71</v>
      </c>
      <c r="B2" s="130" t="s">
        <v>57</v>
      </c>
      <c r="C2" s="130" t="s">
        <v>58</v>
      </c>
      <c r="D2" s="130" t="s">
        <v>59</v>
      </c>
      <c r="E2" s="130" t="s">
        <v>60</v>
      </c>
      <c r="F2" s="130" t="s">
        <v>61</v>
      </c>
      <c r="G2" s="130" t="s">
        <v>62</v>
      </c>
      <c r="H2" s="130" t="s">
        <v>63</v>
      </c>
      <c r="I2" s="130" t="s">
        <v>64</v>
      </c>
      <c r="J2" s="130" t="s">
        <v>65</v>
      </c>
      <c r="K2" s="130" t="s">
        <v>66</v>
      </c>
      <c r="L2" s="132"/>
      <c r="M2" s="130" t="s">
        <v>71</v>
      </c>
      <c r="N2" s="130" t="s">
        <v>57</v>
      </c>
      <c r="O2" s="130" t="s">
        <v>58</v>
      </c>
      <c r="P2" s="130" t="s">
        <v>59</v>
      </c>
      <c r="Q2" s="130" t="s">
        <v>60</v>
      </c>
      <c r="R2" s="130" t="s">
        <v>61</v>
      </c>
      <c r="S2" s="130" t="s">
        <v>62</v>
      </c>
      <c r="T2" s="130" t="s">
        <v>63</v>
      </c>
      <c r="U2" s="130" t="s">
        <v>64</v>
      </c>
      <c r="V2" s="130" t="s">
        <v>65</v>
      </c>
      <c r="W2" s="130" t="s">
        <v>66</v>
      </c>
      <c r="X2" s="132"/>
      <c r="Y2" s="132"/>
    </row>
    <row r="3" spans="1:25">
      <c r="A3" s="130" t="s">
        <v>78</v>
      </c>
      <c r="B3" s="125">
        <v>0.8</v>
      </c>
      <c r="C3" s="125">
        <v>0.8</v>
      </c>
      <c r="D3" s="125">
        <v>0.8</v>
      </c>
      <c r="E3" s="125">
        <v>0.8</v>
      </c>
      <c r="F3" s="125">
        <v>0.8</v>
      </c>
      <c r="G3" s="125">
        <v>0.8</v>
      </c>
      <c r="H3" s="125">
        <v>0.9</v>
      </c>
      <c r="I3" s="125">
        <v>0.9</v>
      </c>
      <c r="J3" s="125">
        <v>0.9</v>
      </c>
      <c r="K3" s="125">
        <v>0.8</v>
      </c>
      <c r="L3" s="132"/>
      <c r="M3" s="130" t="s">
        <v>78</v>
      </c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2"/>
      <c r="Y3" s="132"/>
    </row>
    <row r="4" spans="1:25">
      <c r="A4" s="130" t="s">
        <v>104</v>
      </c>
      <c r="B4" s="125">
        <v>0.8</v>
      </c>
      <c r="C4" s="125">
        <v>0.8</v>
      </c>
      <c r="D4" s="125">
        <v>0.8</v>
      </c>
      <c r="E4" s="125">
        <v>0.8</v>
      </c>
      <c r="F4" s="125">
        <v>0.8</v>
      </c>
      <c r="G4" s="125">
        <v>0.8</v>
      </c>
      <c r="H4" s="125">
        <v>0.9</v>
      </c>
      <c r="I4" s="125">
        <v>0.9</v>
      </c>
      <c r="J4" s="125">
        <v>0.9</v>
      </c>
      <c r="K4" s="125">
        <v>0.8</v>
      </c>
      <c r="L4" s="132"/>
      <c r="M4" s="130" t="s">
        <v>104</v>
      </c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2"/>
      <c r="Y4" s="132"/>
    </row>
    <row r="5" spans="1:25">
      <c r="A5" s="130" t="s">
        <v>4</v>
      </c>
      <c r="B5" s="125">
        <v>0.7</v>
      </c>
      <c r="C5" s="125">
        <v>0.7</v>
      </c>
      <c r="D5" s="125">
        <v>0.7</v>
      </c>
      <c r="E5" s="125">
        <v>0.6</v>
      </c>
      <c r="F5" s="125">
        <v>0.6</v>
      </c>
      <c r="G5" s="125">
        <v>0.6</v>
      </c>
      <c r="H5" s="125">
        <v>0.7</v>
      </c>
      <c r="I5" s="125">
        <v>0.7</v>
      </c>
      <c r="J5" s="125">
        <v>0.8</v>
      </c>
      <c r="K5" s="125">
        <v>0.7</v>
      </c>
      <c r="L5" s="132"/>
      <c r="M5" s="130" t="s">
        <v>4</v>
      </c>
      <c r="N5" s="131"/>
      <c r="O5" s="131"/>
      <c r="P5" s="131"/>
      <c r="Q5" s="131"/>
      <c r="R5" s="131">
        <f t="shared" ref="R5:W5" si="0">(F5-F$33)/F$34</f>
        <v>-0.53580789871591161</v>
      </c>
      <c r="S5" s="131">
        <f t="shared" si="0"/>
        <v>-0.5238297316051419</v>
      </c>
      <c r="T5" s="131">
        <f t="shared" si="0"/>
        <v>-0.34338583575847476</v>
      </c>
      <c r="U5" s="131">
        <f t="shared" si="0"/>
        <v>-0.18299510363595445</v>
      </c>
      <c r="V5" s="131">
        <f t="shared" si="0"/>
        <v>0.10154493251867856</v>
      </c>
      <c r="W5" s="131">
        <f t="shared" si="0"/>
        <v>-0.22942799281209197</v>
      </c>
      <c r="X5" s="132"/>
      <c r="Y5" s="132"/>
    </row>
    <row r="6" spans="1:25">
      <c r="A6" s="130" t="s">
        <v>5</v>
      </c>
      <c r="B6" s="125">
        <v>0.9</v>
      </c>
      <c r="C6" s="125">
        <v>0.8</v>
      </c>
      <c r="D6" s="125">
        <v>0.7</v>
      </c>
      <c r="E6" s="125">
        <v>1.2</v>
      </c>
      <c r="F6" s="125">
        <v>1.3</v>
      </c>
      <c r="G6" s="125">
        <v>0.7</v>
      </c>
      <c r="H6" s="125">
        <v>1.1000000000000001</v>
      </c>
      <c r="I6" s="125">
        <v>0.7</v>
      </c>
      <c r="J6" s="125">
        <v>0.7</v>
      </c>
      <c r="K6" s="125">
        <v>0.7</v>
      </c>
      <c r="M6" s="130" t="s">
        <v>5</v>
      </c>
      <c r="N6" s="131"/>
      <c r="O6" s="131"/>
      <c r="P6" s="131"/>
      <c r="Q6" s="131"/>
      <c r="R6" s="131">
        <f t="shared" ref="R6:R32" si="1">(F6-F$33)/F$34</f>
        <v>1.3749032872710174</v>
      </c>
      <c r="S6" s="131">
        <f t="shared" ref="S6:S32" si="2">(G6-G$33)/G$34</f>
        <v>-0.23518885908802312</v>
      </c>
      <c r="T6" s="131">
        <f t="shared" ref="T6:T32" si="3">(H6-H$33)/H$34</f>
        <v>0.68677167151695095</v>
      </c>
      <c r="U6" s="131">
        <f t="shared" ref="U6:U32" si="4">(I6-I$33)/I$34</f>
        <v>-0.18299510363595445</v>
      </c>
      <c r="V6" s="131">
        <f t="shared" ref="V6:V32" si="5">(J6-J$33)/J$34</f>
        <v>-0.14770172002716767</v>
      </c>
      <c r="W6" s="131">
        <f t="shared" ref="W6:W32" si="6">(K6-K$33)/K$34</f>
        <v>-0.22942799281209197</v>
      </c>
    </row>
    <row r="7" spans="1:25">
      <c r="A7" s="130" t="s">
        <v>6</v>
      </c>
      <c r="B7" s="125">
        <v>1.1000000000000001</v>
      </c>
      <c r="C7" s="125">
        <v>1.1000000000000001</v>
      </c>
      <c r="D7" s="125">
        <v>1.1000000000000001</v>
      </c>
      <c r="E7" s="125">
        <v>1.1000000000000001</v>
      </c>
      <c r="F7" s="125">
        <v>1</v>
      </c>
      <c r="G7" s="125">
        <v>0.9</v>
      </c>
      <c r="H7" s="125">
        <v>0.7</v>
      </c>
      <c r="I7" s="125">
        <v>1</v>
      </c>
      <c r="J7" s="125">
        <v>1.4</v>
      </c>
      <c r="K7" s="125">
        <v>1.4</v>
      </c>
      <c r="M7" s="130" t="s">
        <v>6</v>
      </c>
      <c r="N7" s="131"/>
      <c r="O7" s="131"/>
      <c r="P7" s="131"/>
      <c r="Q7" s="131"/>
      <c r="R7" s="131">
        <f t="shared" si="1"/>
        <v>0.5560270647051907</v>
      </c>
      <c r="S7" s="131">
        <f t="shared" si="2"/>
        <v>0.34209288594621479</v>
      </c>
      <c r="T7" s="131">
        <f t="shared" si="3"/>
        <v>-0.34338583575847476</v>
      </c>
      <c r="U7" s="131">
        <f t="shared" si="4"/>
        <v>0.46146591351675426</v>
      </c>
      <c r="V7" s="131">
        <f t="shared" si="5"/>
        <v>1.5970248477937541</v>
      </c>
      <c r="W7" s="131">
        <f t="shared" si="6"/>
        <v>1.7256975111518185</v>
      </c>
    </row>
    <row r="8" spans="1:25">
      <c r="A8" s="130" t="s">
        <v>7</v>
      </c>
      <c r="B8" s="125">
        <v>0.6</v>
      </c>
      <c r="C8" s="125">
        <v>0.5</v>
      </c>
      <c r="D8" s="125">
        <v>0.6</v>
      </c>
      <c r="E8" s="125">
        <v>0.5</v>
      </c>
      <c r="F8" s="125">
        <v>0.5</v>
      </c>
      <c r="G8" s="125">
        <v>0.5</v>
      </c>
      <c r="H8" s="125">
        <v>0.5</v>
      </c>
      <c r="I8" s="125">
        <v>0.4</v>
      </c>
      <c r="J8" s="125">
        <v>0.4</v>
      </c>
      <c r="K8" s="125">
        <v>0.4</v>
      </c>
      <c r="M8" s="130" t="s">
        <v>7</v>
      </c>
      <c r="N8" s="131"/>
      <c r="O8" s="131"/>
      <c r="P8" s="131"/>
      <c r="Q8" s="131"/>
      <c r="R8" s="131">
        <f t="shared" si="1"/>
        <v>-0.80876663957118711</v>
      </c>
      <c r="S8" s="131">
        <f t="shared" si="2"/>
        <v>-0.81247060412226069</v>
      </c>
      <c r="T8" s="131">
        <f t="shared" si="3"/>
        <v>-0.85846458939618731</v>
      </c>
      <c r="U8" s="131">
        <f t="shared" si="4"/>
        <v>-0.82745612078866293</v>
      </c>
      <c r="V8" s="131">
        <f t="shared" si="5"/>
        <v>-0.89544167766470539</v>
      </c>
      <c r="W8" s="131">
        <f t="shared" si="6"/>
        <v>-1.0673389230823391</v>
      </c>
    </row>
    <row r="9" spans="1:25">
      <c r="A9" s="130" t="s">
        <v>72</v>
      </c>
      <c r="B9" s="125">
        <v>0.6</v>
      </c>
      <c r="C9" s="125">
        <v>0.6</v>
      </c>
      <c r="D9" s="125">
        <v>0.6</v>
      </c>
      <c r="E9" s="125">
        <v>0.6</v>
      </c>
      <c r="F9" s="125">
        <v>0.5</v>
      </c>
      <c r="G9" s="125">
        <v>0.6</v>
      </c>
      <c r="H9" s="125">
        <v>0.8</v>
      </c>
      <c r="I9" s="125">
        <v>0.6</v>
      </c>
      <c r="J9" s="125">
        <v>0.6</v>
      </c>
      <c r="K9" s="125">
        <v>0.6</v>
      </c>
      <c r="M9" s="130" t="s">
        <v>72</v>
      </c>
      <c r="N9" s="131"/>
      <c r="O9" s="131"/>
      <c r="P9" s="131"/>
      <c r="Q9" s="131"/>
      <c r="R9" s="131">
        <f t="shared" si="1"/>
        <v>-0.80876663957118711</v>
      </c>
      <c r="S9" s="131">
        <f t="shared" si="2"/>
        <v>-0.5238297316051419</v>
      </c>
      <c r="T9" s="131">
        <f t="shared" si="3"/>
        <v>-8.5846458939618189E-2</v>
      </c>
      <c r="U9" s="131">
        <f t="shared" si="4"/>
        <v>-0.39781544268685726</v>
      </c>
      <c r="V9" s="131">
        <f t="shared" si="5"/>
        <v>-0.39694837257301357</v>
      </c>
      <c r="W9" s="131">
        <f t="shared" si="6"/>
        <v>-0.50873163623550766</v>
      </c>
    </row>
    <row r="10" spans="1:25">
      <c r="A10" s="130" t="s">
        <v>9</v>
      </c>
      <c r="B10" s="125">
        <v>0.7</v>
      </c>
      <c r="C10" s="125">
        <v>0.7</v>
      </c>
      <c r="D10" s="125">
        <v>0.9</v>
      </c>
      <c r="E10" s="125">
        <v>0.8</v>
      </c>
      <c r="F10" s="125">
        <v>0.9</v>
      </c>
      <c r="G10" s="125">
        <v>1.1000000000000001</v>
      </c>
      <c r="H10" s="125">
        <v>1</v>
      </c>
      <c r="I10" s="125">
        <v>-0.2</v>
      </c>
      <c r="J10" s="125">
        <v>-0.3</v>
      </c>
      <c r="K10" s="125">
        <v>0.9</v>
      </c>
      <c r="M10" s="130" t="s">
        <v>9</v>
      </c>
      <c r="N10" s="131"/>
      <c r="O10" s="131"/>
      <c r="P10" s="131"/>
      <c r="Q10" s="131"/>
      <c r="R10" s="131">
        <f t="shared" si="1"/>
        <v>0.2830683238499152</v>
      </c>
      <c r="S10" s="131">
        <f t="shared" si="2"/>
        <v>0.91937463098045269</v>
      </c>
      <c r="T10" s="131">
        <f t="shared" si="3"/>
        <v>0.42923229469809437</v>
      </c>
      <c r="U10" s="131">
        <f t="shared" si="4"/>
        <v>-2.1163781550940799</v>
      </c>
      <c r="V10" s="131">
        <f t="shared" si="5"/>
        <v>-2.6401682454856275</v>
      </c>
      <c r="W10" s="131">
        <f t="shared" si="6"/>
        <v>0.32917929403473978</v>
      </c>
    </row>
    <row r="11" spans="1:25">
      <c r="A11" s="130" t="s">
        <v>32</v>
      </c>
      <c r="B11" s="125">
        <v>0.9</v>
      </c>
      <c r="C11" s="125">
        <v>0.9</v>
      </c>
      <c r="D11" s="125">
        <v>0.9</v>
      </c>
      <c r="E11" s="125">
        <v>1</v>
      </c>
      <c r="F11" s="125">
        <v>1</v>
      </c>
      <c r="G11" s="125">
        <v>1.1000000000000001</v>
      </c>
      <c r="H11" s="125">
        <v>1.1000000000000001</v>
      </c>
      <c r="I11" s="125">
        <v>1</v>
      </c>
      <c r="J11" s="125">
        <v>0.9</v>
      </c>
      <c r="K11" s="125">
        <v>0.8</v>
      </c>
      <c r="M11" s="130" t="s">
        <v>32</v>
      </c>
      <c r="N11" s="131"/>
      <c r="O11" s="131"/>
      <c r="P11" s="131"/>
      <c r="Q11" s="131"/>
      <c r="R11" s="131">
        <f t="shared" si="1"/>
        <v>0.5560270647051907</v>
      </c>
      <c r="S11" s="131">
        <f t="shared" si="2"/>
        <v>0.91937463098045269</v>
      </c>
      <c r="T11" s="131">
        <f t="shared" si="3"/>
        <v>0.68677167151695095</v>
      </c>
      <c r="U11" s="131">
        <f t="shared" si="4"/>
        <v>0.46146591351675426</v>
      </c>
      <c r="V11" s="131">
        <f t="shared" si="5"/>
        <v>0.35079158506452451</v>
      </c>
      <c r="W11" s="131">
        <f t="shared" si="6"/>
        <v>4.9875650611324068E-2</v>
      </c>
    </row>
    <row r="12" spans="1:25">
      <c r="A12" s="130" t="s">
        <v>30</v>
      </c>
      <c r="B12" s="125">
        <v>0.5</v>
      </c>
      <c r="C12" s="125">
        <v>0.6</v>
      </c>
      <c r="D12" s="125">
        <v>0.6</v>
      </c>
      <c r="E12" s="125">
        <v>0.6</v>
      </c>
      <c r="F12" s="125">
        <v>0.6</v>
      </c>
      <c r="G12" s="125">
        <v>0.6</v>
      </c>
      <c r="H12" s="125">
        <v>0.7</v>
      </c>
      <c r="I12" s="125">
        <v>0.6</v>
      </c>
      <c r="J12" s="125">
        <v>0.5</v>
      </c>
      <c r="K12" s="125">
        <v>0.6</v>
      </c>
      <c r="M12" s="130" t="s">
        <v>30</v>
      </c>
      <c r="N12" s="131"/>
      <c r="O12" s="131"/>
      <c r="P12" s="131"/>
      <c r="Q12" s="131"/>
      <c r="R12" s="131">
        <f t="shared" si="1"/>
        <v>-0.53580789871591161</v>
      </c>
      <c r="S12" s="131">
        <f t="shared" si="2"/>
        <v>-0.5238297316051419</v>
      </c>
      <c r="T12" s="131">
        <f t="shared" si="3"/>
        <v>-0.34338583575847476</v>
      </c>
      <c r="U12" s="131">
        <f t="shared" si="4"/>
        <v>-0.39781544268685726</v>
      </c>
      <c r="V12" s="131">
        <f t="shared" si="5"/>
        <v>-0.64619502511885951</v>
      </c>
      <c r="W12" s="131">
        <f t="shared" si="6"/>
        <v>-0.50873163623550766</v>
      </c>
    </row>
    <row r="13" spans="1:25">
      <c r="A13" s="130" t="s">
        <v>10</v>
      </c>
      <c r="B13" s="125">
        <v>0.9</v>
      </c>
      <c r="C13" s="125">
        <v>0.9</v>
      </c>
      <c r="D13" s="125">
        <v>0.9</v>
      </c>
      <c r="E13" s="125">
        <v>0.9</v>
      </c>
      <c r="F13" s="125">
        <v>0.9</v>
      </c>
      <c r="G13" s="125">
        <v>0.9</v>
      </c>
      <c r="H13" s="125">
        <v>1</v>
      </c>
      <c r="I13" s="125">
        <v>1</v>
      </c>
      <c r="J13" s="125">
        <v>0.9</v>
      </c>
      <c r="K13" s="125">
        <v>0.8</v>
      </c>
      <c r="M13" s="130" t="s">
        <v>10</v>
      </c>
      <c r="N13" s="131"/>
      <c r="O13" s="131"/>
      <c r="P13" s="131"/>
      <c r="Q13" s="131"/>
      <c r="R13" s="131">
        <f t="shared" si="1"/>
        <v>0.2830683238499152</v>
      </c>
      <c r="S13" s="131">
        <f t="shared" si="2"/>
        <v>0.34209288594621479</v>
      </c>
      <c r="T13" s="131">
        <f t="shared" si="3"/>
        <v>0.42923229469809437</v>
      </c>
      <c r="U13" s="131">
        <f t="shared" si="4"/>
        <v>0.46146591351675426</v>
      </c>
      <c r="V13" s="131">
        <f t="shared" si="5"/>
        <v>0.35079158506452451</v>
      </c>
      <c r="W13" s="131">
        <f t="shared" si="6"/>
        <v>4.9875650611324068E-2</v>
      </c>
    </row>
    <row r="14" spans="1:25">
      <c r="A14" s="130" t="s">
        <v>11</v>
      </c>
      <c r="B14" s="125">
        <v>0.9</v>
      </c>
      <c r="C14" s="125">
        <v>0.9</v>
      </c>
      <c r="D14" s="125">
        <v>1</v>
      </c>
      <c r="E14" s="125">
        <v>1</v>
      </c>
      <c r="F14" s="125">
        <v>1</v>
      </c>
      <c r="G14" s="125">
        <v>1</v>
      </c>
      <c r="H14" s="125">
        <v>1.1000000000000001</v>
      </c>
      <c r="I14" s="125">
        <v>1.1000000000000001</v>
      </c>
      <c r="J14" s="125">
        <v>1.1000000000000001</v>
      </c>
      <c r="K14" s="125">
        <v>1.1000000000000001</v>
      </c>
      <c r="M14" s="130" t="s">
        <v>11</v>
      </c>
      <c r="N14" s="131"/>
      <c r="O14" s="131"/>
      <c r="P14" s="131"/>
      <c r="Q14" s="131"/>
      <c r="R14" s="131">
        <f t="shared" si="1"/>
        <v>0.5560270647051907</v>
      </c>
      <c r="S14" s="131">
        <f t="shared" si="2"/>
        <v>0.63073375846333357</v>
      </c>
      <c r="T14" s="131">
        <f t="shared" si="3"/>
        <v>0.68677167151695095</v>
      </c>
      <c r="U14" s="131">
        <f t="shared" si="4"/>
        <v>0.67628625256765729</v>
      </c>
      <c r="V14" s="131">
        <f t="shared" si="5"/>
        <v>0.84928489015621667</v>
      </c>
      <c r="W14" s="131">
        <f t="shared" si="6"/>
        <v>0.88778658088157159</v>
      </c>
    </row>
    <row r="15" spans="1:25">
      <c r="A15" s="130" t="s">
        <v>46</v>
      </c>
      <c r="B15" s="126" t="s">
        <v>69</v>
      </c>
      <c r="C15" s="126" t="s">
        <v>69</v>
      </c>
      <c r="D15" s="126" t="s">
        <v>69</v>
      </c>
      <c r="E15" s="126" t="s">
        <v>69</v>
      </c>
      <c r="F15" s="126" t="s">
        <v>69</v>
      </c>
      <c r="G15" s="126" t="s">
        <v>69</v>
      </c>
      <c r="H15" s="126" t="s">
        <v>69</v>
      </c>
      <c r="I15" s="126" t="s">
        <v>69</v>
      </c>
      <c r="J15" s="126" t="s">
        <v>69</v>
      </c>
      <c r="K15" s="125">
        <v>0.4</v>
      </c>
      <c r="M15" s="130" t="s">
        <v>46</v>
      </c>
      <c r="N15" s="131"/>
      <c r="O15" s="131"/>
      <c r="P15" s="131"/>
      <c r="Q15" s="131"/>
      <c r="R15" s="131"/>
      <c r="S15" s="131"/>
      <c r="T15" s="131"/>
      <c r="U15" s="131"/>
      <c r="V15" s="131"/>
      <c r="W15" s="131">
        <f>(K15-K$33)/K$34</f>
        <v>-1.0673389230823391</v>
      </c>
    </row>
    <row r="16" spans="1:25">
      <c r="A16" s="130" t="s">
        <v>12</v>
      </c>
      <c r="B16" s="125">
        <v>0.9</v>
      </c>
      <c r="C16" s="125">
        <v>0.9</v>
      </c>
      <c r="D16" s="125">
        <v>0.9</v>
      </c>
      <c r="E16" s="125">
        <v>0.8</v>
      </c>
      <c r="F16" s="125">
        <v>0.8</v>
      </c>
      <c r="G16" s="125">
        <v>0.9</v>
      </c>
      <c r="H16" s="125">
        <v>0.9</v>
      </c>
      <c r="I16" s="125">
        <v>0.9</v>
      </c>
      <c r="J16" s="125">
        <v>0.9</v>
      </c>
      <c r="K16" s="125">
        <v>0.9</v>
      </c>
      <c r="M16" s="130" t="s">
        <v>12</v>
      </c>
      <c r="N16" s="131"/>
      <c r="O16" s="131"/>
      <c r="P16" s="131"/>
      <c r="Q16" s="131"/>
      <c r="R16" s="131">
        <f t="shared" si="1"/>
        <v>1.0109582994639699E-2</v>
      </c>
      <c r="S16" s="131">
        <f t="shared" si="2"/>
        <v>0.34209288594621479</v>
      </c>
      <c r="T16" s="131">
        <f t="shared" si="3"/>
        <v>0.1716929178792381</v>
      </c>
      <c r="U16" s="131">
        <f t="shared" si="4"/>
        <v>0.24664557446585145</v>
      </c>
      <c r="V16" s="131">
        <f t="shared" si="5"/>
        <v>0.35079158506452451</v>
      </c>
      <c r="W16" s="131">
        <f t="shared" si="6"/>
        <v>0.32917929403473978</v>
      </c>
    </row>
    <row r="17" spans="1:23">
      <c r="A17" s="130" t="s">
        <v>13</v>
      </c>
      <c r="B17" s="125">
        <v>0.3</v>
      </c>
      <c r="C17" s="125">
        <v>0.3</v>
      </c>
      <c r="D17" s="125">
        <v>0.3</v>
      </c>
      <c r="E17" s="125">
        <v>0.3</v>
      </c>
      <c r="F17" s="125">
        <v>0.3</v>
      </c>
      <c r="G17" s="125">
        <v>0.3</v>
      </c>
      <c r="H17" s="125">
        <v>0.3</v>
      </c>
      <c r="I17" s="125">
        <v>0.3</v>
      </c>
      <c r="J17" s="125">
        <v>0.3</v>
      </c>
      <c r="K17" s="125">
        <v>0.3</v>
      </c>
      <c r="M17" s="130" t="s">
        <v>13</v>
      </c>
      <c r="N17" s="131"/>
      <c r="O17" s="131"/>
      <c r="P17" s="131"/>
      <c r="Q17" s="131"/>
      <c r="R17" s="131">
        <f t="shared" si="1"/>
        <v>-1.3546841212817382</v>
      </c>
      <c r="S17" s="131">
        <f t="shared" si="2"/>
        <v>-1.3897523491564985</v>
      </c>
      <c r="T17" s="131">
        <f t="shared" si="3"/>
        <v>-1.3735433430339001</v>
      </c>
      <c r="U17" s="131">
        <f t="shared" si="4"/>
        <v>-1.0422764598395657</v>
      </c>
      <c r="V17" s="131">
        <f t="shared" si="5"/>
        <v>-1.1446883302105515</v>
      </c>
      <c r="W17" s="131">
        <f t="shared" si="6"/>
        <v>-1.3466425665057551</v>
      </c>
    </row>
    <row r="18" spans="1:23">
      <c r="A18" s="130" t="s">
        <v>14</v>
      </c>
      <c r="B18" s="125">
        <v>0.3</v>
      </c>
      <c r="C18" s="125">
        <v>0.5</v>
      </c>
      <c r="D18" s="125">
        <v>0.7</v>
      </c>
      <c r="E18" s="125">
        <v>0.7</v>
      </c>
      <c r="F18" s="125">
        <v>0.9</v>
      </c>
      <c r="G18" s="125">
        <v>0.9</v>
      </c>
      <c r="H18" s="125">
        <v>0.2</v>
      </c>
      <c r="I18" s="125">
        <v>0.3</v>
      </c>
      <c r="J18" s="125">
        <v>0.7</v>
      </c>
      <c r="K18" s="125">
        <v>0.7</v>
      </c>
      <c r="M18" s="130" t="s">
        <v>14</v>
      </c>
      <c r="N18" s="131"/>
      <c r="O18" s="131"/>
      <c r="P18" s="131"/>
      <c r="Q18" s="131"/>
      <c r="R18" s="131">
        <f t="shared" si="1"/>
        <v>0.2830683238499152</v>
      </c>
      <c r="S18" s="131">
        <f t="shared" si="2"/>
        <v>0.34209288594621479</v>
      </c>
      <c r="T18" s="131">
        <f t="shared" si="3"/>
        <v>-1.6310827198527562</v>
      </c>
      <c r="U18" s="131">
        <f t="shared" si="4"/>
        <v>-1.0422764598395657</v>
      </c>
      <c r="V18" s="131">
        <f t="shared" si="5"/>
        <v>-0.14770172002716767</v>
      </c>
      <c r="W18" s="131">
        <f t="shared" si="6"/>
        <v>-0.22942799281209197</v>
      </c>
    </row>
    <row r="19" spans="1:23">
      <c r="A19" s="130" t="s">
        <v>15</v>
      </c>
      <c r="B19" s="125">
        <v>0.1</v>
      </c>
      <c r="C19" s="125">
        <v>0.4</v>
      </c>
      <c r="D19" s="125">
        <v>0.6</v>
      </c>
      <c r="E19" s="125">
        <v>0.8</v>
      </c>
      <c r="F19" s="125">
        <v>0.9</v>
      </c>
      <c r="G19" s="125">
        <v>0.8</v>
      </c>
      <c r="H19" s="125">
        <v>1.2</v>
      </c>
      <c r="I19" s="125">
        <v>1.4</v>
      </c>
      <c r="J19" s="125">
        <v>0.9</v>
      </c>
      <c r="K19" s="125">
        <v>0.9</v>
      </c>
      <c r="M19" s="130" t="s">
        <v>15</v>
      </c>
      <c r="N19" s="131"/>
      <c r="O19" s="131"/>
      <c r="P19" s="131"/>
      <c r="Q19" s="131"/>
      <c r="R19" s="131">
        <f t="shared" si="1"/>
        <v>0.2830683238499152</v>
      </c>
      <c r="S19" s="131">
        <f t="shared" si="2"/>
        <v>5.3452013429096001E-2</v>
      </c>
      <c r="T19" s="131">
        <f t="shared" si="3"/>
        <v>0.94431104833580692</v>
      </c>
      <c r="U19" s="131">
        <f t="shared" si="4"/>
        <v>1.3207472697203655</v>
      </c>
      <c r="V19" s="131">
        <f t="shared" si="5"/>
        <v>0.35079158506452451</v>
      </c>
      <c r="W19" s="131">
        <f t="shared" si="6"/>
        <v>0.32917929403473978</v>
      </c>
    </row>
    <row r="20" spans="1:23">
      <c r="A20" s="130" t="s">
        <v>16</v>
      </c>
      <c r="B20" s="125">
        <v>1.1000000000000001</v>
      </c>
      <c r="C20" s="125">
        <v>1.1000000000000001</v>
      </c>
      <c r="D20" s="125">
        <v>1.1000000000000001</v>
      </c>
      <c r="E20" s="125">
        <v>1</v>
      </c>
      <c r="F20" s="125">
        <v>1.1000000000000001</v>
      </c>
      <c r="G20" s="125">
        <v>1.1000000000000001</v>
      </c>
      <c r="H20" s="125">
        <v>1.3</v>
      </c>
      <c r="I20" s="125">
        <v>1.2</v>
      </c>
      <c r="J20" s="125">
        <v>1.1000000000000001</v>
      </c>
      <c r="K20" s="125">
        <v>1.3</v>
      </c>
      <c r="M20" s="130" t="s">
        <v>16</v>
      </c>
      <c r="N20" s="131"/>
      <c r="O20" s="131"/>
      <c r="P20" s="131"/>
      <c r="Q20" s="131"/>
      <c r="R20" s="131">
        <f t="shared" si="1"/>
        <v>0.82898580556046653</v>
      </c>
      <c r="S20" s="131">
        <f t="shared" si="2"/>
        <v>0.91937463098045269</v>
      </c>
      <c r="T20" s="131">
        <f t="shared" si="3"/>
        <v>1.2018504251546636</v>
      </c>
      <c r="U20" s="131">
        <f t="shared" si="4"/>
        <v>0.89110659161855987</v>
      </c>
      <c r="V20" s="131">
        <f t="shared" si="5"/>
        <v>0.84928489015621667</v>
      </c>
      <c r="W20" s="131">
        <f t="shared" si="6"/>
        <v>1.4463938677284029</v>
      </c>
    </row>
    <row r="21" spans="1:23">
      <c r="A21" s="130" t="s">
        <v>17</v>
      </c>
      <c r="B21" s="125">
        <v>0.7</v>
      </c>
      <c r="C21" s="125">
        <v>0.7</v>
      </c>
      <c r="D21" s="125">
        <v>0.6</v>
      </c>
      <c r="E21" s="125">
        <v>0.7</v>
      </c>
      <c r="F21" s="125">
        <v>0.6</v>
      </c>
      <c r="G21" s="125">
        <v>0.7</v>
      </c>
      <c r="H21" s="125">
        <v>0.6</v>
      </c>
      <c r="I21" s="125">
        <v>0.6</v>
      </c>
      <c r="J21" s="125">
        <v>0.7</v>
      </c>
      <c r="K21" s="125">
        <v>0.7</v>
      </c>
      <c r="M21" s="130" t="s">
        <v>17</v>
      </c>
      <c r="N21" s="131"/>
      <c r="O21" s="131"/>
      <c r="P21" s="131"/>
      <c r="Q21" s="131"/>
      <c r="R21" s="131">
        <f t="shared" si="1"/>
        <v>-0.53580789871591161</v>
      </c>
      <c r="S21" s="131">
        <f t="shared" si="2"/>
        <v>-0.23518885908802312</v>
      </c>
      <c r="T21" s="131">
        <f t="shared" si="3"/>
        <v>-0.600925212577331</v>
      </c>
      <c r="U21" s="131">
        <f t="shared" si="4"/>
        <v>-0.39781544268685726</v>
      </c>
      <c r="V21" s="131">
        <f t="shared" si="5"/>
        <v>-0.14770172002716767</v>
      </c>
      <c r="W21" s="131">
        <f t="shared" si="6"/>
        <v>-0.22942799281209197</v>
      </c>
    </row>
    <row r="22" spans="1:23">
      <c r="A22" s="130" t="s">
        <v>18</v>
      </c>
      <c r="B22" s="125">
        <v>1.4</v>
      </c>
      <c r="C22" s="125">
        <v>1.4</v>
      </c>
      <c r="D22" s="125">
        <v>1.5</v>
      </c>
      <c r="E22" s="125">
        <v>1.6</v>
      </c>
      <c r="F22" s="125">
        <v>1.7</v>
      </c>
      <c r="G22" s="125">
        <v>1.6</v>
      </c>
      <c r="H22" s="125">
        <v>1.6</v>
      </c>
      <c r="I22" s="125">
        <v>2</v>
      </c>
      <c r="J22" s="125">
        <v>1.3</v>
      </c>
      <c r="K22" s="125">
        <v>1.5</v>
      </c>
      <c r="M22" s="130" t="s">
        <v>18</v>
      </c>
      <c r="N22" s="131"/>
      <c r="O22" s="131"/>
      <c r="P22" s="131"/>
      <c r="Q22" s="131"/>
      <c r="R22" s="131">
        <f t="shared" si="1"/>
        <v>2.4667382506921194</v>
      </c>
      <c r="S22" s="131">
        <f t="shared" si="2"/>
        <v>2.3625789935660468</v>
      </c>
      <c r="T22" s="131">
        <f t="shared" si="3"/>
        <v>1.9744685556112327</v>
      </c>
      <c r="U22" s="131">
        <f t="shared" si="4"/>
        <v>2.609669304025783</v>
      </c>
      <c r="V22" s="131">
        <f t="shared" si="5"/>
        <v>1.3477781952479084</v>
      </c>
      <c r="W22" s="131">
        <f t="shared" si="6"/>
        <v>2.0050011545752344</v>
      </c>
    </row>
    <row r="23" spans="1:23">
      <c r="A23" s="130" t="s">
        <v>19</v>
      </c>
      <c r="B23" s="125">
        <v>1.7</v>
      </c>
      <c r="C23" s="125">
        <v>1.7</v>
      </c>
      <c r="D23" s="125">
        <v>1.7</v>
      </c>
      <c r="E23" s="125">
        <v>1.6</v>
      </c>
      <c r="F23" s="125">
        <v>1.7</v>
      </c>
      <c r="G23" s="125">
        <v>1.7</v>
      </c>
      <c r="H23" s="125">
        <v>1.9</v>
      </c>
      <c r="I23" s="125">
        <v>1.8</v>
      </c>
      <c r="J23" s="125">
        <v>1.7</v>
      </c>
      <c r="K23" s="125">
        <v>1.7</v>
      </c>
      <c r="M23" s="130" t="s">
        <v>19</v>
      </c>
      <c r="N23" s="131"/>
      <c r="O23" s="131"/>
      <c r="P23" s="131"/>
      <c r="Q23" s="131"/>
      <c r="R23" s="131">
        <f t="shared" si="1"/>
        <v>2.4667382506921194</v>
      </c>
      <c r="S23" s="131">
        <f t="shared" si="2"/>
        <v>2.6512198660831654</v>
      </c>
      <c r="T23" s="131">
        <f t="shared" si="3"/>
        <v>2.7470866860678016</v>
      </c>
      <c r="U23" s="131">
        <f t="shared" si="4"/>
        <v>2.1800286259239772</v>
      </c>
      <c r="V23" s="131">
        <f t="shared" si="5"/>
        <v>2.3447648054312924</v>
      </c>
      <c r="W23" s="131">
        <f t="shared" si="6"/>
        <v>2.5636084414220659</v>
      </c>
    </row>
    <row r="24" spans="1:23">
      <c r="A24" s="130" t="s">
        <v>20</v>
      </c>
      <c r="B24" s="125">
        <v>0.5</v>
      </c>
      <c r="C24" s="125">
        <v>0.5</v>
      </c>
      <c r="D24" s="125">
        <v>0.5</v>
      </c>
      <c r="E24" s="125">
        <v>0.5</v>
      </c>
      <c r="F24" s="125">
        <v>0.5</v>
      </c>
      <c r="G24" s="125">
        <v>0.4</v>
      </c>
      <c r="H24" s="125">
        <v>0.5</v>
      </c>
      <c r="I24" s="125">
        <v>0.6</v>
      </c>
      <c r="J24" s="125">
        <v>0.5</v>
      </c>
      <c r="K24" s="125">
        <v>0.5</v>
      </c>
      <c r="M24" s="130" t="s">
        <v>20</v>
      </c>
      <c r="N24" s="131"/>
      <c r="O24" s="131"/>
      <c r="P24" s="131"/>
      <c r="Q24" s="131"/>
      <c r="R24" s="131">
        <f t="shared" si="1"/>
        <v>-0.80876663957118711</v>
      </c>
      <c r="S24" s="131">
        <f t="shared" si="2"/>
        <v>-1.1011114766393795</v>
      </c>
      <c r="T24" s="131">
        <f t="shared" si="3"/>
        <v>-0.85846458939618731</v>
      </c>
      <c r="U24" s="131">
        <f t="shared" si="4"/>
        <v>-0.39781544268685726</v>
      </c>
      <c r="V24" s="131">
        <f t="shared" si="5"/>
        <v>-0.64619502511885951</v>
      </c>
      <c r="W24" s="131">
        <f t="shared" si="6"/>
        <v>-0.78803527965892339</v>
      </c>
    </row>
    <row r="25" spans="1:23">
      <c r="A25" s="130" t="s">
        <v>21</v>
      </c>
      <c r="B25" s="125">
        <v>0.6</v>
      </c>
      <c r="C25" s="125">
        <v>0.6</v>
      </c>
      <c r="D25" s="125">
        <v>0.6</v>
      </c>
      <c r="E25" s="125">
        <v>0.6</v>
      </c>
      <c r="F25" s="125">
        <v>0.6</v>
      </c>
      <c r="G25" s="125">
        <v>0.6</v>
      </c>
      <c r="H25" s="125">
        <v>0.7</v>
      </c>
      <c r="I25" s="125">
        <v>0.7</v>
      </c>
      <c r="J25" s="125">
        <v>0.7</v>
      </c>
      <c r="K25" s="125">
        <v>0.6</v>
      </c>
      <c r="M25" s="130" t="s">
        <v>21</v>
      </c>
      <c r="N25" s="131"/>
      <c r="O25" s="131"/>
      <c r="P25" s="131"/>
      <c r="Q25" s="131"/>
      <c r="R25" s="131">
        <f t="shared" si="1"/>
        <v>-0.53580789871591161</v>
      </c>
      <c r="S25" s="131">
        <f t="shared" si="2"/>
        <v>-0.5238297316051419</v>
      </c>
      <c r="T25" s="131">
        <f t="shared" si="3"/>
        <v>-0.34338583575847476</v>
      </c>
      <c r="U25" s="131">
        <f t="shared" si="4"/>
        <v>-0.18299510363595445</v>
      </c>
      <c r="V25" s="131">
        <f t="shared" si="5"/>
        <v>-0.14770172002716767</v>
      </c>
      <c r="W25" s="131">
        <f t="shared" si="6"/>
        <v>-0.50873163623550766</v>
      </c>
    </row>
    <row r="26" spans="1:23">
      <c r="A26" s="130" t="s">
        <v>38</v>
      </c>
      <c r="B26" s="125">
        <v>0.6</v>
      </c>
      <c r="C26" s="125">
        <v>0.6</v>
      </c>
      <c r="D26" s="125">
        <v>0.6</v>
      </c>
      <c r="E26" s="125">
        <v>0.7</v>
      </c>
      <c r="F26" s="125">
        <v>0.6</v>
      </c>
      <c r="G26" s="125">
        <v>0.6</v>
      </c>
      <c r="H26" s="125">
        <v>0.6</v>
      </c>
      <c r="I26" s="125">
        <v>0.6</v>
      </c>
      <c r="J26" s="125">
        <v>0.6</v>
      </c>
      <c r="K26" s="125">
        <v>0.5</v>
      </c>
      <c r="M26" s="130" t="s">
        <v>38</v>
      </c>
      <c r="N26" s="131"/>
      <c r="O26" s="131"/>
      <c r="P26" s="131"/>
      <c r="Q26" s="131"/>
      <c r="R26" s="131">
        <f t="shared" si="1"/>
        <v>-0.53580789871591161</v>
      </c>
      <c r="S26" s="131">
        <f t="shared" si="2"/>
        <v>-0.5238297316051419</v>
      </c>
      <c r="T26" s="131">
        <f t="shared" si="3"/>
        <v>-0.600925212577331</v>
      </c>
      <c r="U26" s="131">
        <f t="shared" si="4"/>
        <v>-0.39781544268685726</v>
      </c>
      <c r="V26" s="131">
        <f t="shared" si="5"/>
        <v>-0.39694837257301357</v>
      </c>
      <c r="W26" s="131">
        <f t="shared" si="6"/>
        <v>-0.78803527965892339</v>
      </c>
    </row>
    <row r="27" spans="1:23">
      <c r="A27" s="130" t="s">
        <v>22</v>
      </c>
      <c r="B27" s="125">
        <v>0.2</v>
      </c>
      <c r="C27" s="125">
        <v>0.1</v>
      </c>
      <c r="D27" s="125">
        <v>0.3</v>
      </c>
      <c r="E27" s="125">
        <v>0.4</v>
      </c>
      <c r="F27" s="125">
        <v>0.4</v>
      </c>
      <c r="G27" s="125">
        <v>0.5</v>
      </c>
      <c r="H27" s="125">
        <v>0.6</v>
      </c>
      <c r="I27" s="125">
        <v>0.7</v>
      </c>
      <c r="J27" s="125">
        <v>0.9</v>
      </c>
      <c r="K27" s="125">
        <v>0.8</v>
      </c>
      <c r="M27" s="130" t="s">
        <v>22</v>
      </c>
      <c r="N27" s="131"/>
      <c r="O27" s="131"/>
      <c r="P27" s="131"/>
      <c r="Q27" s="131"/>
      <c r="R27" s="131">
        <f t="shared" si="1"/>
        <v>-1.0817253804264626</v>
      </c>
      <c r="S27" s="131">
        <f t="shared" si="2"/>
        <v>-0.81247060412226069</v>
      </c>
      <c r="T27" s="131">
        <f t="shared" si="3"/>
        <v>-0.600925212577331</v>
      </c>
      <c r="U27" s="131">
        <f t="shared" si="4"/>
        <v>-0.18299510363595445</v>
      </c>
      <c r="V27" s="131">
        <f t="shared" si="5"/>
        <v>0.35079158506452451</v>
      </c>
      <c r="W27" s="131">
        <f t="shared" si="6"/>
        <v>4.9875650611324068E-2</v>
      </c>
    </row>
    <row r="28" spans="1:23">
      <c r="A28" s="130" t="s">
        <v>23</v>
      </c>
      <c r="B28" s="125">
        <v>0.9</v>
      </c>
      <c r="C28" s="125">
        <v>0.9</v>
      </c>
      <c r="D28" s="125">
        <v>0.8</v>
      </c>
      <c r="E28" s="125">
        <v>0.8</v>
      </c>
      <c r="F28" s="125">
        <v>0.8</v>
      </c>
      <c r="G28" s="125">
        <v>0.8</v>
      </c>
      <c r="H28" s="125">
        <v>0.9</v>
      </c>
      <c r="I28" s="125">
        <v>0.7</v>
      </c>
      <c r="J28" s="125">
        <v>0.8</v>
      </c>
      <c r="K28" s="125">
        <v>0.7</v>
      </c>
      <c r="M28" s="130" t="s">
        <v>23</v>
      </c>
      <c r="N28" s="131"/>
      <c r="O28" s="131"/>
      <c r="P28" s="131"/>
      <c r="Q28" s="131"/>
      <c r="R28" s="131">
        <f t="shared" si="1"/>
        <v>1.0109582994639699E-2</v>
      </c>
      <c r="S28" s="131">
        <f t="shared" si="2"/>
        <v>5.3452013429096001E-2</v>
      </c>
      <c r="T28" s="131">
        <f t="shared" si="3"/>
        <v>0.1716929178792381</v>
      </c>
      <c r="U28" s="131">
        <f t="shared" si="4"/>
        <v>-0.18299510363595445</v>
      </c>
      <c r="V28" s="131">
        <f t="shared" si="5"/>
        <v>0.10154493251867856</v>
      </c>
      <c r="W28" s="131">
        <f t="shared" si="6"/>
        <v>-0.22942799281209197</v>
      </c>
    </row>
    <row r="29" spans="1:23">
      <c r="A29" s="130" t="s">
        <v>24</v>
      </c>
      <c r="B29" s="125">
        <v>0.7</v>
      </c>
      <c r="C29" s="125">
        <v>0.7</v>
      </c>
      <c r="D29" s="125">
        <v>0.7</v>
      </c>
      <c r="E29" s="125">
        <v>0.7</v>
      </c>
      <c r="F29" s="125">
        <v>0.6</v>
      </c>
      <c r="G29" s="125">
        <v>0.7</v>
      </c>
      <c r="H29" s="125">
        <v>0.7</v>
      </c>
      <c r="I29" s="125">
        <v>0.9</v>
      </c>
      <c r="J29" s="125">
        <v>1</v>
      </c>
      <c r="K29" s="125">
        <v>0.9</v>
      </c>
      <c r="M29" s="130" t="s">
        <v>24</v>
      </c>
      <c r="N29" s="131"/>
      <c r="O29" s="131"/>
      <c r="P29" s="131"/>
      <c r="Q29" s="131"/>
      <c r="R29" s="131">
        <f>(F29-F$33)/F$34</f>
        <v>-0.53580789871591161</v>
      </c>
      <c r="S29" s="131">
        <f t="shared" si="2"/>
        <v>-0.23518885908802312</v>
      </c>
      <c r="T29" s="131">
        <f t="shared" si="3"/>
        <v>-0.34338583575847476</v>
      </c>
      <c r="U29" s="131">
        <f t="shared" si="4"/>
        <v>0.24664557446585145</v>
      </c>
      <c r="V29" s="131">
        <f t="shared" si="5"/>
        <v>0.60003823761037045</v>
      </c>
      <c r="W29" s="131">
        <f t="shared" si="6"/>
        <v>0.32917929403473978</v>
      </c>
    </row>
    <row r="30" spans="1:23">
      <c r="A30" s="130" t="s">
        <v>25</v>
      </c>
      <c r="B30" s="125">
        <v>0.3</v>
      </c>
      <c r="C30" s="125">
        <v>0.3</v>
      </c>
      <c r="D30" s="125">
        <v>0.3</v>
      </c>
      <c r="E30" s="125">
        <v>0.3</v>
      </c>
      <c r="F30" s="125">
        <v>0.3</v>
      </c>
      <c r="G30" s="125">
        <v>0.3</v>
      </c>
      <c r="H30" s="125">
        <v>0.4</v>
      </c>
      <c r="I30" s="125">
        <v>0.3</v>
      </c>
      <c r="J30" s="125">
        <v>0.2</v>
      </c>
      <c r="K30" s="125">
        <v>0.3</v>
      </c>
      <c r="M30" s="130" t="s">
        <v>25</v>
      </c>
      <c r="N30" s="131"/>
      <c r="O30" s="131"/>
      <c r="P30" s="131"/>
      <c r="Q30" s="131"/>
      <c r="R30" s="131">
        <f t="shared" si="1"/>
        <v>-1.3546841212817382</v>
      </c>
      <c r="S30" s="131">
        <f t="shared" si="2"/>
        <v>-1.3897523491564985</v>
      </c>
      <c r="T30" s="131">
        <f t="shared" si="3"/>
        <v>-1.1160039662150436</v>
      </c>
      <c r="U30" s="131">
        <f t="shared" si="4"/>
        <v>-1.0422764598395657</v>
      </c>
      <c r="V30" s="131">
        <f t="shared" si="5"/>
        <v>-1.3939349827563976</v>
      </c>
      <c r="W30" s="131">
        <f t="shared" si="6"/>
        <v>-1.3466425665057551</v>
      </c>
    </row>
    <row r="31" spans="1:23">
      <c r="A31" s="130" t="s">
        <v>26</v>
      </c>
      <c r="B31" s="125">
        <v>0.3</v>
      </c>
      <c r="C31" s="125">
        <v>0.3</v>
      </c>
      <c r="D31" s="125">
        <v>0.4</v>
      </c>
      <c r="E31" s="125">
        <v>0.4</v>
      </c>
      <c r="F31" s="125">
        <v>0.4</v>
      </c>
      <c r="G31" s="125">
        <v>0.3</v>
      </c>
      <c r="H31" s="125">
        <v>0.4</v>
      </c>
      <c r="I31" s="125">
        <v>0.3</v>
      </c>
      <c r="J31" s="125">
        <v>0.3</v>
      </c>
      <c r="K31" s="125">
        <v>0.3</v>
      </c>
      <c r="M31" s="130" t="s">
        <v>26</v>
      </c>
      <c r="N31" s="131"/>
      <c r="O31" s="131"/>
      <c r="P31" s="131"/>
      <c r="Q31" s="131"/>
      <c r="R31" s="131">
        <f t="shared" si="1"/>
        <v>-1.0817253804264626</v>
      </c>
      <c r="S31" s="131">
        <f t="shared" si="2"/>
        <v>-1.3897523491564985</v>
      </c>
      <c r="T31" s="131">
        <f t="shared" si="3"/>
        <v>-1.1160039662150436</v>
      </c>
      <c r="U31" s="131">
        <f t="shared" si="4"/>
        <v>-1.0422764598395657</v>
      </c>
      <c r="V31" s="131">
        <f t="shared" si="5"/>
        <v>-1.1446883302105515</v>
      </c>
      <c r="W31" s="131">
        <f t="shared" si="6"/>
        <v>-1.3466425665057551</v>
      </c>
    </row>
    <row r="32" spans="1:23">
      <c r="A32" s="130" t="s">
        <v>42</v>
      </c>
      <c r="B32" s="125">
        <v>0.7</v>
      </c>
      <c r="C32" s="125">
        <v>0.7</v>
      </c>
      <c r="D32" s="125">
        <v>0.6</v>
      </c>
      <c r="E32" s="125">
        <v>0.9</v>
      </c>
      <c r="F32" s="125">
        <v>1</v>
      </c>
      <c r="G32" s="125">
        <v>0.9</v>
      </c>
      <c r="H32" s="125">
        <v>1</v>
      </c>
      <c r="I32" s="125">
        <v>1</v>
      </c>
      <c r="J32" s="125">
        <v>0.9</v>
      </c>
      <c r="K32" s="125">
        <v>0.9</v>
      </c>
      <c r="M32" s="130" t="s">
        <v>42</v>
      </c>
      <c r="N32" s="131"/>
      <c r="O32" s="131"/>
      <c r="P32" s="131"/>
      <c r="Q32" s="131"/>
      <c r="R32" s="131">
        <f t="shared" si="1"/>
        <v>0.5560270647051907</v>
      </c>
      <c r="S32" s="131">
        <f t="shared" si="2"/>
        <v>0.34209288594621479</v>
      </c>
      <c r="T32" s="131">
        <f t="shared" si="3"/>
        <v>0.42923229469809437</v>
      </c>
      <c r="U32" s="131">
        <f t="shared" si="4"/>
        <v>0.46146591351675426</v>
      </c>
      <c r="V32" s="131">
        <f t="shared" si="5"/>
        <v>0.35079158506452451</v>
      </c>
      <c r="W32" s="131">
        <f t="shared" si="6"/>
        <v>0.32917929403473978</v>
      </c>
    </row>
    <row r="33" spans="2:14">
      <c r="B33" s="127">
        <f t="shared" ref="B33:E33" si="7">AVERAGE(B5:B32)</f>
        <v>0.70740740740740737</v>
      </c>
      <c r="C33" s="127">
        <f t="shared" si="7"/>
        <v>0.71851851851851856</v>
      </c>
      <c r="D33" s="127">
        <f t="shared" si="7"/>
        <v>0.74814814814814823</v>
      </c>
      <c r="E33" s="127">
        <f t="shared" si="7"/>
        <v>0.78148148148148144</v>
      </c>
      <c r="F33" s="127">
        <f t="shared" ref="F33:K33" si="8">AVERAGE(F5:F32)</f>
        <v>0.79629629629629639</v>
      </c>
      <c r="G33" s="127">
        <f t="shared" si="8"/>
        <v>0.78148148148148155</v>
      </c>
      <c r="H33" s="127">
        <f t="shared" si="8"/>
        <v>0.83333333333333315</v>
      </c>
      <c r="I33" s="127">
        <f t="shared" si="8"/>
        <v>0.78518518518518521</v>
      </c>
      <c r="J33" s="127">
        <f t="shared" si="8"/>
        <v>0.75925925925925908</v>
      </c>
      <c r="K33" s="127">
        <f t="shared" si="8"/>
        <v>0.78214285714285725</v>
      </c>
      <c r="N33" s="127"/>
    </row>
    <row r="34" spans="2:14">
      <c r="B34" s="127">
        <f t="shared" ref="B34:E34" si="9">STDEV(B5:B32)</f>
        <v>0.36260375271290474</v>
      </c>
      <c r="C34" s="127">
        <f t="shared" si="9"/>
        <v>0.34533933928711197</v>
      </c>
      <c r="D34" s="127">
        <f t="shared" si="9"/>
        <v>0.33093151786384623</v>
      </c>
      <c r="E34" s="127">
        <f t="shared" si="9"/>
        <v>0.33170542658884861</v>
      </c>
      <c r="F34" s="127">
        <f t="shared" ref="F34:K34" si="10">STDEV(F5:F32)</f>
        <v>0.36635573452114006</v>
      </c>
      <c r="G34" s="127">
        <f t="shared" si="10"/>
        <v>0.34645128088735649</v>
      </c>
      <c r="H34" s="127">
        <f t="shared" si="10"/>
        <v>0.38829013735766044</v>
      </c>
      <c r="I34" s="127">
        <f t="shared" si="10"/>
        <v>0.46550527031942002</v>
      </c>
      <c r="J34" s="127">
        <f t="shared" si="10"/>
        <v>0.4012089991122596</v>
      </c>
      <c r="K34" s="127">
        <f t="shared" si="10"/>
        <v>0.35803328153655001</v>
      </c>
    </row>
  </sheetData>
  <mergeCells count="2">
    <mergeCell ref="B1:K1"/>
    <mergeCell ref="N1:W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G17" sqref="A1:XFD1048576"/>
    </sheetView>
  </sheetViews>
  <sheetFormatPr defaultRowHeight="13.8"/>
  <cols>
    <col min="1" max="1" width="9.125" style="360"/>
    <col min="2" max="16384" width="9" style="12"/>
  </cols>
  <sheetData>
    <row r="1" spans="1:5">
      <c r="A1" s="246" t="s">
        <v>162</v>
      </c>
      <c r="B1" s="246"/>
      <c r="D1" s="246" t="s">
        <v>163</v>
      </c>
      <c r="E1" s="246"/>
    </row>
    <row r="2" spans="1:5">
      <c r="B2" s="12" t="s">
        <v>553</v>
      </c>
      <c r="D2" s="360"/>
      <c r="E2" s="12" t="s">
        <v>553</v>
      </c>
    </row>
    <row r="3" spans="1:5">
      <c r="A3" s="360" t="s">
        <v>543</v>
      </c>
      <c r="B3" s="12">
        <v>1.0900000000000001</v>
      </c>
      <c r="D3" s="360" t="s">
        <v>543</v>
      </c>
      <c r="E3" s="12">
        <f>(B3-B$24)/B$25</f>
        <v>-1.0674857464952965</v>
      </c>
    </row>
    <row r="4" spans="1:5">
      <c r="A4" s="360" t="s">
        <v>552</v>
      </c>
      <c r="B4" s="12">
        <v>1.7</v>
      </c>
      <c r="D4" s="360" t="s">
        <v>552</v>
      </c>
      <c r="E4" s="12">
        <f t="shared" ref="E4:E23" si="0">(B4-B$24)/B$25</f>
        <v>1.3148300048295749</v>
      </c>
    </row>
    <row r="5" spans="1:5">
      <c r="A5" s="360" t="s">
        <v>551</v>
      </c>
      <c r="B5" s="12">
        <v>1.31</v>
      </c>
      <c r="D5" s="360" t="s">
        <v>551</v>
      </c>
      <c r="E5" s="12">
        <f t="shared" si="0"/>
        <v>-0.20828990175517878</v>
      </c>
    </row>
    <row r="6" spans="1:5">
      <c r="A6" s="360" t="s">
        <v>549</v>
      </c>
      <c r="B6" s="12">
        <v>1.02</v>
      </c>
      <c r="D6" s="360" t="s">
        <v>549</v>
      </c>
      <c r="E6" s="12">
        <f t="shared" si="0"/>
        <v>-1.3408662425489704</v>
      </c>
    </row>
    <row r="7" spans="1:5">
      <c r="A7" s="360" t="s">
        <v>550</v>
      </c>
      <c r="B7" s="12">
        <v>1.72</v>
      </c>
      <c r="D7" s="360" t="s">
        <v>550</v>
      </c>
      <c r="E7" s="12">
        <f t="shared" si="0"/>
        <v>1.3929387179877675</v>
      </c>
    </row>
    <row r="8" spans="1:5">
      <c r="A8" s="360" t="s">
        <v>548</v>
      </c>
      <c r="B8" s="12">
        <v>1.28</v>
      </c>
      <c r="D8" s="360" t="s">
        <v>548</v>
      </c>
      <c r="E8" s="12">
        <f t="shared" si="0"/>
        <v>-0.32545297149246766</v>
      </c>
    </row>
    <row r="9" spans="1:5">
      <c r="A9" s="360" t="s">
        <v>547</v>
      </c>
      <c r="B9" s="12">
        <v>1.4</v>
      </c>
      <c r="D9" s="360" t="s">
        <v>547</v>
      </c>
      <c r="E9" s="12">
        <f t="shared" si="0"/>
        <v>0.14319930745668699</v>
      </c>
    </row>
    <row r="10" spans="1:5">
      <c r="A10" s="360" t="s">
        <v>546</v>
      </c>
      <c r="B10" s="12">
        <v>1.01</v>
      </c>
      <c r="D10" s="360" t="s">
        <v>546</v>
      </c>
      <c r="E10" s="12">
        <f t="shared" si="0"/>
        <v>-1.3799205991280667</v>
      </c>
    </row>
    <row r="11" spans="1:5">
      <c r="A11" s="360" t="s">
        <v>545</v>
      </c>
      <c r="B11" s="12">
        <v>1.1200000000000001</v>
      </c>
      <c r="D11" s="360" t="s">
        <v>545</v>
      </c>
      <c r="E11" s="12">
        <f t="shared" si="0"/>
        <v>-0.95032267675800752</v>
      </c>
    </row>
    <row r="12" spans="1:5">
      <c r="A12" s="360" t="s">
        <v>544</v>
      </c>
      <c r="B12" s="12">
        <v>1.1200000000000001</v>
      </c>
      <c r="D12" s="360" t="s">
        <v>544</v>
      </c>
      <c r="E12" s="12">
        <f t="shared" si="0"/>
        <v>-0.95032267675800752</v>
      </c>
    </row>
    <row r="13" spans="1:5">
      <c r="A13" s="360" t="s">
        <v>542</v>
      </c>
      <c r="B13" s="12">
        <v>1.18</v>
      </c>
      <c r="D13" s="360" t="s">
        <v>542</v>
      </c>
      <c r="E13" s="12">
        <f t="shared" si="0"/>
        <v>-0.7159965372834306</v>
      </c>
    </row>
    <row r="14" spans="1:5">
      <c r="A14" s="360" t="s">
        <v>532</v>
      </c>
      <c r="B14" s="12">
        <v>1.26</v>
      </c>
      <c r="D14" s="360" t="s">
        <v>532</v>
      </c>
      <c r="E14" s="12">
        <f t="shared" si="0"/>
        <v>-0.40356168465066028</v>
      </c>
    </row>
    <row r="15" spans="1:5">
      <c r="A15" s="360" t="s">
        <v>541</v>
      </c>
      <c r="B15" s="12">
        <v>1.1399999999999999</v>
      </c>
      <c r="D15" s="360" t="s">
        <v>541</v>
      </c>
      <c r="E15" s="12">
        <f t="shared" si="0"/>
        <v>-0.87221396359981573</v>
      </c>
    </row>
    <row r="16" spans="1:5">
      <c r="A16" s="360" t="s">
        <v>540</v>
      </c>
      <c r="B16" s="12">
        <v>1.42</v>
      </c>
      <c r="D16" s="360" t="s">
        <v>540</v>
      </c>
      <c r="E16" s="12">
        <f t="shared" si="0"/>
        <v>0.22130802061487959</v>
      </c>
    </row>
    <row r="17" spans="1:5">
      <c r="A17" s="360" t="s">
        <v>539</v>
      </c>
      <c r="B17" s="12">
        <v>1.26</v>
      </c>
      <c r="D17" s="360" t="s">
        <v>539</v>
      </c>
      <c r="E17" s="12">
        <f t="shared" si="0"/>
        <v>-0.40356168465066028</v>
      </c>
    </row>
    <row r="18" spans="1:5">
      <c r="A18" s="360" t="s">
        <v>538</v>
      </c>
      <c r="B18" s="12">
        <v>1.49</v>
      </c>
      <c r="D18" s="360" t="s">
        <v>538</v>
      </c>
      <c r="E18" s="12">
        <f t="shared" si="0"/>
        <v>0.49468851666855362</v>
      </c>
    </row>
    <row r="19" spans="1:5">
      <c r="A19" s="360" t="s">
        <v>537</v>
      </c>
      <c r="B19" s="12">
        <v>1.62</v>
      </c>
      <c r="D19" s="360" t="s">
        <v>537</v>
      </c>
      <c r="E19" s="12">
        <f t="shared" si="0"/>
        <v>1.0023951521968055</v>
      </c>
    </row>
    <row r="20" spans="1:5">
      <c r="A20" s="360" t="s">
        <v>536</v>
      </c>
      <c r="B20" s="12">
        <v>1.61</v>
      </c>
      <c r="D20" s="360" t="s">
        <v>536</v>
      </c>
      <c r="E20" s="12">
        <f t="shared" si="0"/>
        <v>0.96334079561770913</v>
      </c>
    </row>
    <row r="21" spans="1:5">
      <c r="A21" s="360" t="s">
        <v>535</v>
      </c>
      <c r="B21" s="12">
        <v>1.7</v>
      </c>
      <c r="D21" s="360" t="s">
        <v>535</v>
      </c>
      <c r="E21" s="12">
        <f t="shared" si="0"/>
        <v>1.3148300048295749</v>
      </c>
    </row>
    <row r="22" spans="1:5">
      <c r="A22" s="360" t="s">
        <v>534</v>
      </c>
      <c r="B22" s="12">
        <v>1.87</v>
      </c>
      <c r="D22" s="360" t="s">
        <v>534</v>
      </c>
      <c r="E22" s="12">
        <f t="shared" si="0"/>
        <v>1.9787540666742118</v>
      </c>
    </row>
    <row r="23" spans="1:5">
      <c r="A23" s="360" t="s">
        <v>533</v>
      </c>
      <c r="B23" s="12">
        <v>1.31</v>
      </c>
      <c r="D23" s="360" t="s">
        <v>533</v>
      </c>
      <c r="E23" s="12">
        <f t="shared" si="0"/>
        <v>-0.20828990175517878</v>
      </c>
    </row>
    <row r="24" spans="1:5">
      <c r="B24" s="12">
        <f>AVERAGE(B3:B23)</f>
        <v>1.3633333333333331</v>
      </c>
    </row>
    <row r="25" spans="1:5">
      <c r="B25" s="12">
        <f>STDEV(B3:B23)</f>
        <v>0.25605337985141646</v>
      </c>
    </row>
  </sheetData>
  <mergeCells count="2">
    <mergeCell ref="A1:B1"/>
    <mergeCell ref="D1:E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64"/>
  <sheetViews>
    <sheetView topLeftCell="X1" workbookViewId="0">
      <selection activeCell="AP1" sqref="AP1:AP1048576"/>
    </sheetView>
  </sheetViews>
  <sheetFormatPr defaultRowHeight="13.8"/>
  <cols>
    <col min="1" max="3" width="9" style="12"/>
    <col min="4" max="4" width="9.125" style="12" bestFit="1" customWidth="1"/>
    <col min="5" max="5" width="16.875" style="12" bestFit="1" customWidth="1"/>
    <col min="6" max="14" width="9.125" style="12" bestFit="1" customWidth="1"/>
    <col min="15" max="15" width="16.875" style="12" bestFit="1" customWidth="1"/>
    <col min="16" max="36" width="9.125" style="12" bestFit="1" customWidth="1"/>
    <col min="37" max="37" width="11.75" style="12" bestFit="1" customWidth="1"/>
    <col min="38" max="41" width="9.125" style="12" bestFit="1" customWidth="1"/>
    <col min="42" max="42" width="9.125" style="11" bestFit="1" customWidth="1"/>
    <col min="43" max="45" width="9" style="12"/>
    <col min="46" max="46" width="10" style="12" bestFit="1" customWidth="1"/>
    <col min="47" max="47" width="14.625" style="12" bestFit="1" customWidth="1"/>
    <col min="48" max="56" width="10" style="12" bestFit="1" customWidth="1"/>
    <col min="57" max="57" width="14.625" style="12" bestFit="1" customWidth="1"/>
    <col min="58" max="83" width="10" style="12" bestFit="1" customWidth="1"/>
    <col min="84" max="16384" width="9" style="12"/>
  </cols>
  <sheetData>
    <row r="1" spans="1:83">
      <c r="D1" s="133" t="s">
        <v>162</v>
      </c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T1" s="133" t="s">
        <v>163</v>
      </c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</row>
    <row r="2" spans="1:83">
      <c r="A2" s="373" t="s">
        <v>91</v>
      </c>
      <c r="B2" s="374"/>
      <c r="C2" s="375"/>
      <c r="D2" s="376" t="s">
        <v>528</v>
      </c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7"/>
      <c r="AG2" s="377"/>
      <c r="AH2" s="377"/>
      <c r="AI2" s="377"/>
      <c r="AJ2" s="377"/>
      <c r="AK2" s="377"/>
      <c r="AL2" s="377"/>
      <c r="AM2" s="377"/>
      <c r="AN2" s="377"/>
      <c r="AO2" s="378"/>
      <c r="AQ2" s="373" t="s">
        <v>91</v>
      </c>
      <c r="AR2" s="374"/>
      <c r="AS2" s="375"/>
      <c r="AT2" s="376" t="s">
        <v>528</v>
      </c>
      <c r="AU2" s="377"/>
      <c r="AV2" s="377"/>
      <c r="AW2" s="377"/>
      <c r="AX2" s="377"/>
      <c r="AY2" s="377"/>
      <c r="AZ2" s="377"/>
      <c r="BA2" s="377"/>
      <c r="BB2" s="377"/>
      <c r="BC2" s="377"/>
      <c r="BD2" s="377"/>
      <c r="BE2" s="377"/>
      <c r="BF2" s="377"/>
      <c r="BG2" s="377"/>
      <c r="BH2" s="377"/>
      <c r="BI2" s="377"/>
      <c r="BJ2" s="377"/>
      <c r="BK2" s="377"/>
      <c r="BL2" s="377"/>
      <c r="BM2" s="377"/>
      <c r="BN2" s="377"/>
      <c r="BO2" s="377"/>
      <c r="BP2" s="377"/>
      <c r="BQ2" s="377"/>
      <c r="BR2" s="377"/>
      <c r="BS2" s="377"/>
      <c r="BT2" s="377"/>
      <c r="BU2" s="377"/>
      <c r="BV2" s="377"/>
      <c r="BW2" s="377"/>
      <c r="BX2" s="377"/>
      <c r="BY2" s="377"/>
      <c r="BZ2" s="377"/>
      <c r="CA2" s="377"/>
      <c r="CB2" s="377"/>
      <c r="CC2" s="377"/>
      <c r="CD2" s="377"/>
      <c r="CE2" s="378"/>
    </row>
    <row r="3" spans="1:83">
      <c r="A3" s="373" t="s">
        <v>83</v>
      </c>
      <c r="B3" s="374"/>
      <c r="C3" s="375"/>
      <c r="D3" s="379" t="s">
        <v>529</v>
      </c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  <c r="AJ3" s="380"/>
      <c r="AK3" s="380"/>
      <c r="AL3" s="380"/>
      <c r="AM3" s="380"/>
      <c r="AN3" s="380"/>
      <c r="AO3" s="381"/>
      <c r="AQ3" s="373" t="s">
        <v>83</v>
      </c>
      <c r="AR3" s="374"/>
      <c r="AS3" s="375"/>
      <c r="AT3" s="379" t="s">
        <v>529</v>
      </c>
      <c r="AU3" s="380"/>
      <c r="AV3" s="380"/>
      <c r="AW3" s="380"/>
      <c r="AX3" s="380"/>
      <c r="AY3" s="380"/>
      <c r="AZ3" s="380"/>
      <c r="BA3" s="380"/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380"/>
      <c r="BQ3" s="380"/>
      <c r="BR3" s="380"/>
      <c r="BS3" s="380"/>
      <c r="BT3" s="380"/>
      <c r="BU3" s="380"/>
      <c r="BV3" s="380"/>
      <c r="BW3" s="380"/>
      <c r="BX3" s="380"/>
      <c r="BY3" s="380"/>
      <c r="BZ3" s="380"/>
      <c r="CA3" s="380"/>
      <c r="CB3" s="380"/>
      <c r="CC3" s="380"/>
      <c r="CD3" s="380"/>
      <c r="CE3" s="381"/>
    </row>
    <row r="4" spans="1:83">
      <c r="A4" s="382" t="s">
        <v>90</v>
      </c>
      <c r="B4" s="383"/>
      <c r="C4" s="384"/>
      <c r="D4" s="385" t="s">
        <v>530</v>
      </c>
      <c r="E4" s="385" t="s">
        <v>92</v>
      </c>
      <c r="F4" s="385" t="s">
        <v>93</v>
      </c>
      <c r="G4" s="385" t="s">
        <v>94</v>
      </c>
      <c r="H4" s="385" t="s">
        <v>95</v>
      </c>
      <c r="I4" s="385" t="s">
        <v>96</v>
      </c>
      <c r="J4" s="385" t="s">
        <v>97</v>
      </c>
      <c r="K4" s="385" t="s">
        <v>98</v>
      </c>
      <c r="L4" s="385" t="s">
        <v>99</v>
      </c>
      <c r="M4" s="385" t="s">
        <v>100</v>
      </c>
      <c r="N4" s="385" t="s">
        <v>101</v>
      </c>
      <c r="O4" s="385" t="s">
        <v>102</v>
      </c>
      <c r="P4" s="385" t="s">
        <v>103</v>
      </c>
      <c r="Q4" s="385" t="s">
        <v>84</v>
      </c>
      <c r="R4" s="385" t="s">
        <v>85</v>
      </c>
      <c r="S4" s="385" t="s">
        <v>86</v>
      </c>
      <c r="T4" s="385" t="s">
        <v>87</v>
      </c>
      <c r="U4" s="385" t="s">
        <v>88</v>
      </c>
      <c r="V4" s="385" t="s">
        <v>49</v>
      </c>
      <c r="W4" s="385" t="s">
        <v>50</v>
      </c>
      <c r="X4" s="385" t="s">
        <v>51</v>
      </c>
      <c r="Y4" s="385" t="s">
        <v>52</v>
      </c>
      <c r="Z4" s="385" t="s">
        <v>53</v>
      </c>
      <c r="AA4" s="385" t="s">
        <v>54</v>
      </c>
      <c r="AB4" s="385" t="s">
        <v>55</v>
      </c>
      <c r="AC4" s="385" t="s">
        <v>56</v>
      </c>
      <c r="AD4" s="385" t="s">
        <v>57</v>
      </c>
      <c r="AE4" s="385" t="s">
        <v>58</v>
      </c>
      <c r="AF4" s="385" t="s">
        <v>59</v>
      </c>
      <c r="AG4" s="385" t="s">
        <v>60</v>
      </c>
      <c r="AH4" s="385" t="s">
        <v>61</v>
      </c>
      <c r="AI4" s="385" t="s">
        <v>62</v>
      </c>
      <c r="AJ4" s="385" t="s">
        <v>63</v>
      </c>
      <c r="AK4" s="385" t="s">
        <v>64</v>
      </c>
      <c r="AL4" s="385" t="s">
        <v>65</v>
      </c>
      <c r="AM4" s="385" t="s">
        <v>66</v>
      </c>
      <c r="AN4" s="385" t="s">
        <v>73</v>
      </c>
      <c r="AO4" s="385" t="s">
        <v>76</v>
      </c>
      <c r="AP4" s="396" t="s">
        <v>1548</v>
      </c>
      <c r="AQ4" s="382" t="s">
        <v>90</v>
      </c>
      <c r="AR4" s="383"/>
      <c r="AS4" s="384"/>
      <c r="AT4" s="385" t="s">
        <v>530</v>
      </c>
      <c r="AU4" s="385" t="s">
        <v>92</v>
      </c>
      <c r="AV4" s="385" t="s">
        <v>93</v>
      </c>
      <c r="AW4" s="385" t="s">
        <v>94</v>
      </c>
      <c r="AX4" s="385" t="s">
        <v>95</v>
      </c>
      <c r="AY4" s="385" t="s">
        <v>96</v>
      </c>
      <c r="AZ4" s="385" t="s">
        <v>97</v>
      </c>
      <c r="BA4" s="385" t="s">
        <v>98</v>
      </c>
      <c r="BB4" s="385" t="s">
        <v>99</v>
      </c>
      <c r="BC4" s="385" t="s">
        <v>100</v>
      </c>
      <c r="BD4" s="385" t="s">
        <v>101</v>
      </c>
      <c r="BE4" s="385" t="s">
        <v>102</v>
      </c>
      <c r="BF4" s="385" t="s">
        <v>103</v>
      </c>
      <c r="BG4" s="385" t="s">
        <v>84</v>
      </c>
      <c r="BH4" s="385" t="s">
        <v>85</v>
      </c>
      <c r="BI4" s="385" t="s">
        <v>86</v>
      </c>
      <c r="BJ4" s="385" t="s">
        <v>87</v>
      </c>
      <c r="BK4" s="385" t="s">
        <v>88</v>
      </c>
      <c r="BL4" s="385" t="s">
        <v>49</v>
      </c>
      <c r="BM4" s="385" t="s">
        <v>50</v>
      </c>
      <c r="BN4" s="385" t="s">
        <v>51</v>
      </c>
      <c r="BO4" s="385" t="s">
        <v>52</v>
      </c>
      <c r="BP4" s="385" t="s">
        <v>53</v>
      </c>
      <c r="BQ4" s="385" t="s">
        <v>54</v>
      </c>
      <c r="BR4" s="385" t="s">
        <v>55</v>
      </c>
      <c r="BS4" s="385" t="s">
        <v>56</v>
      </c>
      <c r="BT4" s="385" t="s">
        <v>57</v>
      </c>
      <c r="BU4" s="385" t="s">
        <v>58</v>
      </c>
      <c r="BV4" s="385" t="s">
        <v>59</v>
      </c>
      <c r="BW4" s="385" t="s">
        <v>60</v>
      </c>
      <c r="BX4" s="385" t="s">
        <v>61</v>
      </c>
      <c r="BY4" s="385" t="s">
        <v>62</v>
      </c>
      <c r="BZ4" s="385" t="s">
        <v>63</v>
      </c>
      <c r="CA4" s="385" t="s">
        <v>64</v>
      </c>
      <c r="CB4" s="385" t="s">
        <v>65</v>
      </c>
      <c r="CC4" s="385" t="s">
        <v>66</v>
      </c>
      <c r="CD4" s="385" t="s">
        <v>73</v>
      </c>
      <c r="CE4" s="385" t="s">
        <v>76</v>
      </c>
    </row>
    <row r="5" spans="1:83" ht="14.4">
      <c r="A5" s="386" t="s">
        <v>47</v>
      </c>
      <c r="B5" s="387"/>
      <c r="C5" s="388" t="s">
        <v>28</v>
      </c>
      <c r="D5" s="388" t="s">
        <v>28</v>
      </c>
      <c r="E5" s="388" t="s">
        <v>28</v>
      </c>
      <c r="F5" s="388" t="s">
        <v>28</v>
      </c>
      <c r="G5" s="388" t="s">
        <v>28</v>
      </c>
      <c r="H5" s="388" t="s">
        <v>28</v>
      </c>
      <c r="I5" s="388" t="s">
        <v>28</v>
      </c>
      <c r="J5" s="388" t="s">
        <v>28</v>
      </c>
      <c r="K5" s="388" t="s">
        <v>28</v>
      </c>
      <c r="L5" s="388" t="s">
        <v>28</v>
      </c>
      <c r="M5" s="388" t="s">
        <v>28</v>
      </c>
      <c r="N5" s="388" t="s">
        <v>28</v>
      </c>
      <c r="O5" s="388" t="s">
        <v>28</v>
      </c>
      <c r="P5" s="388" t="s">
        <v>28</v>
      </c>
      <c r="Q5" s="388" t="s">
        <v>28</v>
      </c>
      <c r="R5" s="388" t="s">
        <v>28</v>
      </c>
      <c r="S5" s="388" t="s">
        <v>28</v>
      </c>
      <c r="T5" s="388" t="s">
        <v>28</v>
      </c>
      <c r="U5" s="388" t="s">
        <v>28</v>
      </c>
      <c r="V5" s="388" t="s">
        <v>28</v>
      </c>
      <c r="W5" s="388" t="s">
        <v>28</v>
      </c>
      <c r="X5" s="388" t="s">
        <v>28</v>
      </c>
      <c r="Y5" s="388" t="s">
        <v>28</v>
      </c>
      <c r="Z5" s="388" t="s">
        <v>28</v>
      </c>
      <c r="AA5" s="388" t="s">
        <v>28</v>
      </c>
      <c r="AB5" s="388" t="s">
        <v>28</v>
      </c>
      <c r="AC5" s="388" t="s">
        <v>28</v>
      </c>
      <c r="AD5" s="388" t="s">
        <v>28</v>
      </c>
      <c r="AE5" s="388" t="s">
        <v>28</v>
      </c>
      <c r="AF5" s="388" t="s">
        <v>28</v>
      </c>
      <c r="AG5" s="388" t="s">
        <v>28</v>
      </c>
      <c r="AH5" s="388" t="s">
        <v>28</v>
      </c>
      <c r="AI5" s="388" t="s">
        <v>28</v>
      </c>
      <c r="AJ5" s="388" t="s">
        <v>28</v>
      </c>
      <c r="AK5" s="388" t="s">
        <v>28</v>
      </c>
      <c r="AL5" s="388" t="s">
        <v>28</v>
      </c>
      <c r="AM5" s="388" t="s">
        <v>28</v>
      </c>
      <c r="AN5" s="388" t="s">
        <v>28</v>
      </c>
      <c r="AO5" s="388" t="s">
        <v>28</v>
      </c>
      <c r="AQ5" s="386" t="s">
        <v>47</v>
      </c>
      <c r="AR5" s="387"/>
      <c r="AS5" s="388" t="s">
        <v>28</v>
      </c>
      <c r="AT5" s="388" t="s">
        <v>28</v>
      </c>
      <c r="AU5" s="388" t="s">
        <v>28</v>
      </c>
      <c r="AV5" s="388" t="s">
        <v>28</v>
      </c>
      <c r="AW5" s="388" t="s">
        <v>28</v>
      </c>
      <c r="AX5" s="388" t="s">
        <v>28</v>
      </c>
      <c r="AY5" s="388" t="s">
        <v>28</v>
      </c>
      <c r="AZ5" s="388" t="s">
        <v>28</v>
      </c>
      <c r="BA5" s="388" t="s">
        <v>28</v>
      </c>
      <c r="BB5" s="388" t="s">
        <v>28</v>
      </c>
      <c r="BC5" s="388" t="s">
        <v>28</v>
      </c>
      <c r="BD5" s="388" t="s">
        <v>28</v>
      </c>
      <c r="BE5" s="388" t="s">
        <v>28</v>
      </c>
      <c r="BF5" s="388" t="s">
        <v>28</v>
      </c>
      <c r="BG5" s="388" t="s">
        <v>28</v>
      </c>
      <c r="BH5" s="388" t="s">
        <v>28</v>
      </c>
      <c r="BI5" s="388" t="s">
        <v>28</v>
      </c>
      <c r="BJ5" s="388" t="s">
        <v>28</v>
      </c>
      <c r="BK5" s="388" t="s">
        <v>28</v>
      </c>
      <c r="BL5" s="388" t="s">
        <v>28</v>
      </c>
      <c r="BM5" s="388" t="s">
        <v>28</v>
      </c>
      <c r="BN5" s="388" t="s">
        <v>28</v>
      </c>
      <c r="BO5" s="388" t="s">
        <v>28</v>
      </c>
      <c r="BP5" s="388" t="s">
        <v>28</v>
      </c>
      <c r="BQ5" s="388" t="s">
        <v>28</v>
      </c>
      <c r="BR5" s="388" t="s">
        <v>28</v>
      </c>
      <c r="BS5" s="388" t="s">
        <v>28</v>
      </c>
      <c r="BT5" s="388" t="s">
        <v>28</v>
      </c>
      <c r="BU5" s="388" t="s">
        <v>28</v>
      </c>
      <c r="BV5" s="388" t="s">
        <v>28</v>
      </c>
      <c r="BW5" s="388" t="s">
        <v>28</v>
      </c>
      <c r="BX5" s="388" t="s">
        <v>28</v>
      </c>
      <c r="BY5" s="388" t="s">
        <v>28</v>
      </c>
      <c r="BZ5" s="388" t="s">
        <v>28</v>
      </c>
      <c r="CA5" s="388" t="s">
        <v>28</v>
      </c>
      <c r="CB5" s="388" t="s">
        <v>28</v>
      </c>
      <c r="CC5" s="388" t="s">
        <v>28</v>
      </c>
      <c r="CD5" s="388" t="s">
        <v>28</v>
      </c>
      <c r="CE5" s="388" t="s">
        <v>28</v>
      </c>
    </row>
    <row r="6" spans="1:83" ht="14.4">
      <c r="A6" s="376" t="s">
        <v>20</v>
      </c>
      <c r="B6" s="378"/>
      <c r="C6" s="388" t="s">
        <v>28</v>
      </c>
      <c r="D6" s="389" t="s">
        <v>89</v>
      </c>
      <c r="E6" s="389" t="s">
        <v>89</v>
      </c>
      <c r="F6" s="389" t="s">
        <v>89</v>
      </c>
      <c r="G6" s="389" t="s">
        <v>89</v>
      </c>
      <c r="H6" s="389" t="s">
        <v>89</v>
      </c>
      <c r="I6" s="389" t="s">
        <v>89</v>
      </c>
      <c r="J6" s="389" t="s">
        <v>89</v>
      </c>
      <c r="K6" s="389" t="s">
        <v>89</v>
      </c>
      <c r="L6" s="389">
        <v>0.60899999999999999</v>
      </c>
      <c r="M6" s="389" t="s">
        <v>89</v>
      </c>
      <c r="N6" s="389" t="s">
        <v>89</v>
      </c>
      <c r="O6" s="389" t="s">
        <v>89</v>
      </c>
      <c r="P6" s="389" t="s">
        <v>89</v>
      </c>
      <c r="Q6" s="389" t="s">
        <v>89</v>
      </c>
      <c r="R6" s="389">
        <v>0.65600000000000003</v>
      </c>
      <c r="S6" s="389" t="s">
        <v>89</v>
      </c>
      <c r="T6" s="389" t="s">
        <v>89</v>
      </c>
      <c r="U6" s="389" t="s">
        <v>89</v>
      </c>
      <c r="V6" s="389" t="s">
        <v>89</v>
      </c>
      <c r="W6" s="389" t="s">
        <v>89</v>
      </c>
      <c r="X6" s="389">
        <v>0.56000000000000005</v>
      </c>
      <c r="Y6" s="389" t="s">
        <v>89</v>
      </c>
      <c r="Z6" s="389" t="s">
        <v>89</v>
      </c>
      <c r="AA6" s="389" t="s">
        <v>89</v>
      </c>
      <c r="AB6" s="389" t="s">
        <v>89</v>
      </c>
      <c r="AC6" s="389" t="s">
        <v>89</v>
      </c>
      <c r="AD6" s="389" t="s">
        <v>89</v>
      </c>
      <c r="AE6" s="389" t="s">
        <v>89</v>
      </c>
      <c r="AF6" s="389">
        <v>0.76800000000000002</v>
      </c>
      <c r="AG6" s="389" t="s">
        <v>89</v>
      </c>
      <c r="AH6" s="389" t="s">
        <v>89</v>
      </c>
      <c r="AI6" s="389" t="s">
        <v>89</v>
      </c>
      <c r="AJ6" s="389" t="s">
        <v>89</v>
      </c>
      <c r="AK6" s="389" t="s">
        <v>89</v>
      </c>
      <c r="AL6" s="389" t="s">
        <v>89</v>
      </c>
      <c r="AM6" s="389" t="s">
        <v>89</v>
      </c>
      <c r="AN6" s="389" t="s">
        <v>89</v>
      </c>
      <c r="AO6" s="389" t="s">
        <v>89</v>
      </c>
      <c r="AQ6" s="376" t="s">
        <v>20</v>
      </c>
      <c r="AR6" s="378"/>
      <c r="AS6" s="388" t="s">
        <v>28</v>
      </c>
      <c r="AT6" s="389" t="e">
        <f>(D6-D$37)/D$38</f>
        <v>#VALUE!</v>
      </c>
      <c r="AU6" s="389" t="e">
        <f t="shared" ref="AU6:CE12" si="0">(E6-E$37)/E$38</f>
        <v>#VALUE!</v>
      </c>
      <c r="AV6" s="389" t="e">
        <f t="shared" si="0"/>
        <v>#VALUE!</v>
      </c>
      <c r="AW6" s="389" t="e">
        <f t="shared" si="0"/>
        <v>#VALUE!</v>
      </c>
      <c r="AX6" s="389" t="e">
        <f t="shared" si="0"/>
        <v>#VALUE!</v>
      </c>
      <c r="AY6" s="389" t="e">
        <f t="shared" si="0"/>
        <v>#VALUE!</v>
      </c>
      <c r="AZ6" s="389" t="e">
        <f t="shared" si="0"/>
        <v>#VALUE!</v>
      </c>
      <c r="BA6" s="389" t="e">
        <f t="shared" si="0"/>
        <v>#VALUE!</v>
      </c>
      <c r="BB6" s="389">
        <f t="shared" si="0"/>
        <v>-0.5321894906971002</v>
      </c>
      <c r="BC6" s="389" t="e">
        <f t="shared" si="0"/>
        <v>#VALUE!</v>
      </c>
      <c r="BD6" s="389" t="e">
        <f t="shared" si="0"/>
        <v>#VALUE!</v>
      </c>
      <c r="BE6" s="389" t="e">
        <f t="shared" si="0"/>
        <v>#VALUE!</v>
      </c>
      <c r="BF6" s="389" t="e">
        <f t="shared" si="0"/>
        <v>#VALUE!</v>
      </c>
      <c r="BG6" s="389" t="e">
        <f t="shared" si="0"/>
        <v>#VALUE!</v>
      </c>
      <c r="BH6" s="389">
        <f t="shared" si="0"/>
        <v>-0.66406409576281655</v>
      </c>
      <c r="BI6" s="389" t="e">
        <f t="shared" si="0"/>
        <v>#VALUE!</v>
      </c>
      <c r="BJ6" s="389" t="e">
        <f t="shared" si="0"/>
        <v>#VALUE!</v>
      </c>
      <c r="BK6" s="389" t="e">
        <f t="shared" si="0"/>
        <v>#VALUE!</v>
      </c>
      <c r="BL6" s="389" t="e">
        <f t="shared" si="0"/>
        <v>#VALUE!</v>
      </c>
      <c r="BM6" s="389" t="e">
        <f t="shared" si="0"/>
        <v>#VALUE!</v>
      </c>
      <c r="BN6" s="389">
        <f t="shared" si="0"/>
        <v>-0.85193092456283026</v>
      </c>
      <c r="BO6" s="389" t="e">
        <f t="shared" si="0"/>
        <v>#VALUE!</v>
      </c>
      <c r="BP6" s="389" t="e">
        <f t="shared" si="0"/>
        <v>#VALUE!</v>
      </c>
      <c r="BQ6" s="389" t="e">
        <f t="shared" si="0"/>
        <v>#VALUE!</v>
      </c>
      <c r="BR6" s="389" t="e">
        <f t="shared" si="0"/>
        <v>#VALUE!</v>
      </c>
      <c r="BS6" s="389" t="e">
        <f t="shared" si="0"/>
        <v>#VALUE!</v>
      </c>
      <c r="BT6" s="389" t="e">
        <f t="shared" si="0"/>
        <v>#VALUE!</v>
      </c>
      <c r="BU6" s="389" t="e">
        <f t="shared" si="0"/>
        <v>#VALUE!</v>
      </c>
      <c r="BV6" s="389">
        <f t="shared" si="0"/>
        <v>1.08938322238495</v>
      </c>
      <c r="BW6" s="389" t="e">
        <f t="shared" si="0"/>
        <v>#VALUE!</v>
      </c>
      <c r="BX6" s="389" t="e">
        <f t="shared" si="0"/>
        <v>#VALUE!</v>
      </c>
      <c r="BY6" s="389" t="e">
        <f t="shared" si="0"/>
        <v>#VALUE!</v>
      </c>
      <c r="BZ6" s="389" t="e">
        <f t="shared" si="0"/>
        <v>#VALUE!</v>
      </c>
      <c r="CA6" s="389" t="e">
        <f t="shared" si="0"/>
        <v>#VALUE!</v>
      </c>
      <c r="CB6" s="389" t="e">
        <f t="shared" si="0"/>
        <v>#VALUE!</v>
      </c>
      <c r="CC6" s="389" t="e">
        <f t="shared" si="0"/>
        <v>#VALUE!</v>
      </c>
      <c r="CD6" s="389" t="e">
        <f t="shared" si="0"/>
        <v>#VALUE!</v>
      </c>
      <c r="CE6" s="389" t="e">
        <f t="shared" si="0"/>
        <v>#VALUE!</v>
      </c>
    </row>
    <row r="7" spans="1:83" ht="14.4">
      <c r="A7" s="376" t="s">
        <v>4</v>
      </c>
      <c r="B7" s="378"/>
      <c r="C7" s="388" t="s">
        <v>28</v>
      </c>
      <c r="D7" s="389" t="s">
        <v>89</v>
      </c>
      <c r="E7" s="389" t="s">
        <v>89</v>
      </c>
      <c r="F7" s="389" t="s">
        <v>89</v>
      </c>
      <c r="G7" s="389" t="s">
        <v>89</v>
      </c>
      <c r="H7" s="389" t="s">
        <v>89</v>
      </c>
      <c r="I7" s="389" t="s">
        <v>89</v>
      </c>
      <c r="J7" s="389" t="s">
        <v>89</v>
      </c>
      <c r="K7" s="389" t="s">
        <v>89</v>
      </c>
      <c r="L7" s="389" t="s">
        <v>89</v>
      </c>
      <c r="M7" s="389" t="s">
        <v>89</v>
      </c>
      <c r="N7" s="389" t="s">
        <v>89</v>
      </c>
      <c r="O7" s="389" t="s">
        <v>89</v>
      </c>
      <c r="P7" s="389" t="s">
        <v>89</v>
      </c>
      <c r="Q7" s="389">
        <v>0.85</v>
      </c>
      <c r="R7" s="389" t="s">
        <v>89</v>
      </c>
      <c r="S7" s="389" t="s">
        <v>89</v>
      </c>
      <c r="T7" s="389" t="s">
        <v>89</v>
      </c>
      <c r="U7" s="389" t="s">
        <v>89</v>
      </c>
      <c r="V7" s="389" t="s">
        <v>89</v>
      </c>
      <c r="W7" s="389" t="s">
        <v>89</v>
      </c>
      <c r="X7" s="389" t="s">
        <v>89</v>
      </c>
      <c r="Y7" s="389" t="s">
        <v>89</v>
      </c>
      <c r="Z7" s="389" t="s">
        <v>89</v>
      </c>
      <c r="AA7" s="389">
        <v>0.65400000000000003</v>
      </c>
      <c r="AB7" s="389" t="s">
        <v>89</v>
      </c>
      <c r="AC7" s="389" t="s">
        <v>89</v>
      </c>
      <c r="AD7" s="389" t="s">
        <v>89</v>
      </c>
      <c r="AE7" s="389" t="s">
        <v>89</v>
      </c>
      <c r="AF7" s="389">
        <v>0.83</v>
      </c>
      <c r="AG7" s="389" t="s">
        <v>89</v>
      </c>
      <c r="AH7" s="389" t="s">
        <v>89</v>
      </c>
      <c r="AI7" s="389" t="s">
        <v>89</v>
      </c>
      <c r="AJ7" s="389" t="s">
        <v>89</v>
      </c>
      <c r="AK7" s="389">
        <v>1.056</v>
      </c>
      <c r="AL7" s="389" t="s">
        <v>89</v>
      </c>
      <c r="AM7" s="389" t="s">
        <v>89</v>
      </c>
      <c r="AN7" s="389" t="s">
        <v>89</v>
      </c>
      <c r="AO7" s="389" t="s">
        <v>89</v>
      </c>
      <c r="AQ7" s="376" t="s">
        <v>4</v>
      </c>
      <c r="AR7" s="378"/>
      <c r="AS7" s="388" t="s">
        <v>28</v>
      </c>
      <c r="AT7" s="389" t="e">
        <f t="shared" ref="AT7:AT36" si="1">(D7-D$37)/D$38</f>
        <v>#VALUE!</v>
      </c>
      <c r="AU7" s="389" t="e">
        <f t="shared" si="0"/>
        <v>#VALUE!</v>
      </c>
      <c r="AV7" s="389" t="e">
        <f t="shared" si="0"/>
        <v>#VALUE!</v>
      </c>
      <c r="AW7" s="389" t="e">
        <f t="shared" si="0"/>
        <v>#VALUE!</v>
      </c>
      <c r="AX7" s="389" t="e">
        <f t="shared" si="0"/>
        <v>#VALUE!</v>
      </c>
      <c r="AY7" s="389" t="e">
        <f t="shared" si="0"/>
        <v>#VALUE!</v>
      </c>
      <c r="AZ7" s="389" t="e">
        <f t="shared" si="0"/>
        <v>#VALUE!</v>
      </c>
      <c r="BA7" s="389" t="e">
        <f t="shared" si="0"/>
        <v>#VALUE!</v>
      </c>
      <c r="BB7" s="389" t="e">
        <f t="shared" si="0"/>
        <v>#VALUE!</v>
      </c>
      <c r="BC7" s="389" t="e">
        <f t="shared" si="0"/>
        <v>#VALUE!</v>
      </c>
      <c r="BD7" s="389" t="e">
        <f t="shared" si="0"/>
        <v>#VALUE!</v>
      </c>
      <c r="BE7" s="389" t="e">
        <f t="shared" si="0"/>
        <v>#VALUE!</v>
      </c>
      <c r="BF7" s="389" t="e">
        <f t="shared" si="0"/>
        <v>#VALUE!</v>
      </c>
      <c r="BG7" s="389">
        <f t="shared" si="0"/>
        <v>1.5871493011462905</v>
      </c>
      <c r="BH7" s="389" t="e">
        <f t="shared" si="0"/>
        <v>#VALUE!</v>
      </c>
      <c r="BI7" s="389" t="e">
        <f t="shared" si="0"/>
        <v>#VALUE!</v>
      </c>
      <c r="BJ7" s="389" t="e">
        <f t="shared" si="0"/>
        <v>#VALUE!</v>
      </c>
      <c r="BK7" s="389" t="e">
        <f t="shared" si="0"/>
        <v>#VALUE!</v>
      </c>
      <c r="BL7" s="389" t="e">
        <f t="shared" si="0"/>
        <v>#VALUE!</v>
      </c>
      <c r="BM7" s="389" t="e">
        <f t="shared" si="0"/>
        <v>#VALUE!</v>
      </c>
      <c r="BN7" s="389" t="e">
        <f t="shared" si="0"/>
        <v>#VALUE!</v>
      </c>
      <c r="BO7" s="389" t="e">
        <f t="shared" si="0"/>
        <v>#VALUE!</v>
      </c>
      <c r="BP7" s="389" t="e">
        <f t="shared" si="0"/>
        <v>#VALUE!</v>
      </c>
      <c r="BQ7" s="389">
        <f t="shared" si="0"/>
        <v>0.3655145570461506</v>
      </c>
      <c r="BR7" s="389" t="e">
        <f t="shared" si="0"/>
        <v>#VALUE!</v>
      </c>
      <c r="BS7" s="389" t="e">
        <f t="shared" si="0"/>
        <v>#VALUE!</v>
      </c>
      <c r="BT7" s="389" t="e">
        <f t="shared" si="0"/>
        <v>#VALUE!</v>
      </c>
      <c r="BU7" s="389" t="e">
        <f t="shared" si="0"/>
        <v>#VALUE!</v>
      </c>
      <c r="BV7" s="389">
        <f t="shared" si="0"/>
        <v>1.4270920213242841</v>
      </c>
      <c r="BW7" s="389" t="e">
        <f t="shared" si="0"/>
        <v>#VALUE!</v>
      </c>
      <c r="BX7" s="389" t="e">
        <f t="shared" si="0"/>
        <v>#VALUE!</v>
      </c>
      <c r="BY7" s="389" t="e">
        <f t="shared" si="0"/>
        <v>#VALUE!</v>
      </c>
      <c r="BZ7" s="389" t="e">
        <f t="shared" si="0"/>
        <v>#VALUE!</v>
      </c>
      <c r="CA7" s="389">
        <f t="shared" si="0"/>
        <v>2.7117626604683176</v>
      </c>
      <c r="CB7" s="389" t="e">
        <f t="shared" si="0"/>
        <v>#VALUE!</v>
      </c>
      <c r="CC7" s="389" t="e">
        <f t="shared" si="0"/>
        <v>#VALUE!</v>
      </c>
      <c r="CD7" s="389" t="e">
        <f t="shared" si="0"/>
        <v>#VALUE!</v>
      </c>
      <c r="CE7" s="389" t="e">
        <f t="shared" si="0"/>
        <v>#VALUE!</v>
      </c>
    </row>
    <row r="8" spans="1:83" ht="14.4">
      <c r="A8" s="379" t="s">
        <v>44</v>
      </c>
      <c r="B8" s="381"/>
      <c r="C8" s="388" t="s">
        <v>28</v>
      </c>
      <c r="D8" s="389">
        <v>1.833</v>
      </c>
      <c r="E8" s="389" t="s">
        <v>89</v>
      </c>
      <c r="F8" s="389" t="s">
        <v>89</v>
      </c>
      <c r="G8" s="389" t="s">
        <v>89</v>
      </c>
      <c r="H8" s="389" t="s">
        <v>89</v>
      </c>
      <c r="I8" s="389" t="s">
        <v>89</v>
      </c>
      <c r="J8" s="389" t="s">
        <v>89</v>
      </c>
      <c r="K8" s="389" t="s">
        <v>89</v>
      </c>
      <c r="L8" s="389" t="s">
        <v>89</v>
      </c>
      <c r="M8" s="389" t="s">
        <v>89</v>
      </c>
      <c r="N8" s="389" t="s">
        <v>89</v>
      </c>
      <c r="O8" s="389" t="s">
        <v>89</v>
      </c>
      <c r="P8" s="389" t="s">
        <v>89</v>
      </c>
      <c r="Q8" s="389">
        <v>0.3</v>
      </c>
      <c r="R8" s="389" t="s">
        <v>89</v>
      </c>
      <c r="S8" s="389" t="s">
        <v>89</v>
      </c>
      <c r="T8" s="389" t="s">
        <v>89</v>
      </c>
      <c r="U8" s="389" t="s">
        <v>89</v>
      </c>
      <c r="V8" s="389" t="s">
        <v>89</v>
      </c>
      <c r="W8" s="389" t="s">
        <v>89</v>
      </c>
      <c r="X8" s="389" t="s">
        <v>89</v>
      </c>
      <c r="Y8" s="389" t="s">
        <v>89</v>
      </c>
      <c r="Z8" s="389" t="s">
        <v>89</v>
      </c>
      <c r="AA8" s="389">
        <v>0.44900000000000001</v>
      </c>
      <c r="AB8" s="389" t="s">
        <v>89</v>
      </c>
      <c r="AC8" s="389" t="s">
        <v>89</v>
      </c>
      <c r="AD8" s="389" t="s">
        <v>89</v>
      </c>
      <c r="AE8" s="389" t="s">
        <v>89</v>
      </c>
      <c r="AF8" s="389">
        <v>0.53100000000000003</v>
      </c>
      <c r="AG8" s="389" t="s">
        <v>89</v>
      </c>
      <c r="AH8" s="389" t="s">
        <v>89</v>
      </c>
      <c r="AI8" s="389" t="s">
        <v>89</v>
      </c>
      <c r="AJ8" s="389">
        <v>0.57599999999999996</v>
      </c>
      <c r="AK8" s="389" t="s">
        <v>89</v>
      </c>
      <c r="AL8" s="389" t="s">
        <v>89</v>
      </c>
      <c r="AM8" s="389">
        <v>0.59099999999999997</v>
      </c>
      <c r="AN8" s="389" t="s">
        <v>89</v>
      </c>
      <c r="AO8" s="389" t="s">
        <v>89</v>
      </c>
      <c r="AQ8" s="379" t="s">
        <v>44</v>
      </c>
      <c r="AR8" s="381"/>
      <c r="AS8" s="388" t="s">
        <v>28</v>
      </c>
      <c r="AT8" s="389">
        <f t="shared" si="1"/>
        <v>2.6785084215661801</v>
      </c>
      <c r="AU8" s="389" t="e">
        <f t="shared" si="0"/>
        <v>#VALUE!</v>
      </c>
      <c r="AV8" s="389" t="e">
        <f t="shared" si="0"/>
        <v>#VALUE!</v>
      </c>
      <c r="AW8" s="389" t="e">
        <f t="shared" si="0"/>
        <v>#VALUE!</v>
      </c>
      <c r="AX8" s="389" t="e">
        <f t="shared" si="0"/>
        <v>#VALUE!</v>
      </c>
      <c r="AY8" s="389" t="e">
        <f t="shared" si="0"/>
        <v>#VALUE!</v>
      </c>
      <c r="AZ8" s="389" t="e">
        <f t="shared" si="0"/>
        <v>#VALUE!</v>
      </c>
      <c r="BA8" s="389" t="e">
        <f t="shared" si="0"/>
        <v>#VALUE!</v>
      </c>
      <c r="BB8" s="389" t="e">
        <f t="shared" si="0"/>
        <v>#VALUE!</v>
      </c>
      <c r="BC8" s="389" t="e">
        <f t="shared" si="0"/>
        <v>#VALUE!</v>
      </c>
      <c r="BD8" s="389" t="e">
        <f t="shared" si="0"/>
        <v>#VALUE!</v>
      </c>
      <c r="BE8" s="389" t="e">
        <f t="shared" si="0"/>
        <v>#VALUE!</v>
      </c>
      <c r="BF8" s="389" t="e">
        <f t="shared" si="0"/>
        <v>#VALUE!</v>
      </c>
      <c r="BG8" s="389">
        <f t="shared" si="0"/>
        <v>-1.220884077804838</v>
      </c>
      <c r="BH8" s="389" t="e">
        <f t="shared" si="0"/>
        <v>#VALUE!</v>
      </c>
      <c r="BI8" s="389" t="e">
        <f t="shared" si="0"/>
        <v>#VALUE!</v>
      </c>
      <c r="BJ8" s="389" t="e">
        <f t="shared" si="0"/>
        <v>#VALUE!</v>
      </c>
      <c r="BK8" s="389" t="e">
        <f t="shared" si="0"/>
        <v>#VALUE!</v>
      </c>
      <c r="BL8" s="389" t="e">
        <f t="shared" si="0"/>
        <v>#VALUE!</v>
      </c>
      <c r="BM8" s="389" t="e">
        <f t="shared" si="0"/>
        <v>#VALUE!</v>
      </c>
      <c r="BN8" s="389" t="e">
        <f t="shared" si="0"/>
        <v>#VALUE!</v>
      </c>
      <c r="BO8" s="389" t="e">
        <f t="shared" si="0"/>
        <v>#VALUE!</v>
      </c>
      <c r="BP8" s="389" t="e">
        <f t="shared" si="0"/>
        <v>#VALUE!</v>
      </c>
      <c r="BQ8" s="389">
        <f t="shared" si="0"/>
        <v>-0.58980758068810424</v>
      </c>
      <c r="BR8" s="389" t="e">
        <f t="shared" si="0"/>
        <v>#VALUE!</v>
      </c>
      <c r="BS8" s="389" t="e">
        <f t="shared" si="0"/>
        <v>#VALUE!</v>
      </c>
      <c r="BT8" s="389" t="e">
        <f t="shared" si="0"/>
        <v>#VALUE!</v>
      </c>
      <c r="BU8" s="389" t="e">
        <f t="shared" si="0"/>
        <v>#VALUE!</v>
      </c>
      <c r="BV8" s="389">
        <f t="shared" si="0"/>
        <v>-0.20153589614121598</v>
      </c>
      <c r="BW8" s="389" t="e">
        <f t="shared" si="0"/>
        <v>#VALUE!</v>
      </c>
      <c r="BX8" s="389" t="e">
        <f t="shared" si="0"/>
        <v>#VALUE!</v>
      </c>
      <c r="BY8" s="389" t="e">
        <f t="shared" si="0"/>
        <v>#VALUE!</v>
      </c>
      <c r="BZ8" s="389">
        <f t="shared" si="0"/>
        <v>0.3740298462517378</v>
      </c>
      <c r="CA8" s="389" t="e">
        <f t="shared" si="0"/>
        <v>#VALUE!</v>
      </c>
      <c r="CB8" s="389" t="e">
        <f t="shared" si="0"/>
        <v>#VALUE!</v>
      </c>
      <c r="CC8" s="389">
        <f t="shared" si="0"/>
        <v>0.10078567758508349</v>
      </c>
      <c r="CD8" s="389" t="e">
        <f t="shared" si="0"/>
        <v>#VALUE!</v>
      </c>
      <c r="CE8" s="389" t="e">
        <f t="shared" si="0"/>
        <v>#VALUE!</v>
      </c>
    </row>
    <row r="9" spans="1:83" ht="14.4">
      <c r="A9" s="376" t="s">
        <v>6</v>
      </c>
      <c r="B9" s="378"/>
      <c r="C9" s="388" t="s">
        <v>28</v>
      </c>
      <c r="D9" s="389">
        <v>0.60299999999999998</v>
      </c>
      <c r="E9" s="389" t="s">
        <v>89</v>
      </c>
      <c r="F9" s="389">
        <v>0.60199999999999998</v>
      </c>
      <c r="G9" s="389">
        <v>0.72399999999999998</v>
      </c>
      <c r="H9" s="389">
        <v>0.78600000000000003</v>
      </c>
      <c r="I9" s="389">
        <v>0.77100000000000002</v>
      </c>
      <c r="J9" s="389">
        <v>0.76800000000000002</v>
      </c>
      <c r="K9" s="389">
        <v>0.78900000000000003</v>
      </c>
      <c r="L9" s="389">
        <v>0.81200000000000006</v>
      </c>
      <c r="M9" s="389">
        <v>0.77200000000000002</v>
      </c>
      <c r="N9" s="389">
        <v>0.75700000000000001</v>
      </c>
      <c r="O9" s="389">
        <v>0.74</v>
      </c>
      <c r="P9" s="389">
        <v>0.71499999999999997</v>
      </c>
      <c r="Q9" s="389">
        <v>0.78200000000000003</v>
      </c>
      <c r="R9" s="389">
        <v>0.622</v>
      </c>
      <c r="S9" s="389">
        <v>0.56000000000000005</v>
      </c>
      <c r="T9" s="389">
        <v>0.58199999999999996</v>
      </c>
      <c r="U9" s="389">
        <v>0.67100000000000004</v>
      </c>
      <c r="V9" s="389">
        <v>0.69099999999999995</v>
      </c>
      <c r="W9" s="389">
        <v>0.69899999999999995</v>
      </c>
      <c r="X9" s="389">
        <v>0.74099999999999999</v>
      </c>
      <c r="Y9" s="389">
        <v>0.76</v>
      </c>
      <c r="Z9" s="389">
        <v>0.755</v>
      </c>
      <c r="AA9" s="389">
        <v>0.72899999999999998</v>
      </c>
      <c r="AB9" s="389">
        <v>0.71499999999999997</v>
      </c>
      <c r="AC9" s="389">
        <v>0.72199999999999998</v>
      </c>
      <c r="AD9" s="389">
        <v>0.751</v>
      </c>
      <c r="AE9" s="389">
        <v>0.76700000000000002</v>
      </c>
      <c r="AF9" s="389">
        <v>0.75800000000000001</v>
      </c>
      <c r="AG9" s="389">
        <v>0.85899999999999999</v>
      </c>
      <c r="AH9" s="389">
        <v>0.89300000000000002</v>
      </c>
      <c r="AI9" s="389">
        <v>0.77700000000000002</v>
      </c>
      <c r="AJ9" s="389">
        <v>0.71599999999999997</v>
      </c>
      <c r="AK9" s="389">
        <v>0.78800000000000003</v>
      </c>
      <c r="AL9" s="389">
        <v>0.71699999999999997</v>
      </c>
      <c r="AM9" s="389">
        <v>0.69799999999999995</v>
      </c>
      <c r="AN9" s="389">
        <v>0.70599999999999996</v>
      </c>
      <c r="AO9" s="389">
        <v>0.70799999999999996</v>
      </c>
      <c r="AP9" s="11">
        <f>LINEST(AA9:AO9)</f>
        <v>-2.0000000000000013E-3</v>
      </c>
      <c r="AQ9" s="376" t="s">
        <v>6</v>
      </c>
      <c r="AR9" s="378"/>
      <c r="AS9" s="388" t="s">
        <v>28</v>
      </c>
      <c r="AT9" s="389">
        <f t="shared" si="1"/>
        <v>-0.7043179523524622</v>
      </c>
      <c r="AU9" s="389" t="e">
        <f t="shared" si="0"/>
        <v>#VALUE!</v>
      </c>
      <c r="AV9" s="389">
        <f t="shared" si="0"/>
        <v>-0.39102434261398811</v>
      </c>
      <c r="AW9" s="389">
        <f t="shared" si="0"/>
        <v>0.49991252258813945</v>
      </c>
      <c r="AX9" s="389">
        <f t="shared" si="0"/>
        <v>0.70710678118654813</v>
      </c>
      <c r="AY9" s="389">
        <f t="shared" si="0"/>
        <v>0.70710678118654746</v>
      </c>
      <c r="AZ9" s="389">
        <f t="shared" si="0"/>
        <v>0.70710678118654757</v>
      </c>
      <c r="BA9" s="389">
        <f t="shared" si="0"/>
        <v>0.70710678118654757</v>
      </c>
      <c r="BB9" s="389">
        <f t="shared" si="0"/>
        <v>0.88310919853667269</v>
      </c>
      <c r="BC9" s="389">
        <f t="shared" si="0"/>
        <v>-0.70710678118654746</v>
      </c>
      <c r="BD9" s="389">
        <f t="shared" si="0"/>
        <v>-0.70710678118654879</v>
      </c>
      <c r="BE9" s="389" t="e">
        <f t="shared" si="0"/>
        <v>#DIV/0!</v>
      </c>
      <c r="BF9" s="389">
        <f t="shared" si="0"/>
        <v>-0.70710678118654757</v>
      </c>
      <c r="BG9" s="389">
        <f t="shared" si="0"/>
        <v>1.2399742652032422</v>
      </c>
      <c r="BH9" s="389">
        <f t="shared" si="0"/>
        <v>-0.92358339755518204</v>
      </c>
      <c r="BI9" s="389">
        <f t="shared" si="0"/>
        <v>-0.52702397991520211</v>
      </c>
      <c r="BJ9" s="389">
        <f t="shared" si="0"/>
        <v>-0.36073955268291114</v>
      </c>
      <c r="BK9" s="389">
        <f t="shared" si="0"/>
        <v>0.12084342748761215</v>
      </c>
      <c r="BL9" s="389">
        <f t="shared" si="0"/>
        <v>1.1161684874100986</v>
      </c>
      <c r="BM9" s="389">
        <f t="shared" si="0"/>
        <v>1.0835604292208088</v>
      </c>
      <c r="BN9" s="389">
        <f t="shared" si="0"/>
        <v>1.215086466132508</v>
      </c>
      <c r="BO9" s="389">
        <f t="shared" si="0"/>
        <v>1.2895342211042509</v>
      </c>
      <c r="BP9" s="389">
        <f t="shared" si="0"/>
        <v>1.1878930870328246</v>
      </c>
      <c r="BQ9" s="389">
        <f t="shared" si="0"/>
        <v>0.71502265621721917</v>
      </c>
      <c r="BR9" s="389">
        <f t="shared" si="0"/>
        <v>0.23630167418113812</v>
      </c>
      <c r="BS9" s="389">
        <f t="shared" si="0"/>
        <v>0.27395327231143052</v>
      </c>
      <c r="BT9" s="389">
        <f t="shared" si="0"/>
        <v>0.76576330884236565</v>
      </c>
      <c r="BU9" s="389">
        <f t="shared" si="0"/>
        <v>1.1270531550079455</v>
      </c>
      <c r="BV9" s="389">
        <f t="shared" si="0"/>
        <v>1.0349140612657024</v>
      </c>
      <c r="BW9" s="389">
        <f t="shared" si="0"/>
        <v>1.4266546528058055</v>
      </c>
      <c r="BX9" s="389">
        <f t="shared" si="0"/>
        <v>1.5182398922419624</v>
      </c>
      <c r="BY9" s="389">
        <f t="shared" si="0"/>
        <v>1.1839229810324428</v>
      </c>
      <c r="BZ9" s="389">
        <f t="shared" si="0"/>
        <v>1.2210241698284607</v>
      </c>
      <c r="CA9" s="389">
        <f t="shared" si="0"/>
        <v>1.1675149367897089</v>
      </c>
      <c r="CB9" s="389">
        <f t="shared" si="0"/>
        <v>0.82746710558319425</v>
      </c>
      <c r="CC9" s="389">
        <f t="shared" si="0"/>
        <v>0.96581783012016098</v>
      </c>
      <c r="CD9" s="389">
        <f t="shared" si="0"/>
        <v>0.91310934785227515</v>
      </c>
      <c r="CE9" s="389">
        <f t="shared" si="0"/>
        <v>0.3714245806763114</v>
      </c>
    </row>
    <row r="10" spans="1:83" ht="14.4">
      <c r="A10" s="376" t="s">
        <v>7</v>
      </c>
      <c r="B10" s="378"/>
      <c r="C10" s="388" t="s">
        <v>28</v>
      </c>
      <c r="D10" s="389">
        <v>0.85199999999999998</v>
      </c>
      <c r="E10" s="389" t="s">
        <v>89</v>
      </c>
      <c r="F10" s="389">
        <v>1.1830000000000001</v>
      </c>
      <c r="G10" s="389">
        <v>0.75</v>
      </c>
      <c r="H10" s="389" t="s">
        <v>89</v>
      </c>
      <c r="I10" s="389" t="s">
        <v>89</v>
      </c>
      <c r="J10" s="389" t="s">
        <v>89</v>
      </c>
      <c r="K10" s="389" t="s">
        <v>89</v>
      </c>
      <c r="L10" s="389" t="s">
        <v>89</v>
      </c>
      <c r="M10" s="389" t="s">
        <v>89</v>
      </c>
      <c r="N10" s="389" t="s">
        <v>89</v>
      </c>
      <c r="O10" s="389" t="s">
        <v>89</v>
      </c>
      <c r="P10" s="389" t="s">
        <v>89</v>
      </c>
      <c r="Q10" s="389">
        <v>0.35899999999999999</v>
      </c>
      <c r="R10" s="389" t="s">
        <v>89</v>
      </c>
      <c r="S10" s="389" t="s">
        <v>89</v>
      </c>
      <c r="T10" s="389" t="s">
        <v>89</v>
      </c>
      <c r="U10" s="389" t="s">
        <v>89</v>
      </c>
      <c r="V10" s="389" t="s">
        <v>89</v>
      </c>
      <c r="W10" s="389">
        <v>0.51</v>
      </c>
      <c r="X10" s="389" t="s">
        <v>89</v>
      </c>
      <c r="Y10" s="389" t="s">
        <v>89</v>
      </c>
      <c r="Z10" s="389" t="s">
        <v>89</v>
      </c>
      <c r="AA10" s="389">
        <v>0.59299999999999997</v>
      </c>
      <c r="AB10" s="389" t="s">
        <v>89</v>
      </c>
      <c r="AC10" s="389" t="s">
        <v>89</v>
      </c>
      <c r="AD10" s="389" t="s">
        <v>89</v>
      </c>
      <c r="AE10" s="389" t="s">
        <v>89</v>
      </c>
      <c r="AF10" s="389">
        <v>0.53100000000000003</v>
      </c>
      <c r="AG10" s="389" t="s">
        <v>89</v>
      </c>
      <c r="AH10" s="389" t="s">
        <v>89</v>
      </c>
      <c r="AI10" s="389" t="s">
        <v>89</v>
      </c>
      <c r="AJ10" s="389" t="s">
        <v>89</v>
      </c>
      <c r="AK10" s="389">
        <v>0.45700000000000002</v>
      </c>
      <c r="AL10" s="389" t="s">
        <v>89</v>
      </c>
      <c r="AM10" s="389">
        <v>0.58799999999999997</v>
      </c>
      <c r="AN10" s="389">
        <v>0.66300000000000003</v>
      </c>
      <c r="AO10" s="389">
        <v>0.61899999999999999</v>
      </c>
      <c r="AQ10" s="376" t="s">
        <v>7</v>
      </c>
      <c r="AR10" s="378"/>
      <c r="AS10" s="388" t="s">
        <v>28</v>
      </c>
      <c r="AT10" s="389">
        <f t="shared" si="1"/>
        <v>-1.9501881534785815E-2</v>
      </c>
      <c r="AU10" s="389" t="e">
        <f t="shared" si="0"/>
        <v>#VALUE!</v>
      </c>
      <c r="AV10" s="389">
        <f t="shared" si="0"/>
        <v>1.2729293418981753</v>
      </c>
      <c r="AW10" s="389">
        <f t="shared" si="0"/>
        <v>0.64650341267037614</v>
      </c>
      <c r="AX10" s="389" t="e">
        <f t="shared" si="0"/>
        <v>#VALUE!</v>
      </c>
      <c r="AY10" s="389" t="e">
        <f t="shared" si="0"/>
        <v>#VALUE!</v>
      </c>
      <c r="AZ10" s="389" t="e">
        <f t="shared" si="0"/>
        <v>#VALUE!</v>
      </c>
      <c r="BA10" s="389" t="e">
        <f t="shared" si="0"/>
        <v>#VALUE!</v>
      </c>
      <c r="BB10" s="389" t="e">
        <f t="shared" si="0"/>
        <v>#VALUE!</v>
      </c>
      <c r="BC10" s="389" t="e">
        <f t="shared" si="0"/>
        <v>#VALUE!</v>
      </c>
      <c r="BD10" s="389" t="e">
        <f t="shared" si="0"/>
        <v>#VALUE!</v>
      </c>
      <c r="BE10" s="389" t="e">
        <f t="shared" si="0"/>
        <v>#VALUE!</v>
      </c>
      <c r="BF10" s="389" t="e">
        <f t="shared" si="0"/>
        <v>#VALUE!</v>
      </c>
      <c r="BG10" s="389">
        <f t="shared" si="0"/>
        <v>-0.91965867897189879</v>
      </c>
      <c r="BH10" s="389" t="e">
        <f t="shared" si="0"/>
        <v>#VALUE!</v>
      </c>
      <c r="BI10" s="389" t="e">
        <f t="shared" si="0"/>
        <v>#VALUE!</v>
      </c>
      <c r="BJ10" s="389" t="e">
        <f t="shared" si="0"/>
        <v>#VALUE!</v>
      </c>
      <c r="BK10" s="389" t="e">
        <f t="shared" si="0"/>
        <v>#VALUE!</v>
      </c>
      <c r="BL10" s="389" t="e">
        <f t="shared" si="0"/>
        <v>#VALUE!</v>
      </c>
      <c r="BM10" s="389">
        <f t="shared" si="0"/>
        <v>-1.1751850243387441</v>
      </c>
      <c r="BN10" s="389" t="e">
        <f t="shared" si="0"/>
        <v>#VALUE!</v>
      </c>
      <c r="BO10" s="389" t="e">
        <f t="shared" si="0"/>
        <v>#VALUE!</v>
      </c>
      <c r="BP10" s="389" t="e">
        <f t="shared" si="0"/>
        <v>#VALUE!</v>
      </c>
      <c r="BQ10" s="389">
        <f t="shared" si="0"/>
        <v>8.1247969720347687E-2</v>
      </c>
      <c r="BR10" s="389" t="e">
        <f t="shared" si="0"/>
        <v>#VALUE!</v>
      </c>
      <c r="BS10" s="389" t="e">
        <f t="shared" si="0"/>
        <v>#VALUE!</v>
      </c>
      <c r="BT10" s="389" t="e">
        <f t="shared" si="0"/>
        <v>#VALUE!</v>
      </c>
      <c r="BU10" s="389" t="e">
        <f t="shared" si="0"/>
        <v>#VALUE!</v>
      </c>
      <c r="BV10" s="389">
        <f t="shared" si="0"/>
        <v>-0.20153589614121598</v>
      </c>
      <c r="BW10" s="389" t="e">
        <f t="shared" si="0"/>
        <v>#VALUE!</v>
      </c>
      <c r="BX10" s="389" t="e">
        <f t="shared" si="0"/>
        <v>#VALUE!</v>
      </c>
      <c r="BY10" s="389" t="e">
        <f t="shared" si="0"/>
        <v>#VALUE!</v>
      </c>
      <c r="BZ10" s="389" t="e">
        <f t="shared" si="0"/>
        <v>#VALUE!</v>
      </c>
      <c r="CA10" s="389">
        <f t="shared" si="0"/>
        <v>-0.73974624432081137</v>
      </c>
      <c r="CB10" s="389" t="e">
        <f t="shared" si="0"/>
        <v>#VALUE!</v>
      </c>
      <c r="CC10" s="389">
        <f t="shared" si="0"/>
        <v>7.6532439663539231E-2</v>
      </c>
      <c r="CD10" s="389">
        <f t="shared" si="0"/>
        <v>0.62211314488400171</v>
      </c>
      <c r="CE10" s="389">
        <f t="shared" si="0"/>
        <v>-7.5893249908150287E-2</v>
      </c>
    </row>
    <row r="11" spans="1:83" ht="14.4">
      <c r="A11" s="376" t="s">
        <v>9</v>
      </c>
      <c r="B11" s="378"/>
      <c r="C11" s="388" t="s">
        <v>28</v>
      </c>
      <c r="D11" s="389">
        <v>0.46400000000000002</v>
      </c>
      <c r="E11" s="389" t="s">
        <v>89</v>
      </c>
      <c r="F11" s="389">
        <v>0.40799999999999997</v>
      </c>
      <c r="G11" s="389">
        <v>0.40400000000000003</v>
      </c>
      <c r="H11" s="389" t="s">
        <v>89</v>
      </c>
      <c r="I11" s="389" t="s">
        <v>89</v>
      </c>
      <c r="J11" s="389" t="s">
        <v>89</v>
      </c>
      <c r="K11" s="389" t="s">
        <v>89</v>
      </c>
      <c r="L11" s="389" t="s">
        <v>89</v>
      </c>
      <c r="M11" s="389" t="s">
        <v>89</v>
      </c>
      <c r="N11" s="389" t="s">
        <v>89</v>
      </c>
      <c r="O11" s="389" t="s">
        <v>89</v>
      </c>
      <c r="P11" s="389" t="s">
        <v>89</v>
      </c>
      <c r="Q11" s="389">
        <v>0.42599999999999999</v>
      </c>
      <c r="R11" s="389" t="s">
        <v>89</v>
      </c>
      <c r="S11" s="389" t="s">
        <v>89</v>
      </c>
      <c r="T11" s="389" t="s">
        <v>89</v>
      </c>
      <c r="U11" s="389" t="s">
        <v>89</v>
      </c>
      <c r="V11" s="389">
        <v>0.58799999999999997</v>
      </c>
      <c r="W11" s="389" t="s">
        <v>89</v>
      </c>
      <c r="X11" s="389" t="s">
        <v>89</v>
      </c>
      <c r="Y11" s="389" t="s">
        <v>89</v>
      </c>
      <c r="Z11" s="389" t="s">
        <v>89</v>
      </c>
      <c r="AA11" s="389">
        <v>1.137</v>
      </c>
      <c r="AB11" s="389">
        <v>1.034</v>
      </c>
      <c r="AC11" s="389">
        <v>1.018</v>
      </c>
      <c r="AD11" s="389">
        <v>0.83899999999999997</v>
      </c>
      <c r="AE11" s="389">
        <v>0.59699999999999998</v>
      </c>
      <c r="AF11" s="389">
        <v>0.57299999999999995</v>
      </c>
      <c r="AG11" s="389">
        <v>0.47699999999999998</v>
      </c>
      <c r="AH11" s="389">
        <v>0.47</v>
      </c>
      <c r="AI11" s="389">
        <v>0.51900000000000002</v>
      </c>
      <c r="AJ11" s="389">
        <v>0.58199999999999996</v>
      </c>
      <c r="AK11" s="389">
        <v>0.749</v>
      </c>
      <c r="AL11" s="389">
        <v>0.71499999999999997</v>
      </c>
      <c r="AM11" s="389">
        <v>0.64400000000000002</v>
      </c>
      <c r="AN11" s="389">
        <v>0.81200000000000006</v>
      </c>
      <c r="AO11" s="389">
        <v>0.90800000000000003</v>
      </c>
      <c r="AP11" s="11">
        <f>LINEST(AA11:AO11)</f>
        <v>-1.7089285714285703E-2</v>
      </c>
      <c r="AQ11" s="376" t="s">
        <v>9</v>
      </c>
      <c r="AR11" s="378"/>
      <c r="AS11" s="388" t="s">
        <v>28</v>
      </c>
      <c r="AT11" s="389">
        <f t="shared" si="1"/>
        <v>-1.0866048352587152</v>
      </c>
      <c r="AU11" s="389" t="e">
        <f t="shared" si="0"/>
        <v>#VALUE!</v>
      </c>
      <c r="AV11" s="389">
        <f t="shared" si="0"/>
        <v>-0.94663022005866904</v>
      </c>
      <c r="AW11" s="389">
        <f t="shared" si="0"/>
        <v>-1.3042830476547718</v>
      </c>
      <c r="AX11" s="389" t="e">
        <f t="shared" si="0"/>
        <v>#VALUE!</v>
      </c>
      <c r="AY11" s="389" t="e">
        <f t="shared" si="0"/>
        <v>#VALUE!</v>
      </c>
      <c r="AZ11" s="389" t="e">
        <f t="shared" si="0"/>
        <v>#VALUE!</v>
      </c>
      <c r="BA11" s="389" t="e">
        <f t="shared" si="0"/>
        <v>#VALUE!</v>
      </c>
      <c r="BB11" s="389" t="e">
        <f t="shared" si="0"/>
        <v>#VALUE!</v>
      </c>
      <c r="BC11" s="389" t="e">
        <f t="shared" si="0"/>
        <v>#VALUE!</v>
      </c>
      <c r="BD11" s="389" t="e">
        <f t="shared" si="0"/>
        <v>#VALUE!</v>
      </c>
      <c r="BE11" s="389" t="e">
        <f t="shared" si="0"/>
        <v>#VALUE!</v>
      </c>
      <c r="BF11" s="389" t="e">
        <f t="shared" si="0"/>
        <v>#VALUE!</v>
      </c>
      <c r="BG11" s="389">
        <f t="shared" si="0"/>
        <v>-0.5775891582633067</v>
      </c>
      <c r="BH11" s="389" t="e">
        <f t="shared" si="0"/>
        <v>#VALUE!</v>
      </c>
      <c r="BI11" s="389" t="e">
        <f t="shared" si="0"/>
        <v>#VALUE!</v>
      </c>
      <c r="BJ11" s="389" t="e">
        <f t="shared" si="0"/>
        <v>#VALUE!</v>
      </c>
      <c r="BK11" s="389" t="e">
        <f t="shared" si="0"/>
        <v>#VALUE!</v>
      </c>
      <c r="BL11" s="389">
        <f t="shared" si="0"/>
        <v>0.53060641167203326</v>
      </c>
      <c r="BM11" s="389" t="e">
        <f t="shared" si="0"/>
        <v>#VALUE!</v>
      </c>
      <c r="BN11" s="389" t="e">
        <f t="shared" si="0"/>
        <v>#VALUE!</v>
      </c>
      <c r="BO11" s="389" t="e">
        <f t="shared" si="0"/>
        <v>#VALUE!</v>
      </c>
      <c r="BP11" s="389" t="e">
        <f t="shared" si="0"/>
        <v>#VALUE!</v>
      </c>
      <c r="BQ11" s="389">
        <f t="shared" si="0"/>
        <v>2.6163467157078339</v>
      </c>
      <c r="BR11" s="389">
        <f t="shared" si="0"/>
        <v>2.0877460196073896</v>
      </c>
      <c r="BS11" s="389">
        <f t="shared" si="0"/>
        <v>2.1169116496792344</v>
      </c>
      <c r="BT11" s="389">
        <f t="shared" si="0"/>
        <v>1.6425480639481223</v>
      </c>
      <c r="BU11" s="389">
        <f t="shared" si="0"/>
        <v>-0.55998238519262611</v>
      </c>
      <c r="BV11" s="389">
        <f t="shared" si="0"/>
        <v>2.7234580559623175E-2</v>
      </c>
      <c r="BW11" s="389">
        <f t="shared" si="0"/>
        <v>-0.39908094977984859</v>
      </c>
      <c r="BX11" s="389">
        <f t="shared" si="0"/>
        <v>-0.59913296280205219</v>
      </c>
      <c r="BY11" s="389">
        <f t="shared" si="0"/>
        <v>-1.8644456394211712E-2</v>
      </c>
      <c r="BZ11" s="389">
        <f t="shared" si="0"/>
        <v>0.41032960297645454</v>
      </c>
      <c r="CA11" s="389">
        <f t="shared" si="0"/>
        <v>0.94279232028423954</v>
      </c>
      <c r="CB11" s="389">
        <f t="shared" si="0"/>
        <v>0.8142953722367875</v>
      </c>
      <c r="CC11" s="389">
        <f t="shared" si="0"/>
        <v>0.52925954753236526</v>
      </c>
      <c r="CD11" s="389">
        <f t="shared" si="0"/>
        <v>1.6304488249368578</v>
      </c>
      <c r="CE11" s="389">
        <f t="shared" si="0"/>
        <v>1.3766331887312822</v>
      </c>
    </row>
    <row r="12" spans="1:83" ht="14.4">
      <c r="A12" s="376" t="s">
        <v>25</v>
      </c>
      <c r="B12" s="378"/>
      <c r="C12" s="388" t="s">
        <v>28</v>
      </c>
      <c r="D12" s="389">
        <v>0.88800000000000001</v>
      </c>
      <c r="E12" s="389" t="s">
        <v>89</v>
      </c>
      <c r="F12" s="389">
        <v>1.006</v>
      </c>
      <c r="G12" s="389">
        <v>0.82599999999999996</v>
      </c>
      <c r="H12" s="389" t="s">
        <v>89</v>
      </c>
      <c r="I12" s="389" t="s">
        <v>89</v>
      </c>
      <c r="J12" s="389" t="s">
        <v>89</v>
      </c>
      <c r="K12" s="389" t="s">
        <v>89</v>
      </c>
      <c r="L12" s="389" t="s">
        <v>89</v>
      </c>
      <c r="M12" s="389" t="s">
        <v>89</v>
      </c>
      <c r="N12" s="389" t="s">
        <v>89</v>
      </c>
      <c r="O12" s="389" t="s">
        <v>89</v>
      </c>
      <c r="P12" s="389" t="s">
        <v>89</v>
      </c>
      <c r="Q12" s="389">
        <v>0.66600000000000004</v>
      </c>
      <c r="R12" s="389" t="s">
        <v>89</v>
      </c>
      <c r="S12" s="389" t="s">
        <v>89</v>
      </c>
      <c r="T12" s="389" t="s">
        <v>89</v>
      </c>
      <c r="U12" s="389" t="s">
        <v>89</v>
      </c>
      <c r="V12" s="389">
        <v>0.73499999999999999</v>
      </c>
      <c r="W12" s="389" t="s">
        <v>89</v>
      </c>
      <c r="X12" s="389" t="s">
        <v>89</v>
      </c>
      <c r="Y12" s="389" t="s">
        <v>89</v>
      </c>
      <c r="Z12" s="389" t="s">
        <v>89</v>
      </c>
      <c r="AA12" s="389">
        <v>0.73199999999999998</v>
      </c>
      <c r="AB12" s="389" t="s">
        <v>89</v>
      </c>
      <c r="AC12" s="389" t="s">
        <v>89</v>
      </c>
      <c r="AD12" s="389" t="s">
        <v>89</v>
      </c>
      <c r="AE12" s="389" t="s">
        <v>89</v>
      </c>
      <c r="AF12" s="389">
        <v>0.64</v>
      </c>
      <c r="AG12" s="389">
        <v>0.61199999999999999</v>
      </c>
      <c r="AH12" s="389">
        <v>0.67700000000000005</v>
      </c>
      <c r="AI12" s="389">
        <v>0.61899999999999999</v>
      </c>
      <c r="AJ12" s="389">
        <v>0.53</v>
      </c>
      <c r="AK12" s="389">
        <v>0.64300000000000002</v>
      </c>
      <c r="AL12" s="389" t="s">
        <v>89</v>
      </c>
      <c r="AM12" s="389" t="s">
        <v>89</v>
      </c>
      <c r="AN12" s="389" t="s">
        <v>89</v>
      </c>
      <c r="AO12" s="389" t="s">
        <v>89</v>
      </c>
      <c r="AQ12" s="376" t="s">
        <v>25</v>
      </c>
      <c r="AR12" s="378"/>
      <c r="AS12" s="388" t="s">
        <v>28</v>
      </c>
      <c r="AT12" s="389">
        <f t="shared" si="1"/>
        <v>7.950767087258917E-2</v>
      </c>
      <c r="AU12" s="389" t="e">
        <f t="shared" si="0"/>
        <v>#VALUE!</v>
      </c>
      <c r="AV12" s="389">
        <f t="shared" si="0"/>
        <v>0.76601057742545076</v>
      </c>
      <c r="AW12" s="389">
        <f t="shared" si="0"/>
        <v>1.0749998606030673</v>
      </c>
      <c r="AX12" s="389" t="e">
        <f t="shared" si="0"/>
        <v>#VALUE!</v>
      </c>
      <c r="AY12" s="389" t="e">
        <f t="shared" si="0"/>
        <v>#VALUE!</v>
      </c>
      <c r="AZ12" s="389" t="e">
        <f t="shared" si="0"/>
        <v>#VALUE!</v>
      </c>
      <c r="BA12" s="389" t="e">
        <f t="shared" si="0"/>
        <v>#VALUE!</v>
      </c>
      <c r="BB12" s="389" t="e">
        <f t="shared" si="0"/>
        <v>#VALUE!</v>
      </c>
      <c r="BC12" s="389" t="e">
        <f t="shared" si="0"/>
        <v>#VALUE!</v>
      </c>
      <c r="BD12" s="389" t="e">
        <f t="shared" si="0"/>
        <v>#VALUE!</v>
      </c>
      <c r="BE12" s="389" t="e">
        <f t="shared" si="0"/>
        <v>#VALUE!</v>
      </c>
      <c r="BF12" s="389" t="e">
        <f t="shared" si="0"/>
        <v>#VALUE!</v>
      </c>
      <c r="BG12" s="389">
        <f t="shared" si="0"/>
        <v>0.64773449800627692</v>
      </c>
      <c r="BH12" s="389" t="e">
        <f t="shared" si="0"/>
        <v>#VALUE!</v>
      </c>
      <c r="BI12" s="389" t="e">
        <f t="shared" si="0"/>
        <v>#VALUE!</v>
      </c>
      <c r="BJ12" s="389" t="e">
        <f t="shared" si="0"/>
        <v>#VALUE!</v>
      </c>
      <c r="BK12" s="389" t="e">
        <f t="shared" si="0"/>
        <v>#VALUE!</v>
      </c>
      <c r="BL12" s="389">
        <f t="shared" si="0"/>
        <v>1.3663115100554859</v>
      </c>
      <c r="BM12" s="389" t="e">
        <f t="shared" si="0"/>
        <v>#VALUE!</v>
      </c>
      <c r="BN12" s="389" t="e">
        <f t="shared" si="0"/>
        <v>#VALUE!</v>
      </c>
      <c r="BO12" s="389" t="e">
        <f t="shared" si="0"/>
        <v>#VALUE!</v>
      </c>
      <c r="BP12" s="389" t="e">
        <f t="shared" si="0"/>
        <v>#VALUE!</v>
      </c>
      <c r="BQ12" s="389">
        <f t="shared" si="0"/>
        <v>0.72900298018406195</v>
      </c>
      <c r="BR12" s="389" t="e">
        <f t="shared" si="0"/>
        <v>#VALUE!</v>
      </c>
      <c r="BS12" s="389" t="e">
        <f t="shared" si="0"/>
        <v>#VALUE!</v>
      </c>
      <c r="BT12" s="389" t="e">
        <f t="shared" si="0"/>
        <v>#VALUE!</v>
      </c>
      <c r="BU12" s="389" t="e">
        <f t="shared" si="0"/>
        <v>#VALUE!</v>
      </c>
      <c r="BV12" s="389">
        <f t="shared" si="0"/>
        <v>0.3921779600585818</v>
      </c>
      <c r="BW12" s="389">
        <f t="shared" si="0"/>
        <v>0.2461397474690083</v>
      </c>
      <c r="BX12" s="389">
        <f t="shared" si="0"/>
        <v>0.4370282215811892</v>
      </c>
      <c r="BY12" s="389">
        <f t="shared" si="0"/>
        <v>0.44746695346108062</v>
      </c>
      <c r="BZ12" s="389">
        <f t="shared" si="0"/>
        <v>9.5731711362243566E-2</v>
      </c>
      <c r="CA12" s="389">
        <f t="shared" si="0"/>
        <v>0.33200777285911837</v>
      </c>
      <c r="CB12" s="389" t="e">
        <f t="shared" ref="CB12:CB36" si="2">(AL12-AL$37)/AL$38</f>
        <v>#VALUE!</v>
      </c>
      <c r="CC12" s="389" t="e">
        <f t="shared" ref="CC12:CC36" si="3">(AM12-AM$37)/AM$38</f>
        <v>#VALUE!</v>
      </c>
      <c r="CD12" s="389" t="e">
        <f t="shared" ref="CD12:CD36" si="4">(AN12-AN$37)/AN$38</f>
        <v>#VALUE!</v>
      </c>
      <c r="CE12" s="389" t="e">
        <f t="shared" ref="CE12:CE36" si="5">(AO12-AO$37)/AO$38</f>
        <v>#VALUE!</v>
      </c>
    </row>
    <row r="13" spans="1:83" ht="14.4">
      <c r="A13" s="376" t="s">
        <v>11</v>
      </c>
      <c r="B13" s="378"/>
      <c r="C13" s="388" t="s">
        <v>28</v>
      </c>
      <c r="D13" s="389" t="s">
        <v>89</v>
      </c>
      <c r="E13" s="389" t="s">
        <v>89</v>
      </c>
      <c r="F13" s="389" t="s">
        <v>89</v>
      </c>
      <c r="G13" s="389">
        <v>0.81299999999999994</v>
      </c>
      <c r="H13" s="389" t="s">
        <v>89</v>
      </c>
      <c r="I13" s="389" t="s">
        <v>89</v>
      </c>
      <c r="J13" s="389" t="s">
        <v>89</v>
      </c>
      <c r="K13" s="389" t="s">
        <v>89</v>
      </c>
      <c r="L13" s="389" t="s">
        <v>89</v>
      </c>
      <c r="M13" s="389" t="s">
        <v>89</v>
      </c>
      <c r="N13" s="389" t="s">
        <v>89</v>
      </c>
      <c r="O13" s="389" t="s">
        <v>89</v>
      </c>
      <c r="P13" s="389" t="s">
        <v>89</v>
      </c>
      <c r="Q13" s="389">
        <v>0.82</v>
      </c>
      <c r="R13" s="389" t="s">
        <v>89</v>
      </c>
      <c r="S13" s="389" t="s">
        <v>89</v>
      </c>
      <c r="T13" s="389" t="s">
        <v>89</v>
      </c>
      <c r="U13" s="389" t="s">
        <v>89</v>
      </c>
      <c r="V13" s="389" t="s">
        <v>89</v>
      </c>
      <c r="W13" s="389" t="s">
        <v>89</v>
      </c>
      <c r="X13" s="389" t="s">
        <v>89</v>
      </c>
      <c r="Y13" s="389" t="s">
        <v>89</v>
      </c>
      <c r="Z13" s="389" t="s">
        <v>89</v>
      </c>
      <c r="AA13" s="389" t="s">
        <v>89</v>
      </c>
      <c r="AB13" s="389" t="s">
        <v>89</v>
      </c>
      <c r="AC13" s="389" t="s">
        <v>89</v>
      </c>
      <c r="AD13" s="389" t="s">
        <v>89</v>
      </c>
      <c r="AE13" s="389" t="s">
        <v>89</v>
      </c>
      <c r="AF13" s="389">
        <v>0.55500000000000005</v>
      </c>
      <c r="AG13" s="389">
        <v>0.53300000000000003</v>
      </c>
      <c r="AH13" s="389">
        <v>0.42899999999999999</v>
      </c>
      <c r="AI13" s="389">
        <v>0.39100000000000001</v>
      </c>
      <c r="AJ13" s="389">
        <v>0.45500000000000002</v>
      </c>
      <c r="AK13" s="389">
        <v>0.48599999999999999</v>
      </c>
      <c r="AL13" s="389">
        <v>0.49299999999999999</v>
      </c>
      <c r="AM13" s="389" t="s">
        <v>89</v>
      </c>
      <c r="AN13" s="389" t="s">
        <v>89</v>
      </c>
      <c r="AO13" s="389" t="s">
        <v>89</v>
      </c>
      <c r="AQ13" s="376" t="s">
        <v>11</v>
      </c>
      <c r="AR13" s="378"/>
      <c r="AS13" s="388" t="s">
        <v>28</v>
      </c>
      <c r="AT13" s="389" t="e">
        <f t="shared" si="1"/>
        <v>#VALUE!</v>
      </c>
      <c r="AU13" s="389" t="e">
        <f t="shared" ref="AU13:AU36" si="6">(E13-E$37)/E$38</f>
        <v>#VALUE!</v>
      </c>
      <c r="AV13" s="389" t="e">
        <f t="shared" ref="AV13:AV36" si="7">(F13-F$37)/F$38</f>
        <v>#VALUE!</v>
      </c>
      <c r="AW13" s="389">
        <f t="shared" ref="AW13:AW36" si="8">(G13-G$37)/G$38</f>
        <v>1.001704415561949</v>
      </c>
      <c r="AX13" s="389" t="e">
        <f t="shared" ref="AX13:AX36" si="9">(H13-H$37)/H$38</f>
        <v>#VALUE!</v>
      </c>
      <c r="AY13" s="389" t="e">
        <f t="shared" ref="AY13:AY36" si="10">(I13-I$37)/I$38</f>
        <v>#VALUE!</v>
      </c>
      <c r="AZ13" s="389" t="e">
        <f t="shared" ref="AZ13:AZ36" si="11">(J13-J$37)/J$38</f>
        <v>#VALUE!</v>
      </c>
      <c r="BA13" s="389" t="e">
        <f t="shared" ref="BA13:BA36" si="12">(K13-K$37)/K$38</f>
        <v>#VALUE!</v>
      </c>
      <c r="BB13" s="389" t="e">
        <f t="shared" ref="BB13:BB36" si="13">(L13-L$37)/L$38</f>
        <v>#VALUE!</v>
      </c>
      <c r="BC13" s="389" t="e">
        <f t="shared" ref="BC13:BC36" si="14">(M13-M$37)/M$38</f>
        <v>#VALUE!</v>
      </c>
      <c r="BD13" s="389" t="e">
        <f t="shared" ref="BD13:BD36" si="15">(N13-N$37)/N$38</f>
        <v>#VALUE!</v>
      </c>
      <c r="BE13" s="389" t="e">
        <f t="shared" ref="BE13:BE36" si="16">(O13-O$37)/O$38</f>
        <v>#VALUE!</v>
      </c>
      <c r="BF13" s="389" t="e">
        <f t="shared" ref="BF13:BF36" si="17">(P13-P$37)/P$38</f>
        <v>#VALUE!</v>
      </c>
      <c r="BG13" s="389">
        <f t="shared" ref="BG13:BG36" si="18">(Q13-Q$37)/Q$38</f>
        <v>1.4339838441125925</v>
      </c>
      <c r="BH13" s="389" t="e">
        <f t="shared" ref="BH13:BH36" si="19">(R13-R$37)/R$38</f>
        <v>#VALUE!</v>
      </c>
      <c r="BI13" s="389" t="e">
        <f t="shared" ref="BI13:BI36" si="20">(S13-S$37)/S$38</f>
        <v>#VALUE!</v>
      </c>
      <c r="BJ13" s="389" t="e">
        <f t="shared" ref="BJ13:BJ36" si="21">(T13-T$37)/T$38</f>
        <v>#VALUE!</v>
      </c>
      <c r="BK13" s="389" t="e">
        <f t="shared" ref="BK13:BK36" si="22">(U13-U$37)/U$38</f>
        <v>#VALUE!</v>
      </c>
      <c r="BL13" s="389" t="e">
        <f t="shared" ref="BL13:BL36" si="23">(V13-V$37)/V$38</f>
        <v>#VALUE!</v>
      </c>
      <c r="BM13" s="389" t="e">
        <f t="shared" ref="BM13:BM36" si="24">(W13-W$37)/W$38</f>
        <v>#VALUE!</v>
      </c>
      <c r="BN13" s="389" t="e">
        <f t="shared" ref="BN13:BN36" si="25">(X13-X$37)/X$38</f>
        <v>#VALUE!</v>
      </c>
      <c r="BO13" s="389" t="e">
        <f t="shared" ref="BO13:BO36" si="26">(Y13-Y$37)/Y$38</f>
        <v>#VALUE!</v>
      </c>
      <c r="BP13" s="389" t="e">
        <f t="shared" ref="BP13:BP36" si="27">(Z13-Z$37)/Z$38</f>
        <v>#VALUE!</v>
      </c>
      <c r="BQ13" s="389" t="e">
        <f t="shared" ref="BQ13:BQ36" si="28">(AA13-AA$37)/AA$38</f>
        <v>#VALUE!</v>
      </c>
      <c r="BR13" s="389" t="e">
        <f t="shared" ref="BR13:BR36" si="29">(AB13-AB$37)/AB$38</f>
        <v>#VALUE!</v>
      </c>
      <c r="BS13" s="389" t="e">
        <f t="shared" ref="BS13:BS36" si="30">(AC13-AC$37)/AC$38</f>
        <v>#VALUE!</v>
      </c>
      <c r="BT13" s="389" t="e">
        <f t="shared" ref="BT13:BT36" si="31">(AD13-AD$37)/AD$38</f>
        <v>#VALUE!</v>
      </c>
      <c r="BU13" s="389" t="e">
        <f t="shared" ref="BU13:BU36" si="32">(AE13-AE$37)/AE$38</f>
        <v>#VALUE!</v>
      </c>
      <c r="BV13" s="389">
        <f t="shared" ref="BV13:BV36" si="33">(AF13-AF$37)/AF$38</f>
        <v>-7.080990945502183E-2</v>
      </c>
      <c r="BW13" s="389">
        <f t="shared" ref="BW13:BW36" si="34">(AG13-AG$37)/AG$38</f>
        <v>-0.1314338457358781</v>
      </c>
      <c r="BX13" s="389">
        <f t="shared" ref="BX13:BX36" si="35">(AH13-AH$37)/AH$38</f>
        <v>-0.80436295584414341</v>
      </c>
      <c r="BY13" s="389">
        <f t="shared" ref="BY13:BY36" si="36">(AI13-AI$37)/AI$38</f>
        <v>-0.61526706100898598</v>
      </c>
      <c r="BZ13" s="389">
        <f t="shared" ref="BZ13:BZ36" si="37">(AJ13-AJ$37)/AJ$38</f>
        <v>-0.35801524769671517</v>
      </c>
      <c r="CA13" s="389">
        <f t="shared" ref="CA13:CA36" si="38">(AK13-AK$37)/AK$38</f>
        <v>-0.57264481153469349</v>
      </c>
      <c r="CB13" s="389">
        <f t="shared" si="2"/>
        <v>-0.64776702921435914</v>
      </c>
      <c r="CC13" s="389" t="e">
        <f t="shared" si="3"/>
        <v>#VALUE!</v>
      </c>
      <c r="CD13" s="389" t="e">
        <f t="shared" si="4"/>
        <v>#VALUE!</v>
      </c>
      <c r="CE13" s="389" t="e">
        <f t="shared" si="5"/>
        <v>#VALUE!</v>
      </c>
    </row>
    <row r="14" spans="1:83" ht="14.4">
      <c r="A14" s="376" t="s">
        <v>8</v>
      </c>
      <c r="B14" s="378"/>
      <c r="C14" s="388" t="s">
        <v>28</v>
      </c>
      <c r="D14" s="389" t="s">
        <v>89</v>
      </c>
      <c r="E14" s="389" t="s">
        <v>89</v>
      </c>
      <c r="F14" s="389" t="s">
        <v>89</v>
      </c>
      <c r="G14" s="389" t="s">
        <v>89</v>
      </c>
      <c r="H14" s="389" t="s">
        <v>89</v>
      </c>
      <c r="I14" s="389" t="s">
        <v>89</v>
      </c>
      <c r="J14" s="389" t="s">
        <v>89</v>
      </c>
      <c r="K14" s="389" t="s">
        <v>89</v>
      </c>
      <c r="L14" s="389" t="s">
        <v>89</v>
      </c>
      <c r="M14" s="389" t="s">
        <v>89</v>
      </c>
      <c r="N14" s="389" t="s">
        <v>89</v>
      </c>
      <c r="O14" s="389" t="s">
        <v>89</v>
      </c>
      <c r="P14" s="389" t="s">
        <v>89</v>
      </c>
      <c r="Q14" s="389" t="s">
        <v>89</v>
      </c>
      <c r="R14" s="389" t="s">
        <v>89</v>
      </c>
      <c r="S14" s="389" t="s">
        <v>89</v>
      </c>
      <c r="T14" s="389">
        <v>0.53100000000000003</v>
      </c>
      <c r="U14" s="389">
        <v>0.55100000000000005</v>
      </c>
      <c r="V14" s="389">
        <v>0.56000000000000005</v>
      </c>
      <c r="W14" s="389">
        <v>0.56299999999999994</v>
      </c>
      <c r="X14" s="389">
        <v>0.59</v>
      </c>
      <c r="Y14" s="389">
        <v>0.59499999999999997</v>
      </c>
      <c r="Z14" s="389">
        <v>0.59199999999999997</v>
      </c>
      <c r="AA14" s="389">
        <v>0.749</v>
      </c>
      <c r="AB14" s="389">
        <v>0.59299999999999997</v>
      </c>
      <c r="AC14" s="389">
        <v>0.63700000000000001</v>
      </c>
      <c r="AD14" s="389">
        <v>0.73099999999999998</v>
      </c>
      <c r="AE14" s="389">
        <v>0.81899999999999995</v>
      </c>
      <c r="AF14" s="389">
        <v>0.85399999999999998</v>
      </c>
      <c r="AG14" s="389">
        <v>0.92500000000000004</v>
      </c>
      <c r="AH14" s="389">
        <v>1.046</v>
      </c>
      <c r="AI14" s="389">
        <v>0.85699999999999998</v>
      </c>
      <c r="AJ14" s="389">
        <v>0.74299999999999999</v>
      </c>
      <c r="AK14" s="389">
        <v>0.86499999999999999</v>
      </c>
      <c r="AL14" s="389">
        <v>0.8</v>
      </c>
      <c r="AM14" s="389">
        <v>0.80500000000000005</v>
      </c>
      <c r="AN14" s="389">
        <v>0.748</v>
      </c>
      <c r="AO14" s="389">
        <v>0.81200000000000006</v>
      </c>
      <c r="AP14" s="11">
        <f>LINEST(AA14:AO14)</f>
        <v>8.3392857142857209E-3</v>
      </c>
      <c r="AQ14" s="376" t="s">
        <v>8</v>
      </c>
      <c r="AR14" s="378"/>
      <c r="AS14" s="388" t="s">
        <v>28</v>
      </c>
      <c r="AT14" s="389" t="e">
        <f t="shared" si="1"/>
        <v>#VALUE!</v>
      </c>
      <c r="AU14" s="389" t="e">
        <f t="shared" si="6"/>
        <v>#VALUE!</v>
      </c>
      <c r="AV14" s="389" t="e">
        <f t="shared" si="7"/>
        <v>#VALUE!</v>
      </c>
      <c r="AW14" s="389" t="e">
        <f t="shared" si="8"/>
        <v>#VALUE!</v>
      </c>
      <c r="AX14" s="389" t="e">
        <f t="shared" si="9"/>
        <v>#VALUE!</v>
      </c>
      <c r="AY14" s="389" t="e">
        <f t="shared" si="10"/>
        <v>#VALUE!</v>
      </c>
      <c r="AZ14" s="389" t="e">
        <f t="shared" si="11"/>
        <v>#VALUE!</v>
      </c>
      <c r="BA14" s="389" t="e">
        <f t="shared" si="12"/>
        <v>#VALUE!</v>
      </c>
      <c r="BB14" s="389" t="e">
        <f t="shared" si="13"/>
        <v>#VALUE!</v>
      </c>
      <c r="BC14" s="389" t="e">
        <f t="shared" si="14"/>
        <v>#VALUE!</v>
      </c>
      <c r="BD14" s="389" t="e">
        <f t="shared" si="15"/>
        <v>#VALUE!</v>
      </c>
      <c r="BE14" s="389" t="e">
        <f t="shared" si="16"/>
        <v>#VALUE!</v>
      </c>
      <c r="BF14" s="389" t="e">
        <f t="shared" si="17"/>
        <v>#VALUE!</v>
      </c>
      <c r="BG14" s="389" t="e">
        <f t="shared" si="18"/>
        <v>#VALUE!</v>
      </c>
      <c r="BH14" s="389" t="e">
        <f t="shared" si="19"/>
        <v>#VALUE!</v>
      </c>
      <c r="BI14" s="389" t="e">
        <f t="shared" si="20"/>
        <v>#VALUE!</v>
      </c>
      <c r="BJ14" s="389">
        <f t="shared" si="21"/>
        <v>-0.76957771239020956</v>
      </c>
      <c r="BK14" s="389">
        <f t="shared" si="22"/>
        <v>-1.0549304615810384</v>
      </c>
      <c r="BL14" s="389">
        <f t="shared" si="23"/>
        <v>0.37142448817042373</v>
      </c>
      <c r="BM14" s="389">
        <f t="shared" si="24"/>
        <v>-0.54178021461040438</v>
      </c>
      <c r="BN14" s="389">
        <f t="shared" si="25"/>
        <v>-0.5093313570442668</v>
      </c>
      <c r="BO14" s="389">
        <f t="shared" si="26"/>
        <v>-0.41537881160569629</v>
      </c>
      <c r="BP14" s="389">
        <f t="shared" si="27"/>
        <v>-0.33432840028125016</v>
      </c>
      <c r="BQ14" s="389">
        <f t="shared" si="28"/>
        <v>0.80822481599617102</v>
      </c>
      <c r="BR14" s="389">
        <f t="shared" si="29"/>
        <v>-0.47177421968093908</v>
      </c>
      <c r="BS14" s="389">
        <f t="shared" si="30"/>
        <v>-0.25527464010837775</v>
      </c>
      <c r="BT14" s="389">
        <f t="shared" si="31"/>
        <v>0.56649404631832978</v>
      </c>
      <c r="BU14" s="389">
        <f t="shared" si="32"/>
        <v>1.6430875555398843</v>
      </c>
      <c r="BV14" s="389">
        <f t="shared" si="33"/>
        <v>1.5578180080104784</v>
      </c>
      <c r="BW14" s="389">
        <f t="shared" si="34"/>
        <v>1.7420958825719137</v>
      </c>
      <c r="BX14" s="389">
        <f t="shared" si="35"/>
        <v>2.2840981589600102</v>
      </c>
      <c r="BY14" s="389">
        <f t="shared" si="36"/>
        <v>1.5568121089166764</v>
      </c>
      <c r="BZ14" s="389">
        <f t="shared" si="37"/>
        <v>1.3843730750896861</v>
      </c>
      <c r="CA14" s="389">
        <f t="shared" si="38"/>
        <v>1.6111980514287119</v>
      </c>
      <c r="CB14" s="389">
        <f t="shared" si="2"/>
        <v>1.3740940394590739</v>
      </c>
      <c r="CC14" s="389">
        <f t="shared" si="3"/>
        <v>1.8308499826552393</v>
      </c>
      <c r="CD14" s="389">
        <f t="shared" si="4"/>
        <v>1.1973381972631474</v>
      </c>
      <c r="CE14" s="389">
        <f t="shared" si="5"/>
        <v>0.89413305686489652</v>
      </c>
    </row>
    <row r="15" spans="1:83" ht="14.4">
      <c r="A15" s="379" t="s">
        <v>30</v>
      </c>
      <c r="B15" s="381"/>
      <c r="C15" s="388" t="s">
        <v>28</v>
      </c>
      <c r="D15" s="389" t="s">
        <v>89</v>
      </c>
      <c r="E15" s="389" t="s">
        <v>89</v>
      </c>
      <c r="F15" s="389" t="s">
        <v>89</v>
      </c>
      <c r="G15" s="389">
        <v>0.70599999999999996</v>
      </c>
      <c r="H15" s="389" t="s">
        <v>89</v>
      </c>
      <c r="I15" s="389" t="s">
        <v>89</v>
      </c>
      <c r="J15" s="389" t="s">
        <v>89</v>
      </c>
      <c r="K15" s="389" t="s">
        <v>89</v>
      </c>
      <c r="L15" s="389" t="s">
        <v>89</v>
      </c>
      <c r="M15" s="389" t="s">
        <v>89</v>
      </c>
      <c r="N15" s="389" t="s">
        <v>89</v>
      </c>
      <c r="O15" s="389" t="s">
        <v>89</v>
      </c>
      <c r="P15" s="389" t="s">
        <v>89</v>
      </c>
      <c r="Q15" s="389" t="s">
        <v>89</v>
      </c>
      <c r="R15" s="389" t="s">
        <v>89</v>
      </c>
      <c r="S15" s="389">
        <v>0.54500000000000004</v>
      </c>
      <c r="T15" s="389" t="s">
        <v>89</v>
      </c>
      <c r="U15" s="389" t="s">
        <v>89</v>
      </c>
      <c r="V15" s="389" t="s">
        <v>89</v>
      </c>
      <c r="W15" s="389" t="s">
        <v>89</v>
      </c>
      <c r="X15" s="389" t="s">
        <v>89</v>
      </c>
      <c r="Y15" s="389" t="s">
        <v>89</v>
      </c>
      <c r="Z15" s="389" t="s">
        <v>89</v>
      </c>
      <c r="AA15" s="389" t="s">
        <v>89</v>
      </c>
      <c r="AB15" s="389" t="s">
        <v>89</v>
      </c>
      <c r="AC15" s="389" t="s">
        <v>89</v>
      </c>
      <c r="AD15" s="389" t="s">
        <v>89</v>
      </c>
      <c r="AE15" s="389" t="s">
        <v>89</v>
      </c>
      <c r="AF15" s="389" t="s">
        <v>89</v>
      </c>
      <c r="AG15" s="389" t="s">
        <v>89</v>
      </c>
      <c r="AH15" s="389" t="s">
        <v>89</v>
      </c>
      <c r="AI15" s="389" t="s">
        <v>89</v>
      </c>
      <c r="AJ15" s="389" t="s">
        <v>89</v>
      </c>
      <c r="AK15" s="389" t="s">
        <v>89</v>
      </c>
      <c r="AL15" s="389" t="s">
        <v>89</v>
      </c>
      <c r="AM15" s="389" t="s">
        <v>89</v>
      </c>
      <c r="AN15" s="389" t="s">
        <v>89</v>
      </c>
      <c r="AO15" s="389" t="s">
        <v>89</v>
      </c>
      <c r="AQ15" s="379" t="s">
        <v>30</v>
      </c>
      <c r="AR15" s="381"/>
      <c r="AS15" s="388" t="s">
        <v>28</v>
      </c>
      <c r="AT15" s="389" t="e">
        <f t="shared" si="1"/>
        <v>#VALUE!</v>
      </c>
      <c r="AU15" s="389" t="e">
        <f t="shared" si="6"/>
        <v>#VALUE!</v>
      </c>
      <c r="AV15" s="389" t="e">
        <f t="shared" si="7"/>
        <v>#VALUE!</v>
      </c>
      <c r="AW15" s="389">
        <f t="shared" si="8"/>
        <v>0.39842652176197557</v>
      </c>
      <c r="AX15" s="389" t="e">
        <f t="shared" si="9"/>
        <v>#VALUE!</v>
      </c>
      <c r="AY15" s="389" t="e">
        <f t="shared" si="10"/>
        <v>#VALUE!</v>
      </c>
      <c r="AZ15" s="389" t="e">
        <f t="shared" si="11"/>
        <v>#VALUE!</v>
      </c>
      <c r="BA15" s="389" t="e">
        <f t="shared" si="12"/>
        <v>#VALUE!</v>
      </c>
      <c r="BB15" s="389" t="e">
        <f t="shared" si="13"/>
        <v>#VALUE!</v>
      </c>
      <c r="BC15" s="389" t="e">
        <f t="shared" si="14"/>
        <v>#VALUE!</v>
      </c>
      <c r="BD15" s="389" t="e">
        <f t="shared" si="15"/>
        <v>#VALUE!</v>
      </c>
      <c r="BE15" s="389" t="e">
        <f t="shared" si="16"/>
        <v>#VALUE!</v>
      </c>
      <c r="BF15" s="389" t="e">
        <f t="shared" si="17"/>
        <v>#VALUE!</v>
      </c>
      <c r="BG15" s="389" t="e">
        <f t="shared" si="18"/>
        <v>#VALUE!</v>
      </c>
      <c r="BH15" s="389" t="e">
        <f t="shared" si="19"/>
        <v>#VALUE!</v>
      </c>
      <c r="BI15" s="389">
        <f t="shared" si="20"/>
        <v>-0.62625443638459166</v>
      </c>
      <c r="BJ15" s="389" t="e">
        <f t="shared" si="21"/>
        <v>#VALUE!</v>
      </c>
      <c r="BK15" s="389" t="e">
        <f t="shared" si="22"/>
        <v>#VALUE!</v>
      </c>
      <c r="BL15" s="389" t="e">
        <f t="shared" si="23"/>
        <v>#VALUE!</v>
      </c>
      <c r="BM15" s="389" t="e">
        <f t="shared" si="24"/>
        <v>#VALUE!</v>
      </c>
      <c r="BN15" s="389" t="e">
        <f t="shared" si="25"/>
        <v>#VALUE!</v>
      </c>
      <c r="BO15" s="389" t="e">
        <f t="shared" si="26"/>
        <v>#VALUE!</v>
      </c>
      <c r="BP15" s="389" t="e">
        <f t="shared" si="27"/>
        <v>#VALUE!</v>
      </c>
      <c r="BQ15" s="389" t="e">
        <f t="shared" si="28"/>
        <v>#VALUE!</v>
      </c>
      <c r="BR15" s="389" t="e">
        <f t="shared" si="29"/>
        <v>#VALUE!</v>
      </c>
      <c r="BS15" s="389" t="e">
        <f t="shared" si="30"/>
        <v>#VALUE!</v>
      </c>
      <c r="BT15" s="389" t="e">
        <f t="shared" si="31"/>
        <v>#VALUE!</v>
      </c>
      <c r="BU15" s="389" t="e">
        <f t="shared" si="32"/>
        <v>#VALUE!</v>
      </c>
      <c r="BV15" s="389" t="e">
        <f t="shared" si="33"/>
        <v>#VALUE!</v>
      </c>
      <c r="BW15" s="389" t="e">
        <f t="shared" si="34"/>
        <v>#VALUE!</v>
      </c>
      <c r="BX15" s="389" t="e">
        <f t="shared" si="35"/>
        <v>#VALUE!</v>
      </c>
      <c r="BY15" s="389" t="e">
        <f t="shared" si="36"/>
        <v>#VALUE!</v>
      </c>
      <c r="BZ15" s="389" t="e">
        <f t="shared" si="37"/>
        <v>#VALUE!</v>
      </c>
      <c r="CA15" s="389" t="e">
        <f t="shared" si="38"/>
        <v>#VALUE!</v>
      </c>
      <c r="CB15" s="389" t="e">
        <f t="shared" si="2"/>
        <v>#VALUE!</v>
      </c>
      <c r="CC15" s="389" t="e">
        <f t="shared" si="3"/>
        <v>#VALUE!</v>
      </c>
      <c r="CD15" s="389" t="e">
        <f t="shared" si="4"/>
        <v>#VALUE!</v>
      </c>
      <c r="CE15" s="389" t="e">
        <f t="shared" si="5"/>
        <v>#VALUE!</v>
      </c>
    </row>
    <row r="16" spans="1:83" ht="14.4">
      <c r="A16" s="379" t="s">
        <v>17</v>
      </c>
      <c r="B16" s="381"/>
      <c r="C16" s="388" t="s">
        <v>28</v>
      </c>
      <c r="D16" s="389" t="s">
        <v>89</v>
      </c>
      <c r="E16" s="389" t="s">
        <v>89</v>
      </c>
      <c r="F16" s="389">
        <v>0.60099999999999998</v>
      </c>
      <c r="G16" s="389">
        <v>0.69899999999999995</v>
      </c>
      <c r="H16" s="389" t="s">
        <v>89</v>
      </c>
      <c r="I16" s="389" t="s">
        <v>89</v>
      </c>
      <c r="J16" s="389" t="s">
        <v>89</v>
      </c>
      <c r="K16" s="389" t="s">
        <v>89</v>
      </c>
      <c r="L16" s="389" t="s">
        <v>89</v>
      </c>
      <c r="M16" s="389" t="s">
        <v>89</v>
      </c>
      <c r="N16" s="389" t="s">
        <v>89</v>
      </c>
      <c r="O16" s="389" t="s">
        <v>89</v>
      </c>
      <c r="P16" s="389" t="s">
        <v>89</v>
      </c>
      <c r="Q16" s="389">
        <v>0.67400000000000004</v>
      </c>
      <c r="R16" s="389" t="s">
        <v>89</v>
      </c>
      <c r="S16" s="389" t="s">
        <v>89</v>
      </c>
      <c r="T16" s="389" t="s">
        <v>89</v>
      </c>
      <c r="U16" s="389" t="s">
        <v>89</v>
      </c>
      <c r="V16" s="389">
        <v>0.53</v>
      </c>
      <c r="W16" s="389">
        <v>0.57499999999999996</v>
      </c>
      <c r="X16" s="389">
        <v>0.58099999999999996</v>
      </c>
      <c r="Y16" s="389">
        <v>0.56699999999999995</v>
      </c>
      <c r="Z16" s="389">
        <v>0.59</v>
      </c>
      <c r="AA16" s="389">
        <v>0.622</v>
      </c>
      <c r="AB16" s="389">
        <v>0.58599999999999997</v>
      </c>
      <c r="AC16" s="389">
        <v>0.58099999999999996</v>
      </c>
      <c r="AD16" s="389">
        <v>0.57599999999999996</v>
      </c>
      <c r="AE16" s="389">
        <v>0.56699999999999995</v>
      </c>
      <c r="AF16" s="389">
        <v>0.55600000000000005</v>
      </c>
      <c r="AG16" s="389">
        <v>0.51100000000000001</v>
      </c>
      <c r="AH16" s="389">
        <v>0.51200000000000001</v>
      </c>
      <c r="AI16" s="389">
        <v>0.52900000000000003</v>
      </c>
      <c r="AJ16" s="389">
        <v>0.50800000000000001</v>
      </c>
      <c r="AK16" s="389">
        <v>0.56499999999999995</v>
      </c>
      <c r="AL16" s="389">
        <v>0.61799999999999999</v>
      </c>
      <c r="AM16" s="389">
        <v>0.59299999999999997</v>
      </c>
      <c r="AN16" s="389">
        <v>0.60299999999999998</v>
      </c>
      <c r="AO16" s="389">
        <v>0.57599999999999996</v>
      </c>
      <c r="AP16" s="11">
        <f>LINEST(AA16:AO16)</f>
        <v>-2.7142857142857123E-4</v>
      </c>
      <c r="AQ16" s="379" t="s">
        <v>17</v>
      </c>
      <c r="AR16" s="381"/>
      <c r="AS16" s="388" t="s">
        <v>28</v>
      </c>
      <c r="AT16" s="389" t="e">
        <f t="shared" si="1"/>
        <v>#VALUE!</v>
      </c>
      <c r="AU16" s="389" t="e">
        <f t="shared" si="6"/>
        <v>#VALUE!</v>
      </c>
      <c r="AV16" s="389">
        <f t="shared" si="7"/>
        <v>-0.39388829043586787</v>
      </c>
      <c r="AW16" s="389">
        <f t="shared" si="8"/>
        <v>0.35895974366291189</v>
      </c>
      <c r="AX16" s="389" t="e">
        <f t="shared" si="9"/>
        <v>#VALUE!</v>
      </c>
      <c r="AY16" s="389" t="e">
        <f t="shared" si="10"/>
        <v>#VALUE!</v>
      </c>
      <c r="AZ16" s="389" t="e">
        <f t="shared" si="11"/>
        <v>#VALUE!</v>
      </c>
      <c r="BA16" s="389" t="e">
        <f t="shared" si="12"/>
        <v>#VALUE!</v>
      </c>
      <c r="BB16" s="389" t="e">
        <f t="shared" si="13"/>
        <v>#VALUE!</v>
      </c>
      <c r="BC16" s="389" t="e">
        <f t="shared" si="14"/>
        <v>#VALUE!</v>
      </c>
      <c r="BD16" s="389" t="e">
        <f t="shared" si="15"/>
        <v>#VALUE!</v>
      </c>
      <c r="BE16" s="389" t="e">
        <f t="shared" si="16"/>
        <v>#VALUE!</v>
      </c>
      <c r="BF16" s="389" t="e">
        <f t="shared" si="17"/>
        <v>#VALUE!</v>
      </c>
      <c r="BG16" s="389">
        <f t="shared" si="18"/>
        <v>0.6885786198819297</v>
      </c>
      <c r="BH16" s="389" t="e">
        <f t="shared" si="19"/>
        <v>#VALUE!</v>
      </c>
      <c r="BI16" s="389" t="e">
        <f t="shared" si="20"/>
        <v>#VALUE!</v>
      </c>
      <c r="BJ16" s="389" t="e">
        <f t="shared" si="21"/>
        <v>#VALUE!</v>
      </c>
      <c r="BK16" s="389" t="e">
        <f t="shared" si="22"/>
        <v>#VALUE!</v>
      </c>
      <c r="BL16" s="389">
        <f t="shared" si="23"/>
        <v>0.20087242727584145</v>
      </c>
      <c r="BM16" s="389">
        <f t="shared" si="24"/>
        <v>-0.39836780486059137</v>
      </c>
      <c r="BN16" s="389">
        <f t="shared" si="25"/>
        <v>-0.61211122729983625</v>
      </c>
      <c r="BO16" s="389">
        <f t="shared" si="26"/>
        <v>-0.70469738685344507</v>
      </c>
      <c r="BP16" s="389">
        <f t="shared" si="27"/>
        <v>-0.35300596454277255</v>
      </c>
      <c r="BQ16" s="389">
        <f t="shared" si="28"/>
        <v>0.21639110139982776</v>
      </c>
      <c r="BR16" s="389">
        <f t="shared" si="29"/>
        <v>-0.51240152506646819</v>
      </c>
      <c r="BS16" s="389">
        <f t="shared" si="30"/>
        <v>-0.60394244123201657</v>
      </c>
      <c r="BT16" s="389">
        <f t="shared" si="31"/>
        <v>-0.9778427382429471</v>
      </c>
      <c r="BU16" s="389">
        <f t="shared" si="32"/>
        <v>-0.85769453934566842</v>
      </c>
      <c r="BV16" s="389">
        <f t="shared" si="33"/>
        <v>-6.5362993343097073E-2</v>
      </c>
      <c r="BW16" s="389">
        <f t="shared" si="34"/>
        <v>-0.23658092232458078</v>
      </c>
      <c r="BX16" s="389">
        <f t="shared" si="35"/>
        <v>-0.38889736017356835</v>
      </c>
      <c r="BY16" s="389">
        <f t="shared" si="36"/>
        <v>2.796668459131757E-2</v>
      </c>
      <c r="BZ16" s="389">
        <f t="shared" si="37"/>
        <v>-3.7367396628384432E-2</v>
      </c>
      <c r="CA16" s="389">
        <f t="shared" si="38"/>
        <v>-0.1174374601518203</v>
      </c>
      <c r="CB16" s="389">
        <f t="shared" si="2"/>
        <v>0.17546630493606136</v>
      </c>
      <c r="CC16" s="389">
        <f t="shared" si="3"/>
        <v>0.11695450286611299</v>
      </c>
      <c r="CD16" s="389">
        <f t="shared" si="4"/>
        <v>0.21607193143989836</v>
      </c>
      <c r="CE16" s="389">
        <f t="shared" si="5"/>
        <v>-0.2920131006399691</v>
      </c>
    </row>
    <row r="17" spans="1:83" ht="14.4">
      <c r="A17" s="376" t="s">
        <v>32</v>
      </c>
      <c r="B17" s="378"/>
      <c r="C17" s="388" t="s">
        <v>28</v>
      </c>
      <c r="D17" s="389" t="s">
        <v>89</v>
      </c>
      <c r="E17" s="389" t="s">
        <v>89</v>
      </c>
      <c r="F17" s="389" t="s">
        <v>89</v>
      </c>
      <c r="G17" s="389" t="s">
        <v>89</v>
      </c>
      <c r="H17" s="389" t="s">
        <v>89</v>
      </c>
      <c r="I17" s="389" t="s">
        <v>89</v>
      </c>
      <c r="J17" s="389" t="s">
        <v>89</v>
      </c>
      <c r="K17" s="389" t="s">
        <v>89</v>
      </c>
      <c r="L17" s="389" t="s">
        <v>89</v>
      </c>
      <c r="M17" s="389" t="s">
        <v>89</v>
      </c>
      <c r="N17" s="389" t="s">
        <v>89</v>
      </c>
      <c r="O17" s="389" t="s">
        <v>89</v>
      </c>
      <c r="P17" s="389" t="s">
        <v>89</v>
      </c>
      <c r="Q17" s="389" t="s">
        <v>89</v>
      </c>
      <c r="R17" s="389" t="s">
        <v>89</v>
      </c>
      <c r="S17" s="389" t="s">
        <v>89</v>
      </c>
      <c r="T17" s="389" t="s">
        <v>89</v>
      </c>
      <c r="U17" s="389" t="s">
        <v>89</v>
      </c>
      <c r="V17" s="389" t="s">
        <v>89</v>
      </c>
      <c r="W17" s="389" t="s">
        <v>89</v>
      </c>
      <c r="X17" s="389" t="s">
        <v>89</v>
      </c>
      <c r="Y17" s="389" t="s">
        <v>89</v>
      </c>
      <c r="Z17" s="389" t="s">
        <v>89</v>
      </c>
      <c r="AA17" s="389">
        <v>0.71499999999999997</v>
      </c>
      <c r="AB17" s="389" t="s">
        <v>89</v>
      </c>
      <c r="AC17" s="389" t="s">
        <v>89</v>
      </c>
      <c r="AD17" s="389" t="s">
        <v>89</v>
      </c>
      <c r="AE17" s="389" t="s">
        <v>89</v>
      </c>
      <c r="AF17" s="389">
        <v>0.71499999999999997</v>
      </c>
      <c r="AG17" s="389">
        <v>0.69499999999999995</v>
      </c>
      <c r="AH17" s="389" t="s">
        <v>89</v>
      </c>
      <c r="AI17" s="389" t="s">
        <v>89</v>
      </c>
      <c r="AJ17" s="389" t="s">
        <v>89</v>
      </c>
      <c r="AK17" s="389">
        <v>0.55000000000000004</v>
      </c>
      <c r="AL17" s="389" t="s">
        <v>89</v>
      </c>
      <c r="AM17" s="389">
        <v>0.40600000000000003</v>
      </c>
      <c r="AN17" s="389">
        <v>0.435</v>
      </c>
      <c r="AO17" s="389" t="s">
        <v>89</v>
      </c>
      <c r="AQ17" s="376" t="s">
        <v>32</v>
      </c>
      <c r="AR17" s="378"/>
      <c r="AS17" s="388" t="s">
        <v>28</v>
      </c>
      <c r="AT17" s="389" t="e">
        <f t="shared" si="1"/>
        <v>#VALUE!</v>
      </c>
      <c r="AU17" s="389" t="e">
        <f t="shared" si="6"/>
        <v>#VALUE!</v>
      </c>
      <c r="AV17" s="389" t="e">
        <f t="shared" si="7"/>
        <v>#VALUE!</v>
      </c>
      <c r="AW17" s="389" t="e">
        <f t="shared" si="8"/>
        <v>#VALUE!</v>
      </c>
      <c r="AX17" s="389" t="e">
        <f t="shared" si="9"/>
        <v>#VALUE!</v>
      </c>
      <c r="AY17" s="389" t="e">
        <f t="shared" si="10"/>
        <v>#VALUE!</v>
      </c>
      <c r="AZ17" s="389" t="e">
        <f t="shared" si="11"/>
        <v>#VALUE!</v>
      </c>
      <c r="BA17" s="389" t="e">
        <f t="shared" si="12"/>
        <v>#VALUE!</v>
      </c>
      <c r="BB17" s="389" t="e">
        <f t="shared" si="13"/>
        <v>#VALUE!</v>
      </c>
      <c r="BC17" s="389" t="e">
        <f t="shared" si="14"/>
        <v>#VALUE!</v>
      </c>
      <c r="BD17" s="389" t="e">
        <f t="shared" si="15"/>
        <v>#VALUE!</v>
      </c>
      <c r="BE17" s="389" t="e">
        <f t="shared" si="16"/>
        <v>#VALUE!</v>
      </c>
      <c r="BF17" s="389" t="e">
        <f t="shared" si="17"/>
        <v>#VALUE!</v>
      </c>
      <c r="BG17" s="389" t="e">
        <f t="shared" si="18"/>
        <v>#VALUE!</v>
      </c>
      <c r="BH17" s="389" t="e">
        <f t="shared" si="19"/>
        <v>#VALUE!</v>
      </c>
      <c r="BI17" s="389" t="e">
        <f t="shared" si="20"/>
        <v>#VALUE!</v>
      </c>
      <c r="BJ17" s="389" t="e">
        <f t="shared" si="21"/>
        <v>#VALUE!</v>
      </c>
      <c r="BK17" s="389" t="e">
        <f t="shared" si="22"/>
        <v>#VALUE!</v>
      </c>
      <c r="BL17" s="389" t="e">
        <f t="shared" si="23"/>
        <v>#VALUE!</v>
      </c>
      <c r="BM17" s="389" t="e">
        <f t="shared" si="24"/>
        <v>#VALUE!</v>
      </c>
      <c r="BN17" s="389" t="e">
        <f t="shared" si="25"/>
        <v>#VALUE!</v>
      </c>
      <c r="BO17" s="389" t="e">
        <f t="shared" si="26"/>
        <v>#VALUE!</v>
      </c>
      <c r="BP17" s="389" t="e">
        <f t="shared" si="27"/>
        <v>#VALUE!</v>
      </c>
      <c r="BQ17" s="389">
        <f t="shared" si="28"/>
        <v>0.649781144371953</v>
      </c>
      <c r="BR17" s="389" t="e">
        <f t="shared" si="29"/>
        <v>#VALUE!</v>
      </c>
      <c r="BS17" s="389" t="e">
        <f t="shared" si="30"/>
        <v>#VALUE!</v>
      </c>
      <c r="BT17" s="389" t="e">
        <f t="shared" si="31"/>
        <v>#VALUE!</v>
      </c>
      <c r="BU17" s="389" t="e">
        <f t="shared" si="32"/>
        <v>#VALUE!</v>
      </c>
      <c r="BV17" s="389">
        <f t="shared" si="33"/>
        <v>0.80069666845293797</v>
      </c>
      <c r="BW17" s="389">
        <f t="shared" si="34"/>
        <v>0.64283099096274976</v>
      </c>
      <c r="BX17" s="389" t="e">
        <f t="shared" si="35"/>
        <v>#VALUE!</v>
      </c>
      <c r="BY17" s="389" t="e">
        <f t="shared" si="36"/>
        <v>#VALUE!</v>
      </c>
      <c r="BZ17" s="389" t="e">
        <f t="shared" si="37"/>
        <v>#VALUE!</v>
      </c>
      <c r="CA17" s="389">
        <f t="shared" si="38"/>
        <v>-0.20386923573084634</v>
      </c>
      <c r="CB17" s="389" t="e">
        <f t="shared" si="2"/>
        <v>#VALUE!</v>
      </c>
      <c r="CC17" s="389">
        <f t="shared" si="3"/>
        <v>-1.3948306609101437</v>
      </c>
      <c r="CD17" s="389">
        <f t="shared" si="4"/>
        <v>-0.92084346620359003</v>
      </c>
      <c r="CE17" s="389" t="e">
        <f t="shared" si="5"/>
        <v>#VALUE!</v>
      </c>
    </row>
    <row r="18" spans="1:83" ht="14.4">
      <c r="A18" s="379" t="s">
        <v>12</v>
      </c>
      <c r="B18" s="381"/>
      <c r="C18" s="388" t="s">
        <v>28</v>
      </c>
      <c r="D18" s="389">
        <v>0.88300000000000001</v>
      </c>
      <c r="E18" s="389" t="s">
        <v>89</v>
      </c>
      <c r="F18" s="389" t="s">
        <v>89</v>
      </c>
      <c r="G18" s="389">
        <v>0.42699999999999999</v>
      </c>
      <c r="H18" s="389" t="s">
        <v>89</v>
      </c>
      <c r="I18" s="389" t="s">
        <v>89</v>
      </c>
      <c r="J18" s="389" t="s">
        <v>89</v>
      </c>
      <c r="K18" s="389" t="s">
        <v>89</v>
      </c>
      <c r="L18" s="389" t="s">
        <v>89</v>
      </c>
      <c r="M18" s="389" t="s">
        <v>89</v>
      </c>
      <c r="N18" s="389" t="s">
        <v>89</v>
      </c>
      <c r="O18" s="389" t="s">
        <v>89</v>
      </c>
      <c r="P18" s="389" t="s">
        <v>89</v>
      </c>
      <c r="Q18" s="389">
        <v>0.42</v>
      </c>
      <c r="R18" s="389" t="s">
        <v>89</v>
      </c>
      <c r="S18" s="389" t="s">
        <v>89</v>
      </c>
      <c r="T18" s="389" t="s">
        <v>89</v>
      </c>
      <c r="U18" s="389" t="s">
        <v>89</v>
      </c>
      <c r="V18" s="389">
        <v>0.311</v>
      </c>
      <c r="W18" s="389" t="s">
        <v>89</v>
      </c>
      <c r="X18" s="389" t="s">
        <v>89</v>
      </c>
      <c r="Y18" s="389" t="s">
        <v>89</v>
      </c>
      <c r="Z18" s="389" t="s">
        <v>89</v>
      </c>
      <c r="AA18" s="389">
        <v>0.41499999999999998</v>
      </c>
      <c r="AB18" s="389" t="s">
        <v>89</v>
      </c>
      <c r="AC18" s="389" t="s">
        <v>89</v>
      </c>
      <c r="AD18" s="389" t="s">
        <v>89</v>
      </c>
      <c r="AE18" s="389" t="s">
        <v>89</v>
      </c>
      <c r="AF18" s="389">
        <v>0.371</v>
      </c>
      <c r="AG18" s="389" t="s">
        <v>89</v>
      </c>
      <c r="AH18" s="389" t="s">
        <v>89</v>
      </c>
      <c r="AI18" s="389" t="s">
        <v>89</v>
      </c>
      <c r="AJ18" s="389">
        <v>0.45700000000000002</v>
      </c>
      <c r="AK18" s="389">
        <v>0.34300000000000003</v>
      </c>
      <c r="AL18" s="389" t="s">
        <v>89</v>
      </c>
      <c r="AM18" s="389" t="s">
        <v>89</v>
      </c>
      <c r="AN18" s="389" t="s">
        <v>89</v>
      </c>
      <c r="AO18" s="389" t="s">
        <v>89</v>
      </c>
      <c r="AQ18" s="379" t="s">
        <v>12</v>
      </c>
      <c r="AR18" s="381"/>
      <c r="AS18" s="388" t="s">
        <v>28</v>
      </c>
      <c r="AT18" s="389">
        <f t="shared" si="1"/>
        <v>6.5756344149342644E-2</v>
      </c>
      <c r="AU18" s="389" t="e">
        <f t="shared" si="6"/>
        <v>#VALUE!</v>
      </c>
      <c r="AV18" s="389" t="e">
        <f t="shared" si="7"/>
        <v>#VALUE!</v>
      </c>
      <c r="AW18" s="389">
        <f t="shared" si="8"/>
        <v>-1.1746064910435627</v>
      </c>
      <c r="AX18" s="389" t="e">
        <f t="shared" si="9"/>
        <v>#VALUE!</v>
      </c>
      <c r="AY18" s="389" t="e">
        <f t="shared" si="10"/>
        <v>#VALUE!</v>
      </c>
      <c r="AZ18" s="389" t="e">
        <f t="shared" si="11"/>
        <v>#VALUE!</v>
      </c>
      <c r="BA18" s="389" t="e">
        <f t="shared" si="12"/>
        <v>#VALUE!</v>
      </c>
      <c r="BB18" s="389" t="e">
        <f t="shared" si="13"/>
        <v>#VALUE!</v>
      </c>
      <c r="BC18" s="389" t="e">
        <f t="shared" si="14"/>
        <v>#VALUE!</v>
      </c>
      <c r="BD18" s="389" t="e">
        <f t="shared" si="15"/>
        <v>#VALUE!</v>
      </c>
      <c r="BE18" s="389" t="e">
        <f t="shared" si="16"/>
        <v>#VALUE!</v>
      </c>
      <c r="BF18" s="389" t="e">
        <f t="shared" si="17"/>
        <v>#VALUE!</v>
      </c>
      <c r="BG18" s="389">
        <f t="shared" si="18"/>
        <v>-0.60822224967004634</v>
      </c>
      <c r="BH18" s="389" t="e">
        <f t="shared" si="19"/>
        <v>#VALUE!</v>
      </c>
      <c r="BI18" s="389" t="e">
        <f t="shared" si="20"/>
        <v>#VALUE!</v>
      </c>
      <c r="BJ18" s="389" t="e">
        <f t="shared" si="21"/>
        <v>#VALUE!</v>
      </c>
      <c r="BK18" s="389" t="e">
        <f t="shared" si="22"/>
        <v>#VALUE!</v>
      </c>
      <c r="BL18" s="389">
        <f t="shared" si="23"/>
        <v>-1.0441576172546083</v>
      </c>
      <c r="BM18" s="389" t="e">
        <f t="shared" si="24"/>
        <v>#VALUE!</v>
      </c>
      <c r="BN18" s="389" t="e">
        <f t="shared" si="25"/>
        <v>#VALUE!</v>
      </c>
      <c r="BO18" s="389" t="e">
        <f t="shared" si="26"/>
        <v>#VALUE!</v>
      </c>
      <c r="BP18" s="389" t="e">
        <f t="shared" si="27"/>
        <v>#VALUE!</v>
      </c>
      <c r="BQ18" s="389">
        <f t="shared" si="28"/>
        <v>-0.74825125231232226</v>
      </c>
      <c r="BR18" s="389" t="e">
        <f t="shared" si="29"/>
        <v>#VALUE!</v>
      </c>
      <c r="BS18" s="389" t="e">
        <f t="shared" si="30"/>
        <v>#VALUE!</v>
      </c>
      <c r="BT18" s="389" t="e">
        <f t="shared" si="31"/>
        <v>#VALUE!</v>
      </c>
      <c r="BU18" s="389" t="e">
        <f t="shared" si="32"/>
        <v>#VALUE!</v>
      </c>
      <c r="BV18" s="389">
        <f t="shared" si="33"/>
        <v>-1.0730424740491764</v>
      </c>
      <c r="BW18" s="389" t="e">
        <f t="shared" si="34"/>
        <v>#VALUE!</v>
      </c>
      <c r="BX18" s="389" t="e">
        <f t="shared" si="35"/>
        <v>#VALUE!</v>
      </c>
      <c r="BY18" s="389" t="e">
        <f t="shared" si="36"/>
        <v>#VALUE!</v>
      </c>
      <c r="BZ18" s="389">
        <f t="shared" si="37"/>
        <v>-0.34591532878847625</v>
      </c>
      <c r="CA18" s="389">
        <f t="shared" si="38"/>
        <v>-1.3966277387214134</v>
      </c>
      <c r="CB18" s="389" t="e">
        <f t="shared" si="2"/>
        <v>#VALUE!</v>
      </c>
      <c r="CC18" s="389" t="e">
        <f t="shared" si="3"/>
        <v>#VALUE!</v>
      </c>
      <c r="CD18" s="389" t="e">
        <f t="shared" si="4"/>
        <v>#VALUE!</v>
      </c>
      <c r="CE18" s="389" t="e">
        <f t="shared" si="5"/>
        <v>#VALUE!</v>
      </c>
    </row>
    <row r="19" spans="1:83" ht="14.4">
      <c r="A19" s="379" t="s">
        <v>33</v>
      </c>
      <c r="B19" s="381"/>
      <c r="C19" s="388" t="s">
        <v>28</v>
      </c>
      <c r="D19" s="389" t="s">
        <v>89</v>
      </c>
      <c r="E19" s="389" t="s">
        <v>89</v>
      </c>
      <c r="F19" s="389">
        <v>1.7190000000000001</v>
      </c>
      <c r="G19" s="389">
        <v>0.72</v>
      </c>
      <c r="H19" s="389" t="s">
        <v>89</v>
      </c>
      <c r="I19" s="389" t="s">
        <v>89</v>
      </c>
      <c r="J19" s="389" t="s">
        <v>89</v>
      </c>
      <c r="K19" s="389" t="s">
        <v>89</v>
      </c>
      <c r="L19" s="389" t="s">
        <v>89</v>
      </c>
      <c r="M19" s="389" t="s">
        <v>89</v>
      </c>
      <c r="N19" s="389" t="s">
        <v>89</v>
      </c>
      <c r="O19" s="389" t="s">
        <v>89</v>
      </c>
      <c r="P19" s="389" t="s">
        <v>89</v>
      </c>
      <c r="Q19" s="389">
        <v>0.54500000000000004</v>
      </c>
      <c r="R19" s="389" t="s">
        <v>89</v>
      </c>
      <c r="S19" s="389" t="s">
        <v>89</v>
      </c>
      <c r="T19" s="389" t="s">
        <v>89</v>
      </c>
      <c r="U19" s="389" t="s">
        <v>89</v>
      </c>
      <c r="V19" s="389">
        <v>0.39</v>
      </c>
      <c r="W19" s="389" t="s">
        <v>89</v>
      </c>
      <c r="X19" s="389" t="s">
        <v>89</v>
      </c>
      <c r="Y19" s="389" t="s">
        <v>89</v>
      </c>
      <c r="Z19" s="389" t="s">
        <v>89</v>
      </c>
      <c r="AA19" s="389">
        <v>0.28999999999999998</v>
      </c>
      <c r="AB19" s="389" t="s">
        <v>89</v>
      </c>
      <c r="AC19" s="389" t="s">
        <v>89</v>
      </c>
      <c r="AD19" s="389" t="s">
        <v>89</v>
      </c>
      <c r="AE19" s="389" t="s">
        <v>89</v>
      </c>
      <c r="AF19" s="389">
        <v>0.39800000000000002</v>
      </c>
      <c r="AG19" s="389" t="s">
        <v>89</v>
      </c>
      <c r="AH19" s="389" t="s">
        <v>89</v>
      </c>
      <c r="AI19" s="389" t="s">
        <v>89</v>
      </c>
      <c r="AJ19" s="389" t="s">
        <v>89</v>
      </c>
      <c r="AK19" s="389" t="s">
        <v>89</v>
      </c>
      <c r="AL19" s="389" t="s">
        <v>89</v>
      </c>
      <c r="AM19" s="389" t="s">
        <v>89</v>
      </c>
      <c r="AN19" s="389" t="s">
        <v>89</v>
      </c>
      <c r="AO19" s="389" t="s">
        <v>89</v>
      </c>
      <c r="AQ19" s="379" t="s">
        <v>33</v>
      </c>
      <c r="AR19" s="381"/>
      <c r="AS19" s="388" t="s">
        <v>28</v>
      </c>
      <c r="AT19" s="389" t="e">
        <f t="shared" si="1"/>
        <v>#VALUE!</v>
      </c>
      <c r="AU19" s="389" t="e">
        <f t="shared" si="6"/>
        <v>#VALUE!</v>
      </c>
      <c r="AV19" s="389">
        <f t="shared" si="7"/>
        <v>2.8080053744257474</v>
      </c>
      <c r="AW19" s="389">
        <f t="shared" si="8"/>
        <v>0.47736007796010305</v>
      </c>
      <c r="AX19" s="389" t="e">
        <f t="shared" si="9"/>
        <v>#VALUE!</v>
      </c>
      <c r="AY19" s="389" t="e">
        <f t="shared" si="10"/>
        <v>#VALUE!</v>
      </c>
      <c r="AZ19" s="389" t="e">
        <f t="shared" si="11"/>
        <v>#VALUE!</v>
      </c>
      <c r="BA19" s="389" t="e">
        <f t="shared" si="12"/>
        <v>#VALUE!</v>
      </c>
      <c r="BB19" s="389" t="e">
        <f t="shared" si="13"/>
        <v>#VALUE!</v>
      </c>
      <c r="BC19" s="389" t="e">
        <f t="shared" si="14"/>
        <v>#VALUE!</v>
      </c>
      <c r="BD19" s="389" t="e">
        <f t="shared" si="15"/>
        <v>#VALUE!</v>
      </c>
      <c r="BE19" s="389" t="e">
        <f t="shared" si="16"/>
        <v>#VALUE!</v>
      </c>
      <c r="BF19" s="389" t="e">
        <f t="shared" si="17"/>
        <v>#VALUE!</v>
      </c>
      <c r="BG19" s="389">
        <f t="shared" si="18"/>
        <v>2.9967154637028644E-2</v>
      </c>
      <c r="BH19" s="389" t="e">
        <f t="shared" si="19"/>
        <v>#VALUE!</v>
      </c>
      <c r="BI19" s="389" t="e">
        <f t="shared" si="20"/>
        <v>#VALUE!</v>
      </c>
      <c r="BJ19" s="389" t="e">
        <f t="shared" si="21"/>
        <v>#VALUE!</v>
      </c>
      <c r="BK19" s="389" t="e">
        <f t="shared" si="22"/>
        <v>#VALUE!</v>
      </c>
      <c r="BL19" s="389">
        <f t="shared" si="23"/>
        <v>-0.59503719023220858</v>
      </c>
      <c r="BM19" s="389" t="e">
        <f t="shared" si="24"/>
        <v>#VALUE!</v>
      </c>
      <c r="BN19" s="389" t="e">
        <f t="shared" si="25"/>
        <v>#VALUE!</v>
      </c>
      <c r="BO19" s="389" t="e">
        <f t="shared" si="26"/>
        <v>#VALUE!</v>
      </c>
      <c r="BP19" s="389" t="e">
        <f t="shared" si="27"/>
        <v>#VALUE!</v>
      </c>
      <c r="BQ19" s="389">
        <f t="shared" si="28"/>
        <v>-1.3307647509307703</v>
      </c>
      <c r="BR19" s="389" t="e">
        <f t="shared" si="29"/>
        <v>#VALUE!</v>
      </c>
      <c r="BS19" s="389" t="e">
        <f t="shared" si="30"/>
        <v>#VALUE!</v>
      </c>
      <c r="BT19" s="389" t="e">
        <f t="shared" si="31"/>
        <v>#VALUE!</v>
      </c>
      <c r="BU19" s="389" t="e">
        <f t="shared" si="32"/>
        <v>#VALUE!</v>
      </c>
      <c r="BV19" s="389">
        <f t="shared" si="33"/>
        <v>-0.92597573902720787</v>
      </c>
      <c r="BW19" s="389" t="e">
        <f t="shared" si="34"/>
        <v>#VALUE!</v>
      </c>
      <c r="BX19" s="389" t="e">
        <f t="shared" si="35"/>
        <v>#VALUE!</v>
      </c>
      <c r="BY19" s="389" t="e">
        <f t="shared" si="36"/>
        <v>#VALUE!</v>
      </c>
      <c r="BZ19" s="389" t="e">
        <f t="shared" si="37"/>
        <v>#VALUE!</v>
      </c>
      <c r="CA19" s="389" t="e">
        <f t="shared" si="38"/>
        <v>#VALUE!</v>
      </c>
      <c r="CB19" s="389" t="e">
        <f t="shared" si="2"/>
        <v>#VALUE!</v>
      </c>
      <c r="CC19" s="389" t="e">
        <f t="shared" si="3"/>
        <v>#VALUE!</v>
      </c>
      <c r="CD19" s="389" t="e">
        <f t="shared" si="4"/>
        <v>#VALUE!</v>
      </c>
      <c r="CE19" s="389" t="e">
        <f t="shared" si="5"/>
        <v>#VALUE!</v>
      </c>
    </row>
    <row r="20" spans="1:83" ht="14.4">
      <c r="A20" s="376" t="s">
        <v>34</v>
      </c>
      <c r="B20" s="378"/>
      <c r="C20" s="388" t="s">
        <v>28</v>
      </c>
      <c r="D20" s="389" t="s">
        <v>89</v>
      </c>
      <c r="E20" s="389" t="s">
        <v>89</v>
      </c>
      <c r="F20" s="389">
        <v>0.41799999999999998</v>
      </c>
      <c r="G20" s="389" t="s">
        <v>89</v>
      </c>
      <c r="H20" s="389" t="s">
        <v>89</v>
      </c>
      <c r="I20" s="389" t="s">
        <v>89</v>
      </c>
      <c r="J20" s="389" t="s">
        <v>89</v>
      </c>
      <c r="K20" s="389" t="s">
        <v>89</v>
      </c>
      <c r="L20" s="389" t="s">
        <v>89</v>
      </c>
      <c r="M20" s="389" t="s">
        <v>89</v>
      </c>
      <c r="N20" s="389" t="s">
        <v>89</v>
      </c>
      <c r="O20" s="389" t="s">
        <v>89</v>
      </c>
      <c r="P20" s="389" t="s">
        <v>89</v>
      </c>
      <c r="Q20" s="389">
        <v>7.4999999999999997E-2</v>
      </c>
      <c r="R20" s="389" t="s">
        <v>89</v>
      </c>
      <c r="S20" s="389" t="s">
        <v>89</v>
      </c>
      <c r="T20" s="389" t="s">
        <v>89</v>
      </c>
      <c r="U20" s="389" t="s">
        <v>89</v>
      </c>
      <c r="V20" s="389">
        <v>6.8000000000000005E-2</v>
      </c>
      <c r="W20" s="389" t="s">
        <v>89</v>
      </c>
      <c r="X20" s="389" t="s">
        <v>89</v>
      </c>
      <c r="Y20" s="389" t="s">
        <v>89</v>
      </c>
      <c r="Z20" s="389" t="s">
        <v>89</v>
      </c>
      <c r="AA20" s="389">
        <v>0.06</v>
      </c>
      <c r="AB20" s="389" t="s">
        <v>89</v>
      </c>
      <c r="AC20" s="389" t="s">
        <v>89</v>
      </c>
      <c r="AD20" s="389" t="s">
        <v>89</v>
      </c>
      <c r="AE20" s="389" t="s">
        <v>89</v>
      </c>
      <c r="AF20" s="389">
        <v>0.1</v>
      </c>
      <c r="AG20" s="389">
        <v>8.5000000000000006E-2</v>
      </c>
      <c r="AH20" s="389" t="s">
        <v>89</v>
      </c>
      <c r="AI20" s="389">
        <v>6.2E-2</v>
      </c>
      <c r="AJ20" s="389">
        <v>0.09</v>
      </c>
      <c r="AK20" s="389" t="s">
        <v>89</v>
      </c>
      <c r="AL20" s="389">
        <v>0.26300000000000001</v>
      </c>
      <c r="AM20" s="389">
        <v>0.34</v>
      </c>
      <c r="AN20" s="389">
        <v>0.28100000000000003</v>
      </c>
      <c r="AO20" s="389">
        <v>0.23100000000000001</v>
      </c>
      <c r="AQ20" s="376" t="s">
        <v>34</v>
      </c>
      <c r="AR20" s="378"/>
      <c r="AS20" s="388" t="s">
        <v>28</v>
      </c>
      <c r="AT20" s="389" t="e">
        <f t="shared" si="1"/>
        <v>#VALUE!</v>
      </c>
      <c r="AU20" s="389" t="e">
        <f t="shared" si="6"/>
        <v>#VALUE!</v>
      </c>
      <c r="AV20" s="389">
        <f t="shared" si="7"/>
        <v>-0.91799074183987106</v>
      </c>
      <c r="AW20" s="389" t="e">
        <f t="shared" si="8"/>
        <v>#VALUE!</v>
      </c>
      <c r="AX20" s="389" t="e">
        <f t="shared" si="9"/>
        <v>#VALUE!</v>
      </c>
      <c r="AY20" s="389" t="e">
        <f t="shared" si="10"/>
        <v>#VALUE!</v>
      </c>
      <c r="AZ20" s="389" t="e">
        <f t="shared" si="11"/>
        <v>#VALUE!</v>
      </c>
      <c r="BA20" s="389" t="e">
        <f t="shared" si="12"/>
        <v>#VALUE!</v>
      </c>
      <c r="BB20" s="389" t="e">
        <f t="shared" si="13"/>
        <v>#VALUE!</v>
      </c>
      <c r="BC20" s="389" t="e">
        <f t="shared" si="14"/>
        <v>#VALUE!</v>
      </c>
      <c r="BD20" s="389" t="e">
        <f t="shared" si="15"/>
        <v>#VALUE!</v>
      </c>
      <c r="BE20" s="389" t="e">
        <f t="shared" si="16"/>
        <v>#VALUE!</v>
      </c>
      <c r="BF20" s="389" t="e">
        <f t="shared" si="17"/>
        <v>#VALUE!</v>
      </c>
      <c r="BG20" s="389">
        <f t="shared" si="18"/>
        <v>-2.3696250055575723</v>
      </c>
      <c r="BH20" s="389" t="e">
        <f t="shared" si="19"/>
        <v>#VALUE!</v>
      </c>
      <c r="BI20" s="389" t="e">
        <f t="shared" si="20"/>
        <v>#VALUE!</v>
      </c>
      <c r="BJ20" s="389" t="e">
        <f t="shared" si="21"/>
        <v>#VALUE!</v>
      </c>
      <c r="BK20" s="389" t="e">
        <f t="shared" si="22"/>
        <v>#VALUE!</v>
      </c>
      <c r="BL20" s="389">
        <f t="shared" si="23"/>
        <v>-2.4256293105007236</v>
      </c>
      <c r="BM20" s="389" t="e">
        <f t="shared" si="24"/>
        <v>#VALUE!</v>
      </c>
      <c r="BN20" s="389" t="e">
        <f t="shared" si="25"/>
        <v>#VALUE!</v>
      </c>
      <c r="BO20" s="389" t="e">
        <f t="shared" si="26"/>
        <v>#VALUE!</v>
      </c>
      <c r="BP20" s="389" t="e">
        <f t="shared" si="27"/>
        <v>#VALUE!</v>
      </c>
      <c r="BQ20" s="389">
        <f t="shared" si="28"/>
        <v>-2.4025895883887145</v>
      </c>
      <c r="BR20" s="389" t="e">
        <f t="shared" si="29"/>
        <v>#VALUE!</v>
      </c>
      <c r="BS20" s="389" t="e">
        <f t="shared" si="30"/>
        <v>#VALUE!</v>
      </c>
      <c r="BT20" s="389" t="e">
        <f t="shared" si="31"/>
        <v>#VALUE!</v>
      </c>
      <c r="BU20" s="389" t="e">
        <f t="shared" si="32"/>
        <v>#VALUE!</v>
      </c>
      <c r="BV20" s="389">
        <f t="shared" si="33"/>
        <v>-2.5491567403807838</v>
      </c>
      <c r="BW20" s="389">
        <f t="shared" si="34"/>
        <v>-2.2726106780876401</v>
      </c>
      <c r="BX20" s="389" t="e">
        <f t="shared" si="35"/>
        <v>#VALUE!</v>
      </c>
      <c r="BY20" s="389">
        <f t="shared" si="36"/>
        <v>-2.1487735994328983</v>
      </c>
      <c r="BZ20" s="389">
        <f t="shared" si="37"/>
        <v>-2.5662504484503144</v>
      </c>
      <c r="CA20" s="389" t="e">
        <f t="shared" si="38"/>
        <v>#VALUE!</v>
      </c>
      <c r="CB20" s="389">
        <f t="shared" si="2"/>
        <v>-2.1625163640511325</v>
      </c>
      <c r="CC20" s="389">
        <f t="shared" si="3"/>
        <v>-1.9284018951841169</v>
      </c>
      <c r="CD20" s="389">
        <f t="shared" si="4"/>
        <v>-1.9630159140434542</v>
      </c>
      <c r="CE20" s="389">
        <f t="shared" si="5"/>
        <v>-2.0259979495347928</v>
      </c>
    </row>
    <row r="21" spans="1:83" ht="14.4">
      <c r="A21" s="376" t="s">
        <v>14</v>
      </c>
      <c r="B21" s="378"/>
      <c r="C21" s="388" t="s">
        <v>28</v>
      </c>
      <c r="D21" s="389" t="s">
        <v>89</v>
      </c>
      <c r="E21" s="389" t="s">
        <v>89</v>
      </c>
      <c r="F21" s="389" t="s">
        <v>89</v>
      </c>
      <c r="G21" s="389" t="s">
        <v>89</v>
      </c>
      <c r="H21" s="389" t="s">
        <v>89</v>
      </c>
      <c r="I21" s="389" t="s">
        <v>89</v>
      </c>
      <c r="J21" s="389" t="s">
        <v>89</v>
      </c>
      <c r="K21" s="389" t="s">
        <v>89</v>
      </c>
      <c r="L21" s="389" t="s">
        <v>89</v>
      </c>
      <c r="M21" s="389" t="s">
        <v>89</v>
      </c>
      <c r="N21" s="389" t="s">
        <v>89</v>
      </c>
      <c r="O21" s="389" t="s">
        <v>89</v>
      </c>
      <c r="P21" s="389" t="s">
        <v>89</v>
      </c>
      <c r="Q21" s="389" t="s">
        <v>89</v>
      </c>
      <c r="R21" s="389" t="s">
        <v>89</v>
      </c>
      <c r="S21" s="389" t="s">
        <v>89</v>
      </c>
      <c r="T21" s="389" t="s">
        <v>89</v>
      </c>
      <c r="U21" s="389" t="s">
        <v>89</v>
      </c>
      <c r="V21" s="389" t="s">
        <v>89</v>
      </c>
      <c r="W21" s="389" t="s">
        <v>89</v>
      </c>
      <c r="X21" s="389" t="s">
        <v>89</v>
      </c>
      <c r="Y21" s="389" t="s">
        <v>89</v>
      </c>
      <c r="Z21" s="389" t="s">
        <v>89</v>
      </c>
      <c r="AA21" s="389" t="s">
        <v>89</v>
      </c>
      <c r="AB21" s="389" t="s">
        <v>89</v>
      </c>
      <c r="AC21" s="389" t="s">
        <v>89</v>
      </c>
      <c r="AD21" s="389" t="s">
        <v>89</v>
      </c>
      <c r="AE21" s="389" t="s">
        <v>89</v>
      </c>
      <c r="AF21" s="389">
        <v>0.55900000000000005</v>
      </c>
      <c r="AG21" s="389">
        <v>0.55900000000000005</v>
      </c>
      <c r="AH21" s="389">
        <v>0.53900000000000003</v>
      </c>
      <c r="AI21" s="389">
        <v>0.40100000000000002</v>
      </c>
      <c r="AJ21" s="389">
        <v>0.46600000000000003</v>
      </c>
      <c r="AK21" s="389">
        <v>0.53900000000000003</v>
      </c>
      <c r="AL21" s="389">
        <v>0.56299999999999994</v>
      </c>
      <c r="AM21" s="389">
        <v>0.53800000000000003</v>
      </c>
      <c r="AN21" s="389">
        <v>0.52300000000000002</v>
      </c>
      <c r="AO21" s="389">
        <v>0.55000000000000004</v>
      </c>
      <c r="AP21" s="11">
        <f>LINEST(AF21:AO21)</f>
        <v>1.339393939393936E-3</v>
      </c>
      <c r="AQ21" s="376" t="s">
        <v>14</v>
      </c>
      <c r="AR21" s="378"/>
      <c r="AS21" s="388" t="s">
        <v>28</v>
      </c>
      <c r="AT21" s="389" t="e">
        <f t="shared" si="1"/>
        <v>#VALUE!</v>
      </c>
      <c r="AU21" s="389" t="e">
        <f t="shared" si="6"/>
        <v>#VALUE!</v>
      </c>
      <c r="AV21" s="389" t="e">
        <f t="shared" si="7"/>
        <v>#VALUE!</v>
      </c>
      <c r="AW21" s="389" t="e">
        <f t="shared" si="8"/>
        <v>#VALUE!</v>
      </c>
      <c r="AX21" s="389" t="e">
        <f t="shared" si="9"/>
        <v>#VALUE!</v>
      </c>
      <c r="AY21" s="389" t="e">
        <f t="shared" si="10"/>
        <v>#VALUE!</v>
      </c>
      <c r="AZ21" s="389" t="e">
        <f t="shared" si="11"/>
        <v>#VALUE!</v>
      </c>
      <c r="BA21" s="389" t="e">
        <f t="shared" si="12"/>
        <v>#VALUE!</v>
      </c>
      <c r="BB21" s="389" t="e">
        <f t="shared" si="13"/>
        <v>#VALUE!</v>
      </c>
      <c r="BC21" s="389" t="e">
        <f t="shared" si="14"/>
        <v>#VALUE!</v>
      </c>
      <c r="BD21" s="389" t="e">
        <f t="shared" si="15"/>
        <v>#VALUE!</v>
      </c>
      <c r="BE21" s="389" t="e">
        <f t="shared" si="16"/>
        <v>#VALUE!</v>
      </c>
      <c r="BF21" s="389" t="e">
        <f t="shared" si="17"/>
        <v>#VALUE!</v>
      </c>
      <c r="BG21" s="389" t="e">
        <f t="shared" si="18"/>
        <v>#VALUE!</v>
      </c>
      <c r="BH21" s="389" t="e">
        <f t="shared" si="19"/>
        <v>#VALUE!</v>
      </c>
      <c r="BI21" s="389" t="e">
        <f t="shared" si="20"/>
        <v>#VALUE!</v>
      </c>
      <c r="BJ21" s="389" t="e">
        <f t="shared" si="21"/>
        <v>#VALUE!</v>
      </c>
      <c r="BK21" s="389" t="e">
        <f t="shared" si="22"/>
        <v>#VALUE!</v>
      </c>
      <c r="BL21" s="389" t="e">
        <f t="shared" si="23"/>
        <v>#VALUE!</v>
      </c>
      <c r="BM21" s="389" t="e">
        <f t="shared" si="24"/>
        <v>#VALUE!</v>
      </c>
      <c r="BN21" s="389" t="e">
        <f t="shared" si="25"/>
        <v>#VALUE!</v>
      </c>
      <c r="BO21" s="389" t="e">
        <f t="shared" si="26"/>
        <v>#VALUE!</v>
      </c>
      <c r="BP21" s="389" t="e">
        <f t="shared" si="27"/>
        <v>#VALUE!</v>
      </c>
      <c r="BQ21" s="389" t="e">
        <f t="shared" si="28"/>
        <v>#VALUE!</v>
      </c>
      <c r="BR21" s="389" t="e">
        <f t="shared" si="29"/>
        <v>#VALUE!</v>
      </c>
      <c r="BS21" s="389" t="e">
        <f t="shared" si="30"/>
        <v>#VALUE!</v>
      </c>
      <c r="BT21" s="389" t="e">
        <f t="shared" si="31"/>
        <v>#VALUE!</v>
      </c>
      <c r="BU21" s="389" t="e">
        <f t="shared" si="32"/>
        <v>#VALUE!</v>
      </c>
      <c r="BV21" s="389">
        <f t="shared" si="33"/>
        <v>-4.9022245007322801E-2</v>
      </c>
      <c r="BW21" s="389">
        <f t="shared" si="34"/>
        <v>-7.1691188583203726E-3</v>
      </c>
      <c r="BX21" s="389">
        <f t="shared" si="35"/>
        <v>-0.25374590134097158</v>
      </c>
      <c r="BY21" s="389">
        <f t="shared" si="36"/>
        <v>-0.56865592002345677</v>
      </c>
      <c r="BZ21" s="389">
        <f t="shared" si="37"/>
        <v>-0.29146569370140119</v>
      </c>
      <c r="CA21" s="389">
        <f t="shared" si="38"/>
        <v>-0.26725253782213254</v>
      </c>
      <c r="CB21" s="389">
        <f t="shared" si="2"/>
        <v>-0.18675636209012397</v>
      </c>
      <c r="CC21" s="389">
        <f t="shared" si="3"/>
        <v>-0.32768819236219743</v>
      </c>
      <c r="CD21" s="389">
        <f t="shared" si="4"/>
        <v>-0.32531635315223872</v>
      </c>
      <c r="CE21" s="389">
        <f t="shared" si="5"/>
        <v>-0.42269021968711484</v>
      </c>
    </row>
    <row r="22" spans="1:83" ht="14.4">
      <c r="A22" s="376" t="s">
        <v>16</v>
      </c>
      <c r="B22" s="378"/>
      <c r="C22" s="388" t="s">
        <v>28</v>
      </c>
      <c r="D22" s="389" t="s">
        <v>89</v>
      </c>
      <c r="E22" s="389" t="s">
        <v>89</v>
      </c>
      <c r="F22" s="389" t="s">
        <v>89</v>
      </c>
      <c r="G22" s="389" t="s">
        <v>89</v>
      </c>
      <c r="H22" s="389" t="s">
        <v>89</v>
      </c>
      <c r="I22" s="389" t="s">
        <v>89</v>
      </c>
      <c r="J22" s="389" t="s">
        <v>89</v>
      </c>
      <c r="K22" s="389" t="s">
        <v>89</v>
      </c>
      <c r="L22" s="389">
        <v>0.49299999999999999</v>
      </c>
      <c r="M22" s="389" t="s">
        <v>89</v>
      </c>
      <c r="N22" s="389" t="s">
        <v>89</v>
      </c>
      <c r="O22" s="389" t="s">
        <v>89</v>
      </c>
      <c r="P22" s="389" t="s">
        <v>89</v>
      </c>
      <c r="Q22" s="389">
        <v>0.72</v>
      </c>
      <c r="R22" s="389" t="s">
        <v>89</v>
      </c>
      <c r="S22" s="389" t="s">
        <v>89</v>
      </c>
      <c r="T22" s="389" t="s">
        <v>89</v>
      </c>
      <c r="U22" s="389" t="s">
        <v>89</v>
      </c>
      <c r="V22" s="389">
        <v>0.52300000000000002</v>
      </c>
      <c r="W22" s="389" t="s">
        <v>89</v>
      </c>
      <c r="X22" s="389" t="s">
        <v>89</v>
      </c>
      <c r="Y22" s="389" t="s">
        <v>89</v>
      </c>
      <c r="Z22" s="389" t="s">
        <v>89</v>
      </c>
      <c r="AA22" s="389" t="s">
        <v>89</v>
      </c>
      <c r="AB22" s="389" t="s">
        <v>89</v>
      </c>
      <c r="AC22" s="389" t="s">
        <v>89</v>
      </c>
      <c r="AD22" s="389" t="s">
        <v>89</v>
      </c>
      <c r="AE22" s="389" t="s">
        <v>89</v>
      </c>
      <c r="AF22" s="389" t="s">
        <v>89</v>
      </c>
      <c r="AG22" s="389" t="s">
        <v>89</v>
      </c>
      <c r="AH22" s="389">
        <v>0.49299999999999999</v>
      </c>
      <c r="AI22" s="389" t="s">
        <v>89</v>
      </c>
      <c r="AJ22" s="389" t="s">
        <v>89</v>
      </c>
      <c r="AK22" s="389" t="s">
        <v>89</v>
      </c>
      <c r="AL22" s="389">
        <v>0.58799999999999997</v>
      </c>
      <c r="AM22" s="389">
        <v>0.53300000000000003</v>
      </c>
      <c r="AN22" s="389">
        <v>0.496</v>
      </c>
      <c r="AO22" s="389" t="s">
        <v>89</v>
      </c>
      <c r="AQ22" s="376" t="s">
        <v>16</v>
      </c>
      <c r="AR22" s="378"/>
      <c r="AS22" s="388" t="s">
        <v>28</v>
      </c>
      <c r="AT22" s="389" t="e">
        <f t="shared" si="1"/>
        <v>#VALUE!</v>
      </c>
      <c r="AU22" s="389" t="e">
        <f t="shared" si="6"/>
        <v>#VALUE!</v>
      </c>
      <c r="AV22" s="389" t="e">
        <f t="shared" si="7"/>
        <v>#VALUE!</v>
      </c>
      <c r="AW22" s="389" t="e">
        <f t="shared" si="8"/>
        <v>#VALUE!</v>
      </c>
      <c r="AX22" s="389" t="e">
        <f t="shared" si="9"/>
        <v>#VALUE!</v>
      </c>
      <c r="AY22" s="389" t="e">
        <f t="shared" si="10"/>
        <v>#VALUE!</v>
      </c>
      <c r="AZ22" s="389" t="e">
        <f t="shared" si="11"/>
        <v>#VALUE!</v>
      </c>
      <c r="BA22" s="389" t="e">
        <f t="shared" si="12"/>
        <v>#VALUE!</v>
      </c>
      <c r="BB22" s="389">
        <f t="shared" si="13"/>
        <v>-1.3409315988306842</v>
      </c>
      <c r="BC22" s="389" t="e">
        <f t="shared" si="14"/>
        <v>#VALUE!</v>
      </c>
      <c r="BD22" s="389" t="e">
        <f t="shared" si="15"/>
        <v>#VALUE!</v>
      </c>
      <c r="BE22" s="389" t="e">
        <f t="shared" si="16"/>
        <v>#VALUE!</v>
      </c>
      <c r="BF22" s="389" t="e">
        <f t="shared" si="17"/>
        <v>#VALUE!</v>
      </c>
      <c r="BG22" s="389">
        <f t="shared" si="18"/>
        <v>0.92343232066693282</v>
      </c>
      <c r="BH22" s="389" t="e">
        <f t="shared" si="19"/>
        <v>#VALUE!</v>
      </c>
      <c r="BI22" s="389" t="e">
        <f t="shared" si="20"/>
        <v>#VALUE!</v>
      </c>
      <c r="BJ22" s="389" t="e">
        <f t="shared" si="21"/>
        <v>#VALUE!</v>
      </c>
      <c r="BK22" s="389" t="e">
        <f t="shared" si="22"/>
        <v>#VALUE!</v>
      </c>
      <c r="BL22" s="389">
        <f t="shared" si="23"/>
        <v>0.16107694640043893</v>
      </c>
      <c r="BM22" s="389" t="e">
        <f t="shared" si="24"/>
        <v>#VALUE!</v>
      </c>
      <c r="BN22" s="389" t="e">
        <f t="shared" si="25"/>
        <v>#VALUE!</v>
      </c>
      <c r="BO22" s="389" t="e">
        <f t="shared" si="26"/>
        <v>#VALUE!</v>
      </c>
      <c r="BP22" s="389" t="e">
        <f t="shared" si="27"/>
        <v>#VALUE!</v>
      </c>
      <c r="BQ22" s="389" t="e">
        <f t="shared" si="28"/>
        <v>#VALUE!</v>
      </c>
      <c r="BR22" s="389" t="e">
        <f t="shared" si="29"/>
        <v>#VALUE!</v>
      </c>
      <c r="BS22" s="389" t="e">
        <f t="shared" si="30"/>
        <v>#VALUE!</v>
      </c>
      <c r="BT22" s="389" t="e">
        <f t="shared" si="31"/>
        <v>#VALUE!</v>
      </c>
      <c r="BU22" s="389" t="e">
        <f t="shared" si="32"/>
        <v>#VALUE!</v>
      </c>
      <c r="BV22" s="389" t="e">
        <f t="shared" si="33"/>
        <v>#VALUE!</v>
      </c>
      <c r="BW22" s="389" t="e">
        <f t="shared" si="34"/>
        <v>#VALUE!</v>
      </c>
      <c r="BX22" s="389">
        <f t="shared" si="35"/>
        <v>-0.48400394231502536</v>
      </c>
      <c r="BY22" s="389" t="e">
        <f t="shared" si="36"/>
        <v>#VALUE!</v>
      </c>
      <c r="BZ22" s="389" t="e">
        <f t="shared" si="37"/>
        <v>#VALUE!</v>
      </c>
      <c r="CA22" s="389" t="e">
        <f t="shared" si="38"/>
        <v>#VALUE!</v>
      </c>
      <c r="CB22" s="389">
        <f t="shared" si="2"/>
        <v>-2.2109695260039728E-2</v>
      </c>
      <c r="CC22" s="389">
        <f t="shared" si="3"/>
        <v>-0.36811025556477123</v>
      </c>
      <c r="CD22" s="389">
        <f t="shared" si="4"/>
        <v>-0.50803489920208522</v>
      </c>
      <c r="CE22" s="389" t="e">
        <f t="shared" si="5"/>
        <v>#VALUE!</v>
      </c>
    </row>
    <row r="23" spans="1:83" ht="14.4">
      <c r="A23" s="376" t="s">
        <v>35</v>
      </c>
      <c r="B23" s="378"/>
      <c r="C23" s="388" t="s">
        <v>28</v>
      </c>
      <c r="D23" s="389" t="s">
        <v>89</v>
      </c>
      <c r="E23" s="389" t="s">
        <v>89</v>
      </c>
      <c r="F23" s="389" t="s">
        <v>89</v>
      </c>
      <c r="G23" s="389">
        <v>0.23300000000000001</v>
      </c>
      <c r="H23" s="389" t="s">
        <v>89</v>
      </c>
      <c r="I23" s="389" t="s">
        <v>89</v>
      </c>
      <c r="J23" s="389" t="s">
        <v>89</v>
      </c>
      <c r="K23" s="389" t="s">
        <v>89</v>
      </c>
      <c r="L23" s="389" t="s">
        <v>89</v>
      </c>
      <c r="M23" s="389" t="s">
        <v>89</v>
      </c>
      <c r="N23" s="389" t="s">
        <v>89</v>
      </c>
      <c r="O23" s="389" t="s">
        <v>89</v>
      </c>
      <c r="P23" s="389" t="s">
        <v>89</v>
      </c>
      <c r="Q23" s="389">
        <v>0.24099999999999999</v>
      </c>
      <c r="R23" s="389" t="s">
        <v>89</v>
      </c>
      <c r="S23" s="389" t="s">
        <v>89</v>
      </c>
      <c r="T23" s="389" t="s">
        <v>89</v>
      </c>
      <c r="U23" s="389" t="s">
        <v>89</v>
      </c>
      <c r="V23" s="389">
        <v>0.18099999999999999</v>
      </c>
      <c r="W23" s="389" t="s">
        <v>89</v>
      </c>
      <c r="X23" s="389" t="s">
        <v>89</v>
      </c>
      <c r="Y23" s="389" t="s">
        <v>89</v>
      </c>
      <c r="Z23" s="389" t="s">
        <v>89</v>
      </c>
      <c r="AA23" s="389" t="s">
        <v>89</v>
      </c>
      <c r="AB23" s="389" t="s">
        <v>89</v>
      </c>
      <c r="AC23" s="389" t="s">
        <v>89</v>
      </c>
      <c r="AD23" s="389" t="s">
        <v>89</v>
      </c>
      <c r="AE23" s="389" t="s">
        <v>89</v>
      </c>
      <c r="AF23" s="389" t="s">
        <v>89</v>
      </c>
      <c r="AG23" s="389" t="s">
        <v>89</v>
      </c>
      <c r="AH23" s="389" t="s">
        <v>89</v>
      </c>
      <c r="AI23" s="389" t="s">
        <v>89</v>
      </c>
      <c r="AJ23" s="389" t="s">
        <v>89</v>
      </c>
      <c r="AK23" s="389" t="s">
        <v>89</v>
      </c>
      <c r="AL23" s="389" t="s">
        <v>89</v>
      </c>
      <c r="AM23" s="389" t="s">
        <v>89</v>
      </c>
      <c r="AN23" s="389" t="s">
        <v>89</v>
      </c>
      <c r="AO23" s="389" t="s">
        <v>89</v>
      </c>
      <c r="AQ23" s="376" t="s">
        <v>35</v>
      </c>
      <c r="AR23" s="378"/>
      <c r="AS23" s="388" t="s">
        <v>28</v>
      </c>
      <c r="AT23" s="389" t="e">
        <f t="shared" si="1"/>
        <v>#VALUE!</v>
      </c>
      <c r="AU23" s="389" t="e">
        <f t="shared" si="6"/>
        <v>#VALUE!</v>
      </c>
      <c r="AV23" s="389" t="e">
        <f t="shared" si="7"/>
        <v>#VALUE!</v>
      </c>
      <c r="AW23" s="389">
        <f t="shared" si="8"/>
        <v>-2.2684000555033279</v>
      </c>
      <c r="AX23" s="389" t="e">
        <f t="shared" si="9"/>
        <v>#VALUE!</v>
      </c>
      <c r="AY23" s="389" t="e">
        <f t="shared" si="10"/>
        <v>#VALUE!</v>
      </c>
      <c r="AZ23" s="389" t="e">
        <f t="shared" si="11"/>
        <v>#VALUE!</v>
      </c>
      <c r="BA23" s="389" t="e">
        <f t="shared" si="12"/>
        <v>#VALUE!</v>
      </c>
      <c r="BB23" s="389" t="e">
        <f t="shared" si="13"/>
        <v>#VALUE!</v>
      </c>
      <c r="BC23" s="389" t="e">
        <f t="shared" si="14"/>
        <v>#VALUE!</v>
      </c>
      <c r="BD23" s="389" t="e">
        <f t="shared" si="15"/>
        <v>#VALUE!</v>
      </c>
      <c r="BE23" s="389" t="e">
        <f t="shared" si="16"/>
        <v>#VALUE!</v>
      </c>
      <c r="BF23" s="389" t="e">
        <f t="shared" si="17"/>
        <v>#VALUE!</v>
      </c>
      <c r="BG23" s="389">
        <f t="shared" si="18"/>
        <v>-1.5221094766377772</v>
      </c>
      <c r="BH23" s="389" t="e">
        <f t="shared" si="19"/>
        <v>#VALUE!</v>
      </c>
      <c r="BI23" s="389" t="e">
        <f t="shared" si="20"/>
        <v>#VALUE!</v>
      </c>
      <c r="BJ23" s="389" t="e">
        <f t="shared" si="21"/>
        <v>#VALUE!</v>
      </c>
      <c r="BK23" s="389" t="e">
        <f t="shared" si="22"/>
        <v>#VALUE!</v>
      </c>
      <c r="BL23" s="389">
        <f t="shared" si="23"/>
        <v>-1.7832165477977975</v>
      </c>
      <c r="BM23" s="389" t="e">
        <f t="shared" si="24"/>
        <v>#VALUE!</v>
      </c>
      <c r="BN23" s="389" t="e">
        <f t="shared" si="25"/>
        <v>#VALUE!</v>
      </c>
      <c r="BO23" s="389" t="e">
        <f t="shared" si="26"/>
        <v>#VALUE!</v>
      </c>
      <c r="BP23" s="389" t="e">
        <f t="shared" si="27"/>
        <v>#VALUE!</v>
      </c>
      <c r="BQ23" s="389" t="e">
        <f t="shared" si="28"/>
        <v>#VALUE!</v>
      </c>
      <c r="BR23" s="389" t="e">
        <f t="shared" si="29"/>
        <v>#VALUE!</v>
      </c>
      <c r="BS23" s="389" t="e">
        <f t="shared" si="30"/>
        <v>#VALUE!</v>
      </c>
      <c r="BT23" s="389" t="e">
        <f t="shared" si="31"/>
        <v>#VALUE!</v>
      </c>
      <c r="BU23" s="389" t="e">
        <f t="shared" si="32"/>
        <v>#VALUE!</v>
      </c>
      <c r="BV23" s="389" t="e">
        <f t="shared" si="33"/>
        <v>#VALUE!</v>
      </c>
      <c r="BW23" s="389" t="e">
        <f t="shared" si="34"/>
        <v>#VALUE!</v>
      </c>
      <c r="BX23" s="389" t="e">
        <f t="shared" si="35"/>
        <v>#VALUE!</v>
      </c>
      <c r="BY23" s="389" t="e">
        <f t="shared" si="36"/>
        <v>#VALUE!</v>
      </c>
      <c r="BZ23" s="389" t="e">
        <f t="shared" si="37"/>
        <v>#VALUE!</v>
      </c>
      <c r="CA23" s="389" t="e">
        <f t="shared" si="38"/>
        <v>#VALUE!</v>
      </c>
      <c r="CB23" s="389" t="e">
        <f t="shared" si="2"/>
        <v>#VALUE!</v>
      </c>
      <c r="CC23" s="389" t="e">
        <f t="shared" si="3"/>
        <v>#VALUE!</v>
      </c>
      <c r="CD23" s="389" t="e">
        <f t="shared" si="4"/>
        <v>#VALUE!</v>
      </c>
      <c r="CE23" s="389" t="e">
        <f t="shared" si="5"/>
        <v>#VALUE!</v>
      </c>
    </row>
    <row r="24" spans="1:83" ht="14.4">
      <c r="A24" s="376" t="s">
        <v>19</v>
      </c>
      <c r="B24" s="378"/>
      <c r="C24" s="388" t="s">
        <v>28</v>
      </c>
      <c r="D24" s="389" t="s">
        <v>89</v>
      </c>
      <c r="E24" s="389" t="s">
        <v>89</v>
      </c>
      <c r="F24" s="389" t="s">
        <v>89</v>
      </c>
      <c r="G24" s="389" t="s">
        <v>89</v>
      </c>
      <c r="H24" s="389" t="s">
        <v>89</v>
      </c>
      <c r="I24" s="389" t="s">
        <v>89</v>
      </c>
      <c r="J24" s="389" t="s">
        <v>89</v>
      </c>
      <c r="K24" s="389" t="s">
        <v>89</v>
      </c>
      <c r="L24" s="389" t="s">
        <v>89</v>
      </c>
      <c r="M24" s="389" t="s">
        <v>89</v>
      </c>
      <c r="N24" s="389" t="s">
        <v>89</v>
      </c>
      <c r="O24" s="389" t="s">
        <v>89</v>
      </c>
      <c r="P24" s="389" t="s">
        <v>89</v>
      </c>
      <c r="Q24" s="389">
        <v>0.55000000000000004</v>
      </c>
      <c r="R24" s="389" t="s">
        <v>89</v>
      </c>
      <c r="S24" s="389" t="s">
        <v>89</v>
      </c>
      <c r="T24" s="389" t="s">
        <v>89</v>
      </c>
      <c r="U24" s="389" t="s">
        <v>89</v>
      </c>
      <c r="V24" s="389">
        <v>0.52400000000000002</v>
      </c>
      <c r="W24" s="389" t="s">
        <v>89</v>
      </c>
      <c r="X24" s="389" t="s">
        <v>89</v>
      </c>
      <c r="Y24" s="389" t="s">
        <v>89</v>
      </c>
      <c r="Z24" s="389" t="s">
        <v>89</v>
      </c>
      <c r="AA24" s="389">
        <v>0.56899999999999995</v>
      </c>
      <c r="AB24" s="389" t="s">
        <v>89</v>
      </c>
      <c r="AC24" s="389" t="s">
        <v>89</v>
      </c>
      <c r="AD24" s="389" t="s">
        <v>89</v>
      </c>
      <c r="AE24" s="389" t="s">
        <v>89</v>
      </c>
      <c r="AF24" s="389">
        <v>0.45400000000000001</v>
      </c>
      <c r="AG24" s="389" t="s">
        <v>89</v>
      </c>
      <c r="AH24" s="389" t="s">
        <v>89</v>
      </c>
      <c r="AI24" s="389" t="s">
        <v>89</v>
      </c>
      <c r="AJ24" s="389" t="s">
        <v>89</v>
      </c>
      <c r="AK24" s="389">
        <v>0.44700000000000001</v>
      </c>
      <c r="AL24" s="389" t="s">
        <v>89</v>
      </c>
      <c r="AM24" s="389" t="s">
        <v>89</v>
      </c>
      <c r="AN24" s="389">
        <v>0.46500000000000002</v>
      </c>
      <c r="AO24" s="389" t="s">
        <v>89</v>
      </c>
      <c r="AQ24" s="376" t="s">
        <v>19</v>
      </c>
      <c r="AR24" s="378"/>
      <c r="AS24" s="388" t="s">
        <v>28</v>
      </c>
      <c r="AT24" s="389" t="e">
        <f t="shared" si="1"/>
        <v>#VALUE!</v>
      </c>
      <c r="AU24" s="389" t="e">
        <f t="shared" si="6"/>
        <v>#VALUE!</v>
      </c>
      <c r="AV24" s="389" t="e">
        <f t="shared" si="7"/>
        <v>#VALUE!</v>
      </c>
      <c r="AW24" s="389" t="e">
        <f t="shared" si="8"/>
        <v>#VALUE!</v>
      </c>
      <c r="AX24" s="389" t="e">
        <f t="shared" si="9"/>
        <v>#VALUE!</v>
      </c>
      <c r="AY24" s="389" t="e">
        <f t="shared" si="10"/>
        <v>#VALUE!</v>
      </c>
      <c r="AZ24" s="389" t="e">
        <f t="shared" si="11"/>
        <v>#VALUE!</v>
      </c>
      <c r="BA24" s="389" t="e">
        <f t="shared" si="12"/>
        <v>#VALUE!</v>
      </c>
      <c r="BB24" s="389" t="e">
        <f t="shared" si="13"/>
        <v>#VALUE!</v>
      </c>
      <c r="BC24" s="389" t="e">
        <f t="shared" si="14"/>
        <v>#VALUE!</v>
      </c>
      <c r="BD24" s="389" t="e">
        <f t="shared" si="15"/>
        <v>#VALUE!</v>
      </c>
      <c r="BE24" s="389" t="e">
        <f t="shared" si="16"/>
        <v>#VALUE!</v>
      </c>
      <c r="BF24" s="389" t="e">
        <f t="shared" si="17"/>
        <v>#VALUE!</v>
      </c>
      <c r="BG24" s="389">
        <f t="shared" si="18"/>
        <v>5.5494730809311651E-2</v>
      </c>
      <c r="BH24" s="389" t="e">
        <f t="shared" si="19"/>
        <v>#VALUE!</v>
      </c>
      <c r="BI24" s="389" t="e">
        <f t="shared" si="20"/>
        <v>#VALUE!</v>
      </c>
      <c r="BJ24" s="389" t="e">
        <f t="shared" si="21"/>
        <v>#VALUE!</v>
      </c>
      <c r="BK24" s="389" t="e">
        <f t="shared" si="22"/>
        <v>#VALUE!</v>
      </c>
      <c r="BL24" s="389">
        <f t="shared" si="23"/>
        <v>0.16676201509692501</v>
      </c>
      <c r="BM24" s="389" t="e">
        <f t="shared" si="24"/>
        <v>#VALUE!</v>
      </c>
      <c r="BN24" s="389" t="e">
        <f t="shared" si="25"/>
        <v>#VALUE!</v>
      </c>
      <c r="BO24" s="389" t="e">
        <f t="shared" si="26"/>
        <v>#VALUE!</v>
      </c>
      <c r="BP24" s="389" t="e">
        <f t="shared" si="27"/>
        <v>#VALUE!</v>
      </c>
      <c r="BQ24" s="389">
        <f t="shared" si="28"/>
        <v>-3.0594622014394428E-2</v>
      </c>
      <c r="BR24" s="389" t="e">
        <f t="shared" si="29"/>
        <v>#VALUE!</v>
      </c>
      <c r="BS24" s="389" t="e">
        <f t="shared" si="30"/>
        <v>#VALUE!</v>
      </c>
      <c r="BT24" s="389" t="e">
        <f t="shared" si="31"/>
        <v>#VALUE!</v>
      </c>
      <c r="BU24" s="389" t="e">
        <f t="shared" si="32"/>
        <v>#VALUE!</v>
      </c>
      <c r="BV24" s="389">
        <f t="shared" si="33"/>
        <v>-0.62094843675942191</v>
      </c>
      <c r="BW24" s="389" t="e">
        <f t="shared" si="34"/>
        <v>#VALUE!</v>
      </c>
      <c r="BX24" s="389" t="e">
        <f t="shared" si="35"/>
        <v>#VALUE!</v>
      </c>
      <c r="BY24" s="389" t="e">
        <f t="shared" si="36"/>
        <v>#VALUE!</v>
      </c>
      <c r="BZ24" s="389" t="e">
        <f t="shared" si="37"/>
        <v>#VALUE!</v>
      </c>
      <c r="CA24" s="389">
        <f t="shared" si="38"/>
        <v>-0.79736742804016247</v>
      </c>
      <c r="CB24" s="389" t="e">
        <f t="shared" si="2"/>
        <v>#VALUE!</v>
      </c>
      <c r="CC24" s="389" t="e">
        <f t="shared" si="3"/>
        <v>#VALUE!</v>
      </c>
      <c r="CD24" s="389">
        <f t="shared" si="4"/>
        <v>-0.71782285948153834</v>
      </c>
      <c r="CE24" s="389" t="e">
        <f t="shared" si="5"/>
        <v>#VALUE!</v>
      </c>
    </row>
    <row r="25" spans="1:83" ht="14.4">
      <c r="A25" s="376" t="s">
        <v>36</v>
      </c>
      <c r="B25" s="378"/>
      <c r="C25" s="388" t="s">
        <v>28</v>
      </c>
      <c r="D25" s="389" t="s">
        <v>89</v>
      </c>
      <c r="E25" s="389" t="s">
        <v>89</v>
      </c>
      <c r="F25" s="389" t="s">
        <v>89</v>
      </c>
      <c r="G25" s="389" t="s">
        <v>89</v>
      </c>
      <c r="H25" s="389" t="s">
        <v>89</v>
      </c>
      <c r="I25" s="389" t="s">
        <v>89</v>
      </c>
      <c r="J25" s="389" t="s">
        <v>89</v>
      </c>
      <c r="K25" s="389" t="s">
        <v>89</v>
      </c>
      <c r="L25" s="389" t="s">
        <v>89</v>
      </c>
      <c r="M25" s="389" t="s">
        <v>89</v>
      </c>
      <c r="N25" s="389" t="s">
        <v>89</v>
      </c>
      <c r="O25" s="389" t="s">
        <v>89</v>
      </c>
      <c r="P25" s="389" t="s">
        <v>89</v>
      </c>
      <c r="Q25" s="389" t="s">
        <v>89</v>
      </c>
      <c r="R25" s="389" t="s">
        <v>89</v>
      </c>
      <c r="S25" s="389" t="s">
        <v>89</v>
      </c>
      <c r="T25" s="389" t="s">
        <v>89</v>
      </c>
      <c r="U25" s="389" t="s">
        <v>89</v>
      </c>
      <c r="V25" s="389">
        <v>0.58399999999999996</v>
      </c>
      <c r="W25" s="389">
        <v>0.57999999999999996</v>
      </c>
      <c r="X25" s="389">
        <v>0.53700000000000003</v>
      </c>
      <c r="Y25" s="389">
        <v>0.53900000000000003</v>
      </c>
      <c r="Z25" s="389">
        <v>0.48799999999999999</v>
      </c>
      <c r="AA25" s="389">
        <v>0.53600000000000003</v>
      </c>
      <c r="AB25" s="389">
        <v>0.54800000000000004</v>
      </c>
      <c r="AC25" s="389">
        <v>0.58299999999999996</v>
      </c>
      <c r="AD25" s="389">
        <v>0.61499999999999999</v>
      </c>
      <c r="AE25" s="389">
        <v>0.55800000000000005</v>
      </c>
      <c r="AF25" s="389">
        <v>0.50900000000000001</v>
      </c>
      <c r="AG25" s="389">
        <v>0.49</v>
      </c>
      <c r="AH25" s="389">
        <v>0.51200000000000001</v>
      </c>
      <c r="AI25" s="389">
        <v>0.52700000000000002</v>
      </c>
      <c r="AJ25" s="389">
        <v>0.48</v>
      </c>
      <c r="AK25" s="389">
        <v>0.55500000000000005</v>
      </c>
      <c r="AL25" s="389">
        <v>0.622</v>
      </c>
      <c r="AM25" s="389">
        <v>0.64500000000000002</v>
      </c>
      <c r="AN25" s="389">
        <v>0.67700000000000005</v>
      </c>
      <c r="AO25" s="389">
        <v>0.72599999999999998</v>
      </c>
      <c r="AP25" s="11">
        <f>LINEST(AA25:AO25)</f>
        <v>8.6142857142857149E-3</v>
      </c>
      <c r="AQ25" s="376" t="s">
        <v>36</v>
      </c>
      <c r="AR25" s="378"/>
      <c r="AS25" s="388" t="s">
        <v>28</v>
      </c>
      <c r="AT25" s="389" t="e">
        <f t="shared" si="1"/>
        <v>#VALUE!</v>
      </c>
      <c r="AU25" s="389" t="e">
        <f t="shared" si="6"/>
        <v>#VALUE!</v>
      </c>
      <c r="AV25" s="389" t="e">
        <f t="shared" si="7"/>
        <v>#VALUE!</v>
      </c>
      <c r="AW25" s="389" t="e">
        <f t="shared" si="8"/>
        <v>#VALUE!</v>
      </c>
      <c r="AX25" s="389" t="e">
        <f t="shared" si="9"/>
        <v>#VALUE!</v>
      </c>
      <c r="AY25" s="389" t="e">
        <f t="shared" si="10"/>
        <v>#VALUE!</v>
      </c>
      <c r="AZ25" s="389" t="e">
        <f t="shared" si="11"/>
        <v>#VALUE!</v>
      </c>
      <c r="BA25" s="389" t="e">
        <f t="shared" si="12"/>
        <v>#VALUE!</v>
      </c>
      <c r="BB25" s="389" t="e">
        <f t="shared" si="13"/>
        <v>#VALUE!</v>
      </c>
      <c r="BC25" s="389" t="e">
        <f t="shared" si="14"/>
        <v>#VALUE!</v>
      </c>
      <c r="BD25" s="389" t="e">
        <f t="shared" si="15"/>
        <v>#VALUE!</v>
      </c>
      <c r="BE25" s="389" t="e">
        <f t="shared" si="16"/>
        <v>#VALUE!</v>
      </c>
      <c r="BF25" s="389" t="e">
        <f t="shared" si="17"/>
        <v>#VALUE!</v>
      </c>
      <c r="BG25" s="389" t="e">
        <f t="shared" si="18"/>
        <v>#VALUE!</v>
      </c>
      <c r="BH25" s="389" t="e">
        <f t="shared" si="19"/>
        <v>#VALUE!</v>
      </c>
      <c r="BI25" s="389" t="e">
        <f t="shared" si="20"/>
        <v>#VALUE!</v>
      </c>
      <c r="BJ25" s="389" t="e">
        <f t="shared" si="21"/>
        <v>#VALUE!</v>
      </c>
      <c r="BK25" s="389" t="e">
        <f t="shared" si="22"/>
        <v>#VALUE!</v>
      </c>
      <c r="BL25" s="389">
        <f t="shared" si="23"/>
        <v>0.50786613688608895</v>
      </c>
      <c r="BM25" s="389">
        <f t="shared" si="24"/>
        <v>-0.33861263413150255</v>
      </c>
      <c r="BN25" s="389">
        <f t="shared" si="25"/>
        <v>-1.1145905929937299</v>
      </c>
      <c r="BO25" s="389">
        <f t="shared" si="26"/>
        <v>-0.99401596210119281</v>
      </c>
      <c r="BP25" s="389">
        <f t="shared" si="27"/>
        <v>-1.305561741880414</v>
      </c>
      <c r="BQ25" s="389">
        <f t="shared" si="28"/>
        <v>-0.18437818564966432</v>
      </c>
      <c r="BR25" s="389">
        <f t="shared" si="29"/>
        <v>-0.73294975430219667</v>
      </c>
      <c r="BS25" s="389">
        <f t="shared" si="30"/>
        <v>-0.59149001976331517</v>
      </c>
      <c r="BT25" s="389">
        <f t="shared" si="31"/>
        <v>-0.58926767632107713</v>
      </c>
      <c r="BU25" s="389">
        <f t="shared" si="32"/>
        <v>-0.94700818559157995</v>
      </c>
      <c r="BV25" s="389">
        <f t="shared" si="33"/>
        <v>-0.32136805060356061</v>
      </c>
      <c r="BW25" s="389">
        <f t="shared" si="34"/>
        <v>-0.33694858634106972</v>
      </c>
      <c r="BX25" s="389">
        <f t="shared" si="35"/>
        <v>-0.38889736017356835</v>
      </c>
      <c r="BY25" s="389">
        <f t="shared" si="36"/>
        <v>1.8644456394211712E-2</v>
      </c>
      <c r="BZ25" s="389">
        <f t="shared" si="37"/>
        <v>-0.20676626134372916</v>
      </c>
      <c r="CA25" s="389">
        <f t="shared" si="38"/>
        <v>-0.17505864387117076</v>
      </c>
      <c r="CB25" s="389">
        <f t="shared" si="2"/>
        <v>0.20180977162887484</v>
      </c>
      <c r="CC25" s="389">
        <f t="shared" si="3"/>
        <v>0.53734396017288011</v>
      </c>
      <c r="CD25" s="389">
        <f t="shared" si="4"/>
        <v>0.7168560946876259</v>
      </c>
      <c r="CE25" s="389">
        <f t="shared" si="5"/>
        <v>0.46189335540125881</v>
      </c>
    </row>
    <row r="26" spans="1:83" ht="14.4">
      <c r="A26" s="376" t="s">
        <v>37</v>
      </c>
      <c r="B26" s="378"/>
      <c r="C26" s="388" t="s">
        <v>28</v>
      </c>
      <c r="D26" s="389">
        <v>0.875</v>
      </c>
      <c r="E26" s="389" t="s">
        <v>89</v>
      </c>
      <c r="F26" s="389">
        <v>0.63100000000000001</v>
      </c>
      <c r="G26" s="389">
        <v>0.61199999999999999</v>
      </c>
      <c r="H26" s="389" t="s">
        <v>89</v>
      </c>
      <c r="I26" s="389" t="s">
        <v>89</v>
      </c>
      <c r="J26" s="389" t="s">
        <v>89</v>
      </c>
      <c r="K26" s="389" t="s">
        <v>89</v>
      </c>
      <c r="L26" s="389" t="s">
        <v>89</v>
      </c>
      <c r="M26" s="389" t="s">
        <v>89</v>
      </c>
      <c r="N26" s="389" t="s">
        <v>89</v>
      </c>
      <c r="O26" s="389" t="s">
        <v>89</v>
      </c>
      <c r="P26" s="389" t="s">
        <v>89</v>
      </c>
      <c r="Q26" s="389">
        <v>0.621</v>
      </c>
      <c r="R26" s="389" t="s">
        <v>89</v>
      </c>
      <c r="S26" s="389" t="s">
        <v>89</v>
      </c>
      <c r="T26" s="389" t="s">
        <v>89</v>
      </c>
      <c r="U26" s="389" t="s">
        <v>89</v>
      </c>
      <c r="V26" s="389">
        <v>0.47899999999999998</v>
      </c>
      <c r="W26" s="389" t="s">
        <v>89</v>
      </c>
      <c r="X26" s="389" t="s">
        <v>89</v>
      </c>
      <c r="Y26" s="389" t="s">
        <v>89</v>
      </c>
      <c r="Z26" s="389" t="s">
        <v>89</v>
      </c>
      <c r="AA26" s="389">
        <v>0.45500000000000002</v>
      </c>
      <c r="AB26" s="389" t="s">
        <v>89</v>
      </c>
      <c r="AC26" s="389" t="s">
        <v>89</v>
      </c>
      <c r="AD26" s="389" t="s">
        <v>89</v>
      </c>
      <c r="AE26" s="389" t="s">
        <v>89</v>
      </c>
      <c r="AF26" s="389">
        <v>0.48599999999999999</v>
      </c>
      <c r="AG26" s="389">
        <v>0.44500000000000001</v>
      </c>
      <c r="AH26" s="389">
        <v>0.51</v>
      </c>
      <c r="AI26" s="389">
        <v>0.50600000000000001</v>
      </c>
      <c r="AJ26" s="389">
        <v>0.42499999999999999</v>
      </c>
      <c r="AK26" s="389">
        <v>0.50600000000000001</v>
      </c>
      <c r="AL26" s="389">
        <v>0.50600000000000001</v>
      </c>
      <c r="AM26" s="389">
        <v>0.51200000000000001</v>
      </c>
      <c r="AN26" s="389">
        <v>0.51500000000000001</v>
      </c>
      <c r="AO26" s="389" t="s">
        <v>89</v>
      </c>
      <c r="AP26" s="11">
        <f>LINEST(AF26:AN26)</f>
        <v>5.1500000000000001E-3</v>
      </c>
      <c r="AQ26" s="376" t="s">
        <v>37</v>
      </c>
      <c r="AR26" s="378"/>
      <c r="AS26" s="388" t="s">
        <v>28</v>
      </c>
      <c r="AT26" s="389">
        <f t="shared" si="1"/>
        <v>4.3754221392148199E-2</v>
      </c>
      <c r="AU26" s="389" t="e">
        <f t="shared" si="6"/>
        <v>#VALUE!</v>
      </c>
      <c r="AV26" s="389">
        <f t="shared" si="7"/>
        <v>-0.30796985577947383</v>
      </c>
      <c r="AW26" s="389">
        <f t="shared" si="8"/>
        <v>-0.13155592699687949</v>
      </c>
      <c r="AX26" s="389" t="e">
        <f t="shared" si="9"/>
        <v>#VALUE!</v>
      </c>
      <c r="AY26" s="389" t="e">
        <f t="shared" si="10"/>
        <v>#VALUE!</v>
      </c>
      <c r="AZ26" s="389" t="e">
        <f t="shared" si="11"/>
        <v>#VALUE!</v>
      </c>
      <c r="BA26" s="389" t="e">
        <f t="shared" si="12"/>
        <v>#VALUE!</v>
      </c>
      <c r="BB26" s="389" t="e">
        <f t="shared" si="13"/>
        <v>#VALUE!</v>
      </c>
      <c r="BC26" s="389" t="e">
        <f t="shared" si="14"/>
        <v>#VALUE!</v>
      </c>
      <c r="BD26" s="389" t="e">
        <f t="shared" si="15"/>
        <v>#VALUE!</v>
      </c>
      <c r="BE26" s="389" t="e">
        <f t="shared" si="16"/>
        <v>#VALUE!</v>
      </c>
      <c r="BF26" s="389" t="e">
        <f t="shared" si="17"/>
        <v>#VALUE!</v>
      </c>
      <c r="BG26" s="389">
        <f t="shared" si="18"/>
        <v>0.41798631245572981</v>
      </c>
      <c r="BH26" s="389" t="e">
        <f t="shared" si="19"/>
        <v>#VALUE!</v>
      </c>
      <c r="BI26" s="389" t="e">
        <f t="shared" si="20"/>
        <v>#VALUE!</v>
      </c>
      <c r="BJ26" s="389" t="e">
        <f t="shared" si="21"/>
        <v>#VALUE!</v>
      </c>
      <c r="BK26" s="389" t="e">
        <f t="shared" si="22"/>
        <v>#VALUE!</v>
      </c>
      <c r="BL26" s="389">
        <f t="shared" si="23"/>
        <v>-8.9066076244948417E-2</v>
      </c>
      <c r="BM26" s="389" t="e">
        <f t="shared" si="24"/>
        <v>#VALUE!</v>
      </c>
      <c r="BN26" s="389" t="e">
        <f t="shared" si="25"/>
        <v>#VALUE!</v>
      </c>
      <c r="BO26" s="389" t="e">
        <f t="shared" si="26"/>
        <v>#VALUE!</v>
      </c>
      <c r="BP26" s="389" t="e">
        <f t="shared" si="27"/>
        <v>#VALUE!</v>
      </c>
      <c r="BQ26" s="389">
        <f t="shared" si="28"/>
        <v>-0.56184693275441877</v>
      </c>
      <c r="BR26" s="389" t="e">
        <f t="shared" si="29"/>
        <v>#VALUE!</v>
      </c>
      <c r="BS26" s="389" t="e">
        <f t="shared" si="30"/>
        <v>#VALUE!</v>
      </c>
      <c r="BT26" s="389" t="e">
        <f t="shared" si="31"/>
        <v>#VALUE!</v>
      </c>
      <c r="BU26" s="389" t="e">
        <f t="shared" si="32"/>
        <v>#VALUE!</v>
      </c>
      <c r="BV26" s="389">
        <f t="shared" si="33"/>
        <v>-0.44664712117783001</v>
      </c>
      <c r="BW26" s="389">
        <f t="shared" si="34"/>
        <v>-0.55202215209068861</v>
      </c>
      <c r="BX26" s="389">
        <f t="shared" si="35"/>
        <v>-0.39890857934635332</v>
      </c>
      <c r="BY26" s="389">
        <f t="shared" si="36"/>
        <v>-7.9238939675399786E-2</v>
      </c>
      <c r="BZ26" s="389">
        <f t="shared" si="37"/>
        <v>-0.53951403132029885</v>
      </c>
      <c r="CA26" s="389">
        <f t="shared" si="38"/>
        <v>-0.45740244409599123</v>
      </c>
      <c r="CB26" s="389">
        <f t="shared" si="2"/>
        <v>-0.56215076246271534</v>
      </c>
      <c r="CC26" s="389">
        <f t="shared" si="3"/>
        <v>-0.53788292101558099</v>
      </c>
      <c r="CD26" s="389">
        <f t="shared" si="4"/>
        <v>-0.37945518161145253</v>
      </c>
      <c r="CE26" s="389" t="e">
        <f t="shared" si="5"/>
        <v>#VALUE!</v>
      </c>
    </row>
    <row r="27" spans="1:83" ht="14.4">
      <c r="A27" s="376" t="s">
        <v>21</v>
      </c>
      <c r="B27" s="378"/>
      <c r="C27" s="388" t="s">
        <v>28</v>
      </c>
      <c r="D27" s="389">
        <v>0.49399999999999999</v>
      </c>
      <c r="E27" s="389" t="s">
        <v>89</v>
      </c>
      <c r="F27" s="389">
        <v>0.55800000000000005</v>
      </c>
      <c r="G27" s="389">
        <v>0.59299999999999997</v>
      </c>
      <c r="H27" s="389" t="s">
        <v>89</v>
      </c>
      <c r="I27" s="389" t="s">
        <v>89</v>
      </c>
      <c r="J27" s="389" t="s">
        <v>89</v>
      </c>
      <c r="K27" s="389" t="s">
        <v>89</v>
      </c>
      <c r="L27" s="389" t="s">
        <v>89</v>
      </c>
      <c r="M27" s="389" t="s">
        <v>89</v>
      </c>
      <c r="N27" s="389" t="s">
        <v>89</v>
      </c>
      <c r="O27" s="389" t="s">
        <v>89</v>
      </c>
      <c r="P27" s="389" t="s">
        <v>89</v>
      </c>
      <c r="Q27" s="389">
        <v>0.497</v>
      </c>
      <c r="R27" s="389" t="s">
        <v>89</v>
      </c>
      <c r="S27" s="389" t="s">
        <v>89</v>
      </c>
      <c r="T27" s="389" t="s">
        <v>89</v>
      </c>
      <c r="U27" s="389" t="s">
        <v>89</v>
      </c>
      <c r="V27" s="389">
        <v>0.58899999999999997</v>
      </c>
      <c r="W27" s="389" t="s">
        <v>89</v>
      </c>
      <c r="X27" s="389" t="s">
        <v>89</v>
      </c>
      <c r="Y27" s="389" t="s">
        <v>89</v>
      </c>
      <c r="Z27" s="389" t="s">
        <v>89</v>
      </c>
      <c r="AA27" s="389">
        <v>0.53300000000000003</v>
      </c>
      <c r="AB27" s="389" t="s">
        <v>89</v>
      </c>
      <c r="AC27" s="389" t="s">
        <v>89</v>
      </c>
      <c r="AD27" s="389" t="s">
        <v>89</v>
      </c>
      <c r="AE27" s="389" t="s">
        <v>89</v>
      </c>
      <c r="AF27" s="389">
        <v>0.55000000000000004</v>
      </c>
      <c r="AG27" s="389" t="s">
        <v>89</v>
      </c>
      <c r="AH27" s="389" t="s">
        <v>89</v>
      </c>
      <c r="AI27" s="389" t="s">
        <v>89</v>
      </c>
      <c r="AJ27" s="389" t="s">
        <v>89</v>
      </c>
      <c r="AK27" s="389">
        <v>0.64200000000000002</v>
      </c>
      <c r="AL27" s="389" t="s">
        <v>89</v>
      </c>
      <c r="AM27" s="389" t="s">
        <v>89</v>
      </c>
      <c r="AN27" s="389" t="s">
        <v>89</v>
      </c>
      <c r="AO27" s="389" t="s">
        <v>89</v>
      </c>
      <c r="AQ27" s="376" t="s">
        <v>21</v>
      </c>
      <c r="AR27" s="378"/>
      <c r="AS27" s="388" t="s">
        <v>28</v>
      </c>
      <c r="AT27" s="389">
        <f t="shared" si="1"/>
        <v>-1.004096874919236</v>
      </c>
      <c r="AU27" s="389" t="e">
        <f t="shared" si="6"/>
        <v>#VALUE!</v>
      </c>
      <c r="AV27" s="389">
        <f t="shared" si="7"/>
        <v>-0.51703804677669907</v>
      </c>
      <c r="AW27" s="389">
        <f t="shared" si="8"/>
        <v>-0.23868003898005247</v>
      </c>
      <c r="AX27" s="389" t="e">
        <f t="shared" si="9"/>
        <v>#VALUE!</v>
      </c>
      <c r="AY27" s="389" t="e">
        <f t="shared" si="10"/>
        <v>#VALUE!</v>
      </c>
      <c r="AZ27" s="389" t="e">
        <f t="shared" si="11"/>
        <v>#VALUE!</v>
      </c>
      <c r="BA27" s="389" t="e">
        <f t="shared" si="12"/>
        <v>#VALUE!</v>
      </c>
      <c r="BB27" s="389" t="e">
        <f t="shared" si="13"/>
        <v>#VALUE!</v>
      </c>
      <c r="BC27" s="389" t="e">
        <f t="shared" si="14"/>
        <v>#VALUE!</v>
      </c>
      <c r="BD27" s="389" t="e">
        <f t="shared" si="15"/>
        <v>#VALUE!</v>
      </c>
      <c r="BE27" s="389" t="e">
        <f t="shared" si="16"/>
        <v>#VALUE!</v>
      </c>
      <c r="BF27" s="389" t="e">
        <f t="shared" si="17"/>
        <v>#VALUE!</v>
      </c>
      <c r="BG27" s="389">
        <f t="shared" si="18"/>
        <v>-0.21509757661688825</v>
      </c>
      <c r="BH27" s="389" t="e">
        <f t="shared" si="19"/>
        <v>#VALUE!</v>
      </c>
      <c r="BI27" s="389" t="e">
        <f t="shared" si="20"/>
        <v>#VALUE!</v>
      </c>
      <c r="BJ27" s="389" t="e">
        <f t="shared" si="21"/>
        <v>#VALUE!</v>
      </c>
      <c r="BK27" s="389" t="e">
        <f t="shared" si="22"/>
        <v>#VALUE!</v>
      </c>
      <c r="BL27" s="389">
        <f t="shared" si="23"/>
        <v>0.53629148036851937</v>
      </c>
      <c r="BM27" s="389" t="e">
        <f t="shared" si="24"/>
        <v>#VALUE!</v>
      </c>
      <c r="BN27" s="389" t="e">
        <f t="shared" si="25"/>
        <v>#VALUE!</v>
      </c>
      <c r="BO27" s="389" t="e">
        <f t="shared" si="26"/>
        <v>#VALUE!</v>
      </c>
      <c r="BP27" s="389" t="e">
        <f t="shared" si="27"/>
        <v>#VALUE!</v>
      </c>
      <c r="BQ27" s="389">
        <f t="shared" si="28"/>
        <v>-0.19835850961650708</v>
      </c>
      <c r="BR27" s="389" t="e">
        <f t="shared" si="29"/>
        <v>#VALUE!</v>
      </c>
      <c r="BS27" s="389" t="e">
        <f t="shared" si="30"/>
        <v>#VALUE!</v>
      </c>
      <c r="BT27" s="389" t="e">
        <f t="shared" si="31"/>
        <v>#VALUE!</v>
      </c>
      <c r="BU27" s="389" t="e">
        <f t="shared" si="32"/>
        <v>#VALUE!</v>
      </c>
      <c r="BV27" s="389">
        <f t="shared" si="33"/>
        <v>-9.8044490014645602E-2</v>
      </c>
      <c r="BW27" s="389" t="e">
        <f t="shared" si="34"/>
        <v>#VALUE!</v>
      </c>
      <c r="BX27" s="389" t="e">
        <f t="shared" si="35"/>
        <v>#VALUE!</v>
      </c>
      <c r="BY27" s="389" t="e">
        <f t="shared" si="36"/>
        <v>#VALUE!</v>
      </c>
      <c r="BZ27" s="389" t="e">
        <f t="shared" si="37"/>
        <v>#VALUE!</v>
      </c>
      <c r="CA27" s="389">
        <f t="shared" si="38"/>
        <v>0.32624565448718323</v>
      </c>
      <c r="CB27" s="389" t="e">
        <f t="shared" si="2"/>
        <v>#VALUE!</v>
      </c>
      <c r="CC27" s="389" t="e">
        <f t="shared" si="3"/>
        <v>#VALUE!</v>
      </c>
      <c r="CD27" s="389" t="e">
        <f t="shared" si="4"/>
        <v>#VALUE!</v>
      </c>
      <c r="CE27" s="389" t="e">
        <f t="shared" si="5"/>
        <v>#VALUE!</v>
      </c>
    </row>
    <row r="28" spans="1:83" ht="14.4">
      <c r="A28" s="376" t="s">
        <v>38</v>
      </c>
      <c r="B28" s="378"/>
      <c r="C28" s="388" t="s">
        <v>28</v>
      </c>
      <c r="D28" s="389" t="s">
        <v>89</v>
      </c>
      <c r="E28" s="389" t="s">
        <v>89</v>
      </c>
      <c r="F28" s="389" t="s">
        <v>89</v>
      </c>
      <c r="G28" s="389" t="s">
        <v>89</v>
      </c>
      <c r="H28" s="389" t="s">
        <v>89</v>
      </c>
      <c r="I28" s="389" t="s">
        <v>89</v>
      </c>
      <c r="J28" s="389" t="s">
        <v>89</v>
      </c>
      <c r="K28" s="389" t="s">
        <v>89</v>
      </c>
      <c r="L28" s="389" t="s">
        <v>89</v>
      </c>
      <c r="M28" s="389" t="s">
        <v>89</v>
      </c>
      <c r="N28" s="389" t="s">
        <v>89</v>
      </c>
      <c r="O28" s="389" t="s">
        <v>89</v>
      </c>
      <c r="P28" s="389" t="s">
        <v>89</v>
      </c>
      <c r="Q28" s="389">
        <v>0.70399999999999996</v>
      </c>
      <c r="R28" s="389" t="s">
        <v>89</v>
      </c>
      <c r="S28" s="389" t="s">
        <v>89</v>
      </c>
      <c r="T28" s="389" t="s">
        <v>89</v>
      </c>
      <c r="U28" s="389" t="s">
        <v>89</v>
      </c>
      <c r="V28" s="389" t="s">
        <v>89</v>
      </c>
      <c r="W28" s="389" t="s">
        <v>89</v>
      </c>
      <c r="X28" s="389" t="s">
        <v>89</v>
      </c>
      <c r="Y28" s="389" t="s">
        <v>89</v>
      </c>
      <c r="Z28" s="389" t="s">
        <v>89</v>
      </c>
      <c r="AA28" s="389">
        <v>0.626</v>
      </c>
      <c r="AB28" s="389" t="s">
        <v>89</v>
      </c>
      <c r="AC28" s="389" t="s">
        <v>89</v>
      </c>
      <c r="AD28" s="389" t="s">
        <v>89</v>
      </c>
      <c r="AE28" s="389" t="s">
        <v>89</v>
      </c>
      <c r="AF28" s="389">
        <v>0.71099999999999997</v>
      </c>
      <c r="AG28" s="389" t="s">
        <v>89</v>
      </c>
      <c r="AH28" s="389" t="s">
        <v>89</v>
      </c>
      <c r="AI28" s="389" t="s">
        <v>89</v>
      </c>
      <c r="AJ28" s="389" t="s">
        <v>89</v>
      </c>
      <c r="AK28" s="389" t="s">
        <v>89</v>
      </c>
      <c r="AL28" s="389" t="s">
        <v>89</v>
      </c>
      <c r="AM28" s="389" t="s">
        <v>89</v>
      </c>
      <c r="AN28" s="389" t="s">
        <v>89</v>
      </c>
      <c r="AO28" s="389" t="s">
        <v>89</v>
      </c>
      <c r="AQ28" s="376" t="s">
        <v>38</v>
      </c>
      <c r="AR28" s="378"/>
      <c r="AS28" s="388" t="s">
        <v>28</v>
      </c>
      <c r="AT28" s="389" t="e">
        <f t="shared" si="1"/>
        <v>#VALUE!</v>
      </c>
      <c r="AU28" s="389" t="e">
        <f t="shared" si="6"/>
        <v>#VALUE!</v>
      </c>
      <c r="AV28" s="389" t="e">
        <f t="shared" si="7"/>
        <v>#VALUE!</v>
      </c>
      <c r="AW28" s="389" t="e">
        <f t="shared" si="8"/>
        <v>#VALUE!</v>
      </c>
      <c r="AX28" s="389" t="e">
        <f t="shared" si="9"/>
        <v>#VALUE!</v>
      </c>
      <c r="AY28" s="389" t="e">
        <f t="shared" si="10"/>
        <v>#VALUE!</v>
      </c>
      <c r="AZ28" s="389" t="e">
        <f t="shared" si="11"/>
        <v>#VALUE!</v>
      </c>
      <c r="BA28" s="389" t="e">
        <f t="shared" si="12"/>
        <v>#VALUE!</v>
      </c>
      <c r="BB28" s="389" t="e">
        <f t="shared" si="13"/>
        <v>#VALUE!</v>
      </c>
      <c r="BC28" s="389" t="e">
        <f t="shared" si="14"/>
        <v>#VALUE!</v>
      </c>
      <c r="BD28" s="389" t="e">
        <f t="shared" si="15"/>
        <v>#VALUE!</v>
      </c>
      <c r="BE28" s="389" t="e">
        <f t="shared" si="16"/>
        <v>#VALUE!</v>
      </c>
      <c r="BF28" s="389" t="e">
        <f t="shared" si="17"/>
        <v>#VALUE!</v>
      </c>
      <c r="BG28" s="389">
        <f t="shared" si="18"/>
        <v>0.84174407691562725</v>
      </c>
      <c r="BH28" s="389" t="e">
        <f t="shared" si="19"/>
        <v>#VALUE!</v>
      </c>
      <c r="BI28" s="389" t="e">
        <f t="shared" si="20"/>
        <v>#VALUE!</v>
      </c>
      <c r="BJ28" s="389" t="e">
        <f t="shared" si="21"/>
        <v>#VALUE!</v>
      </c>
      <c r="BK28" s="389" t="e">
        <f t="shared" si="22"/>
        <v>#VALUE!</v>
      </c>
      <c r="BL28" s="389" t="e">
        <f t="shared" si="23"/>
        <v>#VALUE!</v>
      </c>
      <c r="BM28" s="389" t="e">
        <f t="shared" si="24"/>
        <v>#VALUE!</v>
      </c>
      <c r="BN28" s="389" t="e">
        <f t="shared" si="25"/>
        <v>#VALUE!</v>
      </c>
      <c r="BO28" s="389" t="e">
        <f t="shared" si="26"/>
        <v>#VALUE!</v>
      </c>
      <c r="BP28" s="389" t="e">
        <f t="shared" si="27"/>
        <v>#VALUE!</v>
      </c>
      <c r="BQ28" s="389">
        <f t="shared" si="28"/>
        <v>0.23503153335561811</v>
      </c>
      <c r="BR28" s="389" t="e">
        <f t="shared" si="29"/>
        <v>#VALUE!</v>
      </c>
      <c r="BS28" s="389" t="e">
        <f t="shared" si="30"/>
        <v>#VALUE!</v>
      </c>
      <c r="BT28" s="389" t="e">
        <f t="shared" si="31"/>
        <v>#VALUE!</v>
      </c>
      <c r="BU28" s="389" t="e">
        <f t="shared" si="32"/>
        <v>#VALUE!</v>
      </c>
      <c r="BV28" s="389">
        <f t="shared" si="33"/>
        <v>0.77890900400523888</v>
      </c>
      <c r="BW28" s="389" t="e">
        <f t="shared" si="34"/>
        <v>#VALUE!</v>
      </c>
      <c r="BX28" s="389" t="e">
        <f t="shared" si="35"/>
        <v>#VALUE!</v>
      </c>
      <c r="BY28" s="389" t="e">
        <f t="shared" si="36"/>
        <v>#VALUE!</v>
      </c>
      <c r="BZ28" s="389" t="e">
        <f t="shared" si="37"/>
        <v>#VALUE!</v>
      </c>
      <c r="CA28" s="389" t="e">
        <f t="shared" si="38"/>
        <v>#VALUE!</v>
      </c>
      <c r="CB28" s="389" t="e">
        <f t="shared" si="2"/>
        <v>#VALUE!</v>
      </c>
      <c r="CC28" s="389" t="e">
        <f t="shared" si="3"/>
        <v>#VALUE!</v>
      </c>
      <c r="CD28" s="389" t="e">
        <f t="shared" si="4"/>
        <v>#VALUE!</v>
      </c>
      <c r="CE28" s="389" t="e">
        <f t="shared" si="5"/>
        <v>#VALUE!</v>
      </c>
    </row>
    <row r="29" spans="1:83" ht="14.4">
      <c r="A29" s="376" t="s">
        <v>39</v>
      </c>
      <c r="B29" s="378"/>
      <c r="C29" s="388" t="s">
        <v>28</v>
      </c>
      <c r="D29" s="389">
        <v>0.95399999999999996</v>
      </c>
      <c r="E29" s="389" t="s">
        <v>89</v>
      </c>
      <c r="F29" s="389">
        <v>0.63900000000000001</v>
      </c>
      <c r="G29" s="389">
        <v>0.66300000000000003</v>
      </c>
      <c r="H29" s="389" t="s">
        <v>89</v>
      </c>
      <c r="I29" s="389" t="s">
        <v>89</v>
      </c>
      <c r="J29" s="389" t="s">
        <v>89</v>
      </c>
      <c r="K29" s="389" t="s">
        <v>89</v>
      </c>
      <c r="L29" s="389" t="s">
        <v>89</v>
      </c>
      <c r="M29" s="389" t="s">
        <v>89</v>
      </c>
      <c r="N29" s="389" t="s">
        <v>89</v>
      </c>
      <c r="O29" s="389" t="s">
        <v>89</v>
      </c>
      <c r="P29" s="389" t="s">
        <v>89</v>
      </c>
      <c r="Q29" s="389">
        <v>0.54200000000000004</v>
      </c>
      <c r="R29" s="389" t="s">
        <v>89</v>
      </c>
      <c r="S29" s="389" t="s">
        <v>89</v>
      </c>
      <c r="T29" s="389" t="s">
        <v>89</v>
      </c>
      <c r="U29" s="389" t="s">
        <v>89</v>
      </c>
      <c r="V29" s="389">
        <v>0.51400000000000001</v>
      </c>
      <c r="W29" s="389" t="s">
        <v>89</v>
      </c>
      <c r="X29" s="389" t="s">
        <v>89</v>
      </c>
      <c r="Y29" s="389" t="s">
        <v>89</v>
      </c>
      <c r="Z29" s="389" t="s">
        <v>89</v>
      </c>
      <c r="AA29" s="389">
        <v>0.55500000000000005</v>
      </c>
      <c r="AB29" s="389">
        <v>0.54700000000000004</v>
      </c>
      <c r="AC29" s="389">
        <v>0.54900000000000004</v>
      </c>
      <c r="AD29" s="389">
        <v>0.58099999999999996</v>
      </c>
      <c r="AE29" s="389">
        <v>0.63</v>
      </c>
      <c r="AF29" s="389">
        <v>0.88</v>
      </c>
      <c r="AG29" s="389">
        <v>0.71599999999999997</v>
      </c>
      <c r="AH29" s="389">
        <v>0.71699999999999997</v>
      </c>
      <c r="AI29" s="389">
        <v>0.80300000000000005</v>
      </c>
      <c r="AJ29" s="389">
        <v>0.77900000000000003</v>
      </c>
      <c r="AK29" s="389">
        <v>0.82499999999999996</v>
      </c>
      <c r="AL29" s="389">
        <v>0.78700000000000003</v>
      </c>
      <c r="AM29" s="389">
        <v>0.67900000000000005</v>
      </c>
      <c r="AN29" s="389">
        <v>0.65400000000000003</v>
      </c>
      <c r="AO29" s="389">
        <v>0.78</v>
      </c>
      <c r="AP29" s="11">
        <f>LINEST(AA29:AO29)</f>
        <v>1.4860714285714284E-2</v>
      </c>
      <c r="AQ29" s="376" t="s">
        <v>39</v>
      </c>
      <c r="AR29" s="378"/>
      <c r="AS29" s="388" t="s">
        <v>28</v>
      </c>
      <c r="AT29" s="389">
        <f t="shared" si="1"/>
        <v>0.26102518361944299</v>
      </c>
      <c r="AU29" s="389" t="e">
        <f t="shared" si="6"/>
        <v>#VALUE!</v>
      </c>
      <c r="AV29" s="389">
        <f t="shared" si="7"/>
        <v>-0.28505827320443544</v>
      </c>
      <c r="AW29" s="389">
        <f t="shared" si="8"/>
        <v>0.15598774201058477</v>
      </c>
      <c r="AX29" s="389" t="e">
        <f t="shared" si="9"/>
        <v>#VALUE!</v>
      </c>
      <c r="AY29" s="389" t="e">
        <f t="shared" si="10"/>
        <v>#VALUE!</v>
      </c>
      <c r="AZ29" s="389" t="e">
        <f t="shared" si="11"/>
        <v>#VALUE!</v>
      </c>
      <c r="BA29" s="389" t="e">
        <f t="shared" si="12"/>
        <v>#VALUE!</v>
      </c>
      <c r="BB29" s="389" t="e">
        <f t="shared" si="13"/>
        <v>#VALUE!</v>
      </c>
      <c r="BC29" s="389" t="e">
        <f t="shared" si="14"/>
        <v>#VALUE!</v>
      </c>
      <c r="BD29" s="389" t="e">
        <f t="shared" si="15"/>
        <v>#VALUE!</v>
      </c>
      <c r="BE29" s="389" t="e">
        <f t="shared" si="16"/>
        <v>#VALUE!</v>
      </c>
      <c r="BF29" s="389" t="e">
        <f t="shared" si="17"/>
        <v>#VALUE!</v>
      </c>
      <c r="BG29" s="389">
        <f t="shared" si="18"/>
        <v>1.4650608933658838E-2</v>
      </c>
      <c r="BH29" s="389" t="e">
        <f t="shared" si="19"/>
        <v>#VALUE!</v>
      </c>
      <c r="BI29" s="389" t="e">
        <f t="shared" si="20"/>
        <v>#VALUE!</v>
      </c>
      <c r="BJ29" s="389" t="e">
        <f t="shared" si="21"/>
        <v>#VALUE!</v>
      </c>
      <c r="BK29" s="389" t="e">
        <f t="shared" si="22"/>
        <v>#VALUE!</v>
      </c>
      <c r="BL29" s="389">
        <f t="shared" si="23"/>
        <v>0.10991132813206425</v>
      </c>
      <c r="BM29" s="389" t="e">
        <f t="shared" si="24"/>
        <v>#VALUE!</v>
      </c>
      <c r="BN29" s="389" t="e">
        <f t="shared" si="25"/>
        <v>#VALUE!</v>
      </c>
      <c r="BO29" s="389" t="e">
        <f t="shared" si="26"/>
        <v>#VALUE!</v>
      </c>
      <c r="BP29" s="389" t="e">
        <f t="shared" si="27"/>
        <v>#VALUE!</v>
      </c>
      <c r="BQ29" s="389">
        <f t="shared" si="28"/>
        <v>-9.5836133859660153E-2</v>
      </c>
      <c r="BR29" s="389">
        <f t="shared" si="29"/>
        <v>-0.73875365507155799</v>
      </c>
      <c r="BS29" s="389">
        <f t="shared" si="30"/>
        <v>-0.80318118473123801</v>
      </c>
      <c r="BT29" s="389">
        <f t="shared" si="31"/>
        <v>-0.9280254226119381</v>
      </c>
      <c r="BU29" s="389">
        <f t="shared" si="32"/>
        <v>-0.23249901562427966</v>
      </c>
      <c r="BV29" s="389">
        <f t="shared" si="33"/>
        <v>1.6994378269205221</v>
      </c>
      <c r="BW29" s="389">
        <f t="shared" si="34"/>
        <v>0.74319865497923865</v>
      </c>
      <c r="BX29" s="389">
        <f t="shared" si="35"/>
        <v>0.63725260503688752</v>
      </c>
      <c r="BY29" s="389">
        <f t="shared" si="36"/>
        <v>1.305111947594819</v>
      </c>
      <c r="BZ29" s="389">
        <f t="shared" si="37"/>
        <v>1.6021716154379864</v>
      </c>
      <c r="CA29" s="389">
        <f t="shared" si="38"/>
        <v>1.3807133165513072</v>
      </c>
      <c r="CB29" s="389">
        <f t="shared" si="2"/>
        <v>1.2884777727074301</v>
      </c>
      <c r="CC29" s="389">
        <f t="shared" si="3"/>
        <v>0.81221398995038163</v>
      </c>
      <c r="CD29" s="389">
        <f t="shared" si="4"/>
        <v>0.56120696286738625</v>
      </c>
      <c r="CE29" s="389">
        <f t="shared" si="5"/>
        <v>0.73329967957610109</v>
      </c>
    </row>
    <row r="30" spans="1:83" ht="14.4">
      <c r="A30" s="376" t="s">
        <v>23</v>
      </c>
      <c r="B30" s="378"/>
      <c r="C30" s="388" t="s">
        <v>28</v>
      </c>
      <c r="D30" s="389" t="s">
        <v>89</v>
      </c>
      <c r="E30" s="389" t="s">
        <v>89</v>
      </c>
      <c r="F30" s="389">
        <v>0.69599999999999995</v>
      </c>
      <c r="G30" s="389">
        <v>0.63800000000000001</v>
      </c>
      <c r="H30" s="389" t="s">
        <v>89</v>
      </c>
      <c r="I30" s="389" t="s">
        <v>89</v>
      </c>
      <c r="J30" s="389" t="s">
        <v>89</v>
      </c>
      <c r="K30" s="389" t="s">
        <v>89</v>
      </c>
      <c r="L30" s="389" t="s">
        <v>89</v>
      </c>
      <c r="M30" s="389" t="s">
        <v>89</v>
      </c>
      <c r="N30" s="389" t="s">
        <v>89</v>
      </c>
      <c r="O30" s="389" t="s">
        <v>89</v>
      </c>
      <c r="P30" s="389" t="s">
        <v>89</v>
      </c>
      <c r="Q30" s="389">
        <v>0.45900000000000002</v>
      </c>
      <c r="R30" s="389" t="s">
        <v>89</v>
      </c>
      <c r="S30" s="389" t="s">
        <v>89</v>
      </c>
      <c r="T30" s="389" t="s">
        <v>89</v>
      </c>
      <c r="U30" s="389" t="s">
        <v>89</v>
      </c>
      <c r="V30" s="389" t="s">
        <v>89</v>
      </c>
      <c r="W30" s="389" t="s">
        <v>89</v>
      </c>
      <c r="X30" s="389" t="s">
        <v>89</v>
      </c>
      <c r="Y30" s="389" t="s">
        <v>89</v>
      </c>
      <c r="Z30" s="389" t="s">
        <v>89</v>
      </c>
      <c r="AA30" s="389">
        <v>0.24399999999999999</v>
      </c>
      <c r="AB30" s="389" t="s">
        <v>89</v>
      </c>
      <c r="AC30" s="389" t="s">
        <v>89</v>
      </c>
      <c r="AD30" s="389" t="s">
        <v>89</v>
      </c>
      <c r="AE30" s="389" t="s">
        <v>89</v>
      </c>
      <c r="AF30" s="389">
        <v>0.29299999999999998</v>
      </c>
      <c r="AG30" s="389">
        <v>0.34499999999999997</v>
      </c>
      <c r="AH30" s="389">
        <v>0.3</v>
      </c>
      <c r="AI30" s="389">
        <v>0.317</v>
      </c>
      <c r="AJ30" s="389">
        <v>0.311</v>
      </c>
      <c r="AK30" s="389" t="s">
        <v>89</v>
      </c>
      <c r="AL30" s="389" t="s">
        <v>89</v>
      </c>
      <c r="AM30" s="389" t="s">
        <v>89</v>
      </c>
      <c r="AN30" s="389" t="s">
        <v>89</v>
      </c>
      <c r="AO30" s="389" t="s">
        <v>89</v>
      </c>
      <c r="AQ30" s="376" t="s">
        <v>23</v>
      </c>
      <c r="AR30" s="378"/>
      <c r="AS30" s="388" t="s">
        <v>28</v>
      </c>
      <c r="AT30" s="389" t="e">
        <f t="shared" si="1"/>
        <v>#VALUE!</v>
      </c>
      <c r="AU30" s="389" t="e">
        <f t="shared" si="6"/>
        <v>#VALUE!</v>
      </c>
      <c r="AV30" s="389">
        <f t="shared" si="7"/>
        <v>-0.12181324735728706</v>
      </c>
      <c r="AW30" s="389">
        <f t="shared" si="8"/>
        <v>1.5034963085357192E-2</v>
      </c>
      <c r="AX30" s="389" t="e">
        <f t="shared" si="9"/>
        <v>#VALUE!</v>
      </c>
      <c r="AY30" s="389" t="e">
        <f t="shared" si="10"/>
        <v>#VALUE!</v>
      </c>
      <c r="AZ30" s="389" t="e">
        <f t="shared" si="11"/>
        <v>#VALUE!</v>
      </c>
      <c r="BA30" s="389" t="e">
        <f t="shared" si="12"/>
        <v>#VALUE!</v>
      </c>
      <c r="BB30" s="389" t="e">
        <f t="shared" si="13"/>
        <v>#VALUE!</v>
      </c>
      <c r="BC30" s="389" t="e">
        <f t="shared" si="14"/>
        <v>#VALUE!</v>
      </c>
      <c r="BD30" s="389" t="e">
        <f t="shared" si="15"/>
        <v>#VALUE!</v>
      </c>
      <c r="BE30" s="389" t="e">
        <f t="shared" si="16"/>
        <v>#VALUE!</v>
      </c>
      <c r="BF30" s="389" t="e">
        <f t="shared" si="17"/>
        <v>#VALUE!</v>
      </c>
      <c r="BG30" s="389">
        <f t="shared" si="18"/>
        <v>-0.40910715552623883</v>
      </c>
      <c r="BH30" s="389" t="e">
        <f t="shared" si="19"/>
        <v>#VALUE!</v>
      </c>
      <c r="BI30" s="389" t="e">
        <f t="shared" si="20"/>
        <v>#VALUE!</v>
      </c>
      <c r="BJ30" s="389" t="e">
        <f t="shared" si="21"/>
        <v>#VALUE!</v>
      </c>
      <c r="BK30" s="389" t="e">
        <f t="shared" si="22"/>
        <v>#VALUE!</v>
      </c>
      <c r="BL30" s="389" t="e">
        <f t="shared" si="23"/>
        <v>#VALUE!</v>
      </c>
      <c r="BM30" s="389" t="e">
        <f t="shared" si="24"/>
        <v>#VALUE!</v>
      </c>
      <c r="BN30" s="389" t="e">
        <f t="shared" si="25"/>
        <v>#VALUE!</v>
      </c>
      <c r="BO30" s="389" t="e">
        <f t="shared" si="26"/>
        <v>#VALUE!</v>
      </c>
      <c r="BP30" s="389" t="e">
        <f t="shared" si="27"/>
        <v>#VALUE!</v>
      </c>
      <c r="BQ30" s="389">
        <f t="shared" si="28"/>
        <v>-1.5451297184223591</v>
      </c>
      <c r="BR30" s="389" t="e">
        <f t="shared" si="29"/>
        <v>#VALUE!</v>
      </c>
      <c r="BS30" s="389" t="e">
        <f t="shared" si="30"/>
        <v>#VALUE!</v>
      </c>
      <c r="BT30" s="389" t="e">
        <f t="shared" si="31"/>
        <v>#VALUE!</v>
      </c>
      <c r="BU30" s="389" t="e">
        <f t="shared" si="32"/>
        <v>#VALUE!</v>
      </c>
      <c r="BV30" s="389">
        <f t="shared" si="33"/>
        <v>-1.4979019307793069</v>
      </c>
      <c r="BW30" s="389">
        <f t="shared" si="34"/>
        <v>-1.0299634093120642</v>
      </c>
      <c r="BX30" s="389">
        <f t="shared" si="35"/>
        <v>-1.4500865924887718</v>
      </c>
      <c r="BY30" s="389">
        <f t="shared" si="36"/>
        <v>-0.96018950430190242</v>
      </c>
      <c r="BZ30" s="389">
        <f t="shared" si="37"/>
        <v>-1.2292094090899159</v>
      </c>
      <c r="CA30" s="389" t="e">
        <f t="shared" si="38"/>
        <v>#VALUE!</v>
      </c>
      <c r="CB30" s="389" t="e">
        <f t="shared" si="2"/>
        <v>#VALUE!</v>
      </c>
      <c r="CC30" s="389" t="e">
        <f t="shared" si="3"/>
        <v>#VALUE!</v>
      </c>
      <c r="CD30" s="389" t="e">
        <f t="shared" si="4"/>
        <v>#VALUE!</v>
      </c>
      <c r="CE30" s="389" t="e">
        <f t="shared" si="5"/>
        <v>#VALUE!</v>
      </c>
    </row>
    <row r="31" spans="1:83" ht="14.4">
      <c r="A31" s="376" t="s">
        <v>10</v>
      </c>
      <c r="B31" s="378"/>
      <c r="C31" s="388" t="s">
        <v>28</v>
      </c>
      <c r="D31" s="389" t="s">
        <v>89</v>
      </c>
      <c r="E31" s="389" t="s">
        <v>89</v>
      </c>
      <c r="F31" s="389" t="s">
        <v>89</v>
      </c>
      <c r="G31" s="389" t="s">
        <v>89</v>
      </c>
      <c r="H31" s="389" t="s">
        <v>89</v>
      </c>
      <c r="I31" s="389" t="s">
        <v>89</v>
      </c>
      <c r="J31" s="389" t="s">
        <v>89</v>
      </c>
      <c r="K31" s="389" t="s">
        <v>89</v>
      </c>
      <c r="L31" s="389" t="s">
        <v>89</v>
      </c>
      <c r="M31" s="389" t="s">
        <v>89</v>
      </c>
      <c r="N31" s="389" t="s">
        <v>89</v>
      </c>
      <c r="O31" s="389" t="s">
        <v>89</v>
      </c>
      <c r="P31" s="389" t="s">
        <v>89</v>
      </c>
      <c r="Q31" s="389">
        <v>0.59</v>
      </c>
      <c r="R31" s="389" t="s">
        <v>89</v>
      </c>
      <c r="S31" s="389" t="s">
        <v>89</v>
      </c>
      <c r="T31" s="389" t="s">
        <v>89</v>
      </c>
      <c r="U31" s="389" t="s">
        <v>89</v>
      </c>
      <c r="V31" s="389" t="s">
        <v>89</v>
      </c>
      <c r="W31" s="389" t="s">
        <v>89</v>
      </c>
      <c r="X31" s="389" t="s">
        <v>89</v>
      </c>
      <c r="Y31" s="389" t="s">
        <v>89</v>
      </c>
      <c r="Z31" s="389" t="s">
        <v>89</v>
      </c>
      <c r="AA31" s="389">
        <v>0.502</v>
      </c>
      <c r="AB31" s="389" t="s">
        <v>89</v>
      </c>
      <c r="AC31" s="389" t="s">
        <v>89</v>
      </c>
      <c r="AD31" s="389" t="s">
        <v>89</v>
      </c>
      <c r="AE31" s="389" t="s">
        <v>89</v>
      </c>
      <c r="AF31" s="389">
        <v>0.49</v>
      </c>
      <c r="AG31" s="389" t="s">
        <v>89</v>
      </c>
      <c r="AH31" s="389" t="s">
        <v>89</v>
      </c>
      <c r="AI31" s="389" t="s">
        <v>89</v>
      </c>
      <c r="AJ31" s="389" t="s">
        <v>89</v>
      </c>
      <c r="AK31" s="389">
        <v>0.53</v>
      </c>
      <c r="AL31" s="389" t="s">
        <v>89</v>
      </c>
      <c r="AM31" s="389" t="s">
        <v>89</v>
      </c>
      <c r="AN31" s="389" t="s">
        <v>89</v>
      </c>
      <c r="AO31" s="389" t="s">
        <v>89</v>
      </c>
      <c r="AQ31" s="376" t="s">
        <v>10</v>
      </c>
      <c r="AR31" s="378"/>
      <c r="AS31" s="388" t="s">
        <v>28</v>
      </c>
      <c r="AT31" s="389" t="e">
        <f t="shared" si="1"/>
        <v>#VALUE!</v>
      </c>
      <c r="AU31" s="389" t="e">
        <f t="shared" si="6"/>
        <v>#VALUE!</v>
      </c>
      <c r="AV31" s="389" t="e">
        <f t="shared" si="7"/>
        <v>#VALUE!</v>
      </c>
      <c r="AW31" s="389" t="e">
        <f t="shared" si="8"/>
        <v>#VALUE!</v>
      </c>
      <c r="AX31" s="389" t="e">
        <f t="shared" si="9"/>
        <v>#VALUE!</v>
      </c>
      <c r="AY31" s="389" t="e">
        <f t="shared" si="10"/>
        <v>#VALUE!</v>
      </c>
      <c r="AZ31" s="389" t="e">
        <f t="shared" si="11"/>
        <v>#VALUE!</v>
      </c>
      <c r="BA31" s="389" t="e">
        <f t="shared" si="12"/>
        <v>#VALUE!</v>
      </c>
      <c r="BB31" s="389" t="e">
        <f t="shared" si="13"/>
        <v>#VALUE!</v>
      </c>
      <c r="BC31" s="389" t="e">
        <f t="shared" si="14"/>
        <v>#VALUE!</v>
      </c>
      <c r="BD31" s="389" t="e">
        <f t="shared" si="15"/>
        <v>#VALUE!</v>
      </c>
      <c r="BE31" s="389" t="e">
        <f t="shared" si="16"/>
        <v>#VALUE!</v>
      </c>
      <c r="BF31" s="389" t="e">
        <f t="shared" si="17"/>
        <v>#VALUE!</v>
      </c>
      <c r="BG31" s="389">
        <f t="shared" si="18"/>
        <v>0.25971534018757514</v>
      </c>
      <c r="BH31" s="389" t="e">
        <f t="shared" si="19"/>
        <v>#VALUE!</v>
      </c>
      <c r="BI31" s="389" t="e">
        <f t="shared" si="20"/>
        <v>#VALUE!</v>
      </c>
      <c r="BJ31" s="389" t="e">
        <f t="shared" si="21"/>
        <v>#VALUE!</v>
      </c>
      <c r="BK31" s="389" t="e">
        <f t="shared" si="22"/>
        <v>#VALUE!</v>
      </c>
      <c r="BL31" s="389" t="e">
        <f t="shared" si="23"/>
        <v>#VALUE!</v>
      </c>
      <c r="BM31" s="389" t="e">
        <f t="shared" si="24"/>
        <v>#VALUE!</v>
      </c>
      <c r="BN31" s="389" t="e">
        <f t="shared" si="25"/>
        <v>#VALUE!</v>
      </c>
      <c r="BO31" s="389" t="e">
        <f t="shared" si="26"/>
        <v>#VALUE!</v>
      </c>
      <c r="BP31" s="389" t="e">
        <f t="shared" si="27"/>
        <v>#VALUE!</v>
      </c>
      <c r="BQ31" s="389">
        <f t="shared" si="28"/>
        <v>-0.34282185727388231</v>
      </c>
      <c r="BR31" s="389" t="e">
        <f t="shared" si="29"/>
        <v>#VALUE!</v>
      </c>
      <c r="BS31" s="389" t="e">
        <f t="shared" si="30"/>
        <v>#VALUE!</v>
      </c>
      <c r="BT31" s="389" t="e">
        <f t="shared" si="31"/>
        <v>#VALUE!</v>
      </c>
      <c r="BU31" s="389" t="e">
        <f t="shared" si="32"/>
        <v>#VALUE!</v>
      </c>
      <c r="BV31" s="389">
        <f t="shared" si="33"/>
        <v>-0.42485945673013098</v>
      </c>
      <c r="BW31" s="389" t="e">
        <f t="shared" si="34"/>
        <v>#VALUE!</v>
      </c>
      <c r="BX31" s="389" t="e">
        <f t="shared" si="35"/>
        <v>#VALUE!</v>
      </c>
      <c r="BY31" s="389" t="e">
        <f t="shared" si="36"/>
        <v>#VALUE!</v>
      </c>
      <c r="BZ31" s="389" t="e">
        <f t="shared" si="37"/>
        <v>#VALUE!</v>
      </c>
      <c r="CA31" s="389">
        <f t="shared" si="38"/>
        <v>-0.31911160316954856</v>
      </c>
      <c r="CB31" s="389" t="e">
        <f t="shared" si="2"/>
        <v>#VALUE!</v>
      </c>
      <c r="CC31" s="389" t="e">
        <f t="shared" si="3"/>
        <v>#VALUE!</v>
      </c>
      <c r="CD31" s="389" t="e">
        <f t="shared" si="4"/>
        <v>#VALUE!</v>
      </c>
      <c r="CE31" s="389" t="e">
        <f t="shared" si="5"/>
        <v>#VALUE!</v>
      </c>
    </row>
    <row r="32" spans="1:83" ht="14.4">
      <c r="A32" s="376" t="s">
        <v>26</v>
      </c>
      <c r="B32" s="378"/>
      <c r="C32" s="388" t="s">
        <v>28</v>
      </c>
      <c r="D32" s="389">
        <v>0.82799999999999996</v>
      </c>
      <c r="E32" s="389" t="s">
        <v>89</v>
      </c>
      <c r="F32" s="389">
        <v>0.86699999999999999</v>
      </c>
      <c r="G32" s="389">
        <v>0.81</v>
      </c>
      <c r="H32" s="389" t="s">
        <v>89</v>
      </c>
      <c r="I32" s="389" t="s">
        <v>89</v>
      </c>
      <c r="J32" s="389" t="s">
        <v>89</v>
      </c>
      <c r="K32" s="389" t="s">
        <v>89</v>
      </c>
      <c r="L32" s="389" t="s">
        <v>89</v>
      </c>
      <c r="M32" s="389" t="s">
        <v>89</v>
      </c>
      <c r="N32" s="389" t="s">
        <v>89</v>
      </c>
      <c r="O32" s="389" t="s">
        <v>89</v>
      </c>
      <c r="P32" s="389" t="s">
        <v>89</v>
      </c>
      <c r="Q32" s="389">
        <v>0.64200000000000002</v>
      </c>
      <c r="R32" s="389" t="s">
        <v>89</v>
      </c>
      <c r="S32" s="389" t="s">
        <v>89</v>
      </c>
      <c r="T32" s="389" t="s">
        <v>89</v>
      </c>
      <c r="U32" s="389" t="s">
        <v>89</v>
      </c>
      <c r="V32" s="389" t="s">
        <v>89</v>
      </c>
      <c r="W32" s="389" t="s">
        <v>89</v>
      </c>
      <c r="X32" s="389" t="s">
        <v>89</v>
      </c>
      <c r="Y32" s="389" t="s">
        <v>89</v>
      </c>
      <c r="Z32" s="389" t="s">
        <v>89</v>
      </c>
      <c r="AA32" s="389">
        <v>0.78</v>
      </c>
      <c r="AB32" s="389" t="s">
        <v>89</v>
      </c>
      <c r="AC32" s="389" t="s">
        <v>89</v>
      </c>
      <c r="AD32" s="389" t="s">
        <v>89</v>
      </c>
      <c r="AE32" s="389" t="s">
        <v>89</v>
      </c>
      <c r="AF32" s="389">
        <v>0.85199999999999998</v>
      </c>
      <c r="AG32" s="389" t="s">
        <v>89</v>
      </c>
      <c r="AH32" s="389" t="s">
        <v>89</v>
      </c>
      <c r="AI32" s="389" t="s">
        <v>89</v>
      </c>
      <c r="AJ32" s="389">
        <v>0.66</v>
      </c>
      <c r="AK32" s="389">
        <v>0.73399999999999999</v>
      </c>
      <c r="AL32" s="389">
        <v>0.71599999999999997</v>
      </c>
      <c r="AM32" s="389">
        <v>0.68200000000000005</v>
      </c>
      <c r="AN32" s="389" t="s">
        <v>89</v>
      </c>
      <c r="AO32" s="389" t="s">
        <v>89</v>
      </c>
      <c r="AQ32" s="376" t="s">
        <v>26</v>
      </c>
      <c r="AR32" s="378"/>
      <c r="AS32" s="388" t="s">
        <v>28</v>
      </c>
      <c r="AT32" s="389">
        <f t="shared" si="1"/>
        <v>-8.5508249806369133E-2</v>
      </c>
      <c r="AU32" s="389" t="e">
        <f t="shared" si="6"/>
        <v>#VALUE!</v>
      </c>
      <c r="AV32" s="389">
        <f t="shared" si="7"/>
        <v>0.36792183018415864</v>
      </c>
      <c r="AW32" s="389">
        <f t="shared" si="8"/>
        <v>0.98479008209092234</v>
      </c>
      <c r="AX32" s="389" t="e">
        <f t="shared" si="9"/>
        <v>#VALUE!</v>
      </c>
      <c r="AY32" s="389" t="e">
        <f t="shared" si="10"/>
        <v>#VALUE!</v>
      </c>
      <c r="AZ32" s="389" t="e">
        <f t="shared" si="11"/>
        <v>#VALUE!</v>
      </c>
      <c r="BA32" s="389" t="e">
        <f t="shared" si="12"/>
        <v>#VALUE!</v>
      </c>
      <c r="BB32" s="389" t="e">
        <f t="shared" si="13"/>
        <v>#VALUE!</v>
      </c>
      <c r="BC32" s="389" t="e">
        <f t="shared" si="14"/>
        <v>#VALUE!</v>
      </c>
      <c r="BD32" s="389" t="e">
        <f t="shared" si="15"/>
        <v>#VALUE!</v>
      </c>
      <c r="BE32" s="389" t="e">
        <f t="shared" si="16"/>
        <v>#VALUE!</v>
      </c>
      <c r="BF32" s="389" t="e">
        <f t="shared" si="17"/>
        <v>#VALUE!</v>
      </c>
      <c r="BG32" s="389">
        <f t="shared" si="18"/>
        <v>0.52520213237931845</v>
      </c>
      <c r="BH32" s="389" t="e">
        <f t="shared" si="19"/>
        <v>#VALUE!</v>
      </c>
      <c r="BI32" s="389" t="e">
        <f t="shared" si="20"/>
        <v>#VALUE!</v>
      </c>
      <c r="BJ32" s="389" t="e">
        <f t="shared" si="21"/>
        <v>#VALUE!</v>
      </c>
      <c r="BK32" s="389" t="e">
        <f t="shared" si="22"/>
        <v>#VALUE!</v>
      </c>
      <c r="BL32" s="389" t="e">
        <f t="shared" si="23"/>
        <v>#VALUE!</v>
      </c>
      <c r="BM32" s="389" t="e">
        <f t="shared" si="24"/>
        <v>#VALUE!</v>
      </c>
      <c r="BN32" s="389" t="e">
        <f t="shared" si="25"/>
        <v>#VALUE!</v>
      </c>
      <c r="BO32" s="389" t="e">
        <f t="shared" si="26"/>
        <v>#VALUE!</v>
      </c>
      <c r="BP32" s="389" t="e">
        <f t="shared" si="27"/>
        <v>#VALUE!</v>
      </c>
      <c r="BQ32" s="389">
        <f t="shared" si="28"/>
        <v>0.95268816365354625</v>
      </c>
      <c r="BR32" s="389" t="e">
        <f t="shared" si="29"/>
        <v>#VALUE!</v>
      </c>
      <c r="BS32" s="389" t="e">
        <f t="shared" si="30"/>
        <v>#VALUE!</v>
      </c>
      <c r="BT32" s="389" t="e">
        <f t="shared" si="31"/>
        <v>#VALUE!</v>
      </c>
      <c r="BU32" s="389" t="e">
        <f t="shared" si="32"/>
        <v>#VALUE!</v>
      </c>
      <c r="BV32" s="389">
        <f t="shared" si="33"/>
        <v>1.5469241757866288</v>
      </c>
      <c r="BW32" s="389" t="e">
        <f t="shared" si="34"/>
        <v>#VALUE!</v>
      </c>
      <c r="BX32" s="389" t="e">
        <f t="shared" si="35"/>
        <v>#VALUE!</v>
      </c>
      <c r="BY32" s="389" t="e">
        <f t="shared" si="36"/>
        <v>#VALUE!</v>
      </c>
      <c r="BZ32" s="389">
        <f t="shared" si="37"/>
        <v>0.88222644039777198</v>
      </c>
      <c r="CA32" s="389">
        <f t="shared" si="38"/>
        <v>0.85636054470521283</v>
      </c>
      <c r="CB32" s="389">
        <f t="shared" si="2"/>
        <v>0.82088123890999087</v>
      </c>
      <c r="CC32" s="389">
        <f t="shared" si="3"/>
        <v>0.83646722787192584</v>
      </c>
      <c r="CD32" s="389" t="e">
        <f t="shared" si="4"/>
        <v>#VALUE!</v>
      </c>
      <c r="CE32" s="389" t="e">
        <f t="shared" si="5"/>
        <v>#VALUE!</v>
      </c>
    </row>
    <row r="33" spans="1:83" ht="14.4">
      <c r="A33" s="376" t="s">
        <v>40</v>
      </c>
      <c r="B33" s="378"/>
      <c r="C33" s="388" t="s">
        <v>28</v>
      </c>
      <c r="D33" s="389" t="s">
        <v>89</v>
      </c>
      <c r="E33" s="389" t="s">
        <v>89</v>
      </c>
      <c r="F33" s="389" t="s">
        <v>89</v>
      </c>
      <c r="G33" s="389" t="s">
        <v>89</v>
      </c>
      <c r="H33" s="389" t="s">
        <v>89</v>
      </c>
      <c r="I33" s="389" t="s">
        <v>89</v>
      </c>
      <c r="J33" s="389" t="s">
        <v>89</v>
      </c>
      <c r="K33" s="389" t="s">
        <v>89</v>
      </c>
      <c r="L33" s="389" t="s">
        <v>89</v>
      </c>
      <c r="M33" s="389" t="s">
        <v>89</v>
      </c>
      <c r="N33" s="389" t="s">
        <v>89</v>
      </c>
      <c r="O33" s="389" t="s">
        <v>89</v>
      </c>
      <c r="P33" s="389" t="s">
        <v>89</v>
      </c>
      <c r="Q33" s="389" t="s">
        <v>89</v>
      </c>
      <c r="R33" s="389" t="s">
        <v>89</v>
      </c>
      <c r="S33" s="389" t="s">
        <v>89</v>
      </c>
      <c r="T33" s="389" t="s">
        <v>89</v>
      </c>
      <c r="U33" s="389" t="s">
        <v>89</v>
      </c>
      <c r="V33" s="389" t="s">
        <v>89</v>
      </c>
      <c r="W33" s="389" t="s">
        <v>89</v>
      </c>
      <c r="X33" s="389" t="s">
        <v>89</v>
      </c>
      <c r="Y33" s="389" t="s">
        <v>89</v>
      </c>
      <c r="Z33" s="389" t="s">
        <v>89</v>
      </c>
      <c r="AA33" s="389">
        <v>0.75900000000000001</v>
      </c>
      <c r="AB33" s="389" t="s">
        <v>89</v>
      </c>
      <c r="AC33" s="389" t="s">
        <v>89</v>
      </c>
      <c r="AD33" s="389" t="s">
        <v>89</v>
      </c>
      <c r="AE33" s="389" t="s">
        <v>89</v>
      </c>
      <c r="AF33" s="389">
        <v>0.73099999999999998</v>
      </c>
      <c r="AG33" s="389" t="s">
        <v>89</v>
      </c>
      <c r="AH33" s="389" t="s">
        <v>89</v>
      </c>
      <c r="AI33" s="389" t="s">
        <v>89</v>
      </c>
      <c r="AJ33" s="389" t="s">
        <v>89</v>
      </c>
      <c r="AK33" s="389">
        <v>0.70499999999999996</v>
      </c>
      <c r="AL33" s="389" t="s">
        <v>89</v>
      </c>
      <c r="AM33" s="389" t="s">
        <v>89</v>
      </c>
      <c r="AN33" s="389" t="s">
        <v>89</v>
      </c>
      <c r="AO33" s="389" t="s">
        <v>89</v>
      </c>
      <c r="AQ33" s="376" t="s">
        <v>40</v>
      </c>
      <c r="AR33" s="378"/>
      <c r="AS33" s="388" t="s">
        <v>28</v>
      </c>
      <c r="AT33" s="389" t="e">
        <f t="shared" si="1"/>
        <v>#VALUE!</v>
      </c>
      <c r="AU33" s="389" t="e">
        <f t="shared" si="6"/>
        <v>#VALUE!</v>
      </c>
      <c r="AV33" s="389" t="e">
        <f t="shared" si="7"/>
        <v>#VALUE!</v>
      </c>
      <c r="AW33" s="389" t="e">
        <f t="shared" si="8"/>
        <v>#VALUE!</v>
      </c>
      <c r="AX33" s="389" t="e">
        <f t="shared" si="9"/>
        <v>#VALUE!</v>
      </c>
      <c r="AY33" s="389" t="e">
        <f t="shared" si="10"/>
        <v>#VALUE!</v>
      </c>
      <c r="AZ33" s="389" t="e">
        <f t="shared" si="11"/>
        <v>#VALUE!</v>
      </c>
      <c r="BA33" s="389" t="e">
        <f t="shared" si="12"/>
        <v>#VALUE!</v>
      </c>
      <c r="BB33" s="389" t="e">
        <f t="shared" si="13"/>
        <v>#VALUE!</v>
      </c>
      <c r="BC33" s="389" t="e">
        <f t="shared" si="14"/>
        <v>#VALUE!</v>
      </c>
      <c r="BD33" s="389" t="e">
        <f t="shared" si="15"/>
        <v>#VALUE!</v>
      </c>
      <c r="BE33" s="389" t="e">
        <f t="shared" si="16"/>
        <v>#VALUE!</v>
      </c>
      <c r="BF33" s="389" t="e">
        <f t="shared" si="17"/>
        <v>#VALUE!</v>
      </c>
      <c r="BG33" s="389" t="e">
        <f t="shared" si="18"/>
        <v>#VALUE!</v>
      </c>
      <c r="BH33" s="389" t="e">
        <f t="shared" si="19"/>
        <v>#VALUE!</v>
      </c>
      <c r="BI33" s="389" t="e">
        <f t="shared" si="20"/>
        <v>#VALUE!</v>
      </c>
      <c r="BJ33" s="389" t="e">
        <f t="shared" si="21"/>
        <v>#VALUE!</v>
      </c>
      <c r="BK33" s="389" t="e">
        <f t="shared" si="22"/>
        <v>#VALUE!</v>
      </c>
      <c r="BL33" s="389" t="e">
        <f t="shared" si="23"/>
        <v>#VALUE!</v>
      </c>
      <c r="BM33" s="389" t="e">
        <f t="shared" si="24"/>
        <v>#VALUE!</v>
      </c>
      <c r="BN33" s="389" t="e">
        <f t="shared" si="25"/>
        <v>#VALUE!</v>
      </c>
      <c r="BO33" s="389" t="e">
        <f t="shared" si="26"/>
        <v>#VALUE!</v>
      </c>
      <c r="BP33" s="389" t="e">
        <f t="shared" si="27"/>
        <v>#VALUE!</v>
      </c>
      <c r="BQ33" s="389">
        <f t="shared" si="28"/>
        <v>0.85482589588564684</v>
      </c>
      <c r="BR33" s="389" t="e">
        <f t="shared" si="29"/>
        <v>#VALUE!</v>
      </c>
      <c r="BS33" s="389" t="e">
        <f t="shared" si="30"/>
        <v>#VALUE!</v>
      </c>
      <c r="BT33" s="389" t="e">
        <f t="shared" si="31"/>
        <v>#VALUE!</v>
      </c>
      <c r="BU33" s="389" t="e">
        <f t="shared" si="32"/>
        <v>#VALUE!</v>
      </c>
      <c r="BV33" s="389">
        <f t="shared" si="33"/>
        <v>0.88784732624373397</v>
      </c>
      <c r="BW33" s="389" t="e">
        <f t="shared" si="34"/>
        <v>#VALUE!</v>
      </c>
      <c r="BX33" s="389" t="e">
        <f t="shared" si="35"/>
        <v>#VALUE!</v>
      </c>
      <c r="BY33" s="389" t="e">
        <f t="shared" si="36"/>
        <v>#VALUE!</v>
      </c>
      <c r="BZ33" s="389" t="e">
        <f t="shared" si="37"/>
        <v>#VALUE!</v>
      </c>
      <c r="CA33" s="389">
        <f t="shared" si="38"/>
        <v>0.68925911191909461</v>
      </c>
      <c r="CB33" s="389" t="e">
        <f t="shared" si="2"/>
        <v>#VALUE!</v>
      </c>
      <c r="CC33" s="389" t="e">
        <f t="shared" si="3"/>
        <v>#VALUE!</v>
      </c>
      <c r="CD33" s="389" t="e">
        <f t="shared" si="4"/>
        <v>#VALUE!</v>
      </c>
      <c r="CE33" s="389" t="e">
        <f t="shared" si="5"/>
        <v>#VALUE!</v>
      </c>
    </row>
    <row r="34" spans="1:83" ht="14.4">
      <c r="A34" s="379" t="s">
        <v>41</v>
      </c>
      <c r="B34" s="381"/>
      <c r="C34" s="388" t="s">
        <v>28</v>
      </c>
      <c r="D34" s="389" t="s">
        <v>89</v>
      </c>
      <c r="E34" s="389" t="s">
        <v>89</v>
      </c>
      <c r="F34" s="389">
        <v>0.67400000000000004</v>
      </c>
      <c r="G34" s="389">
        <v>0.82399999999999995</v>
      </c>
      <c r="H34" s="389" t="s">
        <v>89</v>
      </c>
      <c r="I34" s="389" t="s">
        <v>89</v>
      </c>
      <c r="J34" s="389" t="s">
        <v>89</v>
      </c>
      <c r="K34" s="389" t="s">
        <v>89</v>
      </c>
      <c r="L34" s="389" t="s">
        <v>89</v>
      </c>
      <c r="M34" s="389" t="s">
        <v>89</v>
      </c>
      <c r="N34" s="389" t="s">
        <v>89</v>
      </c>
      <c r="O34" s="389" t="s">
        <v>89</v>
      </c>
      <c r="P34" s="389" t="s">
        <v>89</v>
      </c>
      <c r="Q34" s="389">
        <v>0.51700000000000002</v>
      </c>
      <c r="R34" s="389" t="s">
        <v>89</v>
      </c>
      <c r="S34" s="389" t="s">
        <v>89</v>
      </c>
      <c r="T34" s="389" t="s">
        <v>89</v>
      </c>
      <c r="U34" s="389" t="s">
        <v>89</v>
      </c>
      <c r="V34" s="389">
        <v>0.435</v>
      </c>
      <c r="W34" s="389" t="s">
        <v>89</v>
      </c>
      <c r="X34" s="389" t="s">
        <v>89</v>
      </c>
      <c r="Y34" s="389" t="s">
        <v>89</v>
      </c>
      <c r="Z34" s="389" t="s">
        <v>89</v>
      </c>
      <c r="AA34" s="389" t="s">
        <v>89</v>
      </c>
      <c r="AB34" s="389" t="s">
        <v>89</v>
      </c>
      <c r="AC34" s="389" t="s">
        <v>89</v>
      </c>
      <c r="AD34" s="389" t="s">
        <v>89</v>
      </c>
      <c r="AE34" s="389" t="s">
        <v>89</v>
      </c>
      <c r="AF34" s="389" t="s">
        <v>89</v>
      </c>
      <c r="AG34" s="389" t="s">
        <v>89</v>
      </c>
      <c r="AH34" s="389" t="s">
        <v>89</v>
      </c>
      <c r="AI34" s="389" t="s">
        <v>89</v>
      </c>
      <c r="AJ34" s="389">
        <v>0.51600000000000001</v>
      </c>
      <c r="AK34" s="389">
        <v>0.40400000000000003</v>
      </c>
      <c r="AL34" s="389">
        <v>0.41799999999999998</v>
      </c>
      <c r="AM34" s="389">
        <v>0.42399999999999999</v>
      </c>
      <c r="AN34" s="389">
        <v>0.41699999999999998</v>
      </c>
      <c r="AO34" s="389">
        <v>0.43099999999999999</v>
      </c>
      <c r="AP34" s="11">
        <f>LINEST(AJ34:AO34)</f>
        <v>-1.0857142857142866E-2</v>
      </c>
      <c r="AQ34" s="379" t="s">
        <v>41</v>
      </c>
      <c r="AR34" s="381"/>
      <c r="AS34" s="388" t="s">
        <v>28</v>
      </c>
      <c r="AT34" s="389" t="e">
        <f t="shared" si="1"/>
        <v>#VALUE!</v>
      </c>
      <c r="AU34" s="389" t="e">
        <f t="shared" si="6"/>
        <v>#VALUE!</v>
      </c>
      <c r="AV34" s="389">
        <f t="shared" si="7"/>
        <v>-0.18482009943864239</v>
      </c>
      <c r="AW34" s="389">
        <f t="shared" si="8"/>
        <v>1.0637236382890491</v>
      </c>
      <c r="AX34" s="389" t="e">
        <f t="shared" si="9"/>
        <v>#VALUE!</v>
      </c>
      <c r="AY34" s="389" t="e">
        <f t="shared" si="10"/>
        <v>#VALUE!</v>
      </c>
      <c r="AZ34" s="389" t="e">
        <f t="shared" si="11"/>
        <v>#VALUE!</v>
      </c>
      <c r="BA34" s="389" t="e">
        <f t="shared" si="12"/>
        <v>#VALUE!</v>
      </c>
      <c r="BB34" s="389" t="e">
        <f t="shared" si="13"/>
        <v>#VALUE!</v>
      </c>
      <c r="BC34" s="389" t="e">
        <f t="shared" si="14"/>
        <v>#VALUE!</v>
      </c>
      <c r="BD34" s="389" t="e">
        <f t="shared" si="15"/>
        <v>#VALUE!</v>
      </c>
      <c r="BE34" s="389" t="e">
        <f t="shared" si="16"/>
        <v>#VALUE!</v>
      </c>
      <c r="BF34" s="389" t="e">
        <f t="shared" si="17"/>
        <v>#VALUE!</v>
      </c>
      <c r="BG34" s="389">
        <f t="shared" si="18"/>
        <v>-0.11298727192775621</v>
      </c>
      <c r="BH34" s="389" t="e">
        <f t="shared" si="19"/>
        <v>#VALUE!</v>
      </c>
      <c r="BI34" s="389" t="e">
        <f t="shared" si="20"/>
        <v>#VALUE!</v>
      </c>
      <c r="BJ34" s="389" t="e">
        <f t="shared" si="21"/>
        <v>#VALUE!</v>
      </c>
      <c r="BK34" s="389" t="e">
        <f t="shared" si="22"/>
        <v>#VALUE!</v>
      </c>
      <c r="BL34" s="389">
        <f t="shared" si="23"/>
        <v>-0.33920909889033546</v>
      </c>
      <c r="BM34" s="389" t="e">
        <f t="shared" si="24"/>
        <v>#VALUE!</v>
      </c>
      <c r="BN34" s="389" t="e">
        <f t="shared" si="25"/>
        <v>#VALUE!</v>
      </c>
      <c r="BO34" s="389" t="e">
        <f t="shared" si="26"/>
        <v>#VALUE!</v>
      </c>
      <c r="BP34" s="389" t="e">
        <f t="shared" si="27"/>
        <v>#VALUE!</v>
      </c>
      <c r="BQ34" s="389" t="e">
        <f t="shared" si="28"/>
        <v>#VALUE!</v>
      </c>
      <c r="BR34" s="389" t="e">
        <f t="shared" si="29"/>
        <v>#VALUE!</v>
      </c>
      <c r="BS34" s="389" t="e">
        <f t="shared" si="30"/>
        <v>#VALUE!</v>
      </c>
      <c r="BT34" s="389" t="e">
        <f t="shared" si="31"/>
        <v>#VALUE!</v>
      </c>
      <c r="BU34" s="389" t="e">
        <f t="shared" si="32"/>
        <v>#VALUE!</v>
      </c>
      <c r="BV34" s="389" t="e">
        <f t="shared" si="33"/>
        <v>#VALUE!</v>
      </c>
      <c r="BW34" s="389" t="e">
        <f t="shared" si="34"/>
        <v>#VALUE!</v>
      </c>
      <c r="BX34" s="389" t="e">
        <f t="shared" si="35"/>
        <v>#VALUE!</v>
      </c>
      <c r="BY34" s="389" t="e">
        <f t="shared" si="36"/>
        <v>#VALUE!</v>
      </c>
      <c r="BZ34" s="389">
        <f t="shared" si="37"/>
        <v>1.1032279004571205E-2</v>
      </c>
      <c r="CA34" s="389">
        <f t="shared" si="38"/>
        <v>-1.0451385180333719</v>
      </c>
      <c r="CB34" s="389">
        <f t="shared" si="2"/>
        <v>-1.1417070297046115</v>
      </c>
      <c r="CC34" s="389">
        <f t="shared" si="3"/>
        <v>-1.2493112333808787</v>
      </c>
      <c r="CD34" s="389">
        <f t="shared" si="4"/>
        <v>-1.042655830236821</v>
      </c>
      <c r="CE34" s="389">
        <f t="shared" si="5"/>
        <v>-1.0207893414798226</v>
      </c>
    </row>
    <row r="35" spans="1:83" ht="14.4">
      <c r="A35" s="376" t="s">
        <v>42</v>
      </c>
      <c r="B35" s="378"/>
      <c r="C35" s="388" t="s">
        <v>28</v>
      </c>
      <c r="D35" s="389" t="s">
        <v>89</v>
      </c>
      <c r="E35" s="389" t="s">
        <v>89</v>
      </c>
      <c r="F35" s="389">
        <v>0.35099999999999998</v>
      </c>
      <c r="G35" s="389">
        <v>0.31900000000000001</v>
      </c>
      <c r="H35" s="389" t="s">
        <v>89</v>
      </c>
      <c r="I35" s="389" t="s">
        <v>89</v>
      </c>
      <c r="J35" s="389" t="s">
        <v>89</v>
      </c>
      <c r="K35" s="389" t="s">
        <v>89</v>
      </c>
      <c r="L35" s="389" t="s">
        <v>89</v>
      </c>
      <c r="M35" s="389" t="s">
        <v>89</v>
      </c>
      <c r="N35" s="389" t="s">
        <v>89</v>
      </c>
      <c r="O35" s="389" t="s">
        <v>89</v>
      </c>
      <c r="P35" s="389" t="s">
        <v>89</v>
      </c>
      <c r="Q35" s="389">
        <v>0.40899999999999997</v>
      </c>
      <c r="R35" s="389" t="s">
        <v>89</v>
      </c>
      <c r="S35" s="389" t="s">
        <v>89</v>
      </c>
      <c r="T35" s="389" t="s">
        <v>89</v>
      </c>
      <c r="U35" s="389" t="s">
        <v>89</v>
      </c>
      <c r="V35" s="389">
        <v>0.45100000000000001</v>
      </c>
      <c r="W35" s="389" t="s">
        <v>89</v>
      </c>
      <c r="X35" s="389" t="s">
        <v>89</v>
      </c>
      <c r="Y35" s="389" t="s">
        <v>89</v>
      </c>
      <c r="Z35" s="389" t="s">
        <v>89</v>
      </c>
      <c r="AA35" s="389">
        <v>0.45900000000000002</v>
      </c>
      <c r="AB35" s="389" t="s">
        <v>89</v>
      </c>
      <c r="AC35" s="389" t="s">
        <v>89</v>
      </c>
      <c r="AD35" s="389" t="s">
        <v>89</v>
      </c>
      <c r="AE35" s="389" t="s">
        <v>89</v>
      </c>
      <c r="AF35" s="389">
        <v>0.48</v>
      </c>
      <c r="AG35" s="389" t="s">
        <v>89</v>
      </c>
      <c r="AH35" s="389" t="s">
        <v>89</v>
      </c>
      <c r="AI35" s="389" t="s">
        <v>89</v>
      </c>
      <c r="AJ35" s="389" t="s">
        <v>89</v>
      </c>
      <c r="AK35" s="389">
        <v>0.505</v>
      </c>
      <c r="AL35" s="389" t="s">
        <v>89</v>
      </c>
      <c r="AM35" s="389" t="s">
        <v>89</v>
      </c>
      <c r="AN35" s="389" t="s">
        <v>89</v>
      </c>
      <c r="AO35" s="389" t="s">
        <v>89</v>
      </c>
      <c r="AQ35" s="376" t="s">
        <v>42</v>
      </c>
      <c r="AR35" s="378"/>
      <c r="AS35" s="388" t="s">
        <v>28</v>
      </c>
      <c r="AT35" s="389" t="e">
        <f t="shared" si="1"/>
        <v>#VALUE!</v>
      </c>
      <c r="AU35" s="389" t="e">
        <f t="shared" si="6"/>
        <v>#VALUE!</v>
      </c>
      <c r="AV35" s="389">
        <f t="shared" si="7"/>
        <v>-1.1098752459058177</v>
      </c>
      <c r="AW35" s="389">
        <f t="shared" si="8"/>
        <v>-1.7835224960005451</v>
      </c>
      <c r="AX35" s="389" t="e">
        <f t="shared" si="9"/>
        <v>#VALUE!</v>
      </c>
      <c r="AY35" s="389" t="e">
        <f t="shared" si="10"/>
        <v>#VALUE!</v>
      </c>
      <c r="AZ35" s="389" t="e">
        <f t="shared" si="11"/>
        <v>#VALUE!</v>
      </c>
      <c r="BA35" s="389" t="e">
        <f t="shared" si="12"/>
        <v>#VALUE!</v>
      </c>
      <c r="BB35" s="389" t="e">
        <f t="shared" si="13"/>
        <v>#VALUE!</v>
      </c>
      <c r="BC35" s="389" t="e">
        <f t="shared" si="14"/>
        <v>#VALUE!</v>
      </c>
      <c r="BD35" s="389" t="e">
        <f t="shared" si="15"/>
        <v>#VALUE!</v>
      </c>
      <c r="BE35" s="389" t="e">
        <f t="shared" si="16"/>
        <v>#VALUE!</v>
      </c>
      <c r="BF35" s="389" t="e">
        <f t="shared" si="17"/>
        <v>#VALUE!</v>
      </c>
      <c r="BG35" s="389">
        <f t="shared" si="18"/>
        <v>-0.66438291724906895</v>
      </c>
      <c r="BH35" s="389" t="e">
        <f t="shared" si="19"/>
        <v>#VALUE!</v>
      </c>
      <c r="BI35" s="389" t="e">
        <f t="shared" si="20"/>
        <v>#VALUE!</v>
      </c>
      <c r="BJ35" s="389" t="e">
        <f t="shared" si="21"/>
        <v>#VALUE!</v>
      </c>
      <c r="BK35" s="389" t="e">
        <f t="shared" si="22"/>
        <v>#VALUE!</v>
      </c>
      <c r="BL35" s="389">
        <f t="shared" si="23"/>
        <v>-0.24824799974655823</v>
      </c>
      <c r="BM35" s="389" t="e">
        <f t="shared" si="24"/>
        <v>#VALUE!</v>
      </c>
      <c r="BN35" s="389" t="e">
        <f t="shared" si="25"/>
        <v>#VALUE!</v>
      </c>
      <c r="BO35" s="389" t="e">
        <f t="shared" si="26"/>
        <v>#VALUE!</v>
      </c>
      <c r="BP35" s="389" t="e">
        <f t="shared" si="27"/>
        <v>#VALUE!</v>
      </c>
      <c r="BQ35" s="389">
        <f t="shared" si="28"/>
        <v>-0.54320650079862842</v>
      </c>
      <c r="BR35" s="389" t="e">
        <f t="shared" si="29"/>
        <v>#VALUE!</v>
      </c>
      <c r="BS35" s="389" t="e">
        <f t="shared" si="30"/>
        <v>#VALUE!</v>
      </c>
      <c r="BT35" s="389" t="e">
        <f t="shared" si="31"/>
        <v>#VALUE!</v>
      </c>
      <c r="BU35" s="389" t="e">
        <f t="shared" si="32"/>
        <v>#VALUE!</v>
      </c>
      <c r="BV35" s="389">
        <f t="shared" si="33"/>
        <v>-0.47932861784937852</v>
      </c>
      <c r="BW35" s="389" t="e">
        <f t="shared" si="34"/>
        <v>#VALUE!</v>
      </c>
      <c r="BX35" s="389" t="e">
        <f t="shared" si="35"/>
        <v>#VALUE!</v>
      </c>
      <c r="BY35" s="389" t="e">
        <f t="shared" si="36"/>
        <v>#VALUE!</v>
      </c>
      <c r="BZ35" s="389" t="e">
        <f t="shared" si="37"/>
        <v>#VALUE!</v>
      </c>
      <c r="CA35" s="389">
        <f t="shared" si="38"/>
        <v>-0.46316456246792631</v>
      </c>
      <c r="CB35" s="389" t="e">
        <f t="shared" si="2"/>
        <v>#VALUE!</v>
      </c>
      <c r="CC35" s="389" t="e">
        <f t="shared" si="3"/>
        <v>#VALUE!</v>
      </c>
      <c r="CD35" s="389" t="e">
        <f t="shared" si="4"/>
        <v>#VALUE!</v>
      </c>
      <c r="CE35" s="389" t="e">
        <f t="shared" si="5"/>
        <v>#VALUE!</v>
      </c>
    </row>
    <row r="36" spans="1:83" ht="14.4">
      <c r="A36" s="376" t="s">
        <v>43</v>
      </c>
      <c r="B36" s="378"/>
      <c r="C36" s="388" t="s">
        <v>28</v>
      </c>
      <c r="D36" s="389">
        <v>0.77600000000000002</v>
      </c>
      <c r="E36" s="389">
        <v>0.629</v>
      </c>
      <c r="F36" s="389">
        <v>0.72499999999999998</v>
      </c>
      <c r="G36" s="389">
        <v>0.67500000000000004</v>
      </c>
      <c r="H36" s="389">
        <v>0.65</v>
      </c>
      <c r="I36" s="389">
        <v>0.67200000000000004</v>
      </c>
      <c r="J36" s="389">
        <v>0.73199999999999998</v>
      </c>
      <c r="K36" s="389">
        <v>0.76100000000000001</v>
      </c>
      <c r="L36" s="389">
        <v>0.751</v>
      </c>
      <c r="M36" s="389">
        <v>0.80600000000000005</v>
      </c>
      <c r="N36" s="389">
        <v>0.81899999999999995</v>
      </c>
      <c r="O36" s="389" t="s">
        <v>89</v>
      </c>
      <c r="P36" s="389">
        <v>0.83799999999999997</v>
      </c>
      <c r="Q36" s="389">
        <v>0.84099999999999997</v>
      </c>
      <c r="R36" s="389">
        <v>0.86399999999999999</v>
      </c>
      <c r="S36" s="389">
        <v>0.81399999999999995</v>
      </c>
      <c r="T36" s="389">
        <v>0.76800000000000002</v>
      </c>
      <c r="U36" s="389">
        <v>0.754</v>
      </c>
      <c r="V36" s="389">
        <v>0.751</v>
      </c>
      <c r="W36" s="389">
        <v>0.72299999999999998</v>
      </c>
      <c r="X36" s="389">
        <v>0.72399999999999998</v>
      </c>
      <c r="Y36" s="389">
        <v>0.71499999999999997</v>
      </c>
      <c r="Z36" s="389">
        <v>0.71399999999999997</v>
      </c>
      <c r="AA36" s="389">
        <v>0.72899999999999998</v>
      </c>
      <c r="AB36" s="389">
        <v>0.69699999999999995</v>
      </c>
      <c r="AC36" s="389">
        <v>0.65600000000000003</v>
      </c>
      <c r="AD36" s="389">
        <v>0.626</v>
      </c>
      <c r="AE36" s="389">
        <v>0.63600000000000001</v>
      </c>
      <c r="AF36" s="389">
        <v>0.623</v>
      </c>
      <c r="AG36" s="389">
        <v>0.59499999999999997</v>
      </c>
      <c r="AH36" s="389">
        <v>0.56799999999999995</v>
      </c>
      <c r="AI36" s="389">
        <v>0.49099999999999999</v>
      </c>
      <c r="AJ36" s="389">
        <v>0.44700000000000001</v>
      </c>
      <c r="AK36" s="389">
        <v>0.45500000000000002</v>
      </c>
      <c r="AL36" s="389">
        <v>0.47299999999999998</v>
      </c>
      <c r="AM36" s="389" t="s">
        <v>89</v>
      </c>
      <c r="AN36" s="389" t="s">
        <v>89</v>
      </c>
      <c r="AO36" s="389" t="s">
        <v>89</v>
      </c>
      <c r="AP36" s="11">
        <f>LINEST(AA36:AL36)</f>
        <v>-2.5748251748251745E-2</v>
      </c>
      <c r="AQ36" s="376" t="s">
        <v>43</v>
      </c>
      <c r="AR36" s="378"/>
      <c r="AS36" s="388" t="s">
        <v>28</v>
      </c>
      <c r="AT36" s="389">
        <f t="shared" si="1"/>
        <v>-0.2285220477281327</v>
      </c>
      <c r="AU36" s="389" t="e">
        <f t="shared" si="6"/>
        <v>#DIV/0!</v>
      </c>
      <c r="AV36" s="389">
        <f t="shared" si="7"/>
        <v>-3.8758760522772828E-2</v>
      </c>
      <c r="AW36" s="389">
        <f t="shared" si="8"/>
        <v>0.22364507589469401</v>
      </c>
      <c r="AX36" s="389">
        <f t="shared" si="9"/>
        <v>-0.70710678118654691</v>
      </c>
      <c r="AY36" s="389">
        <f t="shared" si="10"/>
        <v>-0.70710678118654746</v>
      </c>
      <c r="AZ36" s="389">
        <f t="shared" si="11"/>
        <v>-0.70710678118654757</v>
      </c>
      <c r="BA36" s="389">
        <f t="shared" si="12"/>
        <v>-0.70710678118654757</v>
      </c>
      <c r="BB36" s="389">
        <f t="shared" si="13"/>
        <v>0.45782240029401167</v>
      </c>
      <c r="BC36" s="389">
        <f t="shared" si="14"/>
        <v>0.70710678118654746</v>
      </c>
      <c r="BD36" s="389">
        <f t="shared" si="15"/>
        <v>0.70710678118654624</v>
      </c>
      <c r="BE36" s="389" t="e">
        <f t="shared" si="16"/>
        <v>#VALUE!</v>
      </c>
      <c r="BF36" s="389">
        <f t="shared" si="17"/>
        <v>0.70710678118654757</v>
      </c>
      <c r="BG36" s="389">
        <f t="shared" si="18"/>
        <v>1.5411996640361811</v>
      </c>
      <c r="BH36" s="389">
        <f t="shared" si="19"/>
        <v>0.92358339755518204</v>
      </c>
      <c r="BI36" s="389">
        <f t="shared" si="20"/>
        <v>1.1532784162997931</v>
      </c>
      <c r="BJ36" s="389">
        <f t="shared" si="21"/>
        <v>1.1303172650731206</v>
      </c>
      <c r="BK36" s="389">
        <f t="shared" si="22"/>
        <v>0.93408703409342841</v>
      </c>
      <c r="BL36" s="389">
        <f t="shared" si="23"/>
        <v>1.4572726091992632</v>
      </c>
      <c r="BM36" s="389">
        <f t="shared" si="24"/>
        <v>1.3703852487204349</v>
      </c>
      <c r="BN36" s="389">
        <f t="shared" si="25"/>
        <v>1.0209467112053212</v>
      </c>
      <c r="BO36" s="389">
        <f t="shared" si="26"/>
        <v>0.82455793945608324</v>
      </c>
      <c r="BP36" s="389">
        <f t="shared" si="27"/>
        <v>0.80500301967161525</v>
      </c>
      <c r="BQ36" s="389">
        <f t="shared" si="28"/>
        <v>0.71502265621721917</v>
      </c>
      <c r="BR36" s="389">
        <f t="shared" si="29"/>
        <v>0.13183146033263482</v>
      </c>
      <c r="BS36" s="389">
        <f t="shared" si="30"/>
        <v>-0.13697663615571457</v>
      </c>
      <c r="BT36" s="389">
        <f t="shared" si="31"/>
        <v>-0.47966958193285747</v>
      </c>
      <c r="BU36" s="389">
        <f t="shared" si="32"/>
        <v>-0.17295658479367121</v>
      </c>
      <c r="BV36" s="389">
        <f t="shared" si="33"/>
        <v>0.29958038615586097</v>
      </c>
      <c r="BW36" s="389">
        <f t="shared" si="34"/>
        <v>0.16488973374137442</v>
      </c>
      <c r="BX36" s="389">
        <f t="shared" si="35"/>
        <v>-0.10858322333559041</v>
      </c>
      <c r="BY36" s="389">
        <f t="shared" si="36"/>
        <v>-0.1491556511536937</v>
      </c>
      <c r="BZ36" s="389">
        <f t="shared" si="37"/>
        <v>-0.40641492332967083</v>
      </c>
      <c r="CA36" s="389">
        <f t="shared" si="38"/>
        <v>-0.75127048106468153</v>
      </c>
      <c r="CB36" s="389">
        <f t="shared" si="2"/>
        <v>-0.77948436267842647</v>
      </c>
      <c r="CC36" s="389" t="e">
        <f t="shared" si="3"/>
        <v>#VALUE!</v>
      </c>
      <c r="CD36" s="389" t="e">
        <f t="shared" si="4"/>
        <v>#VALUE!</v>
      </c>
      <c r="CE36" s="389" t="e">
        <f t="shared" si="5"/>
        <v>#VALUE!</v>
      </c>
    </row>
    <row r="37" spans="1:83">
      <c r="D37" s="294">
        <f>AVERAGE(D8:D36)</f>
        <v>0.85909090909090902</v>
      </c>
      <c r="E37" s="294">
        <f t="shared" ref="E37:AO37" si="39">AVERAGE(E8:E36)</f>
        <v>0.629</v>
      </c>
      <c r="F37" s="294">
        <f t="shared" si="39"/>
        <v>0.73853333333333315</v>
      </c>
      <c r="G37" s="294">
        <f t="shared" si="39"/>
        <v>0.63533333333333342</v>
      </c>
      <c r="H37" s="294">
        <f t="shared" si="39"/>
        <v>0.71799999999999997</v>
      </c>
      <c r="I37" s="294">
        <f t="shared" si="39"/>
        <v>0.72150000000000003</v>
      </c>
      <c r="J37" s="294">
        <f t="shared" si="39"/>
        <v>0.75</v>
      </c>
      <c r="K37" s="294">
        <f t="shared" si="39"/>
        <v>0.77500000000000002</v>
      </c>
      <c r="L37" s="294">
        <f t="shared" si="39"/>
        <v>0.68533333333333335</v>
      </c>
      <c r="M37" s="294">
        <f t="shared" si="39"/>
        <v>0.78900000000000003</v>
      </c>
      <c r="N37" s="294">
        <f t="shared" si="39"/>
        <v>0.78800000000000003</v>
      </c>
      <c r="O37" s="294">
        <f t="shared" si="39"/>
        <v>0.74</v>
      </c>
      <c r="P37" s="294">
        <f t="shared" si="39"/>
        <v>0.77649999999999997</v>
      </c>
      <c r="Q37" s="294">
        <f t="shared" si="39"/>
        <v>0.53913043478260858</v>
      </c>
      <c r="R37" s="294">
        <f t="shared" si="39"/>
        <v>0.74299999999999999</v>
      </c>
      <c r="S37" s="294">
        <f t="shared" si="39"/>
        <v>0.63966666666666672</v>
      </c>
      <c r="T37" s="294">
        <f t="shared" si="39"/>
        <v>0.627</v>
      </c>
      <c r="U37" s="294">
        <f t="shared" si="39"/>
        <v>0.65866666666666662</v>
      </c>
      <c r="V37" s="294">
        <f t="shared" si="39"/>
        <v>0.49466666666666664</v>
      </c>
      <c r="W37" s="294">
        <f t="shared" si="39"/>
        <v>0.60833333333333328</v>
      </c>
      <c r="X37" s="294">
        <f t="shared" si="39"/>
        <v>0.63460000000000005</v>
      </c>
      <c r="Y37" s="294">
        <f t="shared" si="39"/>
        <v>0.63519999999999999</v>
      </c>
      <c r="Z37" s="294">
        <f t="shared" si="39"/>
        <v>0.62779999999999991</v>
      </c>
      <c r="AA37" s="294">
        <f t="shared" si="39"/>
        <v>0.57556521739130417</v>
      </c>
      <c r="AB37" s="294">
        <f t="shared" si="39"/>
        <v>0.67428571428571427</v>
      </c>
      <c r="AC37" s="294">
        <f t="shared" si="39"/>
        <v>0.67799999999999994</v>
      </c>
      <c r="AD37" s="294">
        <f t="shared" si="39"/>
        <v>0.67414285714285715</v>
      </c>
      <c r="AE37" s="294">
        <f t="shared" si="39"/>
        <v>0.65342857142857136</v>
      </c>
      <c r="AF37" s="294">
        <f t="shared" si="39"/>
        <v>0.56800000000000006</v>
      </c>
      <c r="AG37" s="294">
        <f t="shared" si="39"/>
        <v>0.5605</v>
      </c>
      <c r="AH37" s="294">
        <f t="shared" si="39"/>
        <v>0.58969230769230763</v>
      </c>
      <c r="AI37" s="294">
        <f t="shared" si="39"/>
        <v>0.52300000000000002</v>
      </c>
      <c r="AJ37" s="294">
        <f t="shared" si="39"/>
        <v>0.51417647058823523</v>
      </c>
      <c r="AK37" s="294">
        <f t="shared" si="39"/>
        <v>0.58538095238095234</v>
      </c>
      <c r="AL37" s="294">
        <f t="shared" si="39"/>
        <v>0.5913571428571428</v>
      </c>
      <c r="AM37" s="294">
        <f t="shared" si="39"/>
        <v>0.57853333333333334</v>
      </c>
      <c r="AN37" s="294">
        <f t="shared" si="39"/>
        <v>0.57107142857142845</v>
      </c>
      <c r="AO37" s="294">
        <f t="shared" si="39"/>
        <v>0.6341</v>
      </c>
      <c r="AP37" s="11">
        <f>LINEST(AA37:AL37)</f>
        <v>-9.5371309784058143E-3</v>
      </c>
    </row>
    <row r="38" spans="1:83">
      <c r="D38" s="12">
        <f>STDEV(D6:D36)</f>
        <v>0.36360128012575965</v>
      </c>
      <c r="E38" s="12" t="e">
        <f t="shared" ref="E38:AO38" si="40">STDEV(E6:E36)</f>
        <v>#DIV/0!</v>
      </c>
      <c r="F38" s="12">
        <f t="shared" si="40"/>
        <v>0.34916837253816785</v>
      </c>
      <c r="G38" s="12">
        <f t="shared" si="40"/>
        <v>0.17736436408438591</v>
      </c>
      <c r="H38" s="12">
        <f t="shared" si="40"/>
        <v>9.616652224137047E-2</v>
      </c>
      <c r="I38" s="12">
        <f t="shared" si="40"/>
        <v>7.0003571337468193E-2</v>
      </c>
      <c r="J38" s="12">
        <f t="shared" si="40"/>
        <v>2.5455844122715732E-2</v>
      </c>
      <c r="K38" s="12">
        <f t="shared" si="40"/>
        <v>1.9798989873223347E-2</v>
      </c>
      <c r="L38" s="12">
        <f t="shared" si="40"/>
        <v>0.14343262065048759</v>
      </c>
      <c r="M38" s="12">
        <f t="shared" si="40"/>
        <v>2.4041630560342638E-2</v>
      </c>
      <c r="N38" s="12">
        <f t="shared" si="40"/>
        <v>4.3840620433565909E-2</v>
      </c>
      <c r="O38" s="12" t="e">
        <f t="shared" si="40"/>
        <v>#DIV/0!</v>
      </c>
      <c r="P38" s="12">
        <f t="shared" si="40"/>
        <v>8.6974134085945343E-2</v>
      </c>
      <c r="Q38" s="12">
        <f t="shared" si="40"/>
        <v>0.19586661758466664</v>
      </c>
      <c r="R38" s="12">
        <f t="shared" si="40"/>
        <v>0.13101144988129837</v>
      </c>
      <c r="S38" s="12">
        <f t="shared" si="40"/>
        <v>0.15116326714295808</v>
      </c>
      <c r="T38" s="12">
        <f t="shared" si="40"/>
        <v>0.12474373731775093</v>
      </c>
      <c r="U38" s="12">
        <f t="shared" si="40"/>
        <v>0.10206043960973987</v>
      </c>
      <c r="V38" s="12">
        <f t="shared" si="40"/>
        <v>0.17589936962733588</v>
      </c>
      <c r="W38" s="12">
        <f t="shared" si="40"/>
        <v>8.3674767204137676E-2</v>
      </c>
      <c r="X38" s="12">
        <f t="shared" si="40"/>
        <v>8.7565784794443408E-2</v>
      </c>
      <c r="Y38" s="12">
        <f t="shared" si="40"/>
        <v>9.6779129981623579E-2</v>
      </c>
      <c r="Z38" s="12">
        <f t="shared" si="40"/>
        <v>0.10708034366773382</v>
      </c>
      <c r="AA38" s="12">
        <f t="shared" si="40"/>
        <v>0.21458730191912034</v>
      </c>
      <c r="AB38" s="12">
        <f t="shared" si="40"/>
        <v>0.17229791475398512</v>
      </c>
      <c r="AC38" s="12">
        <f t="shared" si="40"/>
        <v>0.1606113321033113</v>
      </c>
      <c r="AD38" s="12">
        <f t="shared" si="40"/>
        <v>0.10036670857648011</v>
      </c>
      <c r="AE38" s="12">
        <f t="shared" si="40"/>
        <v>0.10076847579618195</v>
      </c>
      <c r="AF38" s="12">
        <f t="shared" si="40"/>
        <v>0.18359012319112708</v>
      </c>
      <c r="AG38" s="12">
        <f t="shared" si="40"/>
        <v>0.20923073388008739</v>
      </c>
      <c r="AH38" s="12">
        <f t="shared" si="40"/>
        <v>0.19977586800186262</v>
      </c>
      <c r="AI38" s="12">
        <f t="shared" si="40"/>
        <v>0.21454098287584444</v>
      </c>
      <c r="AJ38" s="12">
        <f t="shared" si="40"/>
        <v>0.16529036394105001</v>
      </c>
      <c r="AK38" s="12">
        <f t="shared" si="40"/>
        <v>0.17354728512183751</v>
      </c>
      <c r="AL38" s="12">
        <f t="shared" si="40"/>
        <v>0.15184030433971726</v>
      </c>
      <c r="AM38" s="12">
        <f t="shared" si="40"/>
        <v>0.12369482415933791</v>
      </c>
      <c r="AN38" s="12">
        <f t="shared" si="40"/>
        <v>0.14776825113655562</v>
      </c>
      <c r="AO38" s="12">
        <f t="shared" si="40"/>
        <v>0.19896367619353184</v>
      </c>
    </row>
    <row r="41" spans="1:83">
      <c r="D41" s="12" t="s">
        <v>1586</v>
      </c>
    </row>
    <row r="42" spans="1:83">
      <c r="A42" s="390"/>
      <c r="B42" s="391"/>
      <c r="C42" s="12" t="s">
        <v>4</v>
      </c>
      <c r="D42" s="389">
        <v>1.056</v>
      </c>
    </row>
    <row r="43" spans="1:83" ht="13.8" customHeight="1">
      <c r="A43" s="390"/>
      <c r="B43" s="391"/>
      <c r="C43" s="12" t="s">
        <v>8</v>
      </c>
      <c r="D43" s="389">
        <v>0.86499999999999999</v>
      </c>
      <c r="AG43" s="390"/>
      <c r="AH43" s="390"/>
      <c r="AK43" s="69"/>
    </row>
    <row r="44" spans="1:83">
      <c r="A44" s="390"/>
      <c r="B44" s="391"/>
      <c r="C44" s="12" t="s">
        <v>39</v>
      </c>
      <c r="D44" s="389">
        <v>0.82499999999999996</v>
      </c>
      <c r="AG44" s="390"/>
      <c r="AH44" s="390"/>
      <c r="AK44" s="69"/>
    </row>
    <row r="45" spans="1:83">
      <c r="A45" s="390"/>
      <c r="B45" s="391"/>
      <c r="C45" s="12" t="s">
        <v>6</v>
      </c>
      <c r="D45" s="389">
        <v>0.78800000000000003</v>
      </c>
      <c r="AG45" s="392"/>
      <c r="AH45" s="392"/>
      <c r="AK45" s="69"/>
    </row>
    <row r="46" spans="1:83">
      <c r="A46" s="390"/>
      <c r="B46" s="391"/>
      <c r="C46" s="12" t="s">
        <v>9</v>
      </c>
      <c r="D46" s="389">
        <v>0.749</v>
      </c>
      <c r="AG46" s="390"/>
      <c r="AH46" s="390"/>
      <c r="AK46" s="69"/>
    </row>
    <row r="47" spans="1:83">
      <c r="A47" s="390"/>
      <c r="B47" s="391"/>
      <c r="C47" s="12" t="s">
        <v>26</v>
      </c>
      <c r="D47" s="389">
        <v>0.73399999999999999</v>
      </c>
      <c r="AG47" s="390"/>
      <c r="AH47" s="390"/>
      <c r="AK47" s="69"/>
    </row>
    <row r="48" spans="1:83">
      <c r="A48" s="390"/>
      <c r="B48" s="391"/>
      <c r="C48" s="12" t="s">
        <v>40</v>
      </c>
      <c r="D48" s="389">
        <v>0.70499999999999996</v>
      </c>
      <c r="AG48" s="390"/>
      <c r="AH48" s="390"/>
      <c r="AK48" s="69"/>
    </row>
    <row r="49" spans="1:37">
      <c r="A49" s="392"/>
      <c r="B49" s="393"/>
      <c r="C49" s="12" t="s">
        <v>25</v>
      </c>
      <c r="D49" s="389">
        <v>0.64300000000000002</v>
      </c>
      <c r="AK49" s="69"/>
    </row>
    <row r="50" spans="1:37">
      <c r="A50" s="390"/>
      <c r="B50" s="391"/>
      <c r="C50" s="12" t="s">
        <v>21</v>
      </c>
      <c r="D50" s="389">
        <v>0.64200000000000002</v>
      </c>
    </row>
    <row r="51" spans="1:37">
      <c r="A51" s="392"/>
      <c r="B51" s="393"/>
      <c r="C51" s="12" t="s">
        <v>17</v>
      </c>
      <c r="D51" s="389">
        <v>0.56499999999999995</v>
      </c>
    </row>
    <row r="52" spans="1:37">
      <c r="A52" s="390"/>
      <c r="B52" s="391"/>
      <c r="C52" s="12" t="s">
        <v>36</v>
      </c>
      <c r="D52" s="389">
        <v>0.55500000000000005</v>
      </c>
    </row>
    <row r="53" spans="1:37" ht="13.8" customHeight="1">
      <c r="A53" s="390"/>
      <c r="B53" s="391"/>
      <c r="C53" s="12" t="s">
        <v>32</v>
      </c>
      <c r="D53" s="389">
        <v>0.55000000000000004</v>
      </c>
    </row>
    <row r="54" spans="1:37" ht="13.8" customHeight="1">
      <c r="A54" s="390"/>
      <c r="B54" s="391"/>
      <c r="C54" s="12" t="s">
        <v>14</v>
      </c>
      <c r="D54" s="389">
        <v>0.53900000000000003</v>
      </c>
    </row>
    <row r="55" spans="1:37">
      <c r="A55" s="390"/>
      <c r="B55" s="391"/>
      <c r="C55" s="12" t="s">
        <v>10</v>
      </c>
      <c r="D55" s="389">
        <v>0.53</v>
      </c>
    </row>
    <row r="56" spans="1:37">
      <c r="A56" s="390"/>
      <c r="B56" s="391"/>
      <c r="C56" s="12" t="s">
        <v>37</v>
      </c>
      <c r="D56" s="389">
        <v>0.50600000000000001</v>
      </c>
    </row>
    <row r="57" spans="1:37" ht="13.8" customHeight="1">
      <c r="A57" s="390"/>
      <c r="B57" s="391"/>
      <c r="C57" s="12" t="s">
        <v>42</v>
      </c>
      <c r="D57" s="389">
        <v>0.505</v>
      </c>
    </row>
    <row r="58" spans="1:37">
      <c r="A58" s="390"/>
      <c r="B58" s="391"/>
      <c r="C58" s="12" t="s">
        <v>11</v>
      </c>
      <c r="D58" s="389">
        <v>0.48599999999999999</v>
      </c>
    </row>
    <row r="59" spans="1:37">
      <c r="A59" s="390"/>
      <c r="B59" s="391"/>
      <c r="C59" s="12" t="s">
        <v>7</v>
      </c>
      <c r="D59" s="389">
        <v>0.45700000000000002</v>
      </c>
    </row>
    <row r="60" spans="1:37" ht="13.8" customHeight="1">
      <c r="A60" s="390"/>
      <c r="B60" s="391"/>
      <c r="C60" s="12" t="s">
        <v>43</v>
      </c>
      <c r="D60" s="389">
        <v>0.45500000000000002</v>
      </c>
    </row>
    <row r="61" spans="1:37">
      <c r="A61" s="392"/>
      <c r="B61" s="393"/>
      <c r="C61" s="12" t="s">
        <v>1609</v>
      </c>
      <c r="D61" s="394">
        <v>0.45500000000000002</v>
      </c>
    </row>
    <row r="62" spans="1:37" ht="13.8" customHeight="1">
      <c r="A62" s="390"/>
      <c r="B62" s="391"/>
      <c r="C62" s="12" t="s">
        <v>19</v>
      </c>
      <c r="D62" s="389">
        <v>0.44700000000000001</v>
      </c>
    </row>
    <row r="63" spans="1:37" ht="13.8" customHeight="1">
      <c r="A63" s="390"/>
      <c r="B63" s="391"/>
      <c r="C63" s="12" t="s">
        <v>41</v>
      </c>
      <c r="D63" s="389">
        <v>0.40400000000000003</v>
      </c>
    </row>
    <row r="64" spans="1:37">
      <c r="C64" s="12" t="s">
        <v>12</v>
      </c>
      <c r="D64" s="395">
        <v>0.34300000000000003</v>
      </c>
    </row>
  </sheetData>
  <autoFilter ref="C41:D64">
    <sortState ref="C42:D64">
      <sortCondition descending="1" ref="D41:D64"/>
    </sortState>
  </autoFilter>
  <mergeCells count="76">
    <mergeCell ref="AQ36:AR36"/>
    <mergeCell ref="AQ31:AR31"/>
    <mergeCell ref="AQ32:AR32"/>
    <mergeCell ref="AQ33:AR33"/>
    <mergeCell ref="AQ34:AR34"/>
    <mergeCell ref="AQ35:AR35"/>
    <mergeCell ref="AQ26:AR26"/>
    <mergeCell ref="AQ27:AR27"/>
    <mergeCell ref="AQ28:AR28"/>
    <mergeCell ref="AQ29:AR29"/>
    <mergeCell ref="AQ30:AR30"/>
    <mergeCell ref="AQ21:AR21"/>
    <mergeCell ref="AQ22:AR22"/>
    <mergeCell ref="AQ23:AR23"/>
    <mergeCell ref="AQ24:AR24"/>
    <mergeCell ref="AQ25:AR25"/>
    <mergeCell ref="AQ16:AR16"/>
    <mergeCell ref="AQ17:AR17"/>
    <mergeCell ref="AQ18:AR18"/>
    <mergeCell ref="AQ19:AR19"/>
    <mergeCell ref="AQ20:AR20"/>
    <mergeCell ref="AQ11:AR11"/>
    <mergeCell ref="AQ12:AR12"/>
    <mergeCell ref="AQ13:AR13"/>
    <mergeCell ref="AQ14:AR14"/>
    <mergeCell ref="AQ15:AR15"/>
    <mergeCell ref="AQ6:AR6"/>
    <mergeCell ref="AQ7:AR7"/>
    <mergeCell ref="AQ8:AR8"/>
    <mergeCell ref="AQ9:AR9"/>
    <mergeCell ref="AQ10:AR10"/>
    <mergeCell ref="A5:B5"/>
    <mergeCell ref="D1:AO1"/>
    <mergeCell ref="AT1:CE1"/>
    <mergeCell ref="AQ2:AS2"/>
    <mergeCell ref="AT2:CE2"/>
    <mergeCell ref="AQ3:AS3"/>
    <mergeCell ref="AT3:CE3"/>
    <mergeCell ref="AQ4:AS4"/>
    <mergeCell ref="AQ5:AR5"/>
    <mergeCell ref="A2:C2"/>
    <mergeCell ref="D2:AO2"/>
    <mergeCell ref="A3:C3"/>
    <mergeCell ref="D3:AO3"/>
    <mergeCell ref="A4:C4"/>
    <mergeCell ref="A17:B17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29:B29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36:B36"/>
    <mergeCell ref="A30:B30"/>
    <mergeCell ref="A31:B31"/>
    <mergeCell ref="A32:B32"/>
    <mergeCell ref="A33:B33"/>
    <mergeCell ref="A34:B34"/>
    <mergeCell ref="A35:B35"/>
  </mergeCells>
  <hyperlinks>
    <hyperlink ref="D2" r:id="rId1" display="http://stats.oecd.org/OECDStat_Metadata/ShowMetadata.ashx?Dataset=FOREST&amp;Coords=[VAR].[INT_USE]&amp;ShowOnWeb=true&amp;Lang=en"/>
    <hyperlink ref="A6" r:id="rId2" display="http://stats.oecd.org/OECDStat_Metadata/ShowMetadata.ashx?Dataset=FOREST&amp;Coords=[COU].[AUT]&amp;ShowOnWeb=true&amp;Lang=en"/>
    <hyperlink ref="A7" r:id="rId3" display="http://stats.oecd.org/OECDStat_Metadata/ShowMetadata.ashx?Dataset=FOREST&amp;Coords=[COU].[BEL]&amp;ShowOnWeb=true&amp;Lang=en"/>
    <hyperlink ref="A9" r:id="rId4" display="http://stats.oecd.org/OECDStat_Metadata/ShowMetadata.ashx?Dataset=FOREST&amp;Coords=[COU].[CZE]&amp;ShowOnWeb=true&amp;Lang=en"/>
    <hyperlink ref="A10" r:id="rId5" display="http://stats.oecd.org/OECDStat_Metadata/ShowMetadata.ashx?Dataset=FOREST&amp;Coords=[COU].[DNK]&amp;ShowOnWeb=true&amp;Lang=en"/>
    <hyperlink ref="A11" r:id="rId6" display="http://stats.oecd.org/OECDStat_Metadata/ShowMetadata.ashx?Dataset=FOREST&amp;Coords=[COU].[EST]&amp;ShowOnWeb=true&amp;Lang=en"/>
    <hyperlink ref="A12" r:id="rId7" display="http://stats.oecd.org/OECDStat_Metadata/ShowMetadata.ashx?Dataset=FOREST&amp;Coords=[COU].[FIN]&amp;ShowOnWeb=true&amp;Lang=en"/>
    <hyperlink ref="A13" r:id="rId8" display="http://stats.oecd.org/OECDStat_Metadata/ShowMetadata.ashx?Dataset=FOREST&amp;Coords=[COU].[FRA]&amp;ShowOnWeb=true&amp;Lang=en"/>
    <hyperlink ref="A14" r:id="rId9" display="http://stats.oecd.org/OECDStat_Metadata/ShowMetadata.ashx?Dataset=FOREST&amp;Coords=[COU].[DEU]&amp;ShowOnWeb=true&amp;Lang=en"/>
    <hyperlink ref="A17" r:id="rId10" display="http://stats.oecd.org/OECDStat_Metadata/ShowMetadata.ashx?Dataset=FOREST&amp;Coords=[COU].[IRL]&amp;ShowOnWeb=true&amp;Lang=en"/>
    <hyperlink ref="A20" r:id="rId11" display="http://stats.oecd.org/OECDStat_Metadata/ShowMetadata.ashx?Dataset=FOREST&amp;Coords=[COU].[KOR]&amp;ShowOnWeb=true&amp;Lang=en"/>
    <hyperlink ref="A21" r:id="rId12" display="http://stats.oecd.org/OECDStat_Metadata/ShowMetadata.ashx?Dataset=FOREST&amp;Coords=[COU].[LVA]&amp;ShowOnWeb=true&amp;Lang=en"/>
    <hyperlink ref="A22" r:id="rId13" display="http://stats.oecd.org/OECDStat_Metadata/ShowMetadata.ashx?Dataset=FOREST&amp;Coords=[COU].[LUX]&amp;ShowOnWeb=true&amp;Lang=en"/>
    <hyperlink ref="A23" r:id="rId14" display="http://stats.oecd.org/OECDStat_Metadata/ShowMetadata.ashx?Dataset=FOREST&amp;Coords=[COU].[MEX]&amp;ShowOnWeb=true&amp;Lang=en"/>
    <hyperlink ref="A24" r:id="rId15" display="http://stats.oecd.org/OECDStat_Metadata/ShowMetadata.ashx?Dataset=FOREST&amp;Coords=[COU].[NLD]&amp;ShowOnWeb=true&amp;Lang=en"/>
    <hyperlink ref="A25" r:id="rId16" display="http://stats.oecd.org/OECDStat_Metadata/ShowMetadata.ashx?Dataset=FOREST&amp;Coords=[COU].[NZL]&amp;ShowOnWeb=true&amp;Lang=en"/>
    <hyperlink ref="A26" r:id="rId17" display="http://stats.oecd.org/OECDStat_Metadata/ShowMetadata.ashx?Dataset=FOREST&amp;Coords=[COU].[NOR]&amp;ShowOnWeb=true&amp;Lang=en"/>
    <hyperlink ref="A27" r:id="rId18" display="http://stats.oecd.org/OECDStat_Metadata/ShowMetadata.ashx?Dataset=FOREST&amp;Coords=[COU].[POL]&amp;ShowOnWeb=true&amp;Lang=en"/>
    <hyperlink ref="A28" r:id="rId19" display="http://stats.oecd.org/OECDStat_Metadata/ShowMetadata.ashx?Dataset=FOREST&amp;Coords=[COU].[PRT]&amp;ShowOnWeb=true&amp;Lang=en"/>
    <hyperlink ref="A29" r:id="rId20" display="http://stats.oecd.org/OECDStat_Metadata/ShowMetadata.ashx?Dataset=FOREST&amp;Coords=[COU].[SVK]&amp;ShowOnWeb=true&amp;Lang=en"/>
    <hyperlink ref="A30" r:id="rId21" display="http://stats.oecd.org/OECDStat_Metadata/ShowMetadata.ashx?Dataset=FOREST&amp;Coords=[COU].[SVN]&amp;ShowOnWeb=true&amp;Lang=en"/>
    <hyperlink ref="A31" r:id="rId22" display="http://stats.oecd.org/OECDStat_Metadata/ShowMetadata.ashx?Dataset=FOREST&amp;Coords=[COU].[ESP]&amp;ShowOnWeb=true&amp;Lang=en"/>
    <hyperlink ref="A32" r:id="rId23" display="http://stats.oecd.org/OECDStat_Metadata/ShowMetadata.ashx?Dataset=FOREST&amp;Coords=[COU].[SWE]&amp;ShowOnWeb=true&amp;Lang=en"/>
    <hyperlink ref="A33" r:id="rId24" display="http://stats.oecd.org/OECDStat_Metadata/ShowMetadata.ashx?Dataset=FOREST&amp;Coords=[COU].[CHE]&amp;ShowOnWeb=true&amp;Lang=en"/>
    <hyperlink ref="A35" r:id="rId25" display="http://stats.oecd.org/OECDStat_Metadata/ShowMetadata.ashx?Dataset=FOREST&amp;Coords=[COU].[GBR]&amp;ShowOnWeb=true&amp;Lang=en"/>
    <hyperlink ref="A36" r:id="rId26" display="http://stats.oecd.org/OECDStat_Metadata/ShowMetadata.ashx?Dataset=FOREST&amp;Coords=[COU].[USA]&amp;ShowOnWeb=true&amp;Lang=en"/>
    <hyperlink ref="AT2" r:id="rId27" display="http://stats.oecd.org/OECDStat_Metadata/ShowMetadata.ashx?Dataset=FOREST&amp;Coords=[VAR].[INT_USE]&amp;ShowOnWeb=true&amp;Lang=en"/>
    <hyperlink ref="AQ6" r:id="rId28" display="http://stats.oecd.org/OECDStat_Metadata/ShowMetadata.ashx?Dataset=FOREST&amp;Coords=[COU].[AUT]&amp;ShowOnWeb=true&amp;Lang=en"/>
    <hyperlink ref="AQ7" r:id="rId29" display="http://stats.oecd.org/OECDStat_Metadata/ShowMetadata.ashx?Dataset=FOREST&amp;Coords=[COU].[BEL]&amp;ShowOnWeb=true&amp;Lang=en"/>
    <hyperlink ref="AQ9" r:id="rId30" display="http://stats.oecd.org/OECDStat_Metadata/ShowMetadata.ashx?Dataset=FOREST&amp;Coords=[COU].[CZE]&amp;ShowOnWeb=true&amp;Lang=en"/>
    <hyperlink ref="AQ10" r:id="rId31" display="http://stats.oecd.org/OECDStat_Metadata/ShowMetadata.ashx?Dataset=FOREST&amp;Coords=[COU].[DNK]&amp;ShowOnWeb=true&amp;Lang=en"/>
    <hyperlink ref="AQ11" r:id="rId32" display="http://stats.oecd.org/OECDStat_Metadata/ShowMetadata.ashx?Dataset=FOREST&amp;Coords=[COU].[EST]&amp;ShowOnWeb=true&amp;Lang=en"/>
    <hyperlink ref="AQ12" r:id="rId33" display="http://stats.oecd.org/OECDStat_Metadata/ShowMetadata.ashx?Dataset=FOREST&amp;Coords=[COU].[FIN]&amp;ShowOnWeb=true&amp;Lang=en"/>
    <hyperlink ref="AQ13" r:id="rId34" display="http://stats.oecd.org/OECDStat_Metadata/ShowMetadata.ashx?Dataset=FOREST&amp;Coords=[COU].[FRA]&amp;ShowOnWeb=true&amp;Lang=en"/>
    <hyperlink ref="AQ14" r:id="rId35" display="http://stats.oecd.org/OECDStat_Metadata/ShowMetadata.ashx?Dataset=FOREST&amp;Coords=[COU].[DEU]&amp;ShowOnWeb=true&amp;Lang=en"/>
    <hyperlink ref="AQ17" r:id="rId36" display="http://stats.oecd.org/OECDStat_Metadata/ShowMetadata.ashx?Dataset=FOREST&amp;Coords=[COU].[IRL]&amp;ShowOnWeb=true&amp;Lang=en"/>
    <hyperlink ref="AQ20" r:id="rId37" display="http://stats.oecd.org/OECDStat_Metadata/ShowMetadata.ashx?Dataset=FOREST&amp;Coords=[COU].[KOR]&amp;ShowOnWeb=true&amp;Lang=en"/>
    <hyperlink ref="AQ21" r:id="rId38" display="http://stats.oecd.org/OECDStat_Metadata/ShowMetadata.ashx?Dataset=FOREST&amp;Coords=[COU].[LVA]&amp;ShowOnWeb=true&amp;Lang=en"/>
    <hyperlink ref="AQ22" r:id="rId39" display="http://stats.oecd.org/OECDStat_Metadata/ShowMetadata.ashx?Dataset=FOREST&amp;Coords=[COU].[LUX]&amp;ShowOnWeb=true&amp;Lang=en"/>
    <hyperlink ref="AQ23" r:id="rId40" display="http://stats.oecd.org/OECDStat_Metadata/ShowMetadata.ashx?Dataset=FOREST&amp;Coords=[COU].[MEX]&amp;ShowOnWeb=true&amp;Lang=en"/>
    <hyperlink ref="AQ24" r:id="rId41" display="http://stats.oecd.org/OECDStat_Metadata/ShowMetadata.ashx?Dataset=FOREST&amp;Coords=[COU].[NLD]&amp;ShowOnWeb=true&amp;Lang=en"/>
    <hyperlink ref="AQ25" r:id="rId42" display="http://stats.oecd.org/OECDStat_Metadata/ShowMetadata.ashx?Dataset=FOREST&amp;Coords=[COU].[NZL]&amp;ShowOnWeb=true&amp;Lang=en"/>
    <hyperlink ref="AQ26" r:id="rId43" display="http://stats.oecd.org/OECDStat_Metadata/ShowMetadata.ashx?Dataset=FOREST&amp;Coords=[COU].[NOR]&amp;ShowOnWeb=true&amp;Lang=en"/>
    <hyperlink ref="AQ27" r:id="rId44" display="http://stats.oecd.org/OECDStat_Metadata/ShowMetadata.ashx?Dataset=FOREST&amp;Coords=[COU].[POL]&amp;ShowOnWeb=true&amp;Lang=en"/>
    <hyperlink ref="AQ28" r:id="rId45" display="http://stats.oecd.org/OECDStat_Metadata/ShowMetadata.ashx?Dataset=FOREST&amp;Coords=[COU].[PRT]&amp;ShowOnWeb=true&amp;Lang=en"/>
    <hyperlink ref="AQ29" r:id="rId46" display="http://stats.oecd.org/OECDStat_Metadata/ShowMetadata.ashx?Dataset=FOREST&amp;Coords=[COU].[SVK]&amp;ShowOnWeb=true&amp;Lang=en"/>
    <hyperlink ref="AQ30" r:id="rId47" display="http://stats.oecd.org/OECDStat_Metadata/ShowMetadata.ashx?Dataset=FOREST&amp;Coords=[COU].[SVN]&amp;ShowOnWeb=true&amp;Lang=en"/>
    <hyperlink ref="AQ31" r:id="rId48" display="http://stats.oecd.org/OECDStat_Metadata/ShowMetadata.ashx?Dataset=FOREST&amp;Coords=[COU].[ESP]&amp;ShowOnWeb=true&amp;Lang=en"/>
    <hyperlink ref="AQ32" r:id="rId49" display="http://stats.oecd.org/OECDStat_Metadata/ShowMetadata.ashx?Dataset=FOREST&amp;Coords=[COU].[SWE]&amp;ShowOnWeb=true&amp;Lang=en"/>
    <hyperlink ref="AQ33" r:id="rId50" display="http://stats.oecd.org/OECDStat_Metadata/ShowMetadata.ashx?Dataset=FOREST&amp;Coords=[COU].[CHE]&amp;ShowOnWeb=true&amp;Lang=en"/>
    <hyperlink ref="AQ35" r:id="rId51" display="http://stats.oecd.org/OECDStat_Metadata/ShowMetadata.ashx?Dataset=FOREST&amp;Coords=[COU].[GBR]&amp;ShowOnWeb=true&amp;Lang=en"/>
    <hyperlink ref="AQ36" r:id="rId52" display="http://stats.oecd.org/OECDStat_Metadata/ShowMetadata.ashx?Dataset=FOREST&amp;Coords=[COU].[USA]&amp;ShowOnWeb=true&amp;Lang=en"/>
  </hyperlinks>
  <pageMargins left="0.7" right="0.7" top="0.75" bottom="0.75" header="0.3" footer="0.3"/>
  <pageSetup paperSize="9" orientation="portrait" r:id="rId53"/>
  <drawing r:id="rId54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40"/>
  <sheetViews>
    <sheetView workbookViewId="0">
      <selection sqref="A1:C1"/>
    </sheetView>
  </sheetViews>
  <sheetFormatPr defaultRowHeight="13.8"/>
  <cols>
    <col min="1" max="16" width="9" style="12"/>
    <col min="17" max="20" width="10" style="12" bestFit="1" customWidth="1"/>
    <col min="21" max="21" width="10.25" style="12" customWidth="1"/>
    <col min="22" max="25" width="10" style="12" bestFit="1" customWidth="1"/>
    <col min="26" max="26" width="11.625" style="12" bestFit="1" customWidth="1"/>
    <col min="27" max="16384" width="9" style="12"/>
  </cols>
  <sheetData>
    <row r="1" spans="1:26">
      <c r="A1" s="419" t="s">
        <v>1727</v>
      </c>
      <c r="B1" s="420"/>
      <c r="C1" s="421"/>
      <c r="D1" s="422" t="s">
        <v>1728</v>
      </c>
      <c r="E1" s="423"/>
      <c r="F1" s="423"/>
      <c r="G1" s="423"/>
      <c r="H1" s="423"/>
      <c r="I1" s="423"/>
      <c r="J1" s="423"/>
      <c r="K1" s="423"/>
      <c r="L1" s="424"/>
    </row>
    <row r="2" spans="1:26">
      <c r="A2" s="419" t="s">
        <v>83</v>
      </c>
      <c r="B2" s="420"/>
      <c r="C2" s="421"/>
      <c r="D2" s="422" t="s">
        <v>81</v>
      </c>
      <c r="E2" s="423"/>
      <c r="F2" s="423"/>
      <c r="G2" s="423"/>
      <c r="H2" s="423"/>
      <c r="I2" s="423"/>
      <c r="J2" s="423"/>
      <c r="K2" s="423"/>
      <c r="L2" s="424"/>
    </row>
    <row r="3" spans="1:26" ht="41.4">
      <c r="A3" s="425" t="s">
        <v>1729</v>
      </c>
      <c r="B3" s="426"/>
      <c r="C3" s="427"/>
      <c r="D3" s="428" t="s">
        <v>1730</v>
      </c>
      <c r="E3" s="428" t="s">
        <v>1731</v>
      </c>
      <c r="F3" s="428" t="s">
        <v>1732</v>
      </c>
      <c r="G3" s="428" t="s">
        <v>1733</v>
      </c>
      <c r="H3" s="428" t="s">
        <v>1734</v>
      </c>
      <c r="I3" s="428" t="s">
        <v>1735</v>
      </c>
      <c r="J3" s="428" t="s">
        <v>1736</v>
      </c>
      <c r="K3" s="428" t="s">
        <v>1737</v>
      </c>
      <c r="L3" s="428" t="s">
        <v>1738</v>
      </c>
      <c r="N3" s="425" t="s">
        <v>1729</v>
      </c>
      <c r="O3" s="426"/>
      <c r="P3" s="427"/>
      <c r="Q3" s="428" t="s">
        <v>1730</v>
      </c>
      <c r="R3" s="428" t="s">
        <v>1731</v>
      </c>
      <c r="S3" s="428" t="s">
        <v>1732</v>
      </c>
      <c r="T3" s="428" t="s">
        <v>1733</v>
      </c>
      <c r="U3" s="428" t="s">
        <v>1734</v>
      </c>
      <c r="V3" s="428" t="s">
        <v>1735</v>
      </c>
      <c r="W3" s="428" t="s">
        <v>1736</v>
      </c>
      <c r="X3" s="428" t="s">
        <v>1737</v>
      </c>
      <c r="Y3" s="428" t="s">
        <v>1738</v>
      </c>
    </row>
    <row r="4" spans="1:26">
      <c r="A4" s="429" t="s">
        <v>47</v>
      </c>
      <c r="B4" s="430"/>
      <c r="C4" s="431" t="s">
        <v>28</v>
      </c>
      <c r="D4" s="431" t="s">
        <v>28</v>
      </c>
      <c r="E4" s="431" t="s">
        <v>28</v>
      </c>
      <c r="F4" s="431" t="s">
        <v>28</v>
      </c>
      <c r="G4" s="431" t="s">
        <v>28</v>
      </c>
      <c r="H4" s="431" t="s">
        <v>28</v>
      </c>
      <c r="I4" s="431" t="s">
        <v>28</v>
      </c>
      <c r="J4" s="431" t="s">
        <v>28</v>
      </c>
      <c r="K4" s="431" t="s">
        <v>28</v>
      </c>
      <c r="L4" s="431" t="s">
        <v>28</v>
      </c>
      <c r="N4" s="429" t="s">
        <v>47</v>
      </c>
      <c r="O4" s="430"/>
      <c r="P4" s="431" t="s">
        <v>28</v>
      </c>
      <c r="Q4" s="431" t="s">
        <v>28</v>
      </c>
      <c r="R4" s="431" t="s">
        <v>28</v>
      </c>
      <c r="S4" s="431" t="s">
        <v>28</v>
      </c>
      <c r="T4" s="431" t="s">
        <v>28</v>
      </c>
      <c r="U4" s="431" t="s">
        <v>28</v>
      </c>
      <c r="V4" s="431" t="s">
        <v>28</v>
      </c>
      <c r="W4" s="431" t="s">
        <v>28</v>
      </c>
      <c r="X4" s="431" t="s">
        <v>28</v>
      </c>
      <c r="Y4" s="431" t="s">
        <v>28</v>
      </c>
    </row>
    <row r="5" spans="1:26">
      <c r="A5" s="422" t="s">
        <v>27</v>
      </c>
      <c r="B5" s="424"/>
      <c r="C5" s="431" t="s">
        <v>28</v>
      </c>
      <c r="D5" s="432">
        <v>24.439</v>
      </c>
      <c r="E5" s="432">
        <v>14.106999999999999</v>
      </c>
      <c r="F5" s="432">
        <v>5.8529999999999998</v>
      </c>
      <c r="G5" s="432">
        <v>12.134</v>
      </c>
      <c r="H5" s="432" t="s">
        <v>89</v>
      </c>
      <c r="I5" s="432">
        <v>6.5279999999999996</v>
      </c>
      <c r="J5" s="432">
        <v>0.10199999999999999</v>
      </c>
      <c r="K5" s="432" t="s">
        <v>89</v>
      </c>
      <c r="L5" s="432">
        <v>5.3999999999999999E-2</v>
      </c>
      <c r="N5" s="422" t="s">
        <v>27</v>
      </c>
      <c r="O5" s="424"/>
      <c r="P5" s="431" t="s">
        <v>28</v>
      </c>
      <c r="Q5" s="433">
        <f>(D5-D$39)/D$40</f>
        <v>0.49535048555811245</v>
      </c>
      <c r="R5" s="433">
        <f t="shared" ref="R5:Y5" si="0">(E5-E$39)/E$40</f>
        <v>-0.63810419137440788</v>
      </c>
      <c r="S5" s="433">
        <f t="shared" si="0"/>
        <v>-1.4387451599550962</v>
      </c>
      <c r="T5" s="433">
        <f t="shared" si="0"/>
        <v>-1.3396900048283618</v>
      </c>
      <c r="U5" s="433" t="s">
        <v>1669</v>
      </c>
      <c r="V5" s="433">
        <f t="shared" si="0"/>
        <v>-0.84377241452052598</v>
      </c>
      <c r="W5" s="433">
        <f t="shared" si="0"/>
        <v>-1.6780997374700133</v>
      </c>
      <c r="X5" s="433" t="s">
        <v>1669</v>
      </c>
      <c r="Y5" s="433">
        <f t="shared" si="0"/>
        <v>-0.90892851532975116</v>
      </c>
      <c r="Z5" s="294">
        <f>AVERAGE(Q5:Y5)</f>
        <v>-0.90742707684572044</v>
      </c>
    </row>
    <row r="6" spans="1:26">
      <c r="A6" s="422" t="s">
        <v>20</v>
      </c>
      <c r="B6" s="424"/>
      <c r="C6" s="431" t="s">
        <v>28</v>
      </c>
      <c r="D6" s="432">
        <v>26.733000000000001</v>
      </c>
      <c r="E6" s="432">
        <v>27.273</v>
      </c>
      <c r="F6" s="432">
        <v>64.286000000000001</v>
      </c>
      <c r="G6" s="432">
        <v>60</v>
      </c>
      <c r="H6" s="432">
        <v>46.429000000000002</v>
      </c>
      <c r="I6" s="432">
        <v>33.39</v>
      </c>
      <c r="J6" s="432" t="s">
        <v>89</v>
      </c>
      <c r="K6" s="432" t="s">
        <v>89</v>
      </c>
      <c r="L6" s="432" t="s">
        <v>89</v>
      </c>
      <c r="N6" s="422" t="s">
        <v>20</v>
      </c>
      <c r="O6" s="424"/>
      <c r="P6" s="431" t="s">
        <v>28</v>
      </c>
      <c r="Q6" s="433">
        <f t="shared" ref="Q6:Q38" si="1">(D6-D$39)/D$40</f>
        <v>0.74657951296637459</v>
      </c>
      <c r="R6" s="433">
        <f t="shared" ref="R6:R38" si="2">(E6-E$39)/E$40</f>
        <v>0.47733975273050794</v>
      </c>
      <c r="S6" s="433">
        <f t="shared" ref="S6:S38" si="3">(F6-F$39)/F$40</f>
        <v>1.357885720016397</v>
      </c>
      <c r="T6" s="433">
        <f t="shared" ref="T6:T38" si="4">(G6-G$39)/G$40</f>
        <v>1.4954094170797416</v>
      </c>
      <c r="U6" s="433">
        <f t="shared" ref="U6:U38" si="5">(H6-H$39)/H$40</f>
        <v>1.4626232000319905</v>
      </c>
      <c r="V6" s="433">
        <f t="shared" ref="V6:V38" si="6">(I6-I$39)/I$40</f>
        <v>1.9683257948782504</v>
      </c>
      <c r="W6" s="433" t="s">
        <v>1669</v>
      </c>
      <c r="X6" s="433" t="s">
        <v>1669</v>
      </c>
      <c r="Y6" s="433" t="s">
        <v>1669</v>
      </c>
      <c r="Z6" s="294">
        <f t="shared" ref="Z6:Z38" si="7">AVERAGE(Q6:Y6)</f>
        <v>1.2513605662838769</v>
      </c>
    </row>
    <row r="7" spans="1:26">
      <c r="A7" s="422" t="s">
        <v>4</v>
      </c>
      <c r="B7" s="424"/>
      <c r="C7" s="431" t="s">
        <v>28</v>
      </c>
      <c r="D7" s="432">
        <v>21.428999999999998</v>
      </c>
      <c r="E7" s="432">
        <v>20.454999999999998</v>
      </c>
      <c r="F7" s="432">
        <v>40</v>
      </c>
      <c r="G7" s="432">
        <v>31.579000000000001</v>
      </c>
      <c r="H7" s="432">
        <v>34.884</v>
      </c>
      <c r="I7" s="432">
        <v>23.266999999999999</v>
      </c>
      <c r="J7" s="432">
        <v>26.870999999999999</v>
      </c>
      <c r="K7" s="432">
        <v>59.069000000000003</v>
      </c>
      <c r="L7" s="432">
        <v>20.283000000000001</v>
      </c>
      <c r="N7" s="422" t="s">
        <v>4</v>
      </c>
      <c r="O7" s="424"/>
      <c r="P7" s="431" t="s">
        <v>28</v>
      </c>
      <c r="Q7" s="433">
        <f t="shared" si="1"/>
        <v>0.16570821332669608</v>
      </c>
      <c r="R7" s="433">
        <f t="shared" si="2"/>
        <v>-0.10029178387190113</v>
      </c>
      <c r="S7" s="433">
        <f t="shared" si="3"/>
        <v>0.19554633044222336</v>
      </c>
      <c r="T7" s="433">
        <f t="shared" si="4"/>
        <v>-0.18796418150903127</v>
      </c>
      <c r="U7" s="433">
        <f t="shared" si="5"/>
        <v>0.57993553161898559</v>
      </c>
      <c r="V7" s="433">
        <f t="shared" si="6"/>
        <v>0.90858079548342441</v>
      </c>
      <c r="W7" s="433">
        <f t="shared" ref="W7:W35" si="8">(J7-J$39)/J$40</f>
        <v>0.45115649772077571</v>
      </c>
      <c r="X7" s="433">
        <f t="shared" ref="X7:X37" si="9">(K7-K$39)/K$40</f>
        <v>1.7274885332780281</v>
      </c>
      <c r="Y7" s="433">
        <f t="shared" ref="Y7:Y37" si="10">(L7-L$39)/L$40</f>
        <v>0.84085402526841524</v>
      </c>
      <c r="Z7" s="294">
        <f t="shared" si="7"/>
        <v>0.50900155130640179</v>
      </c>
    </row>
    <row r="8" spans="1:26">
      <c r="A8" s="422" t="s">
        <v>29</v>
      </c>
      <c r="B8" s="424"/>
      <c r="C8" s="431" t="s">
        <v>28</v>
      </c>
      <c r="D8" s="432">
        <v>18.806999999999999</v>
      </c>
      <c r="E8" s="432">
        <v>8.8859999999999992</v>
      </c>
      <c r="F8" s="432">
        <v>60.417000000000002</v>
      </c>
      <c r="G8" s="432">
        <v>34.042999999999999</v>
      </c>
      <c r="H8" s="432">
        <v>27.488</v>
      </c>
      <c r="I8" s="432">
        <v>2.9350000000000001</v>
      </c>
      <c r="J8" s="432">
        <v>1.093</v>
      </c>
      <c r="K8" s="432" t="s">
        <v>89</v>
      </c>
      <c r="L8" s="432" t="s">
        <v>89</v>
      </c>
      <c r="N8" s="422" t="s">
        <v>29</v>
      </c>
      <c r="O8" s="424"/>
      <c r="P8" s="431" t="s">
        <v>28</v>
      </c>
      <c r="Q8" s="433">
        <f t="shared" si="1"/>
        <v>-0.12144196534133492</v>
      </c>
      <c r="R8" s="433">
        <f t="shared" si="2"/>
        <v>-1.0804354105884262</v>
      </c>
      <c r="S8" s="433">
        <f t="shared" si="3"/>
        <v>1.1727135591721873</v>
      </c>
      <c r="T8" s="433">
        <f t="shared" si="4"/>
        <v>-4.202165496447851E-2</v>
      </c>
      <c r="U8" s="433">
        <f t="shared" si="5"/>
        <v>1.4464938671165299E-2</v>
      </c>
      <c r="V8" s="433">
        <f t="shared" si="6"/>
        <v>-1.2199122725493325</v>
      </c>
      <c r="W8" s="433">
        <f t="shared" si="8"/>
        <v>-1.5992737473667569</v>
      </c>
      <c r="X8" s="433" t="s">
        <v>1669</v>
      </c>
      <c r="Y8" s="433" t="s">
        <v>1669</v>
      </c>
      <c r="Z8" s="294">
        <f t="shared" si="7"/>
        <v>-0.41084379328099668</v>
      </c>
    </row>
    <row r="9" spans="1:26">
      <c r="A9" s="422" t="s">
        <v>44</v>
      </c>
      <c r="B9" s="424"/>
      <c r="C9" s="431" t="s">
        <v>28</v>
      </c>
      <c r="D9" s="432">
        <v>25.713999999999999</v>
      </c>
      <c r="E9" s="432">
        <v>10.846</v>
      </c>
      <c r="F9" s="432">
        <v>25.190999999999999</v>
      </c>
      <c r="G9" s="432">
        <v>57.143000000000001</v>
      </c>
      <c r="H9" s="432" t="s">
        <v>89</v>
      </c>
      <c r="I9" s="432" t="s">
        <v>89</v>
      </c>
      <c r="J9" s="432" t="s">
        <v>89</v>
      </c>
      <c r="K9" s="432" t="s">
        <v>89</v>
      </c>
      <c r="L9" s="432">
        <v>0.42699999999999999</v>
      </c>
      <c r="N9" s="422" t="s">
        <v>44</v>
      </c>
      <c r="O9" s="424"/>
      <c r="P9" s="431" t="s">
        <v>28</v>
      </c>
      <c r="Q9" s="433">
        <f t="shared" si="1"/>
        <v>0.63498300950995801</v>
      </c>
      <c r="R9" s="433">
        <f t="shared" si="2"/>
        <v>-0.91438117008670705</v>
      </c>
      <c r="S9" s="433">
        <f t="shared" si="3"/>
        <v>-0.51321937902841563</v>
      </c>
      <c r="T9" s="433">
        <f t="shared" si="4"/>
        <v>1.3261895313907046</v>
      </c>
      <c r="U9" s="433" t="s">
        <v>1669</v>
      </c>
      <c r="V9" s="433" t="s">
        <v>1669</v>
      </c>
      <c r="W9" s="433" t="s">
        <v>1669</v>
      </c>
      <c r="X9" s="433" t="s">
        <v>1669</v>
      </c>
      <c r="Y9" s="433">
        <f t="shared" si="10"/>
        <v>-0.87666449399191371</v>
      </c>
      <c r="Z9" s="294">
        <f t="shared" si="7"/>
        <v>-6.8618500441274752E-2</v>
      </c>
    </row>
    <row r="10" spans="1:26">
      <c r="A10" s="422" t="s">
        <v>6</v>
      </c>
      <c r="B10" s="424"/>
      <c r="C10" s="431" t="s">
        <v>28</v>
      </c>
      <c r="D10" s="432">
        <v>18.681000000000001</v>
      </c>
      <c r="E10" s="432">
        <v>52.381</v>
      </c>
      <c r="F10" s="432">
        <v>61.537999999999997</v>
      </c>
      <c r="G10" s="432">
        <v>59.091000000000001</v>
      </c>
      <c r="H10" s="432">
        <v>41.537999999999997</v>
      </c>
      <c r="I10" s="432">
        <v>33.286000000000001</v>
      </c>
      <c r="J10" s="432">
        <v>32.795999999999999</v>
      </c>
      <c r="K10" s="432">
        <v>46.947000000000003</v>
      </c>
      <c r="L10" s="432">
        <v>16.486000000000001</v>
      </c>
      <c r="N10" s="422" t="s">
        <v>6</v>
      </c>
      <c r="O10" s="424"/>
      <c r="P10" s="431" t="s">
        <v>28</v>
      </c>
      <c r="Q10" s="433">
        <f t="shared" si="1"/>
        <v>-0.13524094417892882</v>
      </c>
      <c r="R10" s="433">
        <f t="shared" si="2"/>
        <v>2.6045284621780413</v>
      </c>
      <c r="S10" s="433">
        <f t="shared" si="3"/>
        <v>1.2263651467416776</v>
      </c>
      <c r="T10" s="433">
        <f t="shared" si="4"/>
        <v>1.4415694184478429</v>
      </c>
      <c r="U10" s="433">
        <f t="shared" si="5"/>
        <v>1.0886755702175244</v>
      </c>
      <c r="V10" s="433">
        <f t="shared" si="6"/>
        <v>1.957438362305193</v>
      </c>
      <c r="W10" s="433">
        <f t="shared" si="8"/>
        <v>0.92244205913530097</v>
      </c>
      <c r="X10" s="433">
        <f t="shared" si="9"/>
        <v>1.063118349728281</v>
      </c>
      <c r="Y10" s="433">
        <f t="shared" si="10"/>
        <v>0.51241839786957011</v>
      </c>
      <c r="Z10" s="294">
        <f t="shared" si="7"/>
        <v>1.1868127580493892</v>
      </c>
    </row>
    <row r="11" spans="1:26">
      <c r="A11" s="422" t="s">
        <v>7</v>
      </c>
      <c r="B11" s="424"/>
      <c r="C11" s="431" t="s">
        <v>28</v>
      </c>
      <c r="D11" s="432">
        <v>16.417999999999999</v>
      </c>
      <c r="E11" s="432">
        <v>16.268000000000001</v>
      </c>
      <c r="F11" s="432" t="s">
        <v>89</v>
      </c>
      <c r="G11" s="432">
        <v>6.6669999999999998</v>
      </c>
      <c r="H11" s="432">
        <v>14.545</v>
      </c>
      <c r="I11" s="432">
        <v>4.0220000000000002</v>
      </c>
      <c r="J11" s="432" t="s">
        <v>89</v>
      </c>
      <c r="K11" s="432">
        <v>44.231000000000002</v>
      </c>
      <c r="L11" s="432">
        <v>14.044</v>
      </c>
      <c r="N11" s="422" t="s">
        <v>7</v>
      </c>
      <c r="O11" s="424"/>
      <c r="P11" s="431" t="s">
        <v>28</v>
      </c>
      <c r="Q11" s="433">
        <f t="shared" si="1"/>
        <v>-0.38307498473032264</v>
      </c>
      <c r="R11" s="433">
        <f t="shared" si="2"/>
        <v>-0.45502091906613473</v>
      </c>
      <c r="S11" s="433" t="s">
        <v>1669</v>
      </c>
      <c r="T11" s="433">
        <f t="shared" si="4"/>
        <v>-1.6634999855990882</v>
      </c>
      <c r="U11" s="433">
        <f t="shared" si="5"/>
        <v>-0.97510859898752</v>
      </c>
      <c r="V11" s="433">
        <f t="shared" si="6"/>
        <v>-1.106117664790548</v>
      </c>
      <c r="W11" s="433" t="s">
        <v>1669</v>
      </c>
      <c r="X11" s="433">
        <f t="shared" si="9"/>
        <v>0.91426259832413037</v>
      </c>
      <c r="Y11" s="433">
        <f t="shared" si="10"/>
        <v>0.30118853163096598</v>
      </c>
      <c r="Z11" s="294">
        <f t="shared" si="7"/>
        <v>-0.48105300331693096</v>
      </c>
    </row>
    <row r="12" spans="1:26">
      <c r="A12" s="422" t="s">
        <v>9</v>
      </c>
      <c r="B12" s="424"/>
      <c r="C12" s="431" t="s">
        <v>28</v>
      </c>
      <c r="D12" s="432">
        <v>3.077</v>
      </c>
      <c r="E12" s="432">
        <v>10.08</v>
      </c>
      <c r="F12" s="432">
        <v>50</v>
      </c>
      <c r="G12" s="432">
        <v>44.444000000000003</v>
      </c>
      <c r="H12" s="432">
        <v>12.195</v>
      </c>
      <c r="I12" s="432">
        <v>9.3879999999999999</v>
      </c>
      <c r="J12" s="432">
        <v>33.676000000000002</v>
      </c>
      <c r="K12" s="432">
        <v>24.094000000000001</v>
      </c>
      <c r="L12" s="432">
        <v>3.03</v>
      </c>
      <c r="N12" s="422" t="s">
        <v>9</v>
      </c>
      <c r="O12" s="424"/>
      <c r="P12" s="431" t="s">
        <v>28</v>
      </c>
      <c r="Q12" s="433">
        <f t="shared" si="1"/>
        <v>-1.8441240059394004</v>
      </c>
      <c r="R12" s="433">
        <f t="shared" si="2"/>
        <v>-0.97927787836441971</v>
      </c>
      <c r="S12" s="433">
        <f t="shared" si="3"/>
        <v>0.67415103668210374</v>
      </c>
      <c r="T12" s="433">
        <f t="shared" si="4"/>
        <v>0.57402875842427747</v>
      </c>
      <c r="U12" s="433">
        <f t="shared" si="5"/>
        <v>-1.1547808398511459</v>
      </c>
      <c r="V12" s="433">
        <f t="shared" si="6"/>
        <v>-0.54436801876144247</v>
      </c>
      <c r="W12" s="433">
        <f t="shared" si="8"/>
        <v>0.99243890201205764</v>
      </c>
      <c r="X12" s="433">
        <f t="shared" si="9"/>
        <v>-0.18938551140539095</v>
      </c>
      <c r="Y12" s="433">
        <f t="shared" si="10"/>
        <v>-0.65150833436083821</v>
      </c>
      <c r="Z12" s="294">
        <f t="shared" si="7"/>
        <v>-0.34698065461824429</v>
      </c>
    </row>
    <row r="13" spans="1:26">
      <c r="A13" s="422" t="s">
        <v>25</v>
      </c>
      <c r="B13" s="424"/>
      <c r="C13" s="431" t="s">
        <v>28</v>
      </c>
      <c r="D13" s="432">
        <v>15.278</v>
      </c>
      <c r="E13" s="432">
        <v>23.79</v>
      </c>
      <c r="F13" s="432">
        <v>20</v>
      </c>
      <c r="G13" s="432">
        <v>14.286</v>
      </c>
      <c r="H13" s="432">
        <v>17.390999999999998</v>
      </c>
      <c r="I13" s="432">
        <v>15.887</v>
      </c>
      <c r="J13" s="432">
        <v>20.515999999999998</v>
      </c>
      <c r="K13" s="432">
        <v>16.812999999999999</v>
      </c>
      <c r="L13" s="432">
        <v>5.24</v>
      </c>
      <c r="N13" s="422" t="s">
        <v>25</v>
      </c>
      <c r="O13" s="424"/>
      <c r="P13" s="431" t="s">
        <v>28</v>
      </c>
      <c r="Q13" s="433">
        <f t="shared" si="1"/>
        <v>-0.50792288849903167</v>
      </c>
      <c r="R13" s="433">
        <f t="shared" si="2"/>
        <v>0.18225458963485075</v>
      </c>
      <c r="S13" s="433">
        <f t="shared" si="3"/>
        <v>-0.76166308203753741</v>
      </c>
      <c r="T13" s="433">
        <f t="shared" si="4"/>
        <v>-1.2122272137878269</v>
      </c>
      <c r="U13" s="433">
        <f t="shared" si="5"/>
        <v>-0.75751404686076296</v>
      </c>
      <c r="V13" s="433">
        <f t="shared" si="6"/>
        <v>0.13599183020299233</v>
      </c>
      <c r="W13" s="433">
        <f t="shared" si="8"/>
        <v>-5.4332066463073703E-2</v>
      </c>
      <c r="X13" s="433">
        <f t="shared" si="9"/>
        <v>-0.58843511596121589</v>
      </c>
      <c r="Y13" s="433">
        <f t="shared" si="10"/>
        <v>-0.46034617040206866</v>
      </c>
      <c r="Z13" s="294">
        <f t="shared" si="7"/>
        <v>-0.44713268490818603</v>
      </c>
    </row>
    <row r="14" spans="1:26">
      <c r="A14" s="422" t="s">
        <v>11</v>
      </c>
      <c r="B14" s="424"/>
      <c r="C14" s="431" t="s">
        <v>28</v>
      </c>
      <c r="D14" s="432">
        <v>10</v>
      </c>
      <c r="E14" s="432">
        <v>15.493</v>
      </c>
      <c r="F14" s="432">
        <v>20.588000000000001</v>
      </c>
      <c r="G14" s="432">
        <v>20.588000000000001</v>
      </c>
      <c r="H14" s="432">
        <v>20.27</v>
      </c>
      <c r="I14" s="432" t="s">
        <v>89</v>
      </c>
      <c r="J14" s="432" t="s">
        <v>89</v>
      </c>
      <c r="K14" s="432" t="s">
        <v>89</v>
      </c>
      <c r="L14" s="432" t="s">
        <v>89</v>
      </c>
      <c r="N14" s="422" t="s">
        <v>11</v>
      </c>
      <c r="O14" s="424"/>
      <c r="P14" s="431" t="s">
        <v>28</v>
      </c>
      <c r="Q14" s="433">
        <f t="shared" si="1"/>
        <v>-1.0859467798071429</v>
      </c>
      <c r="R14" s="433">
        <f t="shared" si="2"/>
        <v>-0.52068012130533503</v>
      </c>
      <c r="S14" s="433">
        <f t="shared" si="3"/>
        <v>-0.7335211253106324</v>
      </c>
      <c r="T14" s="433">
        <f t="shared" si="4"/>
        <v>-0.83896024857525708</v>
      </c>
      <c r="U14" s="433">
        <f t="shared" si="5"/>
        <v>-0.53739643773464407</v>
      </c>
      <c r="V14" s="433" t="s">
        <v>1669</v>
      </c>
      <c r="W14" s="433" t="s">
        <v>1669</v>
      </c>
      <c r="X14" s="433" t="s">
        <v>1669</v>
      </c>
      <c r="Y14" s="433" t="s">
        <v>1669</v>
      </c>
      <c r="Z14" s="294">
        <f t="shared" si="7"/>
        <v>-0.74330094254660217</v>
      </c>
    </row>
    <row r="15" spans="1:26">
      <c r="A15" s="434" t="s">
        <v>8</v>
      </c>
      <c r="B15" s="435"/>
      <c r="C15" s="431" t="s">
        <v>28</v>
      </c>
      <c r="D15" s="432">
        <v>34.408999999999999</v>
      </c>
      <c r="E15" s="432">
        <v>35.606000000000002</v>
      </c>
      <c r="F15" s="432">
        <v>61.537999999999997</v>
      </c>
      <c r="G15" s="432">
        <v>36.363999999999997</v>
      </c>
      <c r="H15" s="432">
        <v>30.108000000000001</v>
      </c>
      <c r="I15" s="432">
        <v>27.384</v>
      </c>
      <c r="J15" s="432">
        <v>40.945999999999998</v>
      </c>
      <c r="K15" s="432">
        <v>51.671999999999997</v>
      </c>
      <c r="L15" s="432">
        <v>37.844000000000001</v>
      </c>
      <c r="N15" s="434" t="s">
        <v>8</v>
      </c>
      <c r="O15" s="435"/>
      <c r="P15" s="431" t="s">
        <v>28</v>
      </c>
      <c r="Q15" s="433">
        <f t="shared" si="1"/>
        <v>1.5872220650090159</v>
      </c>
      <c r="R15" s="433">
        <f t="shared" si="2"/>
        <v>1.1833244395166438</v>
      </c>
      <c r="S15" s="433">
        <f t="shared" si="3"/>
        <v>1.2263651467416776</v>
      </c>
      <c r="T15" s="433">
        <f t="shared" si="4"/>
        <v>9.5450992807399271E-2</v>
      </c>
      <c r="U15" s="433">
        <f t="shared" si="5"/>
        <v>0.21478037316593132</v>
      </c>
      <c r="V15" s="433">
        <f t="shared" si="6"/>
        <v>1.339576563784175</v>
      </c>
      <c r="W15" s="433">
        <f t="shared" si="8"/>
        <v>1.5707082744143523</v>
      </c>
      <c r="X15" s="433">
        <f t="shared" si="9"/>
        <v>1.3220813193102436</v>
      </c>
      <c r="Y15" s="433">
        <f t="shared" si="10"/>
        <v>2.3598579896484835</v>
      </c>
      <c r="Z15" s="294">
        <f t="shared" si="7"/>
        <v>1.2110407960442136</v>
      </c>
    </row>
    <row r="16" spans="1:26">
      <c r="A16" s="422" t="s">
        <v>30</v>
      </c>
      <c r="B16" s="424"/>
      <c r="C16" s="431" t="s">
        <v>28</v>
      </c>
      <c r="D16" s="432">
        <v>25.216999999999999</v>
      </c>
      <c r="E16" s="432">
        <v>14.090999999999999</v>
      </c>
      <c r="F16" s="432">
        <v>13.635999999999999</v>
      </c>
      <c r="G16" s="432">
        <v>26.087</v>
      </c>
      <c r="H16" s="432">
        <v>31.818000000000001</v>
      </c>
      <c r="I16" s="432">
        <v>4.359</v>
      </c>
      <c r="J16" s="432" t="s">
        <v>89</v>
      </c>
      <c r="K16" s="432" t="s">
        <v>89</v>
      </c>
      <c r="L16" s="432" t="s">
        <v>89</v>
      </c>
      <c r="N16" s="422" t="s">
        <v>30</v>
      </c>
      <c r="O16" s="424"/>
      <c r="P16" s="431" t="s">
        <v>28</v>
      </c>
      <c r="Q16" s="433">
        <f t="shared" si="1"/>
        <v>0.58055370409500329</v>
      </c>
      <c r="R16" s="433">
        <f t="shared" si="2"/>
        <v>-0.6394597361948301</v>
      </c>
      <c r="S16" s="433">
        <f t="shared" si="3"/>
        <v>-1.0662471170885974</v>
      </c>
      <c r="T16" s="433">
        <f t="shared" si="4"/>
        <v>-0.51325491031693893</v>
      </c>
      <c r="U16" s="433">
        <f t="shared" si="5"/>
        <v>0.34552059949648473</v>
      </c>
      <c r="V16" s="433">
        <f t="shared" si="6"/>
        <v>-1.070838195779775</v>
      </c>
      <c r="W16" s="433" t="s">
        <v>1669</v>
      </c>
      <c r="X16" s="433" t="s">
        <v>89</v>
      </c>
      <c r="Y16" s="433" t="s">
        <v>1669</v>
      </c>
      <c r="Z16" s="294">
        <f t="shared" si="7"/>
        <v>-0.39395427596477561</v>
      </c>
    </row>
    <row r="17" spans="1:26">
      <c r="A17" s="422" t="s">
        <v>17</v>
      </c>
      <c r="B17" s="424"/>
      <c r="C17" s="431" t="s">
        <v>28</v>
      </c>
      <c r="D17" s="432">
        <v>37.777999999999999</v>
      </c>
      <c r="E17" s="432">
        <v>14.504</v>
      </c>
      <c r="F17" s="432">
        <v>33.332999999999998</v>
      </c>
      <c r="G17" s="432">
        <v>27.777999999999999</v>
      </c>
      <c r="H17" s="432">
        <v>43.21</v>
      </c>
      <c r="I17" s="432">
        <v>7.1310000000000002</v>
      </c>
      <c r="J17" s="432" t="s">
        <v>89</v>
      </c>
      <c r="K17" s="432" t="s">
        <v>89</v>
      </c>
      <c r="L17" s="432" t="s">
        <v>89</v>
      </c>
      <c r="N17" s="422" t="s">
        <v>17</v>
      </c>
      <c r="O17" s="424"/>
      <c r="P17" s="431" t="s">
        <v>28</v>
      </c>
      <c r="Q17" s="433">
        <f t="shared" si="1"/>
        <v>1.9561804753570693</v>
      </c>
      <c r="R17" s="433">
        <f t="shared" si="2"/>
        <v>-0.60446973551768213</v>
      </c>
      <c r="S17" s="433">
        <f t="shared" si="3"/>
        <v>-0.12353942720790498</v>
      </c>
      <c r="T17" s="433">
        <f t="shared" si="4"/>
        <v>-0.41309711308202057</v>
      </c>
      <c r="U17" s="433">
        <f t="shared" si="5"/>
        <v>1.2165104581851769</v>
      </c>
      <c r="V17" s="433">
        <f t="shared" si="6"/>
        <v>-0.78064624296712481</v>
      </c>
      <c r="W17" s="433" t="s">
        <v>1669</v>
      </c>
      <c r="X17" s="433" t="s">
        <v>1669</v>
      </c>
      <c r="Y17" s="433" t="s">
        <v>1669</v>
      </c>
      <c r="Z17" s="294">
        <f t="shared" si="7"/>
        <v>0.20848973579458566</v>
      </c>
    </row>
    <row r="18" spans="1:26">
      <c r="A18" s="422" t="s">
        <v>31</v>
      </c>
      <c r="B18" s="424"/>
      <c r="C18" s="431" t="s">
        <v>28</v>
      </c>
      <c r="D18" s="432" t="s">
        <v>89</v>
      </c>
      <c r="E18" s="432">
        <v>44</v>
      </c>
      <c r="F18" s="432" t="s">
        <v>89</v>
      </c>
      <c r="G18" s="432" t="s">
        <v>89</v>
      </c>
      <c r="H18" s="432" t="s">
        <v>89</v>
      </c>
      <c r="I18" s="432">
        <v>11.872</v>
      </c>
      <c r="J18" s="432" t="s">
        <v>89</v>
      </c>
      <c r="K18" s="432" t="s">
        <v>89</v>
      </c>
      <c r="L18" s="432" t="s">
        <v>89</v>
      </c>
      <c r="N18" s="422" t="s">
        <v>31</v>
      </c>
      <c r="O18" s="424"/>
      <c r="P18" s="431" t="s">
        <v>28</v>
      </c>
      <c r="Q18" s="433" t="s">
        <v>1669</v>
      </c>
      <c r="R18" s="433">
        <f t="shared" si="2"/>
        <v>1.8944771409306391</v>
      </c>
      <c r="S18" s="433" t="s">
        <v>1669</v>
      </c>
      <c r="T18" s="433" t="s">
        <v>89</v>
      </c>
      <c r="U18" s="433" t="s">
        <v>1669</v>
      </c>
      <c r="V18" s="433">
        <f t="shared" si="6"/>
        <v>-0.28432587922802877</v>
      </c>
      <c r="W18" s="433" t="s">
        <v>1669</v>
      </c>
      <c r="X18" s="433" t="s">
        <v>1669</v>
      </c>
      <c r="Y18" s="433" t="s">
        <v>1669</v>
      </c>
      <c r="Z18" s="294">
        <f t="shared" si="7"/>
        <v>0.80507563085130518</v>
      </c>
    </row>
    <row r="19" spans="1:26">
      <c r="A19" s="422" t="s">
        <v>32</v>
      </c>
      <c r="B19" s="424"/>
      <c r="C19" s="431" t="s">
        <v>28</v>
      </c>
      <c r="D19" s="432">
        <v>1.754</v>
      </c>
      <c r="E19" s="432">
        <v>24.07</v>
      </c>
      <c r="F19" s="432">
        <v>33.332999999999998</v>
      </c>
      <c r="G19" s="432">
        <v>33.332999999999998</v>
      </c>
      <c r="H19" s="432">
        <v>17.856999999999999</v>
      </c>
      <c r="I19" s="432">
        <v>5.9470000000000001</v>
      </c>
      <c r="J19" s="432">
        <v>18.96</v>
      </c>
      <c r="K19" s="432" t="s">
        <v>89</v>
      </c>
      <c r="L19" s="432">
        <v>21.463000000000001</v>
      </c>
      <c r="N19" s="422" t="s">
        <v>32</v>
      </c>
      <c r="O19" s="424"/>
      <c r="P19" s="431" t="s">
        <v>28</v>
      </c>
      <c r="Q19" s="433">
        <f t="shared" si="1"/>
        <v>-1.9890132837341388</v>
      </c>
      <c r="R19" s="433">
        <f t="shared" si="2"/>
        <v>0.20597662399223929</v>
      </c>
      <c r="S19" s="433">
        <f t="shared" si="3"/>
        <v>-0.12353942720790498</v>
      </c>
      <c r="T19" s="433">
        <f t="shared" si="4"/>
        <v>-8.4074899220417082E-2</v>
      </c>
      <c r="U19" s="433">
        <f t="shared" si="5"/>
        <v>-0.72188542377886933</v>
      </c>
      <c r="V19" s="433">
        <f t="shared" si="6"/>
        <v>-0.90459547533731866</v>
      </c>
      <c r="W19" s="433">
        <f t="shared" si="8"/>
        <v>-0.17809921136788381</v>
      </c>
      <c r="X19" s="433" t="s">
        <v>1669</v>
      </c>
      <c r="Y19" s="433">
        <f t="shared" si="10"/>
        <v>0.94292251100205693</v>
      </c>
      <c r="Z19" s="294">
        <f t="shared" si="7"/>
        <v>-0.35653857320652949</v>
      </c>
    </row>
    <row r="20" spans="1:26">
      <c r="A20" s="422" t="s">
        <v>12</v>
      </c>
      <c r="B20" s="424"/>
      <c r="C20" s="431" t="s">
        <v>28</v>
      </c>
      <c r="D20" s="432">
        <v>18.254000000000001</v>
      </c>
      <c r="E20" s="432">
        <v>27.715</v>
      </c>
      <c r="F20" s="432">
        <v>19.643000000000001</v>
      </c>
      <c r="G20" s="432">
        <v>31.818000000000001</v>
      </c>
      <c r="H20" s="432">
        <v>25.773</v>
      </c>
      <c r="I20" s="432">
        <v>8.24</v>
      </c>
      <c r="J20" s="432" t="s">
        <v>89</v>
      </c>
      <c r="K20" s="432" t="s">
        <v>89</v>
      </c>
      <c r="L20" s="432">
        <v>19.991</v>
      </c>
      <c r="N20" s="422" t="s">
        <v>12</v>
      </c>
      <c r="O20" s="424"/>
      <c r="P20" s="431" t="s">
        <v>28</v>
      </c>
      <c r="Q20" s="433">
        <f t="shared" si="1"/>
        <v>-0.18200415023966457</v>
      </c>
      <c r="R20" s="433">
        <f t="shared" si="2"/>
        <v>0.51478667839467118</v>
      </c>
      <c r="S20" s="433">
        <f t="shared" si="3"/>
        <v>-0.77874927005030115</v>
      </c>
      <c r="T20" s="433">
        <f t="shared" si="4"/>
        <v>-0.1738082302735815</v>
      </c>
      <c r="U20" s="433">
        <f t="shared" si="5"/>
        <v>-0.11665756902292766</v>
      </c>
      <c r="V20" s="433">
        <f t="shared" si="6"/>
        <v>-0.66454852447173196</v>
      </c>
      <c r="W20" s="433" t="s">
        <v>1669</v>
      </c>
      <c r="X20" s="433" t="s">
        <v>1669</v>
      </c>
      <c r="Y20" s="433">
        <f t="shared" si="10"/>
        <v>0.81559639998517497</v>
      </c>
      <c r="Z20" s="294">
        <f t="shared" si="7"/>
        <v>-8.3626380811194403E-2</v>
      </c>
    </row>
    <row r="21" spans="1:26">
      <c r="A21" s="422" t="s">
        <v>33</v>
      </c>
      <c r="B21" s="424"/>
      <c r="C21" s="431" t="s">
        <v>28</v>
      </c>
      <c r="D21" s="432">
        <v>21.25</v>
      </c>
      <c r="E21" s="432">
        <v>13.856999999999999</v>
      </c>
      <c r="F21" s="432">
        <v>36.734999999999999</v>
      </c>
      <c r="G21" s="432">
        <v>33.332999999999998</v>
      </c>
      <c r="H21" s="432">
        <v>41.75</v>
      </c>
      <c r="I21" s="432">
        <v>25.414000000000001</v>
      </c>
      <c r="J21" s="432">
        <v>13.388999999999999</v>
      </c>
      <c r="K21" s="432">
        <v>3.8130000000000002</v>
      </c>
      <c r="L21" s="432">
        <v>1.151</v>
      </c>
      <c r="N21" s="422" t="s">
        <v>33</v>
      </c>
      <c r="O21" s="424"/>
      <c r="P21" s="431" t="s">
        <v>28</v>
      </c>
      <c r="Q21" s="433">
        <f t="shared" si="1"/>
        <v>0.14610490212090768</v>
      </c>
      <c r="R21" s="433">
        <f t="shared" si="2"/>
        <v>-0.6592845791935048</v>
      </c>
      <c r="S21" s="433">
        <f t="shared" si="3"/>
        <v>3.9281893854902383E-2</v>
      </c>
      <c r="T21" s="433">
        <f t="shared" si="4"/>
        <v>-8.4074899220417082E-2</v>
      </c>
      <c r="U21" s="433">
        <f t="shared" si="5"/>
        <v>1.1048843000316049</v>
      </c>
      <c r="V21" s="433">
        <f t="shared" si="6"/>
        <v>1.1333434660060653</v>
      </c>
      <c r="W21" s="433">
        <f t="shared" si="8"/>
        <v>-0.62122695189789578</v>
      </c>
      <c r="X21" s="433">
        <f t="shared" si="9"/>
        <v>-1.3009258259221721</v>
      </c>
      <c r="Y21" s="433">
        <f t="shared" si="10"/>
        <v>-0.81403942308415389</v>
      </c>
      <c r="Z21" s="294">
        <f t="shared" si="7"/>
        <v>-0.11732634636718482</v>
      </c>
    </row>
    <row r="22" spans="1:26">
      <c r="A22" s="422" t="s">
        <v>34</v>
      </c>
      <c r="B22" s="424"/>
      <c r="C22" s="431" t="s">
        <v>28</v>
      </c>
      <c r="D22" s="432">
        <v>11.2</v>
      </c>
      <c r="E22" s="432">
        <v>10.536</v>
      </c>
      <c r="F22" s="432">
        <v>15.625</v>
      </c>
      <c r="G22" s="432">
        <v>22.727</v>
      </c>
      <c r="H22" s="432">
        <v>12.871</v>
      </c>
      <c r="I22" s="432">
        <v>5.0860000000000003</v>
      </c>
      <c r="J22" s="432" t="s">
        <v>89</v>
      </c>
      <c r="K22" s="432" t="s">
        <v>89</v>
      </c>
      <c r="L22" s="432">
        <v>0.871</v>
      </c>
      <c r="N22" s="422" t="s">
        <v>34</v>
      </c>
      <c r="O22" s="424"/>
      <c r="P22" s="431" t="s">
        <v>28</v>
      </c>
      <c r="Q22" s="433">
        <f t="shared" si="1"/>
        <v>-0.95452793373481759</v>
      </c>
      <c r="R22" s="433">
        <f t="shared" si="2"/>
        <v>-0.94064485098238715</v>
      </c>
      <c r="S22" s="433">
        <f t="shared" si="3"/>
        <v>-0.97105264101748512</v>
      </c>
      <c r="T22" s="433">
        <f t="shared" si="4"/>
        <v>-0.71226744651405638</v>
      </c>
      <c r="U22" s="433">
        <f t="shared" si="5"/>
        <v>-1.103096399500588</v>
      </c>
      <c r="V22" s="433">
        <f t="shared" si="6"/>
        <v>-0.99473085462003585</v>
      </c>
      <c r="W22" s="433" t="s">
        <v>1669</v>
      </c>
      <c r="X22" s="433" t="s">
        <v>1669</v>
      </c>
      <c r="Y22" s="433">
        <f t="shared" si="10"/>
        <v>-0.83825906376671289</v>
      </c>
      <c r="Z22" s="294">
        <f t="shared" si="7"/>
        <v>-0.93065417001944029</v>
      </c>
    </row>
    <row r="23" spans="1:26">
      <c r="A23" s="434" t="s">
        <v>14</v>
      </c>
      <c r="B23" s="435"/>
      <c r="C23" s="431" t="s">
        <v>28</v>
      </c>
      <c r="D23" s="432">
        <v>8.0649999999999995</v>
      </c>
      <c r="E23" s="432">
        <v>16.738</v>
      </c>
      <c r="F23" s="432">
        <v>28.571000000000002</v>
      </c>
      <c r="G23" s="432">
        <v>30.768999999999998</v>
      </c>
      <c r="H23" s="432">
        <v>1.4079999999999999</v>
      </c>
      <c r="I23" s="432">
        <v>10.79</v>
      </c>
      <c r="J23" s="432">
        <v>10.893000000000001</v>
      </c>
      <c r="K23" s="432">
        <v>3.4929999999999999</v>
      </c>
      <c r="L23" s="432">
        <v>0.46200000000000002</v>
      </c>
      <c r="N23" s="434" t="s">
        <v>14</v>
      </c>
      <c r="O23" s="435"/>
      <c r="P23" s="431" t="s">
        <v>28</v>
      </c>
      <c r="Q23" s="433">
        <f t="shared" si="1"/>
        <v>-1.2978596690987676</v>
      </c>
      <c r="R23" s="433">
        <f t="shared" si="2"/>
        <v>-0.4152017899662328</v>
      </c>
      <c r="S23" s="433">
        <f t="shared" si="3"/>
        <v>-0.35145098831933586</v>
      </c>
      <c r="T23" s="433">
        <f t="shared" si="4"/>
        <v>-0.23594041791369366</v>
      </c>
      <c r="U23" s="433">
        <f t="shared" si="5"/>
        <v>-1.9795146535515429</v>
      </c>
      <c r="V23" s="433">
        <f t="shared" si="6"/>
        <v>-0.39759705272849327</v>
      </c>
      <c r="W23" s="433">
        <f t="shared" si="8"/>
        <v>-0.81976345169378673</v>
      </c>
      <c r="X23" s="433">
        <f t="shared" si="9"/>
        <v>-1.3184640587827496</v>
      </c>
      <c r="Y23" s="433">
        <f t="shared" si="10"/>
        <v>-0.87363703890659383</v>
      </c>
      <c r="Z23" s="294">
        <f t="shared" si="7"/>
        <v>-0.85438101344013295</v>
      </c>
    </row>
    <row r="24" spans="1:26">
      <c r="A24" s="422" t="s">
        <v>16</v>
      </c>
      <c r="B24" s="424"/>
      <c r="C24" s="431" t="s">
        <v>28</v>
      </c>
      <c r="D24" s="432" t="s">
        <v>89</v>
      </c>
      <c r="E24" s="432">
        <v>50</v>
      </c>
      <c r="F24" s="432">
        <v>33.332999999999998</v>
      </c>
      <c r="G24" s="432">
        <v>28.571000000000002</v>
      </c>
      <c r="H24" s="432">
        <v>27.907</v>
      </c>
      <c r="I24" s="432">
        <v>26.757000000000001</v>
      </c>
      <c r="J24" s="432" t="s">
        <v>89</v>
      </c>
      <c r="K24" s="432" t="s">
        <v>89</v>
      </c>
      <c r="L24" s="432">
        <v>8.3330000000000002</v>
      </c>
      <c r="N24" s="422" t="s">
        <v>16</v>
      </c>
      <c r="O24" s="424"/>
      <c r="P24" s="431" t="s">
        <v>28</v>
      </c>
      <c r="Q24" s="433" t="s">
        <v>1669</v>
      </c>
      <c r="R24" s="433">
        <f t="shared" si="2"/>
        <v>2.4028064485889633</v>
      </c>
      <c r="S24" s="433">
        <f t="shared" si="3"/>
        <v>-0.12353942720790498</v>
      </c>
      <c r="T24" s="433">
        <f t="shared" si="4"/>
        <v>-0.36612778534264118</v>
      </c>
      <c r="U24" s="433">
        <f t="shared" si="5"/>
        <v>4.6500116935786304E-2</v>
      </c>
      <c r="V24" s="433">
        <f t="shared" si="6"/>
        <v>1.2739379077908377</v>
      </c>
      <c r="W24" s="433" t="s">
        <v>1669</v>
      </c>
      <c r="X24" s="433" t="s">
        <v>1669</v>
      </c>
      <c r="Y24" s="433">
        <f t="shared" si="10"/>
        <v>-0.19280563957651478</v>
      </c>
      <c r="Z24" s="294">
        <f t="shared" si="7"/>
        <v>0.50679527019808768</v>
      </c>
    </row>
    <row r="25" spans="1:26">
      <c r="A25" s="422" t="s">
        <v>35</v>
      </c>
      <c r="B25" s="424"/>
      <c r="C25" s="431" t="s">
        <v>28</v>
      </c>
      <c r="D25" s="432">
        <v>26.773</v>
      </c>
      <c r="E25" s="432">
        <v>20.748000000000001</v>
      </c>
      <c r="F25" s="432">
        <v>19.097000000000001</v>
      </c>
      <c r="G25" s="432">
        <v>13.564</v>
      </c>
      <c r="H25" s="432" t="s">
        <v>89</v>
      </c>
      <c r="I25" s="432">
        <v>1.867</v>
      </c>
      <c r="J25" s="432" t="s">
        <v>89</v>
      </c>
      <c r="K25" s="432" t="s">
        <v>89</v>
      </c>
      <c r="L25" s="432" t="s">
        <v>89</v>
      </c>
      <c r="N25" s="422" t="s">
        <v>35</v>
      </c>
      <c r="O25" s="424"/>
      <c r="P25" s="431" t="s">
        <v>28</v>
      </c>
      <c r="Q25" s="433">
        <f t="shared" si="1"/>
        <v>0.75096014116878529</v>
      </c>
      <c r="R25" s="433">
        <f t="shared" si="2"/>
        <v>-7.5468369347919409E-2</v>
      </c>
      <c r="S25" s="433">
        <f t="shared" si="3"/>
        <v>-0.80488108701099859</v>
      </c>
      <c r="T25" s="433">
        <f t="shared" si="4"/>
        <v>-1.2549912171016122</v>
      </c>
      <c r="U25" s="433" t="s">
        <v>1669</v>
      </c>
      <c r="V25" s="433">
        <f t="shared" si="6"/>
        <v>-1.3317178301265009</v>
      </c>
      <c r="W25" s="433" t="s">
        <v>1669</v>
      </c>
      <c r="X25" s="433" t="s">
        <v>1669</v>
      </c>
      <c r="Y25" s="433" t="s">
        <v>1669</v>
      </c>
      <c r="Z25" s="294">
        <f t="shared" si="7"/>
        <v>-0.54321967248364922</v>
      </c>
    </row>
    <row r="26" spans="1:26">
      <c r="A26" s="422" t="s">
        <v>19</v>
      </c>
      <c r="B26" s="424"/>
      <c r="C26" s="431" t="s">
        <v>28</v>
      </c>
      <c r="D26" s="432">
        <v>20</v>
      </c>
      <c r="E26" s="432">
        <v>21.809000000000001</v>
      </c>
      <c r="F26" s="432">
        <v>71.429000000000002</v>
      </c>
      <c r="G26" s="432">
        <v>43.75</v>
      </c>
      <c r="H26" s="432">
        <v>32.5</v>
      </c>
      <c r="I26" s="432">
        <v>22.623999999999999</v>
      </c>
      <c r="J26" s="432">
        <v>23.597999999999999</v>
      </c>
      <c r="K26" s="432">
        <v>22.84</v>
      </c>
      <c r="L26" s="432">
        <v>27.222000000000001</v>
      </c>
      <c r="N26" s="422" t="s">
        <v>19</v>
      </c>
      <c r="O26" s="424"/>
      <c r="P26" s="431" t="s">
        <v>28</v>
      </c>
      <c r="Q26" s="433">
        <f t="shared" si="1"/>
        <v>9.2102707955687389E-3</v>
      </c>
      <c r="R26" s="433">
        <f t="shared" si="2"/>
        <v>1.4421196556327566E-2</v>
      </c>
      <c r="S26" s="433">
        <f t="shared" si="3"/>
        <v>1.6997530616835437</v>
      </c>
      <c r="T26" s="433">
        <f t="shared" si="4"/>
        <v>0.53292319291213452</v>
      </c>
      <c r="U26" s="433">
        <f t="shared" si="5"/>
        <v>0.39766377748329013</v>
      </c>
      <c r="V26" s="433">
        <f t="shared" si="6"/>
        <v>0.84126714986346252</v>
      </c>
      <c r="W26" s="433">
        <f t="shared" si="8"/>
        <v>0.19081596733938486</v>
      </c>
      <c r="X26" s="433">
        <f t="shared" si="9"/>
        <v>-0.25811346142777863</v>
      </c>
      <c r="Y26" s="433">
        <f t="shared" si="10"/>
        <v>1.4410686206122618</v>
      </c>
      <c r="Z26" s="294">
        <f t="shared" si="7"/>
        <v>0.5410010862020217</v>
      </c>
    </row>
    <row r="27" spans="1:26">
      <c r="A27" s="422" t="s">
        <v>36</v>
      </c>
      <c r="B27" s="424"/>
      <c r="C27" s="431" t="s">
        <v>28</v>
      </c>
      <c r="D27" s="432" t="s">
        <v>89</v>
      </c>
      <c r="E27" s="432" t="s">
        <v>89</v>
      </c>
      <c r="F27" s="432" t="s">
        <v>89</v>
      </c>
      <c r="G27" s="432" t="s">
        <v>89</v>
      </c>
      <c r="H27" s="432" t="s">
        <v>89</v>
      </c>
      <c r="I27" s="432" t="s">
        <v>89</v>
      </c>
      <c r="J27" s="432" t="s">
        <v>89</v>
      </c>
      <c r="K27" s="432" t="s">
        <v>89</v>
      </c>
      <c r="L27" s="432">
        <v>0.873</v>
      </c>
      <c r="N27" s="422" t="s">
        <v>36</v>
      </c>
      <c r="O27" s="424"/>
      <c r="P27" s="431" t="s">
        <v>28</v>
      </c>
      <c r="Q27" s="433" t="s">
        <v>1669</v>
      </c>
      <c r="R27" s="433" t="s">
        <v>1669</v>
      </c>
      <c r="S27" s="433" t="s">
        <v>1669</v>
      </c>
      <c r="T27" s="433" t="s">
        <v>1669</v>
      </c>
      <c r="U27" s="433" t="s">
        <v>1669</v>
      </c>
      <c r="V27" s="433" t="s">
        <v>1669</v>
      </c>
      <c r="W27" s="433" t="s">
        <v>1669</v>
      </c>
      <c r="X27" s="433" t="s">
        <v>1669</v>
      </c>
      <c r="Y27" s="433">
        <f t="shared" si="10"/>
        <v>-0.8380860663332661</v>
      </c>
      <c r="Z27" s="294">
        <f t="shared" si="7"/>
        <v>-0.8380860663332661</v>
      </c>
    </row>
    <row r="28" spans="1:26">
      <c r="A28" s="422" t="s">
        <v>37</v>
      </c>
      <c r="B28" s="424"/>
      <c r="C28" s="431" t="s">
        <v>28</v>
      </c>
      <c r="D28" s="432">
        <v>18.181999999999999</v>
      </c>
      <c r="E28" s="432">
        <v>14.516</v>
      </c>
      <c r="F28" s="432" t="s">
        <v>89</v>
      </c>
      <c r="G28" s="432">
        <v>33.332999999999998</v>
      </c>
      <c r="H28" s="432" t="s">
        <v>89</v>
      </c>
      <c r="I28" s="432">
        <v>7.4269999999999996</v>
      </c>
      <c r="J28" s="432">
        <v>12.92</v>
      </c>
      <c r="K28" s="432">
        <v>10.882</v>
      </c>
      <c r="L28" s="432">
        <v>3.1259999999999999</v>
      </c>
      <c r="N28" s="422" t="s">
        <v>37</v>
      </c>
      <c r="O28" s="424"/>
      <c r="P28" s="431" t="s">
        <v>28</v>
      </c>
      <c r="Q28" s="433">
        <f t="shared" si="1"/>
        <v>-0.1898892810040044</v>
      </c>
      <c r="R28" s="433">
        <f t="shared" si="2"/>
        <v>-0.60345307690236549</v>
      </c>
      <c r="S28" s="433" t="s">
        <v>1669</v>
      </c>
      <c r="T28" s="433">
        <f t="shared" si="4"/>
        <v>-8.4074899220417082E-2</v>
      </c>
      <c r="U28" s="433" t="s">
        <v>1669</v>
      </c>
      <c r="V28" s="433">
        <f t="shared" si="6"/>
        <v>-0.74965893487457635</v>
      </c>
      <c r="W28" s="433">
        <f t="shared" si="8"/>
        <v>-0.65853208747653069</v>
      </c>
      <c r="X28" s="433">
        <f t="shared" si="9"/>
        <v>-0.91349530063647977</v>
      </c>
      <c r="Y28" s="433">
        <f t="shared" si="10"/>
        <v>-0.64320445755538935</v>
      </c>
      <c r="Z28" s="294">
        <f t="shared" si="7"/>
        <v>-0.54890114823853764</v>
      </c>
    </row>
    <row r="29" spans="1:26">
      <c r="A29" s="422" t="s">
        <v>21</v>
      </c>
      <c r="B29" s="424"/>
      <c r="C29" s="431" t="s">
        <v>28</v>
      </c>
      <c r="D29" s="432">
        <v>11.927</v>
      </c>
      <c r="E29" s="432">
        <v>7.5060000000000002</v>
      </c>
      <c r="F29" s="432">
        <v>27.273</v>
      </c>
      <c r="G29" s="432" t="s">
        <v>89</v>
      </c>
      <c r="H29" s="432">
        <v>28.571000000000002</v>
      </c>
      <c r="I29" s="432">
        <v>10.500999999999999</v>
      </c>
      <c r="J29" s="432">
        <v>9.0129999999999999</v>
      </c>
      <c r="K29" s="432">
        <v>35.950000000000003</v>
      </c>
      <c r="L29" s="432">
        <v>3.1160000000000001</v>
      </c>
      <c r="N29" s="422" t="s">
        <v>21</v>
      </c>
      <c r="O29" s="424"/>
      <c r="P29" s="431" t="s">
        <v>28</v>
      </c>
      <c r="Q29" s="433">
        <f t="shared" si="1"/>
        <v>-0.87491001615600039</v>
      </c>
      <c r="R29" s="433">
        <f t="shared" si="2"/>
        <v>-1.1973511513498407</v>
      </c>
      <c r="S29" s="433">
        <f t="shared" si="3"/>
        <v>-0.41357387918927246</v>
      </c>
      <c r="T29" s="433" t="s">
        <v>1669</v>
      </c>
      <c r="U29" s="433">
        <f t="shared" si="5"/>
        <v>9.7267082013849232E-2</v>
      </c>
      <c r="V29" s="433">
        <f t="shared" si="6"/>
        <v>-0.42785155285939364</v>
      </c>
      <c r="W29" s="433">
        <f t="shared" si="8"/>
        <v>-0.96930216147594839</v>
      </c>
      <c r="X29" s="433">
        <f t="shared" si="9"/>
        <v>0.46040601607900128</v>
      </c>
      <c r="Y29" s="433">
        <f t="shared" si="10"/>
        <v>-0.64406944472262362</v>
      </c>
      <c r="Z29" s="294">
        <f t="shared" si="7"/>
        <v>-0.4961731384575287</v>
      </c>
    </row>
    <row r="30" spans="1:26">
      <c r="A30" s="422" t="s">
        <v>38</v>
      </c>
      <c r="B30" s="424"/>
      <c r="C30" s="431" t="s">
        <v>28</v>
      </c>
      <c r="D30" s="432">
        <v>19.62</v>
      </c>
      <c r="E30" s="432">
        <v>28.244</v>
      </c>
      <c r="F30" s="432">
        <v>20.408000000000001</v>
      </c>
      <c r="G30" s="432">
        <v>10</v>
      </c>
      <c r="H30" s="432" t="s">
        <v>89</v>
      </c>
      <c r="I30" s="432" t="s">
        <v>89</v>
      </c>
      <c r="J30" s="432" t="s">
        <v>89</v>
      </c>
      <c r="K30" s="432" t="s">
        <v>89</v>
      </c>
      <c r="L30" s="432" t="s">
        <v>89</v>
      </c>
      <c r="N30" s="422" t="s">
        <v>38</v>
      </c>
      <c r="O30" s="424"/>
      <c r="P30" s="431" t="s">
        <v>28</v>
      </c>
      <c r="Q30" s="433">
        <f t="shared" si="1"/>
        <v>-3.2405697127334196E-2</v>
      </c>
      <c r="R30" s="433">
        <f t="shared" si="2"/>
        <v>0.55960437901988003</v>
      </c>
      <c r="S30" s="433">
        <f t="shared" si="3"/>
        <v>-0.74213601002295027</v>
      </c>
      <c r="T30" s="433">
        <f t="shared" si="4"/>
        <v>-1.4660866572821263</v>
      </c>
      <c r="U30" s="433" t="s">
        <v>1669</v>
      </c>
      <c r="V30" s="433" t="s">
        <v>89</v>
      </c>
      <c r="W30" s="433" t="s">
        <v>89</v>
      </c>
      <c r="X30" s="433" t="s">
        <v>1669</v>
      </c>
      <c r="Y30" s="433" t="s">
        <v>89</v>
      </c>
      <c r="Z30" s="294">
        <f t="shared" si="7"/>
        <v>-0.42025599635313271</v>
      </c>
    </row>
    <row r="31" spans="1:26">
      <c r="A31" s="422" t="s">
        <v>39</v>
      </c>
      <c r="B31" s="424"/>
      <c r="C31" s="431" t="s">
        <v>28</v>
      </c>
      <c r="D31" s="432">
        <v>22.222000000000001</v>
      </c>
      <c r="E31" s="432">
        <v>24.170999999999999</v>
      </c>
      <c r="F31" s="432">
        <v>41.667000000000002</v>
      </c>
      <c r="G31" s="432">
        <v>44.444000000000003</v>
      </c>
      <c r="H31" s="432">
        <v>18.986999999999998</v>
      </c>
      <c r="I31" s="432">
        <v>14.561999999999999</v>
      </c>
      <c r="J31" s="432">
        <v>34.213000000000001</v>
      </c>
      <c r="K31" s="432">
        <v>22.524000000000001</v>
      </c>
      <c r="L31" s="432">
        <v>6.4009999999999998</v>
      </c>
      <c r="N31" s="422" t="s">
        <v>39</v>
      </c>
      <c r="O31" s="424"/>
      <c r="P31" s="431" t="s">
        <v>28</v>
      </c>
      <c r="Q31" s="433">
        <f t="shared" si="1"/>
        <v>0.25255416743949138</v>
      </c>
      <c r="R31" s="433">
        <f t="shared" si="2"/>
        <v>0.21453350067115434</v>
      </c>
      <c r="S31" s="433">
        <f t="shared" si="3"/>
        <v>0.27532973497241148</v>
      </c>
      <c r="T31" s="433">
        <f t="shared" si="4"/>
        <v>0.57402875842427747</v>
      </c>
      <c r="U31" s="433">
        <f t="shared" si="5"/>
        <v>-0.63548983561891315</v>
      </c>
      <c r="V31" s="433">
        <f t="shared" si="6"/>
        <v>-2.718248251827936E-3</v>
      </c>
      <c r="W31" s="433">
        <f t="shared" si="8"/>
        <v>1.0351528845402602</v>
      </c>
      <c r="X31" s="433">
        <f t="shared" si="9"/>
        <v>-0.27543246637759877</v>
      </c>
      <c r="Y31" s="433">
        <f t="shared" si="10"/>
        <v>-0.3599211602861721</v>
      </c>
      <c r="Z31" s="294">
        <f t="shared" si="7"/>
        <v>0.11978192616812033</v>
      </c>
    </row>
    <row r="32" spans="1:26">
      <c r="A32" s="422" t="s">
        <v>23</v>
      </c>
      <c r="B32" s="424"/>
      <c r="C32" s="431" t="s">
        <v>28</v>
      </c>
      <c r="D32" s="432">
        <v>38.201999999999998</v>
      </c>
      <c r="E32" s="432">
        <v>27.132000000000001</v>
      </c>
      <c r="F32" s="432">
        <v>75</v>
      </c>
      <c r="G32" s="432">
        <v>80.951999999999998</v>
      </c>
      <c r="H32" s="432">
        <v>47.058999999999997</v>
      </c>
      <c r="I32" s="432">
        <v>9.6760000000000002</v>
      </c>
      <c r="J32" s="432" t="s">
        <v>89</v>
      </c>
      <c r="K32" s="432" t="s">
        <v>89</v>
      </c>
      <c r="L32" s="432" t="s">
        <v>89</v>
      </c>
      <c r="N32" s="422" t="s">
        <v>23</v>
      </c>
      <c r="O32" s="424"/>
      <c r="P32" s="431" t="s">
        <v>28</v>
      </c>
      <c r="Q32" s="433">
        <f t="shared" si="1"/>
        <v>2.0026151343026242</v>
      </c>
      <c r="R32" s="433">
        <f t="shared" si="2"/>
        <v>0.46539401400053743</v>
      </c>
      <c r="S32" s="433">
        <f t="shared" si="3"/>
        <v>1.8706628022818048</v>
      </c>
      <c r="T32" s="433">
        <f t="shared" si="4"/>
        <v>2.7363947320803388</v>
      </c>
      <c r="U32" s="433">
        <f t="shared" si="5"/>
        <v>1.5107906518379837</v>
      </c>
      <c r="V32" s="433">
        <f t="shared" si="6"/>
        <v>-0.51421820548220609</v>
      </c>
      <c r="W32" s="433" t="s">
        <v>89</v>
      </c>
      <c r="X32" s="433" t="s">
        <v>89</v>
      </c>
      <c r="Y32" s="433" t="s">
        <v>89</v>
      </c>
      <c r="Z32" s="294">
        <f t="shared" si="7"/>
        <v>1.3452731881701803</v>
      </c>
    </row>
    <row r="33" spans="1:26">
      <c r="A33" s="422" t="s">
        <v>10</v>
      </c>
      <c r="B33" s="424"/>
      <c r="C33" s="431" t="s">
        <v>28</v>
      </c>
      <c r="D33" s="432">
        <v>13.291</v>
      </c>
      <c r="E33" s="432">
        <v>26.902000000000001</v>
      </c>
      <c r="F33" s="432">
        <v>25.675999999999998</v>
      </c>
      <c r="G33" s="432">
        <v>30.556000000000001</v>
      </c>
      <c r="H33" s="432">
        <v>51.429000000000002</v>
      </c>
      <c r="I33" s="432">
        <v>13.669</v>
      </c>
      <c r="J33" s="432">
        <v>23.545000000000002</v>
      </c>
      <c r="K33" s="432" t="s">
        <v>89</v>
      </c>
      <c r="L33" s="432" t="s">
        <v>89</v>
      </c>
      <c r="N33" s="422" t="s">
        <v>10</v>
      </c>
      <c r="O33" s="424"/>
      <c r="P33" s="431" t="s">
        <v>28</v>
      </c>
      <c r="Q33" s="433">
        <f t="shared" si="1"/>
        <v>-0.72553059445379042</v>
      </c>
      <c r="R33" s="433">
        <f t="shared" si="2"/>
        <v>0.4459080572069683</v>
      </c>
      <c r="S33" s="433">
        <f t="shared" si="3"/>
        <v>-0.49000705077578138</v>
      </c>
      <c r="T33" s="433">
        <f t="shared" si="4"/>
        <v>-0.24855639119047507</v>
      </c>
      <c r="U33" s="433">
        <f t="shared" si="5"/>
        <v>1.8449045635716201</v>
      </c>
      <c r="V33" s="433">
        <f t="shared" si="6"/>
        <v>-9.6203606787793397E-2</v>
      </c>
      <c r="W33" s="433">
        <f t="shared" si="8"/>
        <v>0.18660024839339862</v>
      </c>
      <c r="X33" s="433" t="s">
        <v>89</v>
      </c>
      <c r="Y33" s="433" t="s">
        <v>89</v>
      </c>
      <c r="Z33" s="294">
        <f t="shared" si="7"/>
        <v>0.13101646085202098</v>
      </c>
    </row>
    <row r="34" spans="1:26">
      <c r="A34" s="422" t="s">
        <v>26</v>
      </c>
      <c r="B34" s="424"/>
      <c r="C34" s="431" t="s">
        <v>28</v>
      </c>
      <c r="D34" s="432">
        <v>21.538</v>
      </c>
      <c r="E34" s="432">
        <v>20.233000000000001</v>
      </c>
      <c r="F34" s="432">
        <v>33.332999999999998</v>
      </c>
      <c r="G34" s="432">
        <v>38.462000000000003</v>
      </c>
      <c r="H34" s="432">
        <v>4.7619999999999996</v>
      </c>
      <c r="I34" s="432">
        <v>17.431000000000001</v>
      </c>
      <c r="J34" s="432" t="s">
        <v>89</v>
      </c>
      <c r="K34" s="432" t="s">
        <v>89</v>
      </c>
      <c r="L34" s="432" t="s">
        <v>89</v>
      </c>
      <c r="N34" s="422" t="s">
        <v>26</v>
      </c>
      <c r="O34" s="424"/>
      <c r="P34" s="431" t="s">
        <v>28</v>
      </c>
      <c r="Q34" s="433">
        <f t="shared" si="1"/>
        <v>0.17764542517826581</v>
      </c>
      <c r="R34" s="433">
        <f t="shared" si="2"/>
        <v>-0.11909996825525894</v>
      </c>
      <c r="S34" s="433">
        <f t="shared" si="3"/>
        <v>-0.12353942720790498</v>
      </c>
      <c r="T34" s="433">
        <f t="shared" si="4"/>
        <v>0.21971536808762362</v>
      </c>
      <c r="U34" s="433">
        <f t="shared" si="5"/>
        <v>-1.7230803148891594</v>
      </c>
      <c r="V34" s="433">
        <f t="shared" si="6"/>
        <v>0.29762832917223181</v>
      </c>
      <c r="W34" s="433" t="s">
        <v>89</v>
      </c>
      <c r="X34" s="433" t="s">
        <v>89</v>
      </c>
      <c r="Y34" s="433" t="s">
        <v>89</v>
      </c>
      <c r="Z34" s="294">
        <f t="shared" si="7"/>
        <v>-0.21178843131903369</v>
      </c>
    </row>
    <row r="35" spans="1:26">
      <c r="A35" s="422" t="s">
        <v>40</v>
      </c>
      <c r="B35" s="424"/>
      <c r="C35" s="431" t="s">
        <v>28</v>
      </c>
      <c r="D35" s="432">
        <v>35.713999999999999</v>
      </c>
      <c r="E35" s="432">
        <v>34.634</v>
      </c>
      <c r="F35" s="432">
        <v>78.947000000000003</v>
      </c>
      <c r="G35" s="432">
        <v>61.905000000000001</v>
      </c>
      <c r="H35" s="432">
        <v>27.273</v>
      </c>
      <c r="I35" s="432">
        <v>25.193000000000001</v>
      </c>
      <c r="J35" s="432">
        <v>36.654000000000003</v>
      </c>
      <c r="K35" s="432">
        <v>35.171999999999997</v>
      </c>
      <c r="L35" s="432">
        <v>30.516999999999999</v>
      </c>
      <c r="N35" s="422" t="s">
        <v>40</v>
      </c>
      <c r="O35" s="424"/>
      <c r="P35" s="431" t="s">
        <v>28</v>
      </c>
      <c r="Q35" s="433">
        <f t="shared" si="1"/>
        <v>1.7301400601126697</v>
      </c>
      <c r="R35" s="433">
        <f t="shared" si="2"/>
        <v>1.1009750916759953</v>
      </c>
      <c r="S35" s="433">
        <f t="shared" si="3"/>
        <v>2.0595680798346856</v>
      </c>
      <c r="T35" s="433">
        <f t="shared" si="4"/>
        <v>1.6082424175129288</v>
      </c>
      <c r="U35" s="433">
        <f t="shared" si="5"/>
        <v>-1.9731599610387667E-3</v>
      </c>
      <c r="V35" s="433">
        <f t="shared" si="6"/>
        <v>1.1102076717883178</v>
      </c>
      <c r="W35" s="433">
        <f t="shared" si="8"/>
        <v>1.2293145816563542</v>
      </c>
      <c r="X35" s="433">
        <f t="shared" si="9"/>
        <v>0.41776618743672217</v>
      </c>
      <c r="Y35" s="433">
        <f t="shared" si="10"/>
        <v>1.7260818922159478</v>
      </c>
      <c r="Z35" s="294">
        <f t="shared" si="7"/>
        <v>1.2200358691413982</v>
      </c>
    </row>
    <row r="36" spans="1:26">
      <c r="A36" s="422" t="s">
        <v>41</v>
      </c>
      <c r="B36" s="424"/>
      <c r="C36" s="431" t="s">
        <v>28</v>
      </c>
      <c r="D36" s="432">
        <v>14.286</v>
      </c>
      <c r="E36" s="432">
        <v>3.6960000000000002</v>
      </c>
      <c r="F36" s="432">
        <v>7.0919999999999996</v>
      </c>
      <c r="G36" s="432">
        <v>34.482999999999997</v>
      </c>
      <c r="H36" s="432" t="s">
        <v>89</v>
      </c>
      <c r="I36" s="432">
        <v>10.951000000000001</v>
      </c>
      <c r="J36" s="432" t="s">
        <v>89</v>
      </c>
      <c r="K36" s="432" t="s">
        <v>89</v>
      </c>
      <c r="L36" s="432" t="s">
        <v>89</v>
      </c>
      <c r="N36" s="422" t="s">
        <v>41</v>
      </c>
      <c r="O36" s="424"/>
      <c r="P36" s="431" t="s">
        <v>28</v>
      </c>
      <c r="Q36" s="433">
        <f t="shared" si="1"/>
        <v>-0.61656246791882074</v>
      </c>
      <c r="R36" s="433">
        <f t="shared" si="2"/>
        <v>-1.5201402617128765</v>
      </c>
      <c r="S36" s="433">
        <f t="shared" si="3"/>
        <v>-1.3794460368519752</v>
      </c>
      <c r="T36" s="433">
        <f t="shared" si="4"/>
        <v>-1.5960489510094204E-2</v>
      </c>
      <c r="U36" s="433" t="s">
        <v>89</v>
      </c>
      <c r="V36" s="433">
        <f t="shared" si="6"/>
        <v>-0.38074246961058672</v>
      </c>
      <c r="W36" s="433" t="s">
        <v>89</v>
      </c>
      <c r="X36" s="433" t="s">
        <v>89</v>
      </c>
      <c r="Y36" s="433" t="s">
        <v>89</v>
      </c>
      <c r="Z36" s="294">
        <f t="shared" si="7"/>
        <v>-0.78257034512087054</v>
      </c>
    </row>
    <row r="37" spans="1:26">
      <c r="A37" s="422" t="s">
        <v>42</v>
      </c>
      <c r="B37" s="424"/>
      <c r="C37" s="431" t="s">
        <v>28</v>
      </c>
      <c r="D37" s="432" t="s">
        <v>89</v>
      </c>
      <c r="E37" s="432" t="s">
        <v>89</v>
      </c>
      <c r="F37" s="432" t="s">
        <v>89</v>
      </c>
      <c r="G37" s="432" t="s">
        <v>89</v>
      </c>
      <c r="H37" s="432">
        <v>20</v>
      </c>
      <c r="I37" s="432" t="s">
        <v>89</v>
      </c>
      <c r="J37" s="432" t="s">
        <v>89</v>
      </c>
      <c r="K37" s="432">
        <v>8.1929999999999996</v>
      </c>
      <c r="L37" s="432">
        <v>0.86799999999999999</v>
      </c>
      <c r="N37" s="422" t="s">
        <v>42</v>
      </c>
      <c r="O37" s="424"/>
      <c r="P37" s="431" t="s">
        <v>28</v>
      </c>
      <c r="Q37" s="433" t="s">
        <v>89</v>
      </c>
      <c r="R37" s="433" t="s">
        <v>89</v>
      </c>
      <c r="S37" s="433" t="s">
        <v>89</v>
      </c>
      <c r="T37" s="433" t="s">
        <v>89</v>
      </c>
      <c r="U37" s="433">
        <f t="shared" si="5"/>
        <v>-0.55803963136578405</v>
      </c>
      <c r="V37" s="433" t="s">
        <v>89</v>
      </c>
      <c r="W37" s="433" t="s">
        <v>89</v>
      </c>
      <c r="X37" s="433">
        <f t="shared" si="9"/>
        <v>-1.0608712636430191</v>
      </c>
      <c r="Y37" s="433">
        <f t="shared" si="10"/>
        <v>-0.83851855991688318</v>
      </c>
      <c r="Z37" s="294">
        <f t="shared" si="7"/>
        <v>-0.81914315164189544</v>
      </c>
    </row>
    <row r="38" spans="1:26">
      <c r="A38" s="422" t="s">
        <v>43</v>
      </c>
      <c r="B38" s="424"/>
      <c r="C38" s="431" t="s">
        <v>28</v>
      </c>
      <c r="D38" s="432">
        <v>17.219000000000001</v>
      </c>
      <c r="E38" s="432">
        <v>12.154</v>
      </c>
      <c r="F38" s="432">
        <v>17.971</v>
      </c>
      <c r="G38" s="432">
        <v>40.369999999999997</v>
      </c>
      <c r="H38" s="432">
        <v>31.745999999999999</v>
      </c>
      <c r="I38" s="432">
        <v>27.466999999999999</v>
      </c>
      <c r="J38" s="432" t="s">
        <v>89</v>
      </c>
      <c r="K38" s="432" t="s">
        <v>89</v>
      </c>
      <c r="L38" s="432" t="s">
        <v>89</v>
      </c>
      <c r="N38" s="422" t="s">
        <v>43</v>
      </c>
      <c r="O38" s="424"/>
      <c r="P38" s="431" t="s">
        <v>28</v>
      </c>
      <c r="Q38" s="433">
        <f t="shared" si="1"/>
        <v>-0.29535290497704525</v>
      </c>
      <c r="R38" s="433">
        <f t="shared" si="2"/>
        <v>-0.80356538101719233</v>
      </c>
      <c r="S38" s="433">
        <f t="shared" si="3"/>
        <v>-0.85877197693360918</v>
      </c>
      <c r="T38" s="433">
        <f t="shared" si="4"/>
        <v>0.33272605828527213</v>
      </c>
      <c r="U38" s="433">
        <f t="shared" si="5"/>
        <v>0.34001574786151384</v>
      </c>
      <c r="V38" s="433">
        <f t="shared" si="6"/>
        <v>1.3482655724722881</v>
      </c>
      <c r="W38" s="433" t="s">
        <v>89</v>
      </c>
      <c r="X38" s="433" t="s">
        <v>89</v>
      </c>
      <c r="Y38" s="433" t="s">
        <v>89</v>
      </c>
      <c r="Z38" s="294">
        <f t="shared" si="7"/>
        <v>1.0552852615204592E-2</v>
      </c>
    </row>
    <row r="39" spans="1:26">
      <c r="D39" s="418">
        <f>AVERAGE(D5:D38)</f>
        <v>19.915900000000001</v>
      </c>
      <c r="E39" s="418">
        <f t="shared" ref="E39:L39" si="11">AVERAGE(E5:E38)</f>
        <v>21.638781250000001</v>
      </c>
      <c r="F39" s="418">
        <f t="shared" si="11"/>
        <v>35.91424137931034</v>
      </c>
      <c r="G39" s="418">
        <f t="shared" si="11"/>
        <v>34.752466666666663</v>
      </c>
      <c r="H39" s="418">
        <f t="shared" si="11"/>
        <v>27.298807692307687</v>
      </c>
      <c r="I39" s="418">
        <f t="shared" si="11"/>
        <v>14.587965517241381</v>
      </c>
      <c r="J39" s="418">
        <f t="shared" si="11"/>
        <v>21.199062500000004</v>
      </c>
      <c r="K39" s="418">
        <f t="shared" si="11"/>
        <v>27.549499999999998</v>
      </c>
      <c r="L39" s="418">
        <f t="shared" si="11"/>
        <v>10.562000000000003</v>
      </c>
    </row>
    <row r="40" spans="1:26">
      <c r="D40" s="12">
        <f>STDEV(D5:D38)</f>
        <v>9.1311104599076209</v>
      </c>
      <c r="E40" s="12">
        <f t="shared" ref="E40:L40" si="12">STDEV(E5:E38)</f>
        <v>11.803372163685923</v>
      </c>
      <c r="F40" s="12">
        <f t="shared" si="12"/>
        <v>20.894069510022582</v>
      </c>
      <c r="G40" s="12">
        <f t="shared" si="12"/>
        <v>16.883358527082908</v>
      </c>
      <c r="H40" s="12">
        <f t="shared" si="12"/>
        <v>13.079371575176641</v>
      </c>
      <c r="I40" s="12">
        <f t="shared" si="12"/>
        <v>9.5522979639260424</v>
      </c>
      <c r="J40" s="12">
        <f t="shared" si="12"/>
        <v>12.571995590564233</v>
      </c>
      <c r="K40" s="12">
        <f t="shared" si="12"/>
        <v>18.245851936388597</v>
      </c>
      <c r="L40" s="12">
        <f t="shared" si="12"/>
        <v>11.56086515361199</v>
      </c>
    </row>
  </sheetData>
  <mergeCells count="76">
    <mergeCell ref="N38:O38"/>
    <mergeCell ref="N27:O27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21:O21"/>
    <mergeCell ref="N22:O22"/>
    <mergeCell ref="N23:O23"/>
    <mergeCell ref="N24:O24"/>
    <mergeCell ref="N25:O25"/>
    <mergeCell ref="N9:O9"/>
    <mergeCell ref="N10:O10"/>
    <mergeCell ref="N11:O11"/>
    <mergeCell ref="N12:O12"/>
    <mergeCell ref="N13:O13"/>
    <mergeCell ref="N14:O14"/>
    <mergeCell ref="A35:B35"/>
    <mergeCell ref="A36:B36"/>
    <mergeCell ref="A37:B37"/>
    <mergeCell ref="A38:B38"/>
    <mergeCell ref="A33:B33"/>
    <mergeCell ref="A34:B34"/>
    <mergeCell ref="A22:B22"/>
    <mergeCell ref="A16:B16"/>
    <mergeCell ref="N26:O26"/>
    <mergeCell ref="N15:O15"/>
    <mergeCell ref="N16:O16"/>
    <mergeCell ref="N17:O17"/>
    <mergeCell ref="N18:O18"/>
    <mergeCell ref="N19:O19"/>
    <mergeCell ref="N20:O20"/>
    <mergeCell ref="N3:P3"/>
    <mergeCell ref="N4:O4"/>
    <mergeCell ref="N5:O5"/>
    <mergeCell ref="N6:O6"/>
    <mergeCell ref="N7:O7"/>
    <mergeCell ref="N8:O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11:B11"/>
    <mergeCell ref="A12:B12"/>
    <mergeCell ref="A13:B13"/>
    <mergeCell ref="A14:B14"/>
    <mergeCell ref="A15:B15"/>
    <mergeCell ref="A10:B10"/>
    <mergeCell ref="A1:C1"/>
    <mergeCell ref="D1:L1"/>
    <mergeCell ref="A2:C2"/>
    <mergeCell ref="D2:L2"/>
    <mergeCell ref="A3:C3"/>
    <mergeCell ref="A4:B4"/>
    <mergeCell ref="A5:B5"/>
    <mergeCell ref="A6:B6"/>
    <mergeCell ref="A7:B7"/>
    <mergeCell ref="A8:B8"/>
    <mergeCell ref="A9:B9"/>
  </mergeCells>
  <hyperlinks>
    <hyperlink ref="A15" r:id="rId1" display="http://localhost/OECDStat_Metadata/ShowMetadata.ashx?Dataset=WILD_LIFE&amp;Coords=[COU].[DEU]&amp;ShowOnWeb=true&amp;Lang=en"/>
    <hyperlink ref="A23" r:id="rId2" display="http://localhost/OECDStat_Metadata/ShowMetadata.ashx?Dataset=WILD_LIFE&amp;Coords=[COU].[LVA]&amp;ShowOnWeb=true&amp;Lang=en"/>
    <hyperlink ref="N15" r:id="rId3" display="http://localhost/OECDStat_Metadata/ShowMetadata.ashx?Dataset=WILD_LIFE&amp;Coords=[COU].[DEU]&amp;ShowOnWeb=true&amp;Lang=en"/>
    <hyperlink ref="N23" r:id="rId4" display="http://localhost/OECDStat_Metadata/ShowMetadata.ashx?Dataset=WILD_LIFE&amp;Coords=[COU].[LVA]&amp;ShowOnWeb=true&amp;Lang=en"/>
  </hyperlinks>
  <pageMargins left="0.7" right="0.7" top="0.75" bottom="0.75" header="0.3" footer="0.3"/>
  <legacyDrawing r:id="rId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9"/>
  <sheetViews>
    <sheetView topLeftCell="A22" workbookViewId="0">
      <selection sqref="A1:C1"/>
    </sheetView>
  </sheetViews>
  <sheetFormatPr defaultRowHeight="13.8"/>
  <cols>
    <col min="1" max="16384" width="9" style="12"/>
  </cols>
  <sheetData>
    <row r="1" spans="1:55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D1" s="232" t="s">
        <v>163</v>
      </c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</row>
    <row r="2" spans="1:55">
      <c r="A2" s="12" t="s">
        <v>236</v>
      </c>
      <c r="B2" s="12" t="s">
        <v>421</v>
      </c>
      <c r="C2" s="12" t="s">
        <v>422</v>
      </c>
      <c r="D2" s="12" t="s">
        <v>423</v>
      </c>
      <c r="E2" s="12" t="s">
        <v>424</v>
      </c>
      <c r="F2" s="12" t="s">
        <v>425</v>
      </c>
      <c r="G2" s="12" t="s">
        <v>426</v>
      </c>
      <c r="H2" s="12" t="s">
        <v>427</v>
      </c>
      <c r="I2" s="12" t="s">
        <v>428</v>
      </c>
      <c r="J2" s="12" t="s">
        <v>429</v>
      </c>
      <c r="K2" s="12" t="s">
        <v>430</v>
      </c>
      <c r="L2" s="12" t="s">
        <v>431</v>
      </c>
      <c r="M2" s="12" t="s">
        <v>432</v>
      </c>
      <c r="N2" s="12" t="s">
        <v>433</v>
      </c>
      <c r="O2" s="12" t="s">
        <v>434</v>
      </c>
      <c r="P2" s="12" t="s">
        <v>435</v>
      </c>
      <c r="Q2" s="12" t="s">
        <v>436</v>
      </c>
      <c r="R2" s="12" t="s">
        <v>437</v>
      </c>
      <c r="S2" s="12" t="s">
        <v>438</v>
      </c>
      <c r="T2" s="12" t="s">
        <v>439</v>
      </c>
      <c r="U2" s="12" t="s">
        <v>440</v>
      </c>
      <c r="V2" s="12" t="s">
        <v>441</v>
      </c>
      <c r="W2" s="12" t="s">
        <v>442</v>
      </c>
      <c r="X2" s="12" t="s">
        <v>443</v>
      </c>
      <c r="Y2" s="12" t="s">
        <v>444</v>
      </c>
      <c r="Z2" s="12" t="s">
        <v>445</v>
      </c>
      <c r="AA2" s="12" t="s">
        <v>446</v>
      </c>
      <c r="AC2" s="12" t="s">
        <v>236</v>
      </c>
      <c r="AD2" s="12" t="s">
        <v>421</v>
      </c>
      <c r="AE2" s="12" t="s">
        <v>422</v>
      </c>
      <c r="AF2" s="12" t="s">
        <v>423</v>
      </c>
      <c r="AG2" s="12" t="s">
        <v>424</v>
      </c>
      <c r="AH2" s="12" t="s">
        <v>425</v>
      </c>
      <c r="AI2" s="12" t="s">
        <v>426</v>
      </c>
      <c r="AJ2" s="12" t="s">
        <v>427</v>
      </c>
      <c r="AK2" s="12" t="s">
        <v>428</v>
      </c>
      <c r="AL2" s="12" t="s">
        <v>429</v>
      </c>
      <c r="AM2" s="12" t="s">
        <v>430</v>
      </c>
      <c r="AN2" s="12" t="s">
        <v>431</v>
      </c>
      <c r="AO2" s="12" t="s">
        <v>432</v>
      </c>
      <c r="AP2" s="12" t="s">
        <v>433</v>
      </c>
      <c r="AQ2" s="12" t="s">
        <v>434</v>
      </c>
      <c r="AR2" s="12" t="s">
        <v>435</v>
      </c>
      <c r="AS2" s="12" t="s">
        <v>436</v>
      </c>
      <c r="AT2" s="12" t="s">
        <v>437</v>
      </c>
      <c r="AU2" s="12" t="s">
        <v>438</v>
      </c>
      <c r="AV2" s="12" t="s">
        <v>439</v>
      </c>
      <c r="AW2" s="12" t="s">
        <v>440</v>
      </c>
      <c r="AX2" s="12" t="s">
        <v>441</v>
      </c>
      <c r="AY2" s="12" t="s">
        <v>442</v>
      </c>
      <c r="AZ2" s="12" t="s">
        <v>443</v>
      </c>
      <c r="BA2" s="12" t="s">
        <v>444</v>
      </c>
      <c r="BB2" s="12" t="s">
        <v>445</v>
      </c>
      <c r="BC2" s="12" t="s">
        <v>446</v>
      </c>
    </row>
    <row r="3" spans="1:55">
      <c r="A3" s="12" t="s">
        <v>27</v>
      </c>
      <c r="B3" s="12">
        <v>5.4068467747189102</v>
      </c>
      <c r="C3" s="12">
        <v>5.50022627225525</v>
      </c>
      <c r="D3" s="12">
        <v>6.0093342134436396</v>
      </c>
      <c r="E3" s="12">
        <v>6.0714308302289304</v>
      </c>
      <c r="F3" s="12">
        <v>6.1405920925396202</v>
      </c>
      <c r="G3" s="12">
        <v>6.5045206091561099</v>
      </c>
      <c r="H3" s="12">
        <v>6.5329239522103402</v>
      </c>
      <c r="I3" s="12">
        <v>6.67093194251468</v>
      </c>
      <c r="J3" s="12">
        <v>6.7022551282400098</v>
      </c>
      <c r="K3" s="12">
        <v>6.7643177903524396</v>
      </c>
      <c r="L3" s="12">
        <v>6.85214608766801</v>
      </c>
      <c r="M3" s="12">
        <v>7.14425192546679</v>
      </c>
      <c r="N3" s="12">
        <v>7.1910680322733302</v>
      </c>
      <c r="O3" s="12">
        <v>8.6645759025005908</v>
      </c>
      <c r="P3" s="12">
        <v>8.7622326520350207</v>
      </c>
      <c r="Q3" s="12">
        <v>8.8591153127867504</v>
      </c>
      <c r="R3" s="12">
        <v>10.926159936693001</v>
      </c>
      <c r="S3" s="12">
        <v>11.060305682748499</v>
      </c>
      <c r="T3" s="12">
        <v>11.624856032025001</v>
      </c>
      <c r="U3" s="12">
        <v>11.7212745881257</v>
      </c>
      <c r="V3" s="12">
        <v>12.0010131413436</v>
      </c>
      <c r="W3" s="12">
        <v>12.400233134079899</v>
      </c>
      <c r="X3" s="12">
        <v>12.7587173688158</v>
      </c>
      <c r="Y3" s="12">
        <v>13.423171813378</v>
      </c>
      <c r="Z3" s="12">
        <v>13.423171813378</v>
      </c>
      <c r="AA3" s="12">
        <v>13.423173498151799</v>
      </c>
      <c r="AC3" s="12" t="s">
        <v>27</v>
      </c>
      <c r="AD3" s="12">
        <f>(B3-B$38)/B$39</f>
        <v>-0.49900562257752523</v>
      </c>
      <c r="AE3" s="12">
        <f t="shared" ref="AE3:BC3" si="0">(C3-C$38)/C$39</f>
        <v>-0.63403995967322502</v>
      </c>
      <c r="AF3" s="12">
        <f t="shared" si="0"/>
        <v>-0.59430772713809099</v>
      </c>
      <c r="AG3" s="12">
        <f t="shared" si="0"/>
        <v>-0.68930534858514447</v>
      </c>
      <c r="AH3" s="12">
        <f t="shared" si="0"/>
        <v>-0.72051483621129675</v>
      </c>
      <c r="AI3" s="12">
        <f t="shared" si="0"/>
        <v>-0.6884329495874868</v>
      </c>
      <c r="AJ3" s="12">
        <f t="shared" si="0"/>
        <v>-0.83314124629073494</v>
      </c>
      <c r="AK3" s="12">
        <f t="shared" si="0"/>
        <v>-0.88779366199562437</v>
      </c>
      <c r="AL3" s="12">
        <f t="shared" si="0"/>
        <v>-1.0499612597428163</v>
      </c>
      <c r="AM3" s="12">
        <f t="shared" si="0"/>
        <v>-1.1128996710640882</v>
      </c>
      <c r="AN3" s="12">
        <f t="shared" si="0"/>
        <v>-1.111237120159339</v>
      </c>
      <c r="AO3" s="12">
        <f t="shared" si="0"/>
        <v>-1.1195084737333627</v>
      </c>
      <c r="AP3" s="12">
        <f t="shared" si="0"/>
        <v>-1.1657337778410173</v>
      </c>
      <c r="AQ3" s="12">
        <f t="shared" si="0"/>
        <v>-0.91714193052466253</v>
      </c>
      <c r="AR3" s="12">
        <f t="shared" si="0"/>
        <v>-0.97907933654863177</v>
      </c>
      <c r="AS3" s="12">
        <f t="shared" si="0"/>
        <v>-1.0093557009967755</v>
      </c>
      <c r="AT3" s="12">
        <f t="shared" si="0"/>
        <v>-0.63566974790813024</v>
      </c>
      <c r="AU3" s="12">
        <f t="shared" si="0"/>
        <v>-0.63697078349372005</v>
      </c>
      <c r="AV3" s="12">
        <f t="shared" si="0"/>
        <v>-0.52373496299239541</v>
      </c>
      <c r="AW3" s="12">
        <f t="shared" si="0"/>
        <v>-0.61089182448968993</v>
      </c>
      <c r="AX3" s="12">
        <f t="shared" si="0"/>
        <v>-0.57921237231269418</v>
      </c>
      <c r="AY3" s="12">
        <f t="shared" si="0"/>
        <v>-0.4933505264250676</v>
      </c>
      <c r="AZ3" s="12">
        <f t="shared" si="0"/>
        <v>-0.41897335276060998</v>
      </c>
      <c r="BA3" s="12">
        <f t="shared" si="0"/>
        <v>-0.25337372165288807</v>
      </c>
      <c r="BB3" s="12">
        <f t="shared" si="0"/>
        <v>-0.26330242440330254</v>
      </c>
      <c r="BC3" s="12">
        <f t="shared" si="0"/>
        <v>-0.26360902311476836</v>
      </c>
    </row>
    <row r="4" spans="1:55">
      <c r="A4" s="12" t="s">
        <v>20</v>
      </c>
      <c r="B4" s="12">
        <v>14.4330650291267</v>
      </c>
      <c r="C4" s="12">
        <v>14.4575521955115</v>
      </c>
      <c r="D4" s="12">
        <v>14.458686413359599</v>
      </c>
      <c r="E4" s="12">
        <v>14.4640709633545</v>
      </c>
      <c r="F4" s="12">
        <v>14.4709837226606</v>
      </c>
      <c r="G4" s="12">
        <v>14.4715568011523</v>
      </c>
      <c r="H4" s="12">
        <v>14.6816975205759</v>
      </c>
      <c r="I4" s="12">
        <v>15.354336461068399</v>
      </c>
      <c r="J4" s="12">
        <v>15.6137738699131</v>
      </c>
      <c r="K4" s="12">
        <v>16.6136406291638</v>
      </c>
      <c r="L4" s="12">
        <v>16.808893246938599</v>
      </c>
      <c r="M4" s="12">
        <v>16.829715098803501</v>
      </c>
      <c r="N4" s="12">
        <v>17</v>
      </c>
      <c r="O4" s="12">
        <v>17</v>
      </c>
      <c r="P4" s="12">
        <v>17</v>
      </c>
      <c r="Q4" s="12">
        <v>17</v>
      </c>
      <c r="R4" s="12">
        <v>17</v>
      </c>
      <c r="S4" s="12">
        <v>17</v>
      </c>
      <c r="T4" s="12">
        <v>17</v>
      </c>
      <c r="U4" s="12">
        <v>17</v>
      </c>
      <c r="V4" s="12">
        <v>17</v>
      </c>
      <c r="W4" s="12">
        <v>17</v>
      </c>
      <c r="X4" s="12">
        <v>17</v>
      </c>
      <c r="Y4" s="12">
        <v>17</v>
      </c>
      <c r="Z4" s="12">
        <v>17</v>
      </c>
      <c r="AA4" s="12">
        <v>17</v>
      </c>
      <c r="AC4" s="12" t="s">
        <v>20</v>
      </c>
      <c r="AD4" s="12">
        <f t="shared" ref="AD4:AD37" si="1">(B4-B$38)/B$39</f>
        <v>1.4928255802551498</v>
      </c>
      <c r="AE4" s="12">
        <f t="shared" ref="AE4:AE37" si="2">(C4-C$38)/C$39</f>
        <v>1.3895444956022118</v>
      </c>
      <c r="AF4" s="12">
        <f t="shared" ref="AF4:AF37" si="3">(D4-D$38)/D$39</f>
        <v>1.3328110527162089</v>
      </c>
      <c r="AG4" s="12">
        <f t="shared" ref="AG4:AG37" si="4">(E4-E$38)/E$39</f>
        <v>1.2090255284628331</v>
      </c>
      <c r="AH4" s="12">
        <f t="shared" ref="AH4:AH37" si="5">(F4-F$38)/F$39</f>
        <v>1.1686309334574707</v>
      </c>
      <c r="AI4" s="12">
        <f t="shared" ref="AI4:AI37" si="6">(G4-G$38)/G$39</f>
        <v>1.0931654808352811</v>
      </c>
      <c r="AJ4" s="12">
        <f t="shared" ref="AJ4:AJ37" si="7">(H4-H$38)/H$39</f>
        <v>1.0141488474126465</v>
      </c>
      <c r="AK4" s="12">
        <f t="shared" ref="AK4:AK37" si="8">(I4-I$38)/I$39</f>
        <v>1.0409367420381586</v>
      </c>
      <c r="AL4" s="12">
        <f t="shared" ref="AL4:AL37" si="9">(J4-J$38)/J$39</f>
        <v>0.86307844603419681</v>
      </c>
      <c r="AM4" s="12">
        <f t="shared" ref="AM4:AM37" si="10">(K4-K$38)/K$39</f>
        <v>0.97752779715046079</v>
      </c>
      <c r="AN4" s="12">
        <f t="shared" ref="AN4:AN37" si="11">(L4-L$38)/L$39</f>
        <v>0.98930007499223982</v>
      </c>
      <c r="AO4" s="12">
        <f t="shared" ref="AO4:AO37" si="12">(M4-M$38)/M$39</f>
        <v>0.95565866318314119</v>
      </c>
      <c r="AP4" s="12">
        <f t="shared" ref="AP4:AP37" si="13">(N4-N$38)/N$39</f>
        <v>0.93278530423632766</v>
      </c>
      <c r="AQ4" s="12">
        <f t="shared" ref="AQ4:AQ37" si="14">(O4-O$38)/O$39</f>
        <v>0.89635422202059289</v>
      </c>
      <c r="AR4" s="12">
        <f t="shared" ref="AR4:AR37" si="15">(P4-P$38)/P$39</f>
        <v>0.84528971931474128</v>
      </c>
      <c r="AS4" s="12">
        <f t="shared" ref="AS4:AS37" si="16">(Q4-Q$38)/Q$39</f>
        <v>0.75036108308412208</v>
      </c>
      <c r="AT4" s="12">
        <f t="shared" ref="AT4:AT37" si="17">(R4-R$38)/R$39</f>
        <v>0.74183307127055931</v>
      </c>
      <c r="AU4" s="12">
        <f t="shared" ref="AU4:AU37" si="18">(S4-S$38)/S$39</f>
        <v>0.72696858688774912</v>
      </c>
      <c r="AV4" s="12">
        <f t="shared" ref="AV4:AV37" si="19">(T4-T$38)/T$39</f>
        <v>0.71733049208651423</v>
      </c>
      <c r="AW4" s="12">
        <f t="shared" ref="AW4:AW37" si="20">(U4-U$38)/U$39</f>
        <v>0.71889111240507986</v>
      </c>
      <c r="AX4" s="12">
        <f t="shared" ref="AX4:AX37" si="21">(V4-V$38)/V$39</f>
        <v>0.70177775873362513</v>
      </c>
      <c r="AY4" s="12">
        <f t="shared" ref="AY4:AY37" si="22">(W4-W$38)/W$39</f>
        <v>0.69537794589629875</v>
      </c>
      <c r="AZ4" s="12">
        <f t="shared" ref="AZ4:AZ37" si="23">(X4-X$38)/X$39</f>
        <v>0.68671898746735083</v>
      </c>
      <c r="BA4" s="12">
        <f t="shared" ref="BA4:BA37" si="24">(Y4-Y$38)/Y$39</f>
        <v>0.68190573852626268</v>
      </c>
      <c r="BB4" s="12">
        <f t="shared" ref="BB4:BB37" si="25">(Z4-Z$38)/Z$39</f>
        <v>0.67936189192491847</v>
      </c>
      <c r="BC4" s="12">
        <f t="shared" ref="BC4:BC37" si="26">(AA4-AA$38)/AA$39</f>
        <v>0.67917855984695774</v>
      </c>
    </row>
    <row r="5" spans="1:55">
      <c r="A5" s="12" t="s">
        <v>4</v>
      </c>
      <c r="B5" s="12">
        <v>5.6761755734430999</v>
      </c>
      <c r="C5" s="12">
        <v>7.0792975156862203</v>
      </c>
      <c r="D5" s="12">
        <v>7.0960025135801503</v>
      </c>
      <c r="E5" s="12">
        <v>7.1038329813429302</v>
      </c>
      <c r="F5" s="12">
        <v>7.1368840806916696</v>
      </c>
      <c r="G5" s="12">
        <v>7.7554910339512801</v>
      </c>
      <c r="H5" s="12">
        <v>7.7657358959409102</v>
      </c>
      <c r="I5" s="12">
        <v>8.6280661583170506</v>
      </c>
      <c r="J5" s="12">
        <v>9.44569750054732</v>
      </c>
      <c r="K5" s="12">
        <v>11.942768416199799</v>
      </c>
      <c r="L5" s="12">
        <v>12.0529822499609</v>
      </c>
      <c r="M5" s="12">
        <v>12.4853219513134</v>
      </c>
      <c r="N5" s="12">
        <v>15.289510338011899</v>
      </c>
      <c r="O5" s="12">
        <v>17</v>
      </c>
      <c r="P5" s="12">
        <v>17</v>
      </c>
      <c r="Q5" s="12">
        <v>17</v>
      </c>
      <c r="R5" s="12">
        <v>17</v>
      </c>
      <c r="S5" s="12">
        <v>17</v>
      </c>
      <c r="T5" s="12">
        <v>17</v>
      </c>
      <c r="U5" s="12">
        <v>17</v>
      </c>
      <c r="V5" s="12">
        <v>17</v>
      </c>
      <c r="W5" s="12">
        <v>17</v>
      </c>
      <c r="X5" s="12">
        <v>17</v>
      </c>
      <c r="Y5" s="12">
        <v>17</v>
      </c>
      <c r="Z5" s="12">
        <v>17</v>
      </c>
      <c r="AA5" s="12">
        <v>17</v>
      </c>
      <c r="AC5" s="12" t="s">
        <v>4</v>
      </c>
      <c r="AD5" s="12">
        <f t="shared" si="1"/>
        <v>-0.43957237046684056</v>
      </c>
      <c r="AE5" s="12">
        <f t="shared" si="2"/>
        <v>-0.27730581274628691</v>
      </c>
      <c r="AF5" s="12">
        <f t="shared" si="3"/>
        <v>-0.34646163916388539</v>
      </c>
      <c r="AG5" s="12">
        <f t="shared" si="4"/>
        <v>-0.45578635457335454</v>
      </c>
      <c r="AH5" s="12">
        <f t="shared" si="5"/>
        <v>-0.49457818420961941</v>
      </c>
      <c r="AI5" s="12">
        <f t="shared" si="6"/>
        <v>-0.40868940486010219</v>
      </c>
      <c r="AJ5" s="12">
        <f t="shared" si="7"/>
        <v>-0.55366835727910979</v>
      </c>
      <c r="AK5" s="12">
        <f t="shared" si="8"/>
        <v>-0.45308118732888347</v>
      </c>
      <c r="AL5" s="12">
        <f t="shared" si="9"/>
        <v>-0.46102526119161708</v>
      </c>
      <c r="AM5" s="12">
        <f t="shared" si="10"/>
        <v>-1.3821530543866346E-2</v>
      </c>
      <c r="AN5" s="12">
        <f t="shared" si="11"/>
        <v>-1.4036435032579227E-2</v>
      </c>
      <c r="AO5" s="12">
        <f t="shared" si="12"/>
        <v>2.4847020190660381E-2</v>
      </c>
      <c r="AP5" s="12">
        <f t="shared" si="13"/>
        <v>0.56684381262559902</v>
      </c>
      <c r="AQ5" s="12">
        <f t="shared" si="14"/>
        <v>0.89635422202059289</v>
      </c>
      <c r="AR5" s="12">
        <f t="shared" si="15"/>
        <v>0.84528971931474128</v>
      </c>
      <c r="AS5" s="12">
        <f t="shared" si="16"/>
        <v>0.75036108308412208</v>
      </c>
      <c r="AT5" s="12">
        <f t="shared" si="17"/>
        <v>0.74183307127055931</v>
      </c>
      <c r="AU5" s="12">
        <f t="shared" si="18"/>
        <v>0.72696858688774912</v>
      </c>
      <c r="AV5" s="12">
        <f t="shared" si="19"/>
        <v>0.71733049208651423</v>
      </c>
      <c r="AW5" s="12">
        <f t="shared" si="20"/>
        <v>0.71889111240507986</v>
      </c>
      <c r="AX5" s="12">
        <f t="shared" si="21"/>
        <v>0.70177775873362513</v>
      </c>
      <c r="AY5" s="12">
        <f t="shared" si="22"/>
        <v>0.69537794589629875</v>
      </c>
      <c r="AZ5" s="12">
        <f t="shared" si="23"/>
        <v>0.68671898746735083</v>
      </c>
      <c r="BA5" s="12">
        <f t="shared" si="24"/>
        <v>0.68190573852626268</v>
      </c>
      <c r="BB5" s="12">
        <f t="shared" si="25"/>
        <v>0.67936189192491847</v>
      </c>
      <c r="BC5" s="12">
        <f t="shared" si="26"/>
        <v>0.67917855984695774</v>
      </c>
    </row>
    <row r="6" spans="1:55">
      <c r="A6" s="12" t="s">
        <v>29</v>
      </c>
      <c r="B6" s="12">
        <v>5.7109677160090397</v>
      </c>
      <c r="C6" s="12">
        <v>5.7677321321039798</v>
      </c>
      <c r="D6" s="12">
        <v>5.7728646736405604</v>
      </c>
      <c r="E6" s="12">
        <v>5.7996837526235296</v>
      </c>
      <c r="F6" s="12">
        <v>5.8854557219829298</v>
      </c>
      <c r="G6" s="12">
        <v>5.9638787021537798</v>
      </c>
      <c r="H6" s="12">
        <v>6.3257270400915901</v>
      </c>
      <c r="I6" s="12">
        <v>6.5226460495314198</v>
      </c>
      <c r="J6" s="12">
        <v>6.6400023459362796</v>
      </c>
      <c r="K6" s="12">
        <v>6.9385104459121996</v>
      </c>
      <c r="L6" s="12">
        <v>7.0536166018322497</v>
      </c>
      <c r="M6" s="12">
        <v>7.1977533968466796</v>
      </c>
      <c r="N6" s="12">
        <v>7.8236026544657102</v>
      </c>
      <c r="O6" s="12">
        <v>7.87763368750106</v>
      </c>
      <c r="P6" s="12">
        <v>8.2956450660636207</v>
      </c>
      <c r="Q6" s="12">
        <v>8.3725772423713494</v>
      </c>
      <c r="R6" s="12">
        <v>8.6280155029500705</v>
      </c>
      <c r="S6" s="12">
        <v>8.6949166781807303</v>
      </c>
      <c r="T6" s="12">
        <v>8.7354689142348505</v>
      </c>
      <c r="U6" s="12">
        <v>8.9131533717394795</v>
      </c>
      <c r="V6" s="12">
        <v>9.0309101345001608</v>
      </c>
      <c r="W6" s="12">
        <v>9.1115796154979503</v>
      </c>
      <c r="X6" s="12">
        <v>9.2500133786024001</v>
      </c>
      <c r="Y6" s="12">
        <v>9.3229626253090103</v>
      </c>
      <c r="Z6" s="12">
        <v>9.7121491614321407</v>
      </c>
      <c r="AA6" s="12">
        <v>9.7121243077684003</v>
      </c>
      <c r="AC6" s="12" t="s">
        <v>29</v>
      </c>
      <c r="AD6" s="12">
        <f t="shared" si="1"/>
        <v>-0.43189472815607544</v>
      </c>
      <c r="AE6" s="12">
        <f t="shared" si="2"/>
        <v>-0.57360666693353279</v>
      </c>
      <c r="AF6" s="12">
        <f t="shared" si="3"/>
        <v>-0.64824143474499496</v>
      </c>
      <c r="AG6" s="12">
        <f t="shared" si="4"/>
        <v>-0.75077180728981041</v>
      </c>
      <c r="AH6" s="12">
        <f t="shared" si="5"/>
        <v>-0.77837403617772316</v>
      </c>
      <c r="AI6" s="12">
        <f t="shared" si="6"/>
        <v>-0.80933195766577015</v>
      </c>
      <c r="AJ6" s="12">
        <f t="shared" si="7"/>
        <v>-0.8801118486754651</v>
      </c>
      <c r="AK6" s="12">
        <f t="shared" si="8"/>
        <v>-0.9207304565069262</v>
      </c>
      <c r="AL6" s="12">
        <f t="shared" si="9"/>
        <v>-1.0633250923054092</v>
      </c>
      <c r="AM6" s="12">
        <f t="shared" si="10"/>
        <v>-1.0759288947069083</v>
      </c>
      <c r="AN6" s="12">
        <f t="shared" si="11"/>
        <v>-1.0687336497026982</v>
      </c>
      <c r="AO6" s="12">
        <f t="shared" si="12"/>
        <v>-1.1080454705504208</v>
      </c>
      <c r="AP6" s="12">
        <f t="shared" si="13"/>
        <v>-1.0304095673038602</v>
      </c>
      <c r="AQ6" s="12">
        <f t="shared" si="14"/>
        <v>-1.088352976595518</v>
      </c>
      <c r="AR6" s="12">
        <f t="shared" si="15"/>
        <v>-1.0824116980660394</v>
      </c>
      <c r="AS6" s="12">
        <f t="shared" si="16"/>
        <v>-1.1145247632670083</v>
      </c>
      <c r="AT6" s="12">
        <f t="shared" si="17"/>
        <v>-1.1568722167523762</v>
      </c>
      <c r="AU6" s="12">
        <f t="shared" si="18"/>
        <v>-1.1801379933326108</v>
      </c>
      <c r="AV6" s="12">
        <f t="shared" si="19"/>
        <v>-1.1908647291166523</v>
      </c>
      <c r="AW6" s="12">
        <f t="shared" si="20"/>
        <v>-1.3182958637076903</v>
      </c>
      <c r="AX6" s="12">
        <f t="shared" si="21"/>
        <v>-1.3403011183991449</v>
      </c>
      <c r="AY6" s="12">
        <f t="shared" si="22"/>
        <v>-1.3432449204437127</v>
      </c>
      <c r="AZ6" s="12">
        <f t="shared" si="23"/>
        <v>-1.3336841757512103</v>
      </c>
      <c r="BA6" s="12">
        <f t="shared" si="24"/>
        <v>-1.3255083716709615</v>
      </c>
      <c r="BB6" s="12">
        <f t="shared" si="25"/>
        <v>-1.2413333637028703</v>
      </c>
      <c r="BC6" s="12">
        <f t="shared" si="26"/>
        <v>-1.2417753095269797</v>
      </c>
    </row>
    <row r="7" spans="1:55">
      <c r="A7" s="12" t="s">
        <v>6</v>
      </c>
      <c r="B7" s="12">
        <v>11.973864022272901</v>
      </c>
      <c r="C7" s="12">
        <v>13.8526200296899</v>
      </c>
      <c r="D7" s="12">
        <v>15.2010068908672</v>
      </c>
      <c r="E7" s="12">
        <v>15.5218520409663</v>
      </c>
      <c r="F7" s="12">
        <v>15.5918587833459</v>
      </c>
      <c r="G7" s="12">
        <v>15.6173955939522</v>
      </c>
      <c r="H7" s="12">
        <v>15.629559615347199</v>
      </c>
      <c r="I7" s="12">
        <v>15.6453499401914</v>
      </c>
      <c r="J7" s="12">
        <v>15.6592062365294</v>
      </c>
      <c r="K7" s="12">
        <v>15.6888910293269</v>
      </c>
      <c r="L7" s="12">
        <v>15.6975305382465</v>
      </c>
      <c r="M7" s="12">
        <v>15.792323382799101</v>
      </c>
      <c r="N7" s="12">
        <v>15.7971075585778</v>
      </c>
      <c r="O7" s="12">
        <v>15.8071466933902</v>
      </c>
      <c r="P7" s="12">
        <v>16.0147366610245</v>
      </c>
      <c r="Q7" s="12">
        <v>17</v>
      </c>
      <c r="R7" s="12">
        <v>17</v>
      </c>
      <c r="S7" s="12">
        <v>17</v>
      </c>
      <c r="T7" s="12">
        <v>17</v>
      </c>
      <c r="U7" s="12">
        <v>17</v>
      </c>
      <c r="V7" s="12">
        <v>17</v>
      </c>
      <c r="W7" s="12">
        <v>17</v>
      </c>
      <c r="X7" s="12">
        <v>17</v>
      </c>
      <c r="Y7" s="12">
        <v>17</v>
      </c>
      <c r="Z7" s="12">
        <v>17</v>
      </c>
      <c r="AA7" s="12">
        <v>17</v>
      </c>
      <c r="AC7" s="12" t="s">
        <v>6</v>
      </c>
      <c r="AD7" s="12">
        <f t="shared" si="1"/>
        <v>0.95014943821782127</v>
      </c>
      <c r="AE7" s="12">
        <f t="shared" si="2"/>
        <v>1.2528819092744738</v>
      </c>
      <c r="AF7" s="12">
        <f t="shared" si="3"/>
        <v>1.5021186752448967</v>
      </c>
      <c r="AG7" s="12">
        <f t="shared" si="4"/>
        <v>1.448284980665717</v>
      </c>
      <c r="AH7" s="12">
        <f t="shared" si="5"/>
        <v>1.4228202289000074</v>
      </c>
      <c r="AI7" s="12">
        <f t="shared" si="6"/>
        <v>1.3493993607341408</v>
      </c>
      <c r="AJ7" s="12">
        <f t="shared" si="7"/>
        <v>1.2290248950998028</v>
      </c>
      <c r="AK7" s="12">
        <f t="shared" si="8"/>
        <v>1.10557573748849</v>
      </c>
      <c r="AL7" s="12">
        <f t="shared" si="9"/>
        <v>0.8728314324536679</v>
      </c>
      <c r="AM7" s="12">
        <f t="shared" si="10"/>
        <v>0.78125826711718971</v>
      </c>
      <c r="AN7" s="12">
        <f t="shared" si="11"/>
        <v>0.75484009829808629</v>
      </c>
      <c r="AO7" s="12">
        <f t="shared" si="12"/>
        <v>0.73339142013707537</v>
      </c>
      <c r="AP7" s="12">
        <f t="shared" si="13"/>
        <v>0.67543896415399085</v>
      </c>
      <c r="AQ7" s="12">
        <f t="shared" si="14"/>
        <v>0.63683114835518462</v>
      </c>
      <c r="AR7" s="12">
        <f t="shared" si="15"/>
        <v>0.62708934152092444</v>
      </c>
      <c r="AS7" s="12">
        <f t="shared" si="16"/>
        <v>0.75036108308412208</v>
      </c>
      <c r="AT7" s="12">
        <f t="shared" si="17"/>
        <v>0.74183307127055931</v>
      </c>
      <c r="AU7" s="12">
        <f t="shared" si="18"/>
        <v>0.72696858688774912</v>
      </c>
      <c r="AV7" s="12">
        <f t="shared" si="19"/>
        <v>0.71733049208651423</v>
      </c>
      <c r="AW7" s="12">
        <f t="shared" si="20"/>
        <v>0.71889111240507986</v>
      </c>
      <c r="AX7" s="12">
        <f t="shared" si="21"/>
        <v>0.70177775873362513</v>
      </c>
      <c r="AY7" s="12">
        <f t="shared" si="22"/>
        <v>0.69537794589629875</v>
      </c>
      <c r="AZ7" s="12">
        <f t="shared" si="23"/>
        <v>0.68671898746735083</v>
      </c>
      <c r="BA7" s="12">
        <f t="shared" si="24"/>
        <v>0.68190573852626268</v>
      </c>
      <c r="BB7" s="12">
        <f t="shared" si="25"/>
        <v>0.67936189192491847</v>
      </c>
      <c r="BC7" s="12">
        <f t="shared" si="26"/>
        <v>0.67917855984695774</v>
      </c>
    </row>
    <row r="8" spans="1:55">
      <c r="A8" s="12" t="s">
        <v>7</v>
      </c>
      <c r="B8" s="12">
        <v>8.7749544278916396</v>
      </c>
      <c r="C8" s="12">
        <v>8.8468255008870695</v>
      </c>
      <c r="D8" s="12">
        <v>8.8635807203583994</v>
      </c>
      <c r="E8" s="12">
        <v>14.6566398358824</v>
      </c>
      <c r="F8" s="12">
        <v>14.6662241927268</v>
      </c>
      <c r="G8" s="12">
        <v>14.696137597018399</v>
      </c>
      <c r="H8" s="12">
        <v>14.7012662722305</v>
      </c>
      <c r="I8" s="12">
        <v>14.766685889529301</v>
      </c>
      <c r="J8" s="12">
        <v>14.7868524902503</v>
      </c>
      <c r="K8" s="12">
        <v>15.391316758352399</v>
      </c>
      <c r="L8" s="12">
        <v>15.3935445991685</v>
      </c>
      <c r="M8" s="12">
        <v>15.402107862305501</v>
      </c>
      <c r="N8" s="12">
        <v>15.4487764860685</v>
      </c>
      <c r="O8" s="12">
        <v>15.5244766604666</v>
      </c>
      <c r="P8" s="12">
        <v>15.5416960134413</v>
      </c>
      <c r="Q8" s="12">
        <v>15.551141130234701</v>
      </c>
      <c r="R8" s="12">
        <v>15.5633710480483</v>
      </c>
      <c r="S8" s="12">
        <v>15.573767638523501</v>
      </c>
      <c r="T8" s="12">
        <v>15.600617761693</v>
      </c>
      <c r="U8" s="12">
        <v>15.7415054866382</v>
      </c>
      <c r="V8" s="12">
        <v>15.972203044483701</v>
      </c>
      <c r="W8" s="12">
        <v>16.0542618478779</v>
      </c>
      <c r="X8" s="12">
        <v>16.058717529510201</v>
      </c>
      <c r="Y8" s="12">
        <v>16.058717529510201</v>
      </c>
      <c r="Z8" s="12">
        <v>16.1041561994892</v>
      </c>
      <c r="AA8" s="12">
        <v>16.1041561994892</v>
      </c>
      <c r="AC8" s="12" t="s">
        <v>7</v>
      </c>
      <c r="AD8" s="12">
        <f t="shared" si="1"/>
        <v>0.24424052204266528</v>
      </c>
      <c r="AE8" s="12">
        <f t="shared" si="2"/>
        <v>0.12200333216607112</v>
      </c>
      <c r="AF8" s="12">
        <f t="shared" si="3"/>
        <v>5.6685617163934804E-2</v>
      </c>
      <c r="AG8" s="12">
        <f t="shared" si="4"/>
        <v>1.2525826726843723</v>
      </c>
      <c r="AH8" s="12">
        <f t="shared" si="5"/>
        <v>1.212907088105478</v>
      </c>
      <c r="AI8" s="12">
        <f t="shared" si="6"/>
        <v>1.1433865145767994</v>
      </c>
      <c r="AJ8" s="12">
        <f t="shared" si="7"/>
        <v>1.0185849948616343</v>
      </c>
      <c r="AK8" s="12">
        <f t="shared" si="8"/>
        <v>0.91040965190277146</v>
      </c>
      <c r="AL8" s="12">
        <f t="shared" si="9"/>
        <v>0.68556286437994729</v>
      </c>
      <c r="AM8" s="12">
        <f t="shared" si="10"/>
        <v>0.71810088664959137</v>
      </c>
      <c r="AN8" s="12">
        <f t="shared" si="11"/>
        <v>0.69070933735555384</v>
      </c>
      <c r="AO8" s="12">
        <f t="shared" si="12"/>
        <v>0.64978546243003499</v>
      </c>
      <c r="AP8" s="12">
        <f t="shared" si="13"/>
        <v>0.6009171502657612</v>
      </c>
      <c r="AQ8" s="12">
        <f t="shared" si="14"/>
        <v>0.57533205590941783</v>
      </c>
      <c r="AR8" s="12">
        <f t="shared" si="15"/>
        <v>0.52232785905085277</v>
      </c>
      <c r="AS8" s="12">
        <f t="shared" si="16"/>
        <v>0.4371787486266569</v>
      </c>
      <c r="AT8" s="12">
        <f t="shared" si="17"/>
        <v>0.41601605751967091</v>
      </c>
      <c r="AU8" s="12">
        <f t="shared" si="18"/>
        <v>0.39946108141226766</v>
      </c>
      <c r="AV8" s="12">
        <f t="shared" si="19"/>
        <v>0.39422752688945295</v>
      </c>
      <c r="AW8" s="12">
        <f t="shared" si="20"/>
        <v>0.40185917771120921</v>
      </c>
      <c r="AX8" s="12">
        <f t="shared" si="21"/>
        <v>0.43840484058802709</v>
      </c>
      <c r="AY8" s="12">
        <f t="shared" si="22"/>
        <v>0.45096863091175438</v>
      </c>
      <c r="AZ8" s="12">
        <f t="shared" si="23"/>
        <v>0.44132887600457577</v>
      </c>
      <c r="BA8" s="12">
        <f t="shared" si="24"/>
        <v>0.43577645443917284</v>
      </c>
      <c r="BB8" s="12">
        <f t="shared" si="25"/>
        <v>0.44326445036932466</v>
      </c>
      <c r="BC8" s="12">
        <f t="shared" si="26"/>
        <v>0.44305013400399018</v>
      </c>
    </row>
    <row r="9" spans="1:55">
      <c r="A9" s="12" t="s">
        <v>9</v>
      </c>
      <c r="B9" s="12">
        <v>0.26248670016916398</v>
      </c>
      <c r="C9" s="12">
        <v>12.762997129209401</v>
      </c>
      <c r="D9" s="12">
        <v>12.762997129209401</v>
      </c>
      <c r="E9" s="12">
        <v>12.762997129209401</v>
      </c>
      <c r="F9" s="12">
        <v>12.762997129209401</v>
      </c>
      <c r="G9" s="12">
        <v>12.7659335299804</v>
      </c>
      <c r="H9" s="12">
        <v>12.7659564706114</v>
      </c>
      <c r="I9" s="12">
        <v>12.7659564706114</v>
      </c>
      <c r="J9" s="12">
        <v>15.6159169439042</v>
      </c>
      <c r="K9" s="12">
        <v>15.6171098567174</v>
      </c>
      <c r="L9" s="12">
        <v>15.6266302185921</v>
      </c>
      <c r="M9" s="12">
        <v>15.7020590133969</v>
      </c>
      <c r="N9" s="12">
        <v>15.7862970105146</v>
      </c>
      <c r="O9" s="12">
        <v>15.956677077125001</v>
      </c>
      <c r="P9" s="12">
        <v>16.041029777397899</v>
      </c>
      <c r="Q9" s="12">
        <v>17</v>
      </c>
      <c r="R9" s="12">
        <v>17</v>
      </c>
      <c r="S9" s="12">
        <v>17</v>
      </c>
      <c r="T9" s="12">
        <v>17</v>
      </c>
      <c r="U9" s="12">
        <v>17</v>
      </c>
      <c r="V9" s="12">
        <v>17</v>
      </c>
      <c r="W9" s="12">
        <v>17</v>
      </c>
      <c r="X9" s="12">
        <v>17</v>
      </c>
      <c r="Y9" s="12">
        <v>17</v>
      </c>
      <c r="Z9" s="12">
        <v>17</v>
      </c>
      <c r="AA9" s="12">
        <v>17</v>
      </c>
      <c r="AC9" s="12" t="s">
        <v>9</v>
      </c>
      <c r="AD9" s="12">
        <f t="shared" si="1"/>
        <v>-1.6342204629777142</v>
      </c>
      <c r="AE9" s="12">
        <f t="shared" si="2"/>
        <v>1.0067209475749903</v>
      </c>
      <c r="AF9" s="12">
        <f t="shared" si="3"/>
        <v>0.94606014128940819</v>
      </c>
      <c r="AG9" s="12">
        <f t="shared" si="4"/>
        <v>0.82425971791050812</v>
      </c>
      <c r="AH9" s="12">
        <f t="shared" si="5"/>
        <v>0.78129792548669863</v>
      </c>
      <c r="AI9" s="12">
        <f t="shared" si="6"/>
        <v>0.71175190750858186</v>
      </c>
      <c r="AJ9" s="12">
        <f t="shared" si="7"/>
        <v>0.57985902035954839</v>
      </c>
      <c r="AK9" s="12">
        <f t="shared" si="8"/>
        <v>0.46601394832054105</v>
      </c>
      <c r="AL9" s="12">
        <f t="shared" si="9"/>
        <v>0.86353850068439009</v>
      </c>
      <c r="AM9" s="12">
        <f t="shared" si="10"/>
        <v>0.76602337865031356</v>
      </c>
      <c r="AN9" s="12">
        <f t="shared" si="11"/>
        <v>0.73988252669363519</v>
      </c>
      <c r="AO9" s="12">
        <f t="shared" si="12"/>
        <v>0.71405175102000129</v>
      </c>
      <c r="AP9" s="12">
        <f t="shared" si="13"/>
        <v>0.6731261597148348</v>
      </c>
      <c r="AQ9" s="12">
        <f t="shared" si="14"/>
        <v>0.66936371927416494</v>
      </c>
      <c r="AR9" s="12">
        <f t="shared" si="15"/>
        <v>0.63291232071755021</v>
      </c>
      <c r="AS9" s="12">
        <f t="shared" si="16"/>
        <v>0.75036108308412208</v>
      </c>
      <c r="AT9" s="12">
        <f t="shared" si="17"/>
        <v>0.74183307127055931</v>
      </c>
      <c r="AU9" s="12">
        <f t="shared" si="18"/>
        <v>0.72696858688774912</v>
      </c>
      <c r="AV9" s="12">
        <f t="shared" si="19"/>
        <v>0.71733049208651423</v>
      </c>
      <c r="AW9" s="12">
        <f t="shared" si="20"/>
        <v>0.71889111240507986</v>
      </c>
      <c r="AX9" s="12">
        <f t="shared" si="21"/>
        <v>0.70177775873362513</v>
      </c>
      <c r="AY9" s="12">
        <f t="shared" si="22"/>
        <v>0.69537794589629875</v>
      </c>
      <c r="AZ9" s="12">
        <f t="shared" si="23"/>
        <v>0.68671898746735083</v>
      </c>
      <c r="BA9" s="12">
        <f t="shared" si="24"/>
        <v>0.68190573852626268</v>
      </c>
      <c r="BB9" s="12">
        <f t="shared" si="25"/>
        <v>0.67936189192491847</v>
      </c>
      <c r="BC9" s="12">
        <f t="shared" si="26"/>
        <v>0.67917855984695774</v>
      </c>
    </row>
    <row r="10" spans="1:55">
      <c r="A10" s="12" t="s">
        <v>25</v>
      </c>
      <c r="B10" s="12">
        <v>4.3012063402048604</v>
      </c>
      <c r="C10" s="12">
        <v>4.37470639119958</v>
      </c>
      <c r="D10" s="12">
        <v>8.1869150930272703</v>
      </c>
      <c r="E10" s="12">
        <v>9.2205916950181006</v>
      </c>
      <c r="F10" s="12">
        <v>11.824063305417599</v>
      </c>
      <c r="G10" s="12">
        <v>11.8822694305975</v>
      </c>
      <c r="H10" s="12">
        <v>11.904343693458801</v>
      </c>
      <c r="I10" s="12">
        <v>13.266928009494499</v>
      </c>
      <c r="J10" s="12">
        <v>13.856655682121501</v>
      </c>
      <c r="K10" s="12">
        <v>15.182000531111401</v>
      </c>
      <c r="L10" s="12">
        <v>15.186158539128</v>
      </c>
      <c r="M10" s="12">
        <v>17</v>
      </c>
      <c r="N10" s="12">
        <v>17</v>
      </c>
      <c r="O10" s="12">
        <v>17</v>
      </c>
      <c r="P10" s="12">
        <v>17</v>
      </c>
      <c r="Q10" s="12">
        <v>17</v>
      </c>
      <c r="R10" s="12">
        <v>17</v>
      </c>
      <c r="S10" s="12">
        <v>17</v>
      </c>
      <c r="T10" s="12">
        <v>17</v>
      </c>
      <c r="U10" s="12">
        <v>17</v>
      </c>
      <c r="V10" s="12">
        <v>17</v>
      </c>
      <c r="W10" s="12">
        <v>17</v>
      </c>
      <c r="X10" s="12">
        <v>17</v>
      </c>
      <c r="Y10" s="12">
        <v>17</v>
      </c>
      <c r="Z10" s="12">
        <v>17</v>
      </c>
      <c r="AA10" s="12">
        <v>17</v>
      </c>
      <c r="AC10" s="12" t="s">
        <v>25</v>
      </c>
      <c r="AD10" s="12">
        <f t="shared" si="1"/>
        <v>-0.74298921066582935</v>
      </c>
      <c r="AE10" s="12">
        <f t="shared" si="2"/>
        <v>-0.88831054834236478</v>
      </c>
      <c r="AF10" s="12">
        <f t="shared" si="3"/>
        <v>-9.7647520721438258E-2</v>
      </c>
      <c r="AG10" s="12">
        <f t="shared" si="4"/>
        <v>2.3003199332305997E-2</v>
      </c>
      <c r="AH10" s="12">
        <f t="shared" si="5"/>
        <v>0.56836881723186361</v>
      </c>
      <c r="AI10" s="12">
        <f t="shared" si="6"/>
        <v>0.51414585495128029</v>
      </c>
      <c r="AJ10" s="12">
        <f t="shared" si="7"/>
        <v>0.38453530268733183</v>
      </c>
      <c r="AK10" s="12">
        <f t="shared" si="8"/>
        <v>0.57728816530938176</v>
      </c>
      <c r="AL10" s="12">
        <f t="shared" si="9"/>
        <v>0.48587710040170273</v>
      </c>
      <c r="AM10" s="12">
        <f t="shared" si="10"/>
        <v>0.67367545780250238</v>
      </c>
      <c r="AN10" s="12">
        <f t="shared" si="11"/>
        <v>0.64695788661539844</v>
      </c>
      <c r="AO10" s="12">
        <f t="shared" si="12"/>
        <v>0.992143199291734</v>
      </c>
      <c r="AP10" s="12">
        <f t="shared" si="13"/>
        <v>0.93278530423632766</v>
      </c>
      <c r="AQ10" s="12">
        <f t="shared" si="14"/>
        <v>0.89635422202059289</v>
      </c>
      <c r="AR10" s="12">
        <f t="shared" si="15"/>
        <v>0.84528971931474128</v>
      </c>
      <c r="AS10" s="12">
        <f t="shared" si="16"/>
        <v>0.75036108308412208</v>
      </c>
      <c r="AT10" s="12">
        <f t="shared" si="17"/>
        <v>0.74183307127055931</v>
      </c>
      <c r="AU10" s="12">
        <f t="shared" si="18"/>
        <v>0.72696858688774912</v>
      </c>
      <c r="AV10" s="12">
        <f t="shared" si="19"/>
        <v>0.71733049208651423</v>
      </c>
      <c r="AW10" s="12">
        <f t="shared" si="20"/>
        <v>0.71889111240507986</v>
      </c>
      <c r="AX10" s="12">
        <f t="shared" si="21"/>
        <v>0.70177775873362513</v>
      </c>
      <c r="AY10" s="12">
        <f t="shared" si="22"/>
        <v>0.69537794589629875</v>
      </c>
      <c r="AZ10" s="12">
        <f t="shared" si="23"/>
        <v>0.68671898746735083</v>
      </c>
      <c r="BA10" s="12">
        <f t="shared" si="24"/>
        <v>0.68190573852626268</v>
      </c>
      <c r="BB10" s="12">
        <f t="shared" si="25"/>
        <v>0.67936189192491847</v>
      </c>
      <c r="BC10" s="12">
        <f t="shared" si="26"/>
        <v>0.67917855984695774</v>
      </c>
    </row>
    <row r="11" spans="1:55">
      <c r="A11" s="12" t="s">
        <v>11</v>
      </c>
      <c r="B11" s="12">
        <v>9.5769236351899902</v>
      </c>
      <c r="C11" s="12">
        <v>9.5831120624558395</v>
      </c>
      <c r="D11" s="12">
        <v>10.204395192965199</v>
      </c>
      <c r="E11" s="12">
        <v>10.2167064844064</v>
      </c>
      <c r="F11" s="12">
        <v>10.2509996231397</v>
      </c>
      <c r="G11" s="12">
        <v>10.3233484935232</v>
      </c>
      <c r="H11" s="12">
        <v>12.8507874209125</v>
      </c>
      <c r="I11" s="12">
        <v>13.998746142317801</v>
      </c>
      <c r="J11" s="12">
        <v>14.0021754561912</v>
      </c>
      <c r="K11" s="12">
        <v>15.2633871316736</v>
      </c>
      <c r="L11" s="12">
        <v>15.665146823168699</v>
      </c>
      <c r="M11" s="12">
        <v>15.7100721097472</v>
      </c>
      <c r="N11" s="12">
        <v>16.626594942831101</v>
      </c>
      <c r="O11" s="12">
        <v>16.811768786006301</v>
      </c>
      <c r="P11" s="12">
        <v>17</v>
      </c>
      <c r="Q11" s="12">
        <v>17</v>
      </c>
      <c r="R11" s="12">
        <v>17</v>
      </c>
      <c r="S11" s="12">
        <v>17</v>
      </c>
      <c r="T11" s="12">
        <v>17</v>
      </c>
      <c r="U11" s="12">
        <v>17</v>
      </c>
      <c r="V11" s="12">
        <v>17</v>
      </c>
      <c r="W11" s="12">
        <v>17</v>
      </c>
      <c r="X11" s="12">
        <v>17</v>
      </c>
      <c r="Y11" s="12">
        <v>17</v>
      </c>
      <c r="Z11" s="12">
        <v>17</v>
      </c>
      <c r="AA11" s="12">
        <v>17</v>
      </c>
      <c r="AC11" s="12" t="s">
        <v>11</v>
      </c>
      <c r="AD11" s="12">
        <f t="shared" si="1"/>
        <v>0.42121245489259229</v>
      </c>
      <c r="AE11" s="12">
        <f t="shared" si="2"/>
        <v>0.28834070264740869</v>
      </c>
      <c r="AF11" s="12">
        <f t="shared" si="3"/>
        <v>0.36249707931208663</v>
      </c>
      <c r="AG11" s="12">
        <f t="shared" si="4"/>
        <v>0.24831435670177199</v>
      </c>
      <c r="AH11" s="12">
        <f t="shared" si="5"/>
        <v>0.21163329593300365</v>
      </c>
      <c r="AI11" s="12">
        <f t="shared" si="6"/>
        <v>0.16553803797726516</v>
      </c>
      <c r="AJ11" s="12">
        <f t="shared" si="7"/>
        <v>0.59908981292188224</v>
      </c>
      <c r="AK11" s="12">
        <f t="shared" si="8"/>
        <v>0.73983729911786023</v>
      </c>
      <c r="AL11" s="12">
        <f t="shared" si="9"/>
        <v>0.51711589525147594</v>
      </c>
      <c r="AM11" s="12">
        <f t="shared" si="10"/>
        <v>0.69094900930894887</v>
      </c>
      <c r="AN11" s="12">
        <f t="shared" si="11"/>
        <v>0.74800822871759021</v>
      </c>
      <c r="AO11" s="12">
        <f t="shared" si="12"/>
        <v>0.71576860378310558</v>
      </c>
      <c r="AP11" s="12">
        <f t="shared" si="13"/>
        <v>0.85289917184277986</v>
      </c>
      <c r="AQ11" s="12">
        <f t="shared" si="14"/>
        <v>0.85540170678277772</v>
      </c>
      <c r="AR11" s="12">
        <f t="shared" si="15"/>
        <v>0.84528971931474128</v>
      </c>
      <c r="AS11" s="12">
        <f t="shared" si="16"/>
        <v>0.75036108308412208</v>
      </c>
      <c r="AT11" s="12">
        <f t="shared" si="17"/>
        <v>0.74183307127055931</v>
      </c>
      <c r="AU11" s="12">
        <f t="shared" si="18"/>
        <v>0.72696858688774912</v>
      </c>
      <c r="AV11" s="12">
        <f t="shared" si="19"/>
        <v>0.71733049208651423</v>
      </c>
      <c r="AW11" s="12">
        <f t="shared" si="20"/>
        <v>0.71889111240507986</v>
      </c>
      <c r="AX11" s="12">
        <f t="shared" si="21"/>
        <v>0.70177775873362513</v>
      </c>
      <c r="AY11" s="12">
        <f t="shared" si="22"/>
        <v>0.69537794589629875</v>
      </c>
      <c r="AZ11" s="12">
        <f t="shared" si="23"/>
        <v>0.68671898746735083</v>
      </c>
      <c r="BA11" s="12">
        <f t="shared" si="24"/>
        <v>0.68190573852626268</v>
      </c>
      <c r="BB11" s="12">
        <f t="shared" si="25"/>
        <v>0.67936189192491847</v>
      </c>
      <c r="BC11" s="12">
        <f t="shared" si="26"/>
        <v>0.67917855984695774</v>
      </c>
    </row>
    <row r="12" spans="1:55">
      <c r="A12" s="12" t="s">
        <v>8</v>
      </c>
      <c r="B12" s="12">
        <v>17</v>
      </c>
      <c r="C12" s="12">
        <v>17</v>
      </c>
      <c r="D12" s="12">
        <v>17</v>
      </c>
      <c r="E12" s="12">
        <v>17</v>
      </c>
      <c r="F12" s="12">
        <v>17</v>
      </c>
      <c r="G12" s="12">
        <v>17</v>
      </c>
      <c r="H12" s="12">
        <v>17</v>
      </c>
      <c r="I12" s="12">
        <v>17</v>
      </c>
      <c r="J12" s="12">
        <v>17</v>
      </c>
      <c r="K12" s="12">
        <v>17</v>
      </c>
      <c r="L12" s="12">
        <v>17</v>
      </c>
      <c r="M12" s="12">
        <v>17</v>
      </c>
      <c r="N12" s="12">
        <v>17</v>
      </c>
      <c r="O12" s="12">
        <v>17</v>
      </c>
      <c r="P12" s="12">
        <v>17</v>
      </c>
      <c r="Q12" s="12">
        <v>17</v>
      </c>
      <c r="R12" s="12">
        <v>17</v>
      </c>
      <c r="S12" s="12">
        <v>17</v>
      </c>
      <c r="T12" s="12">
        <v>17</v>
      </c>
      <c r="U12" s="12">
        <v>17</v>
      </c>
      <c r="V12" s="12">
        <v>17</v>
      </c>
      <c r="W12" s="12">
        <v>17</v>
      </c>
      <c r="X12" s="12">
        <v>17</v>
      </c>
      <c r="Y12" s="12">
        <v>17</v>
      </c>
      <c r="Z12" s="12">
        <v>17</v>
      </c>
      <c r="AA12" s="12">
        <v>17</v>
      </c>
      <c r="AC12" s="12" t="s">
        <v>8</v>
      </c>
      <c r="AD12" s="12">
        <f t="shared" si="1"/>
        <v>2.0592755625753791</v>
      </c>
      <c r="AE12" s="12">
        <f t="shared" si="2"/>
        <v>1.9639188010134172</v>
      </c>
      <c r="AF12" s="12">
        <f t="shared" si="3"/>
        <v>1.9124310072924089</v>
      </c>
      <c r="AG12" s="12">
        <f t="shared" si="4"/>
        <v>1.7826271980096784</v>
      </c>
      <c r="AH12" s="12">
        <f t="shared" si="5"/>
        <v>1.7421550381927238</v>
      </c>
      <c r="AI12" s="12">
        <f t="shared" si="6"/>
        <v>1.6585790582212665</v>
      </c>
      <c r="AJ12" s="12">
        <f t="shared" si="7"/>
        <v>1.5396975288821582</v>
      </c>
      <c r="AK12" s="12">
        <f t="shared" si="8"/>
        <v>1.4064663330603524</v>
      </c>
      <c r="AL12" s="12">
        <f t="shared" si="9"/>
        <v>1.1606602280979765</v>
      </c>
      <c r="AM12" s="12">
        <f t="shared" si="10"/>
        <v>1.0595289920159092</v>
      </c>
      <c r="AN12" s="12">
        <f t="shared" si="11"/>
        <v>1.0296171420653308</v>
      </c>
      <c r="AO12" s="12">
        <f t="shared" si="12"/>
        <v>0.992143199291734</v>
      </c>
      <c r="AP12" s="12">
        <f t="shared" si="13"/>
        <v>0.93278530423632766</v>
      </c>
      <c r="AQ12" s="12">
        <f t="shared" si="14"/>
        <v>0.89635422202059289</v>
      </c>
      <c r="AR12" s="12">
        <f t="shared" si="15"/>
        <v>0.84528971931474128</v>
      </c>
      <c r="AS12" s="12">
        <f t="shared" si="16"/>
        <v>0.75036108308412208</v>
      </c>
      <c r="AT12" s="12">
        <f t="shared" si="17"/>
        <v>0.74183307127055931</v>
      </c>
      <c r="AU12" s="12">
        <f t="shared" si="18"/>
        <v>0.72696858688774912</v>
      </c>
      <c r="AV12" s="12">
        <f t="shared" si="19"/>
        <v>0.71733049208651423</v>
      </c>
      <c r="AW12" s="12">
        <f t="shared" si="20"/>
        <v>0.71889111240507986</v>
      </c>
      <c r="AX12" s="12">
        <f t="shared" si="21"/>
        <v>0.70177775873362513</v>
      </c>
      <c r="AY12" s="12">
        <f t="shared" si="22"/>
        <v>0.69537794589629875</v>
      </c>
      <c r="AZ12" s="12">
        <f t="shared" si="23"/>
        <v>0.68671898746735083</v>
      </c>
      <c r="BA12" s="12">
        <f t="shared" si="24"/>
        <v>0.68190573852626268</v>
      </c>
      <c r="BB12" s="12">
        <f t="shared" si="25"/>
        <v>0.67936189192491847</v>
      </c>
      <c r="BC12" s="12">
        <f t="shared" si="26"/>
        <v>0.67917855984695774</v>
      </c>
    </row>
    <row r="13" spans="1:55">
      <c r="A13" s="12" t="s">
        <v>30</v>
      </c>
      <c r="B13" s="12">
        <v>9.3804143997764005</v>
      </c>
      <c r="C13" s="12">
        <v>9.5140128227760492</v>
      </c>
      <c r="D13" s="12">
        <v>9.5957663492354506</v>
      </c>
      <c r="E13" s="12">
        <v>10.7969009790373</v>
      </c>
      <c r="F13" s="12">
        <v>10.820674777898899</v>
      </c>
      <c r="G13" s="12">
        <v>13.1245774949712</v>
      </c>
      <c r="H13" s="12">
        <v>17</v>
      </c>
      <c r="I13" s="12">
        <v>17</v>
      </c>
      <c r="J13" s="12">
        <v>17</v>
      </c>
      <c r="K13" s="12">
        <v>17</v>
      </c>
      <c r="L13" s="12">
        <v>17</v>
      </c>
      <c r="M13" s="12">
        <v>17</v>
      </c>
      <c r="N13" s="12">
        <v>17</v>
      </c>
      <c r="O13" s="12">
        <v>17</v>
      </c>
      <c r="P13" s="12">
        <v>17</v>
      </c>
      <c r="Q13" s="12">
        <v>17</v>
      </c>
      <c r="R13" s="12">
        <v>17</v>
      </c>
      <c r="S13" s="12">
        <v>17</v>
      </c>
      <c r="T13" s="12">
        <v>17</v>
      </c>
      <c r="U13" s="12">
        <v>17</v>
      </c>
      <c r="V13" s="12">
        <v>17</v>
      </c>
      <c r="W13" s="12">
        <v>17</v>
      </c>
      <c r="X13" s="12">
        <v>17</v>
      </c>
      <c r="Y13" s="12">
        <v>17</v>
      </c>
      <c r="Z13" s="12">
        <v>17</v>
      </c>
      <c r="AA13" s="12">
        <v>17</v>
      </c>
      <c r="AC13" s="12" t="s">
        <v>30</v>
      </c>
      <c r="AD13" s="12">
        <f t="shared" si="1"/>
        <v>0.37784842183805806</v>
      </c>
      <c r="AE13" s="12">
        <f t="shared" si="2"/>
        <v>0.2727302237516554</v>
      </c>
      <c r="AF13" s="12">
        <f t="shared" si="3"/>
        <v>0.22368169477594754</v>
      </c>
      <c r="AG13" s="12">
        <f t="shared" si="4"/>
        <v>0.37954852215870355</v>
      </c>
      <c r="AH13" s="12">
        <f t="shared" si="5"/>
        <v>0.34082282944874215</v>
      </c>
      <c r="AI13" s="12">
        <f t="shared" si="6"/>
        <v>0.79195231198899807</v>
      </c>
      <c r="AJ13" s="12">
        <f t="shared" si="7"/>
        <v>1.5396975288821582</v>
      </c>
      <c r="AK13" s="12">
        <f t="shared" si="8"/>
        <v>1.4064663330603524</v>
      </c>
      <c r="AL13" s="12">
        <f t="shared" si="9"/>
        <v>1.1606602280979765</v>
      </c>
      <c r="AM13" s="12">
        <f t="shared" si="10"/>
        <v>1.0595289920159092</v>
      </c>
      <c r="AN13" s="12">
        <f t="shared" si="11"/>
        <v>1.0296171420653308</v>
      </c>
      <c r="AO13" s="12">
        <f t="shared" si="12"/>
        <v>0.992143199291734</v>
      </c>
      <c r="AP13" s="12">
        <f t="shared" si="13"/>
        <v>0.93278530423632766</v>
      </c>
      <c r="AQ13" s="12">
        <f t="shared" si="14"/>
        <v>0.89635422202059289</v>
      </c>
      <c r="AR13" s="12">
        <f t="shared" si="15"/>
        <v>0.84528971931474128</v>
      </c>
      <c r="AS13" s="12">
        <f t="shared" si="16"/>
        <v>0.75036108308412208</v>
      </c>
      <c r="AT13" s="12">
        <f t="shared" si="17"/>
        <v>0.74183307127055931</v>
      </c>
      <c r="AU13" s="12">
        <f t="shared" si="18"/>
        <v>0.72696858688774912</v>
      </c>
      <c r="AV13" s="12">
        <f t="shared" si="19"/>
        <v>0.71733049208651423</v>
      </c>
      <c r="AW13" s="12">
        <f t="shared" si="20"/>
        <v>0.71889111240507986</v>
      </c>
      <c r="AX13" s="12">
        <f t="shared" si="21"/>
        <v>0.70177775873362513</v>
      </c>
      <c r="AY13" s="12">
        <f t="shared" si="22"/>
        <v>0.69537794589629875</v>
      </c>
      <c r="AZ13" s="12">
        <f t="shared" si="23"/>
        <v>0.68671898746735083</v>
      </c>
      <c r="BA13" s="12">
        <f t="shared" si="24"/>
        <v>0.68190573852626268</v>
      </c>
      <c r="BB13" s="12">
        <f t="shared" si="25"/>
        <v>0.67936189192491847</v>
      </c>
      <c r="BC13" s="12">
        <f t="shared" si="26"/>
        <v>0.67917855984695774</v>
      </c>
    </row>
    <row r="14" spans="1:55">
      <c r="A14" s="12" t="s">
        <v>17</v>
      </c>
      <c r="B14" s="12">
        <v>6.8980798066014897</v>
      </c>
      <c r="C14" s="12">
        <v>7.1319254290857197</v>
      </c>
      <c r="D14" s="12">
        <v>7.4613764441878203</v>
      </c>
      <c r="E14" s="12">
        <v>7.5530951761373304</v>
      </c>
      <c r="F14" s="12">
        <v>7.8407188319691103</v>
      </c>
      <c r="G14" s="12">
        <v>7.8414832444551301</v>
      </c>
      <c r="H14" s="12">
        <v>7.8414832444551301</v>
      </c>
      <c r="I14" s="12">
        <v>8.3586782726732505</v>
      </c>
      <c r="J14" s="12">
        <v>9.9267574408288208</v>
      </c>
      <c r="K14" s="12">
        <v>10.1570716929551</v>
      </c>
      <c r="L14" s="12">
        <v>10.2405003176618</v>
      </c>
      <c r="M14" s="12">
        <v>10.2419645443956</v>
      </c>
      <c r="N14" s="12">
        <v>10.279754513775</v>
      </c>
      <c r="O14" s="12">
        <v>11.017918582318501</v>
      </c>
      <c r="P14" s="12">
        <v>12.8078281006428</v>
      </c>
      <c r="Q14" s="12">
        <v>17</v>
      </c>
      <c r="R14" s="12">
        <v>17</v>
      </c>
      <c r="S14" s="12">
        <v>17</v>
      </c>
      <c r="T14" s="12">
        <v>17</v>
      </c>
      <c r="U14" s="12">
        <v>17</v>
      </c>
      <c r="V14" s="12">
        <v>17</v>
      </c>
      <c r="W14" s="12">
        <v>17</v>
      </c>
      <c r="X14" s="12">
        <v>17</v>
      </c>
      <c r="Y14" s="12">
        <v>17</v>
      </c>
      <c r="Z14" s="12">
        <v>17</v>
      </c>
      <c r="AA14" s="12">
        <v>17</v>
      </c>
      <c r="AC14" s="12" t="s">
        <v>17</v>
      </c>
      <c r="AD14" s="12">
        <f t="shared" si="1"/>
        <v>-0.16993264872737368</v>
      </c>
      <c r="AE14" s="12">
        <f t="shared" si="2"/>
        <v>-0.26541643544984328</v>
      </c>
      <c r="AF14" s="12">
        <f t="shared" si="3"/>
        <v>-0.26312756257630676</v>
      </c>
      <c r="AG14" s="12">
        <f t="shared" si="4"/>
        <v>-0.35416775985935278</v>
      </c>
      <c r="AH14" s="12">
        <f t="shared" si="5"/>
        <v>-0.33496426664613788</v>
      </c>
      <c r="AI14" s="12">
        <f t="shared" si="6"/>
        <v>-0.38945972100148557</v>
      </c>
      <c r="AJ14" s="12">
        <f t="shared" si="7"/>
        <v>-0.53649677613739921</v>
      </c>
      <c r="AK14" s="12">
        <f t="shared" si="8"/>
        <v>-0.512916774212968</v>
      </c>
      <c r="AL14" s="12">
        <f t="shared" si="9"/>
        <v>-0.35775590909861449</v>
      </c>
      <c r="AM14" s="12">
        <f t="shared" si="10"/>
        <v>-0.3928191064444167</v>
      </c>
      <c r="AN14" s="12">
        <f t="shared" si="11"/>
        <v>-0.39640887589441709</v>
      </c>
      <c r="AO14" s="12">
        <f t="shared" si="12"/>
        <v>-0.45580542604544938</v>
      </c>
      <c r="AP14" s="12">
        <f t="shared" si="13"/>
        <v>-0.50494139582516084</v>
      </c>
      <c r="AQ14" s="12">
        <f t="shared" si="14"/>
        <v>-0.40513704084536767</v>
      </c>
      <c r="AR14" s="12">
        <f t="shared" si="15"/>
        <v>-8.3125513477260701E-2</v>
      </c>
      <c r="AS14" s="12">
        <f t="shared" si="16"/>
        <v>0.75036108308412208</v>
      </c>
      <c r="AT14" s="12">
        <f t="shared" si="17"/>
        <v>0.74183307127055931</v>
      </c>
      <c r="AU14" s="12">
        <f t="shared" si="18"/>
        <v>0.72696858688774912</v>
      </c>
      <c r="AV14" s="12">
        <f t="shared" si="19"/>
        <v>0.71733049208651423</v>
      </c>
      <c r="AW14" s="12">
        <f t="shared" si="20"/>
        <v>0.71889111240507986</v>
      </c>
      <c r="AX14" s="12">
        <f t="shared" si="21"/>
        <v>0.70177775873362513</v>
      </c>
      <c r="AY14" s="12">
        <f t="shared" si="22"/>
        <v>0.69537794589629875</v>
      </c>
      <c r="AZ14" s="12">
        <f t="shared" si="23"/>
        <v>0.68671898746735083</v>
      </c>
      <c r="BA14" s="12">
        <f t="shared" si="24"/>
        <v>0.68190573852626268</v>
      </c>
      <c r="BB14" s="12">
        <f t="shared" si="25"/>
        <v>0.67936189192491847</v>
      </c>
      <c r="BC14" s="12">
        <f t="shared" si="26"/>
        <v>0.67917855984695774</v>
      </c>
    </row>
    <row r="15" spans="1:55">
      <c r="A15" s="12" t="s">
        <v>44</v>
      </c>
      <c r="B15" s="12">
        <v>9.2952432867841992</v>
      </c>
      <c r="C15" s="12">
        <v>9.3892885619841397</v>
      </c>
      <c r="D15" s="12">
        <v>9.3892885619841397</v>
      </c>
      <c r="E15" s="12">
        <v>9.3892885619841397</v>
      </c>
      <c r="F15" s="12">
        <v>9.3893436251932805</v>
      </c>
      <c r="G15" s="12">
        <v>9.5246809352273907</v>
      </c>
      <c r="H15" s="12">
        <v>9.8842880100761903</v>
      </c>
      <c r="I15" s="12">
        <v>9.90708686467012</v>
      </c>
      <c r="J15" s="12">
        <v>9.90708686467012</v>
      </c>
      <c r="K15" s="12">
        <v>10.0682582208263</v>
      </c>
      <c r="L15" s="12">
        <v>10.0682582208263</v>
      </c>
      <c r="M15" s="12">
        <v>10.068326714086499</v>
      </c>
      <c r="N15" s="12">
        <v>10.068326714086499</v>
      </c>
      <c r="O15" s="12">
        <v>10.068326714086499</v>
      </c>
      <c r="P15" s="12">
        <v>10.068326714086499</v>
      </c>
      <c r="Q15" s="12">
        <v>10.132507584856301</v>
      </c>
      <c r="R15" s="12">
        <v>10.140885250676099</v>
      </c>
      <c r="S15" s="12">
        <v>10.1454393809735</v>
      </c>
      <c r="T15" s="12">
        <v>10.1454393809735</v>
      </c>
      <c r="U15" s="12">
        <v>10.1454393809735</v>
      </c>
      <c r="V15" s="12">
        <v>10.1846551299216</v>
      </c>
      <c r="W15" s="12">
        <v>10.365529713914</v>
      </c>
      <c r="X15" s="12">
        <v>10.3681808059833</v>
      </c>
      <c r="Y15" s="12">
        <v>10.3681808059833</v>
      </c>
      <c r="Z15" s="12">
        <v>10.370399450410099</v>
      </c>
      <c r="AA15" s="12">
        <v>10.380560627004</v>
      </c>
      <c r="AC15" s="12" t="s">
        <v>44</v>
      </c>
      <c r="AD15" s="12">
        <f t="shared" si="1"/>
        <v>0.35905356493826945</v>
      </c>
      <c r="AE15" s="12">
        <f t="shared" si="2"/>
        <v>0.24455327925989168</v>
      </c>
      <c r="AF15" s="12">
        <f t="shared" si="3"/>
        <v>0.17658847247676115</v>
      </c>
      <c r="AG15" s="12">
        <f t="shared" si="4"/>
        <v>6.1160735738388386E-2</v>
      </c>
      <c r="AH15" s="12">
        <f t="shared" si="5"/>
        <v>1.6229063370343362E-2</v>
      </c>
      <c r="AI15" s="12">
        <f t="shared" si="6"/>
        <v>-1.3060983540783347E-2</v>
      </c>
      <c r="AJ15" s="12">
        <f t="shared" si="7"/>
        <v>-7.3402179724562186E-2</v>
      </c>
      <c r="AK15" s="12">
        <f t="shared" si="8"/>
        <v>-0.16898914503591347</v>
      </c>
      <c r="AL15" s="12">
        <f t="shared" si="9"/>
        <v>-0.3619786004622238</v>
      </c>
      <c r="AM15" s="12">
        <f t="shared" si="10"/>
        <v>-0.41166894259294495</v>
      </c>
      <c r="AN15" s="12">
        <f t="shared" si="11"/>
        <v>-0.43274613797272554</v>
      </c>
      <c r="AO15" s="12">
        <f t="shared" si="12"/>
        <v>-0.49300834682830696</v>
      </c>
      <c r="AP15" s="12">
        <f t="shared" si="13"/>
        <v>-0.55017417688509251</v>
      </c>
      <c r="AQ15" s="12">
        <f t="shared" si="14"/>
        <v>-0.6117349510877047</v>
      </c>
      <c r="AR15" s="12">
        <f t="shared" si="15"/>
        <v>-0.68982649773882376</v>
      </c>
      <c r="AS15" s="12">
        <f t="shared" si="16"/>
        <v>-0.73410186311852887</v>
      </c>
      <c r="AT15" s="12">
        <f t="shared" si="17"/>
        <v>-0.81376434416738419</v>
      </c>
      <c r="AU15" s="12">
        <f t="shared" si="18"/>
        <v>-0.84705266666437218</v>
      </c>
      <c r="AV15" s="12">
        <f t="shared" si="19"/>
        <v>-0.86531705088208066</v>
      </c>
      <c r="AW15" s="12">
        <f t="shared" si="20"/>
        <v>-1.0078662087066146</v>
      </c>
      <c r="AX15" s="12">
        <f t="shared" si="21"/>
        <v>-1.0446540213639317</v>
      </c>
      <c r="AY15" s="12">
        <f t="shared" si="22"/>
        <v>-1.0191836737963418</v>
      </c>
      <c r="AZ15" s="12">
        <f t="shared" si="23"/>
        <v>-1.0421805748222932</v>
      </c>
      <c r="BA15" s="12">
        <f t="shared" si="24"/>
        <v>-1.0522016751271406</v>
      </c>
      <c r="BB15" s="12">
        <f t="shared" si="25"/>
        <v>-1.0678531107365468</v>
      </c>
      <c r="BC15" s="12">
        <f t="shared" si="26"/>
        <v>-1.065587434199414</v>
      </c>
    </row>
    <row r="16" spans="1:55">
      <c r="A16" s="12" t="s">
        <v>31</v>
      </c>
      <c r="B16" s="12">
        <v>2.8657332033668199</v>
      </c>
      <c r="C16" s="12">
        <v>2.8683517361636199</v>
      </c>
      <c r="D16" s="12">
        <v>2.8683517361636199</v>
      </c>
      <c r="E16" s="12">
        <v>2.8683517361636199</v>
      </c>
      <c r="F16" s="12">
        <v>2.8683517361636199</v>
      </c>
      <c r="G16" s="12">
        <v>2.88874356031867</v>
      </c>
      <c r="H16" s="12">
        <v>3.0853080889314799</v>
      </c>
      <c r="I16" s="12">
        <v>3.0913088932574699</v>
      </c>
      <c r="J16" s="12">
        <v>3.0913088932574699</v>
      </c>
      <c r="K16" s="12">
        <v>3.0913198038107899</v>
      </c>
      <c r="L16" s="12">
        <v>3.09386196273435</v>
      </c>
      <c r="M16" s="12">
        <v>3.0940256210341501</v>
      </c>
      <c r="N16" s="12">
        <v>3.2791995319809102</v>
      </c>
      <c r="O16" s="12">
        <v>3.2982384475242701</v>
      </c>
      <c r="P16" s="12">
        <v>3.3674877294462102</v>
      </c>
      <c r="Q16" s="12">
        <v>3.3693643446172499</v>
      </c>
      <c r="R16" s="12">
        <v>3.8030479285332599</v>
      </c>
      <c r="S16" s="12">
        <v>3.8107944213904501</v>
      </c>
      <c r="T16" s="12">
        <v>3.8376780247708799</v>
      </c>
      <c r="U16" s="12">
        <v>10.639295143341799</v>
      </c>
      <c r="V16" s="12">
        <v>10.643462974709999</v>
      </c>
      <c r="W16" s="12">
        <v>10.643462974709999</v>
      </c>
      <c r="X16" s="12">
        <v>10.6502275177684</v>
      </c>
      <c r="Y16" s="12">
        <v>10.661934541480701</v>
      </c>
      <c r="Z16" s="12">
        <v>10.827076676532</v>
      </c>
      <c r="AA16" s="12">
        <v>10.827076676532</v>
      </c>
      <c r="AC16" s="12" t="s">
        <v>31</v>
      </c>
      <c r="AD16" s="12">
        <f t="shared" si="1"/>
        <v>-1.0597575519792979</v>
      </c>
      <c r="AE16" s="12">
        <f t="shared" si="2"/>
        <v>-1.2286170070085958</v>
      </c>
      <c r="AF16" s="12">
        <f t="shared" si="3"/>
        <v>-1.3106994901918094</v>
      </c>
      <c r="AG16" s="12">
        <f t="shared" si="4"/>
        <v>-1.4138096582470618</v>
      </c>
      <c r="AH16" s="12">
        <f t="shared" si="5"/>
        <v>-1.4625854735910866</v>
      </c>
      <c r="AI16" s="12">
        <f t="shared" si="6"/>
        <v>-1.4969974596168309</v>
      </c>
      <c r="AJ16" s="12">
        <f t="shared" si="7"/>
        <v>-1.6147001615922778</v>
      </c>
      <c r="AK16" s="12">
        <f t="shared" si="8"/>
        <v>-1.6828882352509116</v>
      </c>
      <c r="AL16" s="12">
        <f t="shared" si="9"/>
        <v>-1.8251246996898318</v>
      </c>
      <c r="AM16" s="12">
        <f t="shared" si="10"/>
        <v>-1.8924594446058409</v>
      </c>
      <c r="AN16" s="12">
        <f t="shared" si="11"/>
        <v>-1.9041080716949994</v>
      </c>
      <c r="AO16" s="12">
        <f t="shared" si="12"/>
        <v>-1.9872931499656141</v>
      </c>
      <c r="AP16" s="12">
        <f t="shared" si="13"/>
        <v>-2.0026374001161638</v>
      </c>
      <c r="AQ16" s="12">
        <f t="shared" si="14"/>
        <v>-2.0846688870449146</v>
      </c>
      <c r="AR16" s="12">
        <f t="shared" si="15"/>
        <v>-2.173821222950461</v>
      </c>
      <c r="AS16" s="12">
        <f t="shared" si="16"/>
        <v>-2.1960089076544826</v>
      </c>
      <c r="AT16" s="12">
        <f t="shared" si="17"/>
        <v>-2.2511398245474648</v>
      </c>
      <c r="AU16" s="12">
        <f t="shared" si="18"/>
        <v>-2.3016850427227258</v>
      </c>
      <c r="AV16" s="12">
        <f t="shared" si="19"/>
        <v>-2.3217142682786536</v>
      </c>
      <c r="AW16" s="12">
        <f t="shared" si="20"/>
        <v>-0.88345720561521413</v>
      </c>
      <c r="AX16" s="12">
        <f t="shared" si="21"/>
        <v>-0.92708453421818282</v>
      </c>
      <c r="AY16" s="12">
        <f t="shared" si="22"/>
        <v>-0.94735673340047544</v>
      </c>
      <c r="AZ16" s="12">
        <f t="shared" si="23"/>
        <v>-0.96865166483776932</v>
      </c>
      <c r="BA16" s="12">
        <f t="shared" si="24"/>
        <v>-0.97539009211926697</v>
      </c>
      <c r="BB16" s="12">
        <f t="shared" si="25"/>
        <v>-0.94749694525032213</v>
      </c>
      <c r="BC16" s="12">
        <f t="shared" si="26"/>
        <v>-0.94789377842086275</v>
      </c>
    </row>
    <row r="17" spans="1:55">
      <c r="A17" s="12" t="s">
        <v>32</v>
      </c>
      <c r="B17" s="12">
        <v>0.31257968795850599</v>
      </c>
      <c r="C17" s="12">
        <v>0.34539813474471198</v>
      </c>
      <c r="D17" s="12">
        <v>0.34539813474471198</v>
      </c>
      <c r="E17" s="12">
        <v>0.34539813474471198</v>
      </c>
      <c r="F17" s="12">
        <v>0.34539813474471198</v>
      </c>
      <c r="G17" s="12">
        <v>0.47707058414984299</v>
      </c>
      <c r="H17" s="12">
        <v>4.4994446492334497</v>
      </c>
      <c r="I17" s="12">
        <v>6.2173088047834897</v>
      </c>
      <c r="J17" s="12">
        <v>8.77828668913698</v>
      </c>
      <c r="K17" s="12">
        <v>9.4363784153431407</v>
      </c>
      <c r="L17" s="12">
        <v>10.277427643155701</v>
      </c>
      <c r="M17" s="12">
        <v>10.3435771024914</v>
      </c>
      <c r="N17" s="12">
        <v>10.599034183722599</v>
      </c>
      <c r="O17" s="12">
        <v>10.613143980149999</v>
      </c>
      <c r="P17" s="12">
        <v>11.340375132644199</v>
      </c>
      <c r="Q17" s="12">
        <v>11.6888486619684</v>
      </c>
      <c r="R17" s="12">
        <v>12.2460930742541</v>
      </c>
      <c r="S17" s="12">
        <v>13.400590504235099</v>
      </c>
      <c r="T17" s="12">
        <v>14.214786981228301</v>
      </c>
      <c r="U17" s="12">
        <v>14.214943598544799</v>
      </c>
      <c r="V17" s="12">
        <v>14.2185457968255</v>
      </c>
      <c r="W17" s="12">
        <v>14.2638366771842</v>
      </c>
      <c r="X17" s="12">
        <v>14.2869448503443</v>
      </c>
      <c r="Y17" s="12">
        <v>14.2869448503443</v>
      </c>
      <c r="Z17" s="12">
        <v>14.2869733262201</v>
      </c>
      <c r="AA17" s="12">
        <v>14.2869733262201</v>
      </c>
      <c r="AC17" s="12" t="s">
        <v>32</v>
      </c>
      <c r="AD17" s="12">
        <f t="shared" si="1"/>
        <v>-1.6231663566720969</v>
      </c>
      <c r="AE17" s="12">
        <f t="shared" si="2"/>
        <v>-1.7985873009282478</v>
      </c>
      <c r="AF17" s="12">
        <f t="shared" si="3"/>
        <v>-1.8861319199162772</v>
      </c>
      <c r="AG17" s="12">
        <f t="shared" si="4"/>
        <v>-1.9844764147101737</v>
      </c>
      <c r="AH17" s="12">
        <f t="shared" si="5"/>
        <v>-2.0347346995599369</v>
      </c>
      <c r="AI17" s="12">
        <f t="shared" si="6"/>
        <v>-2.0362987362134972</v>
      </c>
      <c r="AJ17" s="12">
        <f t="shared" si="7"/>
        <v>-1.2941218025210528</v>
      </c>
      <c r="AK17" s="12">
        <f t="shared" si="8"/>
        <v>-0.98855100156743958</v>
      </c>
      <c r="AL17" s="12">
        <f t="shared" si="9"/>
        <v>-0.60429863796433148</v>
      </c>
      <c r="AM17" s="12">
        <f t="shared" si="10"/>
        <v>-0.5457795737103498</v>
      </c>
      <c r="AN17" s="12">
        <f t="shared" si="11"/>
        <v>-0.38861845805246298</v>
      </c>
      <c r="AO17" s="12">
        <f t="shared" si="12"/>
        <v>-0.43403434112315964</v>
      </c>
      <c r="AP17" s="12">
        <f t="shared" si="13"/>
        <v>-0.43663482767799916</v>
      </c>
      <c r="AQ17" s="12">
        <f t="shared" si="14"/>
        <v>-0.49320180816786391</v>
      </c>
      <c r="AR17" s="12">
        <f t="shared" si="15"/>
        <v>-0.40811354393103022</v>
      </c>
      <c r="AS17" s="12">
        <f t="shared" si="16"/>
        <v>-0.39768639718638454</v>
      </c>
      <c r="AT17" s="12">
        <f t="shared" si="17"/>
        <v>-0.33631849743614578</v>
      </c>
      <c r="AU17" s="12">
        <f t="shared" si="18"/>
        <v>-9.9568278341099201E-2</v>
      </c>
      <c r="AV17" s="12">
        <f t="shared" si="19"/>
        <v>7.4253453921928225E-2</v>
      </c>
      <c r="AW17" s="12">
        <f t="shared" si="20"/>
        <v>1.7297414689009624E-2</v>
      </c>
      <c r="AX17" s="12">
        <f t="shared" si="21"/>
        <v>-1.096974090302835E-2</v>
      </c>
      <c r="AY17" s="12">
        <f t="shared" si="22"/>
        <v>-1.173511908334661E-2</v>
      </c>
      <c r="AZ17" s="12">
        <f t="shared" si="23"/>
        <v>-2.0568066579495871E-2</v>
      </c>
      <c r="BA17" s="12">
        <f t="shared" si="24"/>
        <v>-2.751183017240617E-2</v>
      </c>
      <c r="BB17" s="12">
        <f t="shared" si="25"/>
        <v>-3.5649649357489606E-2</v>
      </c>
      <c r="BC17" s="12">
        <f t="shared" si="26"/>
        <v>-3.5926816095091844E-2</v>
      </c>
    </row>
    <row r="18" spans="1:55">
      <c r="A18" s="12" t="s">
        <v>45</v>
      </c>
      <c r="B18" s="12">
        <v>10.926301416684799</v>
      </c>
      <c r="C18" s="12">
        <v>10.926301416684799</v>
      </c>
      <c r="D18" s="12">
        <v>10.941833679285899</v>
      </c>
      <c r="E18" s="12">
        <v>11.684956758893</v>
      </c>
      <c r="F18" s="12">
        <v>11.7420122335483</v>
      </c>
      <c r="G18" s="12">
        <v>11.761282920385799</v>
      </c>
      <c r="H18" s="12">
        <v>11.7627070819997</v>
      </c>
      <c r="I18" s="12">
        <v>12.6949098683719</v>
      </c>
      <c r="J18" s="12">
        <v>12.695488434027499</v>
      </c>
      <c r="K18" s="12">
        <v>12.695488434027499</v>
      </c>
      <c r="L18" s="12">
        <v>12.695488434027499</v>
      </c>
      <c r="M18" s="12">
        <v>12.706080636030601</v>
      </c>
      <c r="N18" s="12">
        <v>12.7261969188263</v>
      </c>
      <c r="O18" s="12">
        <v>12.737145161232901</v>
      </c>
      <c r="P18" s="12">
        <v>12.751876332926299</v>
      </c>
      <c r="Q18" s="12">
        <v>12.7521433632289</v>
      </c>
      <c r="R18" s="12">
        <v>12.9830355648759</v>
      </c>
      <c r="S18" s="12">
        <v>12.983391605279399</v>
      </c>
      <c r="T18" s="12">
        <v>13.047612393054401</v>
      </c>
      <c r="U18" s="12">
        <v>13.0740928980621</v>
      </c>
      <c r="V18" s="12">
        <v>13.1017750394315</v>
      </c>
      <c r="W18" s="12">
        <v>13.1151265545614</v>
      </c>
      <c r="X18" s="12">
        <v>13.2226507564078</v>
      </c>
      <c r="Y18" s="12">
        <v>13.2226507564078</v>
      </c>
      <c r="Z18" s="12">
        <v>13.2226507564078</v>
      </c>
      <c r="AA18" s="12">
        <v>13.2226507564078</v>
      </c>
      <c r="AC18" s="12" t="s">
        <v>45</v>
      </c>
      <c r="AD18" s="12">
        <f t="shared" si="1"/>
        <v>0.71898198514719103</v>
      </c>
      <c r="AE18" s="12">
        <f t="shared" si="2"/>
        <v>0.59178585145595863</v>
      </c>
      <c r="AF18" s="12">
        <f t="shared" si="3"/>
        <v>0.53069122276252589</v>
      </c>
      <c r="AG18" s="12">
        <f t="shared" si="4"/>
        <v>0.58041781724346309</v>
      </c>
      <c r="AH18" s="12">
        <f t="shared" si="5"/>
        <v>0.54976147652074936</v>
      </c>
      <c r="AI18" s="12">
        <f t="shared" si="6"/>
        <v>0.48709070275904626</v>
      </c>
      <c r="AJ18" s="12">
        <f t="shared" si="7"/>
        <v>0.35242692379337881</v>
      </c>
      <c r="AK18" s="12">
        <f t="shared" si="8"/>
        <v>0.45023330127711142</v>
      </c>
      <c r="AL18" s="12">
        <f t="shared" si="9"/>
        <v>0.23660880898647271</v>
      </c>
      <c r="AM18" s="12">
        <f t="shared" si="10"/>
        <v>0.14593631544139776</v>
      </c>
      <c r="AN18" s="12">
        <f t="shared" si="11"/>
        <v>0.12151065842657295</v>
      </c>
      <c r="AO18" s="12">
        <f t="shared" si="12"/>
        <v>7.2145859648869076E-2</v>
      </c>
      <c r="AP18" s="12">
        <f t="shared" si="13"/>
        <v>1.844953879391038E-2</v>
      </c>
      <c r="AQ18" s="12">
        <f t="shared" si="14"/>
        <v>-3.1093590896595941E-2</v>
      </c>
      <c r="AR18" s="12">
        <f t="shared" si="15"/>
        <v>-9.5516816767472604E-2</v>
      </c>
      <c r="AS18" s="12">
        <f t="shared" si="16"/>
        <v>-0.16784681535674803</v>
      </c>
      <c r="AT18" s="12">
        <f t="shared" si="17"/>
        <v>-0.16918529211243086</v>
      </c>
      <c r="AU18" s="12">
        <f t="shared" si="18"/>
        <v>-0.19537017877101748</v>
      </c>
      <c r="AV18" s="12">
        <f t="shared" si="19"/>
        <v>-0.19523515327798174</v>
      </c>
      <c r="AW18" s="12">
        <f t="shared" si="20"/>
        <v>-0.27009843879367301</v>
      </c>
      <c r="AX18" s="12">
        <f t="shared" si="21"/>
        <v>-0.29714219130377612</v>
      </c>
      <c r="AY18" s="12">
        <f t="shared" si="22"/>
        <v>-0.30859895349255989</v>
      </c>
      <c r="AZ18" s="12">
        <f t="shared" si="23"/>
        <v>-0.29802701703073675</v>
      </c>
      <c r="BA18" s="12">
        <f t="shared" si="24"/>
        <v>-0.30580655211958119</v>
      </c>
      <c r="BB18" s="12">
        <f t="shared" si="25"/>
        <v>-0.31614925830637064</v>
      </c>
      <c r="BC18" s="12">
        <f t="shared" si="26"/>
        <v>-0.31646323645723773</v>
      </c>
    </row>
    <row r="19" spans="1:55">
      <c r="A19" s="12" t="s">
        <v>12</v>
      </c>
      <c r="B19" s="12">
        <v>5.5915842360645103</v>
      </c>
      <c r="C19" s="12">
        <v>5.7781463907944302</v>
      </c>
      <c r="D19" s="12">
        <v>7.3258602575322698</v>
      </c>
      <c r="E19" s="12">
        <v>7.3498596854273801</v>
      </c>
      <c r="F19" s="12">
        <v>8.1700638939075105</v>
      </c>
      <c r="G19" s="12">
        <v>8.2136230881541294</v>
      </c>
      <c r="H19" s="12">
        <v>13.560038978633299</v>
      </c>
      <c r="I19" s="12">
        <v>14.251728111671</v>
      </c>
      <c r="J19" s="12">
        <v>14.846609527513699</v>
      </c>
      <c r="K19" s="12">
        <v>16.2943080548221</v>
      </c>
      <c r="L19" s="12">
        <v>16.744653730325901</v>
      </c>
      <c r="M19" s="12">
        <v>16.823331444926399</v>
      </c>
      <c r="N19" s="12">
        <v>16.877969854432301</v>
      </c>
      <c r="O19" s="12">
        <v>17</v>
      </c>
      <c r="P19" s="12">
        <v>17</v>
      </c>
      <c r="Q19" s="12">
        <v>17</v>
      </c>
      <c r="R19" s="12">
        <v>17</v>
      </c>
      <c r="S19" s="12">
        <v>17</v>
      </c>
      <c r="T19" s="12">
        <v>17</v>
      </c>
      <c r="U19" s="12">
        <v>17</v>
      </c>
      <c r="V19" s="12">
        <v>17</v>
      </c>
      <c r="W19" s="12">
        <v>17</v>
      </c>
      <c r="X19" s="12">
        <v>17</v>
      </c>
      <c r="Y19" s="12">
        <v>17</v>
      </c>
      <c r="Z19" s="12">
        <v>17</v>
      </c>
      <c r="AA19" s="12">
        <v>17</v>
      </c>
      <c r="AC19" s="12" t="s">
        <v>12</v>
      </c>
      <c r="AD19" s="12">
        <f t="shared" si="1"/>
        <v>-0.45823928727862284</v>
      </c>
      <c r="AE19" s="12">
        <f t="shared" si="2"/>
        <v>-0.57125394111114236</v>
      </c>
      <c r="AF19" s="12">
        <f t="shared" si="3"/>
        <v>-0.2940359425442704</v>
      </c>
      <c r="AG19" s="12">
        <f t="shared" si="4"/>
        <v>-0.40013758594589249</v>
      </c>
      <c r="AH19" s="12">
        <f t="shared" si="5"/>
        <v>-0.26027620176902588</v>
      </c>
      <c r="AI19" s="12">
        <f t="shared" si="6"/>
        <v>-0.30624135152828358</v>
      </c>
      <c r="AJ19" s="12">
        <f t="shared" si="7"/>
        <v>0.75987393160296079</v>
      </c>
      <c r="AK19" s="12">
        <f t="shared" si="8"/>
        <v>0.79602885565784343</v>
      </c>
      <c r="AL19" s="12">
        <f t="shared" si="9"/>
        <v>0.69839093424079979</v>
      </c>
      <c r="AM19" s="12">
        <f t="shared" si="10"/>
        <v>0.90975241849507749</v>
      </c>
      <c r="AN19" s="12">
        <f t="shared" si="11"/>
        <v>0.97574770774970199</v>
      </c>
      <c r="AO19" s="12">
        <f t="shared" si="12"/>
        <v>0.95429092800082393</v>
      </c>
      <c r="AP19" s="12">
        <f t="shared" si="13"/>
        <v>0.90667822245565521</v>
      </c>
      <c r="AQ19" s="12">
        <f t="shared" si="14"/>
        <v>0.89635422202059289</v>
      </c>
      <c r="AR19" s="12">
        <f t="shared" si="15"/>
        <v>0.84528971931474128</v>
      </c>
      <c r="AS19" s="12">
        <f t="shared" si="16"/>
        <v>0.75036108308412208</v>
      </c>
      <c r="AT19" s="12">
        <f t="shared" si="17"/>
        <v>0.74183307127055931</v>
      </c>
      <c r="AU19" s="12">
        <f t="shared" si="18"/>
        <v>0.72696858688774912</v>
      </c>
      <c r="AV19" s="12">
        <f t="shared" si="19"/>
        <v>0.71733049208651423</v>
      </c>
      <c r="AW19" s="12">
        <f t="shared" si="20"/>
        <v>0.71889111240507986</v>
      </c>
      <c r="AX19" s="12">
        <f t="shared" si="21"/>
        <v>0.70177775873362513</v>
      </c>
      <c r="AY19" s="12">
        <f t="shared" si="22"/>
        <v>0.69537794589629875</v>
      </c>
      <c r="AZ19" s="12">
        <f t="shared" si="23"/>
        <v>0.68671898746735083</v>
      </c>
      <c r="BA19" s="12">
        <f t="shared" si="24"/>
        <v>0.68190573852626268</v>
      </c>
      <c r="BB19" s="12">
        <f t="shared" si="25"/>
        <v>0.67936189192491847</v>
      </c>
      <c r="BC19" s="12">
        <f t="shared" si="26"/>
        <v>0.67917855984695774</v>
      </c>
    </row>
    <row r="20" spans="1:55">
      <c r="A20" s="12" t="s">
        <v>33</v>
      </c>
      <c r="B20" s="12">
        <v>16.880568018822601</v>
      </c>
      <c r="C20" s="12">
        <v>16.972827828185402</v>
      </c>
      <c r="D20" s="12">
        <v>17</v>
      </c>
      <c r="E20" s="12">
        <v>17</v>
      </c>
      <c r="F20" s="12">
        <v>17</v>
      </c>
      <c r="G20" s="12">
        <v>17</v>
      </c>
      <c r="H20" s="12">
        <v>17</v>
      </c>
      <c r="I20" s="12">
        <v>17</v>
      </c>
      <c r="J20" s="12">
        <v>17</v>
      </c>
      <c r="K20" s="12">
        <v>17</v>
      </c>
      <c r="L20" s="12">
        <v>17</v>
      </c>
      <c r="M20" s="12">
        <v>17</v>
      </c>
      <c r="N20" s="12">
        <v>17</v>
      </c>
      <c r="O20" s="12">
        <v>17</v>
      </c>
      <c r="P20" s="12">
        <v>17</v>
      </c>
      <c r="Q20" s="12">
        <v>17</v>
      </c>
      <c r="R20" s="12">
        <v>17</v>
      </c>
      <c r="S20" s="12">
        <v>17</v>
      </c>
      <c r="T20" s="12">
        <v>17</v>
      </c>
      <c r="U20" s="12">
        <v>17</v>
      </c>
      <c r="V20" s="12">
        <v>17</v>
      </c>
      <c r="W20" s="12">
        <v>17</v>
      </c>
      <c r="X20" s="12">
        <v>17</v>
      </c>
      <c r="Y20" s="12">
        <v>17</v>
      </c>
      <c r="Z20" s="12">
        <v>17</v>
      </c>
      <c r="AA20" s="12">
        <v>17</v>
      </c>
      <c r="AC20" s="12" t="s">
        <v>33</v>
      </c>
      <c r="AD20" s="12">
        <f t="shared" si="1"/>
        <v>2.0329203006018388</v>
      </c>
      <c r="AE20" s="12">
        <f t="shared" si="2"/>
        <v>1.9577802296394167</v>
      </c>
      <c r="AF20" s="12">
        <f t="shared" si="3"/>
        <v>1.9124310072924089</v>
      </c>
      <c r="AG20" s="12">
        <f t="shared" si="4"/>
        <v>1.7826271980096784</v>
      </c>
      <c r="AH20" s="12">
        <f t="shared" si="5"/>
        <v>1.7421550381927238</v>
      </c>
      <c r="AI20" s="12">
        <f t="shared" si="6"/>
        <v>1.6585790582212665</v>
      </c>
      <c r="AJ20" s="12">
        <f t="shared" si="7"/>
        <v>1.5396975288821582</v>
      </c>
      <c r="AK20" s="12">
        <f t="shared" si="8"/>
        <v>1.4064663330603524</v>
      </c>
      <c r="AL20" s="12">
        <f t="shared" si="9"/>
        <v>1.1606602280979765</v>
      </c>
      <c r="AM20" s="12">
        <f t="shared" si="10"/>
        <v>1.0595289920159092</v>
      </c>
      <c r="AN20" s="12">
        <f t="shared" si="11"/>
        <v>1.0296171420653308</v>
      </c>
      <c r="AO20" s="12">
        <f t="shared" si="12"/>
        <v>0.992143199291734</v>
      </c>
      <c r="AP20" s="12">
        <f t="shared" si="13"/>
        <v>0.93278530423632766</v>
      </c>
      <c r="AQ20" s="12">
        <f t="shared" si="14"/>
        <v>0.89635422202059289</v>
      </c>
      <c r="AR20" s="12">
        <f t="shared" si="15"/>
        <v>0.84528971931474128</v>
      </c>
      <c r="AS20" s="12">
        <f t="shared" si="16"/>
        <v>0.75036108308412208</v>
      </c>
      <c r="AT20" s="12">
        <f t="shared" si="17"/>
        <v>0.74183307127055931</v>
      </c>
      <c r="AU20" s="12">
        <f t="shared" si="18"/>
        <v>0.72696858688774912</v>
      </c>
      <c r="AV20" s="12">
        <f t="shared" si="19"/>
        <v>0.71733049208651423</v>
      </c>
      <c r="AW20" s="12">
        <f t="shared" si="20"/>
        <v>0.71889111240507986</v>
      </c>
      <c r="AX20" s="12">
        <f t="shared" si="21"/>
        <v>0.70177775873362513</v>
      </c>
      <c r="AY20" s="12">
        <f t="shared" si="22"/>
        <v>0.69537794589629875</v>
      </c>
      <c r="AZ20" s="12">
        <f t="shared" si="23"/>
        <v>0.68671898746735083</v>
      </c>
      <c r="BA20" s="12">
        <f t="shared" si="24"/>
        <v>0.68190573852626268</v>
      </c>
      <c r="BB20" s="12">
        <f t="shared" si="25"/>
        <v>0.67936189192491847</v>
      </c>
      <c r="BC20" s="12">
        <f t="shared" si="26"/>
        <v>0.67917855984695774</v>
      </c>
    </row>
    <row r="21" spans="1:55">
      <c r="A21" s="12" t="s">
        <v>14</v>
      </c>
      <c r="B21" s="12">
        <v>5.7743307604664702</v>
      </c>
      <c r="C21" s="12">
        <v>6.5683178973201297</v>
      </c>
      <c r="D21" s="12">
        <v>6.5683178973201297</v>
      </c>
      <c r="E21" s="12">
        <v>6.5683178973201297</v>
      </c>
      <c r="F21" s="12">
        <v>6.5683178973201297</v>
      </c>
      <c r="G21" s="12">
        <v>6.5683178973201297</v>
      </c>
      <c r="H21" s="12">
        <v>6.6318325296255702</v>
      </c>
      <c r="I21" s="12">
        <v>6.6318325296255702</v>
      </c>
      <c r="J21" s="12">
        <v>15.864836399849899</v>
      </c>
      <c r="K21" s="12">
        <v>15.864836399849899</v>
      </c>
      <c r="L21" s="12">
        <v>16.797396690328299</v>
      </c>
      <c r="M21" s="12">
        <v>16.797396690328299</v>
      </c>
      <c r="N21" s="12">
        <v>16.815913398209499</v>
      </c>
      <c r="O21" s="12">
        <v>17</v>
      </c>
      <c r="P21" s="12">
        <v>17</v>
      </c>
      <c r="Q21" s="12">
        <v>17</v>
      </c>
      <c r="R21" s="12">
        <v>17</v>
      </c>
      <c r="S21" s="12">
        <v>17</v>
      </c>
      <c r="T21" s="12">
        <v>17</v>
      </c>
      <c r="U21" s="12">
        <v>17</v>
      </c>
      <c r="V21" s="12">
        <v>17</v>
      </c>
      <c r="W21" s="12">
        <v>17</v>
      </c>
      <c r="X21" s="12">
        <v>17</v>
      </c>
      <c r="Y21" s="12">
        <v>17</v>
      </c>
      <c r="Z21" s="12">
        <v>17</v>
      </c>
      <c r="AA21" s="12">
        <v>17</v>
      </c>
      <c r="AC21" s="12" t="s">
        <v>14</v>
      </c>
      <c r="AD21" s="12">
        <f t="shared" si="1"/>
        <v>-0.41791229548055792</v>
      </c>
      <c r="AE21" s="12">
        <f t="shared" si="2"/>
        <v>-0.39274321242865806</v>
      </c>
      <c r="AF21" s="12">
        <f t="shared" si="3"/>
        <v>-0.46681535501976013</v>
      </c>
      <c r="AG21" s="12">
        <f t="shared" si="4"/>
        <v>-0.57691448624588815</v>
      </c>
      <c r="AH21" s="12">
        <f t="shared" si="5"/>
        <v>-0.62351622791567052</v>
      </c>
      <c r="AI21" s="12">
        <f t="shared" si="6"/>
        <v>-0.6741665215558893</v>
      </c>
      <c r="AJ21" s="12">
        <f t="shared" si="7"/>
        <v>-0.81071911936469543</v>
      </c>
      <c r="AK21" s="12">
        <f t="shared" si="8"/>
        <v>-0.89647830017618635</v>
      </c>
      <c r="AL21" s="12">
        <f t="shared" si="9"/>
        <v>0.91697415139314153</v>
      </c>
      <c r="AM21" s="12">
        <f t="shared" si="10"/>
        <v>0.81860104097745356</v>
      </c>
      <c r="AN21" s="12">
        <f t="shared" si="11"/>
        <v>0.98687469003570638</v>
      </c>
      <c r="AO21" s="12">
        <f t="shared" si="12"/>
        <v>0.94873425513110177</v>
      </c>
      <c r="AP21" s="12">
        <f t="shared" si="13"/>
        <v>0.89340188839827583</v>
      </c>
      <c r="AQ21" s="12">
        <f t="shared" si="14"/>
        <v>0.89635422202059289</v>
      </c>
      <c r="AR21" s="12">
        <f t="shared" si="15"/>
        <v>0.84528971931474128</v>
      </c>
      <c r="AS21" s="12">
        <f t="shared" si="16"/>
        <v>0.75036108308412208</v>
      </c>
      <c r="AT21" s="12">
        <f t="shared" si="17"/>
        <v>0.74183307127055931</v>
      </c>
      <c r="AU21" s="12">
        <f t="shared" si="18"/>
        <v>0.72696858688774912</v>
      </c>
      <c r="AV21" s="12">
        <f t="shared" si="19"/>
        <v>0.71733049208651423</v>
      </c>
      <c r="AW21" s="12">
        <f t="shared" si="20"/>
        <v>0.71889111240507986</v>
      </c>
      <c r="AX21" s="12">
        <f t="shared" si="21"/>
        <v>0.70177775873362513</v>
      </c>
      <c r="AY21" s="12">
        <f t="shared" si="22"/>
        <v>0.69537794589629875</v>
      </c>
      <c r="AZ21" s="12">
        <f t="shared" si="23"/>
        <v>0.68671898746735083</v>
      </c>
      <c r="BA21" s="12">
        <f t="shared" si="24"/>
        <v>0.68190573852626268</v>
      </c>
      <c r="BB21" s="12">
        <f t="shared" si="25"/>
        <v>0.67936189192491847</v>
      </c>
      <c r="BC21" s="12">
        <f t="shared" si="26"/>
        <v>0.67917855984695774</v>
      </c>
    </row>
    <row r="22" spans="1:55">
      <c r="A22" s="12" t="s">
        <v>16</v>
      </c>
      <c r="B22" s="12">
        <v>11.4598864940398</v>
      </c>
      <c r="C22" s="12">
        <v>11.4598864940398</v>
      </c>
      <c r="D22" s="12">
        <v>11.5961092592448</v>
      </c>
      <c r="E22" s="12">
        <v>11.5961092592448</v>
      </c>
      <c r="F22" s="12">
        <v>11.6218705844698</v>
      </c>
      <c r="G22" s="12">
        <v>12.003216262422001</v>
      </c>
      <c r="H22" s="12">
        <v>12.003216262422001</v>
      </c>
      <c r="I22" s="12">
        <v>17</v>
      </c>
      <c r="J22" s="12">
        <v>17</v>
      </c>
      <c r="K22" s="12">
        <v>17</v>
      </c>
      <c r="L22" s="12">
        <v>17</v>
      </c>
      <c r="M22" s="12">
        <v>17</v>
      </c>
      <c r="N22" s="12">
        <v>17</v>
      </c>
      <c r="O22" s="12">
        <v>17</v>
      </c>
      <c r="P22" s="12">
        <v>17</v>
      </c>
      <c r="Q22" s="12">
        <v>17</v>
      </c>
      <c r="R22" s="12">
        <v>17</v>
      </c>
      <c r="S22" s="12">
        <v>17</v>
      </c>
      <c r="T22" s="12">
        <v>17</v>
      </c>
      <c r="U22" s="12">
        <v>17</v>
      </c>
      <c r="V22" s="12">
        <v>17</v>
      </c>
      <c r="W22" s="12">
        <v>17</v>
      </c>
      <c r="X22" s="12">
        <v>17</v>
      </c>
      <c r="Y22" s="12">
        <v>17</v>
      </c>
      <c r="Z22" s="12">
        <v>17</v>
      </c>
      <c r="AA22" s="12">
        <v>17</v>
      </c>
      <c r="AC22" s="12" t="s">
        <v>16</v>
      </c>
      <c r="AD22" s="12">
        <f t="shared" si="1"/>
        <v>0.83672912758113038</v>
      </c>
      <c r="AE22" s="12">
        <f t="shared" si="2"/>
        <v>0.71233013859628858</v>
      </c>
      <c r="AF22" s="12">
        <f t="shared" si="3"/>
        <v>0.67991766373765794</v>
      </c>
      <c r="AG22" s="12">
        <f t="shared" si="4"/>
        <v>0.56032140547608833</v>
      </c>
      <c r="AH22" s="12">
        <f t="shared" si="5"/>
        <v>0.52251604819094333</v>
      </c>
      <c r="AI22" s="12">
        <f t="shared" si="6"/>
        <v>0.54119213421377577</v>
      </c>
      <c r="AJ22" s="12">
        <f t="shared" si="7"/>
        <v>0.40694926666023901</v>
      </c>
      <c r="AK22" s="12">
        <f t="shared" si="8"/>
        <v>1.4064663330603524</v>
      </c>
      <c r="AL22" s="12">
        <f t="shared" si="9"/>
        <v>1.1606602280979765</v>
      </c>
      <c r="AM22" s="12">
        <f t="shared" si="10"/>
        <v>1.0595289920159092</v>
      </c>
      <c r="AN22" s="12">
        <f t="shared" si="11"/>
        <v>1.0296171420653308</v>
      </c>
      <c r="AO22" s="12">
        <f t="shared" si="12"/>
        <v>0.992143199291734</v>
      </c>
      <c r="AP22" s="12">
        <f t="shared" si="13"/>
        <v>0.93278530423632766</v>
      </c>
      <c r="AQ22" s="12">
        <f t="shared" si="14"/>
        <v>0.89635422202059289</v>
      </c>
      <c r="AR22" s="12">
        <f t="shared" si="15"/>
        <v>0.84528971931474128</v>
      </c>
      <c r="AS22" s="12">
        <f t="shared" si="16"/>
        <v>0.75036108308412208</v>
      </c>
      <c r="AT22" s="12">
        <f t="shared" si="17"/>
        <v>0.74183307127055931</v>
      </c>
      <c r="AU22" s="12">
        <f t="shared" si="18"/>
        <v>0.72696858688774912</v>
      </c>
      <c r="AV22" s="12">
        <f t="shared" si="19"/>
        <v>0.71733049208651423</v>
      </c>
      <c r="AW22" s="12">
        <f t="shared" si="20"/>
        <v>0.71889111240507986</v>
      </c>
      <c r="AX22" s="12">
        <f t="shared" si="21"/>
        <v>0.70177775873362513</v>
      </c>
      <c r="AY22" s="12">
        <f t="shared" si="22"/>
        <v>0.69537794589629875</v>
      </c>
      <c r="AZ22" s="12">
        <f t="shared" si="23"/>
        <v>0.68671898746735083</v>
      </c>
      <c r="BA22" s="12">
        <f t="shared" si="24"/>
        <v>0.68190573852626268</v>
      </c>
      <c r="BB22" s="12">
        <f t="shared" si="25"/>
        <v>0.67936189192491847</v>
      </c>
      <c r="BC22" s="12">
        <f t="shared" si="26"/>
        <v>0.67917855984695774</v>
      </c>
    </row>
    <row r="23" spans="1:55">
      <c r="A23" s="12" t="s">
        <v>35</v>
      </c>
      <c r="B23" s="12">
        <v>5.6559966710072</v>
      </c>
      <c r="C23" s="12">
        <v>5.7072445271127803</v>
      </c>
      <c r="D23" s="12">
        <v>5.7103549579243902</v>
      </c>
      <c r="E23" s="12">
        <v>5.9118282018684196</v>
      </c>
      <c r="F23" s="12">
        <v>6.5570111628947503</v>
      </c>
      <c r="G23" s="12">
        <v>7.0956841902384804</v>
      </c>
      <c r="H23" s="12">
        <v>7.2556486201784498</v>
      </c>
      <c r="I23" s="12">
        <v>7.3902891931595001</v>
      </c>
      <c r="J23" s="12">
        <v>8.0765711772232507</v>
      </c>
      <c r="K23" s="12">
        <v>8.1671559041771609</v>
      </c>
      <c r="L23" s="12">
        <v>8.2387560311929597</v>
      </c>
      <c r="M23" s="12">
        <v>9.8320044274979601</v>
      </c>
      <c r="N23" s="12">
        <v>9.8504006227230505</v>
      </c>
      <c r="O23" s="12">
        <v>9.8950739619876202</v>
      </c>
      <c r="P23" s="12">
        <v>10.260179851896901</v>
      </c>
      <c r="Q23" s="12">
        <v>10.6128884168337</v>
      </c>
      <c r="R23" s="12">
        <v>10.7835736622967</v>
      </c>
      <c r="S23" s="12">
        <v>10.9044420947834</v>
      </c>
      <c r="T23" s="12">
        <v>11.220004614052399</v>
      </c>
      <c r="U23" s="12">
        <v>12.284137854640599</v>
      </c>
      <c r="V23" s="12">
        <v>12.9262359011048</v>
      </c>
      <c r="W23" s="12">
        <v>13.018262806479299</v>
      </c>
      <c r="X23" s="12">
        <v>13.020395964935799</v>
      </c>
      <c r="Y23" s="12">
        <v>13.0462214713595</v>
      </c>
      <c r="Z23" s="12">
        <v>13.075857064155599</v>
      </c>
      <c r="AA23" s="12">
        <v>13.075857064155599</v>
      </c>
      <c r="AC23" s="12" t="s">
        <v>35</v>
      </c>
      <c r="AD23" s="12">
        <f t="shared" si="1"/>
        <v>-0.44402528378866435</v>
      </c>
      <c r="AE23" s="12">
        <f t="shared" si="2"/>
        <v>-0.58727165782989343</v>
      </c>
      <c r="AF23" s="12">
        <f t="shared" si="3"/>
        <v>-0.66249858064562195</v>
      </c>
      <c r="AG23" s="12">
        <f t="shared" si="4"/>
        <v>-0.72540585958869874</v>
      </c>
      <c r="AH23" s="12">
        <f t="shared" si="5"/>
        <v>-0.62608034139999225</v>
      </c>
      <c r="AI23" s="12">
        <f t="shared" si="6"/>
        <v>-0.55623622262426164</v>
      </c>
      <c r="AJ23" s="12">
        <f t="shared" si="7"/>
        <v>-0.66930283448414229</v>
      </c>
      <c r="AK23" s="12">
        <f t="shared" si="8"/>
        <v>-0.72801230000606409</v>
      </c>
      <c r="AL23" s="12">
        <f t="shared" si="9"/>
        <v>-0.75493622010541739</v>
      </c>
      <c r="AM23" s="12">
        <f t="shared" si="10"/>
        <v>-0.81516028587084266</v>
      </c>
      <c r="AN23" s="12">
        <f t="shared" si="11"/>
        <v>-0.81870927798858717</v>
      </c>
      <c r="AO23" s="12">
        <f t="shared" si="12"/>
        <v>-0.54364177902177746</v>
      </c>
      <c r="AP23" s="12">
        <f t="shared" si="13"/>
        <v>-0.59679719993320901</v>
      </c>
      <c r="AQ23" s="12">
        <f t="shared" si="14"/>
        <v>-0.6494286779663947</v>
      </c>
      <c r="AR23" s="12">
        <f t="shared" si="15"/>
        <v>-0.64733793098195214</v>
      </c>
      <c r="AS23" s="12">
        <f t="shared" si="16"/>
        <v>-0.63026373676487502</v>
      </c>
      <c r="AT23" s="12">
        <f t="shared" si="17"/>
        <v>-0.66800727950427008</v>
      </c>
      <c r="AU23" s="12">
        <f t="shared" si="18"/>
        <v>-0.67276193244511684</v>
      </c>
      <c r="AV23" s="12">
        <f t="shared" si="19"/>
        <v>-0.61721099122142109</v>
      </c>
      <c r="AW23" s="12">
        <f t="shared" si="20"/>
        <v>-0.46909888979134889</v>
      </c>
      <c r="AX23" s="12">
        <f t="shared" si="21"/>
        <v>-0.34212408666913319</v>
      </c>
      <c r="AY23" s="12">
        <f t="shared" si="22"/>
        <v>-0.33363167767996804</v>
      </c>
      <c r="AZ23" s="12">
        <f t="shared" si="23"/>
        <v>-0.35075436230613405</v>
      </c>
      <c r="BA23" s="12">
        <f t="shared" si="24"/>
        <v>-0.3519397958400759</v>
      </c>
      <c r="BB23" s="12">
        <f t="shared" si="25"/>
        <v>-0.35483637670522822</v>
      </c>
      <c r="BC23" s="12">
        <f t="shared" si="26"/>
        <v>-0.35515543196657234</v>
      </c>
    </row>
    <row r="24" spans="1:55">
      <c r="A24" s="12" t="s">
        <v>19</v>
      </c>
      <c r="B24" s="12">
        <v>4.24727838036761</v>
      </c>
      <c r="C24" s="12">
        <v>4.2504388331380598</v>
      </c>
      <c r="D24" s="12">
        <v>4.52639476332907</v>
      </c>
      <c r="E24" s="12">
        <v>4.7441812790153097</v>
      </c>
      <c r="F24" s="12">
        <v>4.8994705529795803</v>
      </c>
      <c r="G24" s="12">
        <v>5.0373061553376797</v>
      </c>
      <c r="H24" s="12">
        <v>5.3557431263711299</v>
      </c>
      <c r="I24" s="12">
        <v>6.3502037922585997</v>
      </c>
      <c r="J24" s="12">
        <v>6.4174844219574601</v>
      </c>
      <c r="K24" s="12">
        <v>7.8987117595892</v>
      </c>
      <c r="L24" s="12">
        <v>7.9026409711416497</v>
      </c>
      <c r="M24" s="12">
        <v>9.9309398360835406</v>
      </c>
      <c r="N24" s="12">
        <v>9.9362926750100709</v>
      </c>
      <c r="O24" s="12">
        <v>10.536209250445999</v>
      </c>
      <c r="P24" s="12">
        <v>10.8318966560417</v>
      </c>
      <c r="Q24" s="12">
        <v>10.8610525446627</v>
      </c>
      <c r="R24" s="12">
        <v>10.8610525446627</v>
      </c>
      <c r="S24" s="12">
        <v>10.9019675953937</v>
      </c>
      <c r="T24" s="12">
        <v>10.902309265963501</v>
      </c>
      <c r="U24" s="12">
        <v>10.902309265963501</v>
      </c>
      <c r="V24" s="12">
        <v>10.902707881628199</v>
      </c>
      <c r="W24" s="12">
        <v>10.9121038222971</v>
      </c>
      <c r="X24" s="12">
        <v>10.9121322948446</v>
      </c>
      <c r="Y24" s="12">
        <v>10.9121322948446</v>
      </c>
      <c r="Z24" s="12">
        <v>10.9121322948446</v>
      </c>
      <c r="AA24" s="12">
        <v>10.9199337728546</v>
      </c>
      <c r="AC24" s="12" t="s">
        <v>19</v>
      </c>
      <c r="AD24" s="12">
        <f t="shared" si="1"/>
        <v>-0.75488958689000141</v>
      </c>
      <c r="AE24" s="12">
        <f t="shared" si="2"/>
        <v>-0.9163843173380245</v>
      </c>
      <c r="AF24" s="12">
        <f t="shared" si="3"/>
        <v>-0.93253489486475072</v>
      </c>
      <c r="AG24" s="12">
        <f t="shared" si="4"/>
        <v>-0.98951586216027598</v>
      </c>
      <c r="AH24" s="12">
        <f t="shared" si="5"/>
        <v>-1.0019733330275606</v>
      </c>
      <c r="AI24" s="12">
        <f t="shared" si="6"/>
        <v>-1.016533250003163</v>
      </c>
      <c r="AJ24" s="12">
        <f t="shared" si="7"/>
        <v>-1.1000028126143293</v>
      </c>
      <c r="AK24" s="12">
        <f t="shared" si="8"/>
        <v>-0.95903278640894252</v>
      </c>
      <c r="AL24" s="12">
        <f t="shared" si="9"/>
        <v>-1.1110931143629639</v>
      </c>
      <c r="AM24" s="12">
        <f t="shared" si="10"/>
        <v>-0.87213506705242427</v>
      </c>
      <c r="AN24" s="12">
        <f t="shared" si="11"/>
        <v>-0.88961819775873685</v>
      </c>
      <c r="AO24" s="12">
        <f t="shared" si="12"/>
        <v>-0.52244428904118489</v>
      </c>
      <c r="AP24" s="12">
        <f t="shared" si="13"/>
        <v>-0.57842148774393676</v>
      </c>
      <c r="AQ24" s="12">
        <f t="shared" si="14"/>
        <v>-0.50994010902494558</v>
      </c>
      <c r="AR24" s="12">
        <f t="shared" si="15"/>
        <v>-0.52072323040333779</v>
      </c>
      <c r="AS24" s="12">
        <f t="shared" si="16"/>
        <v>-0.5766210925405435</v>
      </c>
      <c r="AT24" s="12">
        <f t="shared" si="17"/>
        <v>-0.65043563162194684</v>
      </c>
      <c r="AU24" s="12">
        <f t="shared" si="18"/>
        <v>-0.67333015480797398</v>
      </c>
      <c r="AV24" s="12">
        <f t="shared" si="19"/>
        <v>-0.69056357937562085</v>
      </c>
      <c r="AW24" s="12">
        <f t="shared" si="20"/>
        <v>-0.81720036042339317</v>
      </c>
      <c r="AX24" s="12">
        <f t="shared" si="21"/>
        <v>-0.86065303986224584</v>
      </c>
      <c r="AY24" s="12">
        <f t="shared" si="22"/>
        <v>-0.87793125300899211</v>
      </c>
      <c r="AZ24" s="12">
        <f t="shared" si="23"/>
        <v>-0.90037370954352114</v>
      </c>
      <c r="BA24" s="12">
        <f t="shared" si="24"/>
        <v>-0.90996765427910309</v>
      </c>
      <c r="BB24" s="12">
        <f t="shared" si="25"/>
        <v>-0.92508074516936634</v>
      </c>
      <c r="BC24" s="12">
        <f t="shared" si="26"/>
        <v>-0.92341830627884169</v>
      </c>
    </row>
    <row r="25" spans="1:55">
      <c r="A25" s="12" t="s">
        <v>36</v>
      </c>
      <c r="B25" s="12">
        <v>14.1096189234433</v>
      </c>
      <c r="C25" s="12">
        <v>14.1163122562797</v>
      </c>
      <c r="D25" s="12">
        <v>14.142884201790199</v>
      </c>
      <c r="E25" s="12">
        <v>14.1665268987947</v>
      </c>
      <c r="F25" s="12">
        <v>14.198380096283699</v>
      </c>
      <c r="G25" s="12">
        <v>14.2795678801896</v>
      </c>
      <c r="H25" s="12">
        <v>14.2930058077112</v>
      </c>
      <c r="I25" s="12">
        <v>14.3101089574259</v>
      </c>
      <c r="J25" s="12">
        <v>14.3796749478841</v>
      </c>
      <c r="K25" s="12">
        <v>14.431460399910501</v>
      </c>
      <c r="L25" s="12">
        <v>14.433928291776899</v>
      </c>
      <c r="M25" s="12">
        <v>14.4385821353409</v>
      </c>
      <c r="N25" s="12">
        <v>14.468815641483999</v>
      </c>
      <c r="O25" s="12">
        <v>14.473484131290499</v>
      </c>
      <c r="P25" s="12">
        <v>14.5692339418322</v>
      </c>
      <c r="Q25" s="12">
        <v>14.579954991364399</v>
      </c>
      <c r="R25" s="12">
        <v>14.6939686663414</v>
      </c>
      <c r="S25" s="12">
        <v>14.717717548604201</v>
      </c>
      <c r="T25" s="12">
        <v>14.772186924574299</v>
      </c>
      <c r="U25" s="12">
        <v>14.933819195577801</v>
      </c>
      <c r="V25" s="12">
        <v>15.193215135471</v>
      </c>
      <c r="W25" s="12">
        <v>15.2199262202856</v>
      </c>
      <c r="X25" s="12">
        <v>15.238266977494099</v>
      </c>
      <c r="Y25" s="12">
        <v>15.2571716150401</v>
      </c>
      <c r="Z25" s="12">
        <v>15.2924544132955</v>
      </c>
      <c r="AA25" s="12">
        <v>15.2924544132955</v>
      </c>
      <c r="AC25" s="12" t="s">
        <v>36</v>
      </c>
      <c r="AD25" s="12">
        <f t="shared" si="1"/>
        <v>1.4214501683632088</v>
      </c>
      <c r="AE25" s="12">
        <f t="shared" si="2"/>
        <v>1.3124536492419427</v>
      </c>
      <c r="AF25" s="12">
        <f t="shared" si="3"/>
        <v>1.2607832382476671</v>
      </c>
      <c r="AG25" s="12">
        <f t="shared" si="4"/>
        <v>1.1417240504920543</v>
      </c>
      <c r="AH25" s="12">
        <f t="shared" si="5"/>
        <v>1.106810552083779</v>
      </c>
      <c r="AI25" s="12">
        <f t="shared" si="6"/>
        <v>1.0502326822383155</v>
      </c>
      <c r="AJ25" s="12">
        <f t="shared" si="7"/>
        <v>0.92603419498605111</v>
      </c>
      <c r="AK25" s="12">
        <f t="shared" si="8"/>
        <v>0.80899622484812939</v>
      </c>
      <c r="AL25" s="12">
        <f t="shared" si="9"/>
        <v>0.59815387962355093</v>
      </c>
      <c r="AM25" s="12">
        <f t="shared" si="10"/>
        <v>0.51438027254598406</v>
      </c>
      <c r="AN25" s="12">
        <f t="shared" si="11"/>
        <v>0.48826272356630351</v>
      </c>
      <c r="AO25" s="12">
        <f t="shared" si="12"/>
        <v>0.4433444395913006</v>
      </c>
      <c r="AP25" s="12">
        <f t="shared" si="13"/>
        <v>0.39126470912177252</v>
      </c>
      <c r="AQ25" s="12">
        <f t="shared" si="14"/>
        <v>0.3466729156280674</v>
      </c>
      <c r="AR25" s="12">
        <f t="shared" si="15"/>
        <v>0.30696250136292225</v>
      </c>
      <c r="AS25" s="12">
        <f t="shared" si="16"/>
        <v>0.22724916299806941</v>
      </c>
      <c r="AT25" s="12">
        <f t="shared" si="17"/>
        <v>0.21884191079874674</v>
      </c>
      <c r="AU25" s="12">
        <f t="shared" si="18"/>
        <v>0.20288523789313201</v>
      </c>
      <c r="AV25" s="12">
        <f t="shared" si="19"/>
        <v>0.2029513675910711</v>
      </c>
      <c r="AW25" s="12">
        <f t="shared" si="20"/>
        <v>0.19839198356621518</v>
      </c>
      <c r="AX25" s="12">
        <f t="shared" si="21"/>
        <v>0.23878922809212205</v>
      </c>
      <c r="AY25" s="12">
        <f t="shared" si="22"/>
        <v>0.23534932999905675</v>
      </c>
      <c r="AZ25" s="12">
        <f t="shared" si="23"/>
        <v>0.22743935960450568</v>
      </c>
      <c r="BA25" s="12">
        <f t="shared" si="24"/>
        <v>0.22618589233213571</v>
      </c>
      <c r="BB25" s="12">
        <f t="shared" si="25"/>
        <v>0.22934243079719971</v>
      </c>
      <c r="BC25" s="12">
        <f t="shared" si="26"/>
        <v>0.2291000403397179</v>
      </c>
    </row>
    <row r="26" spans="1:55">
      <c r="A26" s="12" t="s">
        <v>37</v>
      </c>
      <c r="B26" s="12">
        <v>6.07533171538633</v>
      </c>
      <c r="C26" s="12">
        <v>6.2536623185099902</v>
      </c>
      <c r="D26" s="12">
        <v>6.7099353739065801</v>
      </c>
      <c r="E26" s="12">
        <v>6.8093463279099504</v>
      </c>
      <c r="F26" s="12">
        <v>6.91205464090823</v>
      </c>
      <c r="G26" s="12">
        <v>6.9124457167922699</v>
      </c>
      <c r="H26" s="12">
        <v>6.9299718093216898</v>
      </c>
      <c r="I26" s="12">
        <v>6.9517675933522201</v>
      </c>
      <c r="J26" s="12">
        <v>7.0988255187621601</v>
      </c>
      <c r="K26" s="12">
        <v>7.0992782024909502</v>
      </c>
      <c r="L26" s="12">
        <v>7.1377697124477901</v>
      </c>
      <c r="M26" s="12">
        <v>7.9391163420754696</v>
      </c>
      <c r="N26" s="12">
        <v>8.4201236078368193</v>
      </c>
      <c r="O26" s="12">
        <v>9.4288877791143406</v>
      </c>
      <c r="P26" s="12">
        <v>9.7405645442889206</v>
      </c>
      <c r="Q26" s="12">
        <v>10.636270284650699</v>
      </c>
      <c r="R26" s="12">
        <v>10.9003563290596</v>
      </c>
      <c r="S26" s="12">
        <v>12.660393345195599</v>
      </c>
      <c r="T26" s="12">
        <v>12.688532058633101</v>
      </c>
      <c r="U26" s="12">
        <v>12.7494461454757</v>
      </c>
      <c r="V26" s="12">
        <v>13.820801208413799</v>
      </c>
      <c r="W26" s="12">
        <v>13.9716091765474</v>
      </c>
      <c r="X26" s="12">
        <v>14.5261708517322</v>
      </c>
      <c r="Y26" s="12">
        <v>14.5995404376214</v>
      </c>
      <c r="Z26" s="12">
        <v>14.641294484747901</v>
      </c>
      <c r="AA26" s="12">
        <v>14.6595330853948</v>
      </c>
      <c r="AC26" s="12" t="s">
        <v>37</v>
      </c>
      <c r="AD26" s="12">
        <f t="shared" si="1"/>
        <v>-0.35148989385083529</v>
      </c>
      <c r="AE26" s="12">
        <f t="shared" si="2"/>
        <v>-0.46382828218063854</v>
      </c>
      <c r="AF26" s="12">
        <f t="shared" si="3"/>
        <v>-0.43451539968258768</v>
      </c>
      <c r="AG26" s="12">
        <f t="shared" si="4"/>
        <v>-0.52239627686513268</v>
      </c>
      <c r="AH26" s="12">
        <f t="shared" si="5"/>
        <v>-0.54556445279369503</v>
      </c>
      <c r="AI26" s="12">
        <f t="shared" si="6"/>
        <v>-0.59721223538704993</v>
      </c>
      <c r="AJ26" s="12">
        <f t="shared" si="7"/>
        <v>-0.74313229377604795</v>
      </c>
      <c r="AK26" s="12">
        <f t="shared" si="8"/>
        <v>-0.82541533363954822</v>
      </c>
      <c r="AL26" s="12">
        <f t="shared" si="9"/>
        <v>-0.96482931700710073</v>
      </c>
      <c r="AM26" s="12">
        <f t="shared" si="10"/>
        <v>-1.0418074287081343</v>
      </c>
      <c r="AN26" s="12">
        <f t="shared" si="11"/>
        <v>-1.0509801870398383</v>
      </c>
      <c r="AO26" s="12">
        <f t="shared" si="12"/>
        <v>-0.94920412316895042</v>
      </c>
      <c r="AP26" s="12">
        <f t="shared" si="13"/>
        <v>-0.90279010703775309</v>
      </c>
      <c r="AQ26" s="12">
        <f t="shared" si="14"/>
        <v>-0.75085445296254349</v>
      </c>
      <c r="AR26" s="12">
        <f t="shared" si="15"/>
        <v>-0.76241402479602527</v>
      </c>
      <c r="AS26" s="12">
        <f t="shared" si="16"/>
        <v>-0.62520956061306676</v>
      </c>
      <c r="AT26" s="12">
        <f t="shared" si="17"/>
        <v>-0.64152181873803582</v>
      </c>
      <c r="AU26" s="12">
        <f t="shared" si="18"/>
        <v>-0.26954066970242041</v>
      </c>
      <c r="AV26" s="12">
        <f t="shared" si="19"/>
        <v>-0.27814310910271595</v>
      </c>
      <c r="AW26" s="12">
        <f t="shared" si="20"/>
        <v>-0.35188138418738063</v>
      </c>
      <c r="AX26" s="12">
        <f t="shared" si="21"/>
        <v>-0.11289177167416178</v>
      </c>
      <c r="AY26" s="12">
        <f t="shared" si="22"/>
        <v>-8.7256153198363093E-2</v>
      </c>
      <c r="AZ26" s="12">
        <f t="shared" si="23"/>
        <v>4.1797585587407961E-2</v>
      </c>
      <c r="BA26" s="12">
        <f t="shared" si="24"/>
        <v>5.4226575160119125E-2</v>
      </c>
      <c r="BB26" s="12">
        <f t="shared" si="25"/>
        <v>5.7730824972666066E-2</v>
      </c>
      <c r="BC26" s="12">
        <f t="shared" si="26"/>
        <v>6.2273282422302095E-2</v>
      </c>
    </row>
    <row r="27" spans="1:55">
      <c r="A27" s="12" t="s">
        <v>21</v>
      </c>
      <c r="B27" s="12">
        <v>6.7594945849277499</v>
      </c>
      <c r="C27" s="12">
        <v>7.3896472057070097</v>
      </c>
      <c r="D27" s="12">
        <v>8.6440802363774694</v>
      </c>
      <c r="E27" s="12">
        <v>9.4365183408559901</v>
      </c>
      <c r="F27" s="12">
        <v>10.3017259846998</v>
      </c>
      <c r="G27" s="12">
        <v>10.771262585248399</v>
      </c>
      <c r="H27" s="12">
        <v>12.192648369993799</v>
      </c>
      <c r="I27" s="12">
        <v>12.541690919303401</v>
      </c>
      <c r="J27" s="12">
        <v>13.3292751753582</v>
      </c>
      <c r="K27" s="12">
        <v>14.462032023956301</v>
      </c>
      <c r="L27" s="12">
        <v>14.658499605588</v>
      </c>
      <c r="M27" s="12">
        <v>15.0663219286968</v>
      </c>
      <c r="N27" s="12">
        <v>17</v>
      </c>
      <c r="O27" s="12">
        <v>17</v>
      </c>
      <c r="P27" s="12">
        <v>17</v>
      </c>
      <c r="Q27" s="12">
        <v>17</v>
      </c>
      <c r="R27" s="12">
        <v>17</v>
      </c>
      <c r="S27" s="12">
        <v>17</v>
      </c>
      <c r="T27" s="12">
        <v>17</v>
      </c>
      <c r="U27" s="12">
        <v>17</v>
      </c>
      <c r="V27" s="12">
        <v>17</v>
      </c>
      <c r="W27" s="12">
        <v>17</v>
      </c>
      <c r="X27" s="12">
        <v>17</v>
      </c>
      <c r="Y27" s="12">
        <v>17</v>
      </c>
      <c r="Z27" s="12">
        <v>17</v>
      </c>
      <c r="AA27" s="12">
        <v>17</v>
      </c>
      <c r="AC27" s="12" t="s">
        <v>21</v>
      </c>
      <c r="AD27" s="12">
        <f t="shared" si="1"/>
        <v>-0.20051448942754063</v>
      </c>
      <c r="AE27" s="12">
        <f t="shared" si="2"/>
        <v>-0.20719350313443383</v>
      </c>
      <c r="AF27" s="12">
        <f t="shared" si="3"/>
        <v>6.6221927902928145E-3</v>
      </c>
      <c r="AG27" s="12">
        <f t="shared" si="4"/>
        <v>7.1843637200433019E-2</v>
      </c>
      <c r="AH27" s="12">
        <f t="shared" si="5"/>
        <v>0.22313689571641021</v>
      </c>
      <c r="AI27" s="12">
        <f t="shared" si="6"/>
        <v>0.26570113797466954</v>
      </c>
      <c r="AJ27" s="12">
        <f t="shared" si="7"/>
        <v>0.44989266824219332</v>
      </c>
      <c r="AK27" s="12">
        <f t="shared" si="8"/>
        <v>0.41620079191847348</v>
      </c>
      <c r="AL27" s="12">
        <f t="shared" si="9"/>
        <v>0.37266409162766956</v>
      </c>
      <c r="AM27" s="12">
        <f t="shared" si="10"/>
        <v>0.52086881634733451</v>
      </c>
      <c r="AN27" s="12">
        <f t="shared" si="11"/>
        <v>0.53563968213304403</v>
      </c>
      <c r="AO27" s="12">
        <f t="shared" si="12"/>
        <v>0.57784136208160042</v>
      </c>
      <c r="AP27" s="12">
        <f t="shared" si="13"/>
        <v>0.93278530423632766</v>
      </c>
      <c r="AQ27" s="12">
        <f t="shared" si="14"/>
        <v>0.89635422202059289</v>
      </c>
      <c r="AR27" s="12">
        <f t="shared" si="15"/>
        <v>0.84528971931474128</v>
      </c>
      <c r="AS27" s="12">
        <f t="shared" si="16"/>
        <v>0.75036108308412208</v>
      </c>
      <c r="AT27" s="12">
        <f t="shared" si="17"/>
        <v>0.74183307127055931</v>
      </c>
      <c r="AU27" s="12">
        <f t="shared" si="18"/>
        <v>0.72696858688774912</v>
      </c>
      <c r="AV27" s="12">
        <f t="shared" si="19"/>
        <v>0.71733049208651423</v>
      </c>
      <c r="AW27" s="12">
        <f t="shared" si="20"/>
        <v>0.71889111240507986</v>
      </c>
      <c r="AX27" s="12">
        <f t="shared" si="21"/>
        <v>0.70177775873362513</v>
      </c>
      <c r="AY27" s="12">
        <f t="shared" si="22"/>
        <v>0.69537794589629875</v>
      </c>
      <c r="AZ27" s="12">
        <f t="shared" si="23"/>
        <v>0.68671898746735083</v>
      </c>
      <c r="BA27" s="12">
        <f t="shared" si="24"/>
        <v>0.68190573852626268</v>
      </c>
      <c r="BB27" s="12">
        <f t="shared" si="25"/>
        <v>0.67936189192491847</v>
      </c>
      <c r="BC27" s="12">
        <f t="shared" si="26"/>
        <v>0.67917855984695774</v>
      </c>
    </row>
    <row r="28" spans="1:55">
      <c r="A28" s="12" t="s">
        <v>38</v>
      </c>
      <c r="B28" s="12">
        <v>6.5208412047546398</v>
      </c>
      <c r="C28" s="12">
        <v>8.3990257336237093</v>
      </c>
      <c r="D28" s="12">
        <v>8.4107758000371309</v>
      </c>
      <c r="E28" s="12">
        <v>8.4107758000371309</v>
      </c>
      <c r="F28" s="12">
        <v>8.4107758000371309</v>
      </c>
      <c r="G28" s="12">
        <v>8.4167975732036808</v>
      </c>
      <c r="H28" s="12">
        <v>9.3383897387246098</v>
      </c>
      <c r="I28" s="12">
        <v>9.3939552701819604</v>
      </c>
      <c r="J28" s="12">
        <v>15.841752583819</v>
      </c>
      <c r="K28" s="12">
        <v>16.932438096389198</v>
      </c>
      <c r="L28" s="12">
        <v>17</v>
      </c>
      <c r="M28" s="12">
        <v>17</v>
      </c>
      <c r="N28" s="12">
        <v>17</v>
      </c>
      <c r="O28" s="12">
        <v>17</v>
      </c>
      <c r="P28" s="12">
        <v>17</v>
      </c>
      <c r="Q28" s="12">
        <v>17</v>
      </c>
      <c r="R28" s="12">
        <v>17</v>
      </c>
      <c r="S28" s="12">
        <v>17</v>
      </c>
      <c r="T28" s="12">
        <v>17</v>
      </c>
      <c r="U28" s="12">
        <v>17</v>
      </c>
      <c r="V28" s="12">
        <v>17</v>
      </c>
      <c r="W28" s="12">
        <v>17</v>
      </c>
      <c r="X28" s="12">
        <v>17</v>
      </c>
      <c r="Y28" s="12">
        <v>17</v>
      </c>
      <c r="Z28" s="12">
        <v>17</v>
      </c>
      <c r="AA28" s="12">
        <v>17</v>
      </c>
      <c r="AC28" s="12" t="s">
        <v>38</v>
      </c>
      <c r="AD28" s="12">
        <f t="shared" si="1"/>
        <v>-0.25317854384015775</v>
      </c>
      <c r="AE28" s="12">
        <f t="shared" si="2"/>
        <v>2.0839139205603478E-2</v>
      </c>
      <c r="AF28" s="12">
        <f t="shared" si="3"/>
        <v>-4.6589621566227944E-2</v>
      </c>
      <c r="AG28" s="12">
        <f t="shared" si="4"/>
        <v>-0.16016901987186707</v>
      </c>
      <c r="AH28" s="12">
        <f t="shared" si="5"/>
        <v>-0.20568814644526029</v>
      </c>
      <c r="AI28" s="12">
        <f t="shared" si="6"/>
        <v>-0.26080722333518197</v>
      </c>
      <c r="AJ28" s="12">
        <f t="shared" si="7"/>
        <v>-0.19715484758030205</v>
      </c>
      <c r="AK28" s="12">
        <f t="shared" si="8"/>
        <v>-0.28296431519468979</v>
      </c>
      <c r="AL28" s="12">
        <f t="shared" si="9"/>
        <v>0.91201873830272684</v>
      </c>
      <c r="AM28" s="12">
        <f t="shared" si="10"/>
        <v>1.0451896042809117</v>
      </c>
      <c r="AN28" s="12">
        <f t="shared" si="11"/>
        <v>1.0296171420653308</v>
      </c>
      <c r="AO28" s="12">
        <f t="shared" si="12"/>
        <v>0.992143199291734</v>
      </c>
      <c r="AP28" s="12">
        <f t="shared" si="13"/>
        <v>0.93278530423632766</v>
      </c>
      <c r="AQ28" s="12">
        <f t="shared" si="14"/>
        <v>0.89635422202059289</v>
      </c>
      <c r="AR28" s="12">
        <f t="shared" si="15"/>
        <v>0.84528971931474128</v>
      </c>
      <c r="AS28" s="12">
        <f t="shared" si="16"/>
        <v>0.75036108308412208</v>
      </c>
      <c r="AT28" s="12">
        <f t="shared" si="17"/>
        <v>0.74183307127055931</v>
      </c>
      <c r="AU28" s="12">
        <f t="shared" si="18"/>
        <v>0.72696858688774912</v>
      </c>
      <c r="AV28" s="12">
        <f t="shared" si="19"/>
        <v>0.71733049208651423</v>
      </c>
      <c r="AW28" s="12">
        <f t="shared" si="20"/>
        <v>0.71889111240507986</v>
      </c>
      <c r="AX28" s="12">
        <f t="shared" si="21"/>
        <v>0.70177775873362513</v>
      </c>
      <c r="AY28" s="12">
        <f t="shared" si="22"/>
        <v>0.69537794589629875</v>
      </c>
      <c r="AZ28" s="12">
        <f t="shared" si="23"/>
        <v>0.68671898746735083</v>
      </c>
      <c r="BA28" s="12">
        <f t="shared" si="24"/>
        <v>0.68190573852626268</v>
      </c>
      <c r="BB28" s="12">
        <f t="shared" si="25"/>
        <v>0.67936189192491847</v>
      </c>
      <c r="BC28" s="12">
        <f t="shared" si="26"/>
        <v>0.67917855984695774</v>
      </c>
    </row>
    <row r="29" spans="1:55">
      <c r="A29" s="12" t="s">
        <v>24</v>
      </c>
      <c r="B29" s="12">
        <v>11.5368420730731</v>
      </c>
      <c r="C29" s="12">
        <v>11.6176969410316</v>
      </c>
      <c r="D29" s="12">
        <v>11.6307853992337</v>
      </c>
      <c r="E29" s="12">
        <v>11.631172752357999</v>
      </c>
      <c r="F29" s="12">
        <v>11.7614661111887</v>
      </c>
      <c r="G29" s="12">
        <v>14.216693696439499</v>
      </c>
      <c r="H29" s="12">
        <v>14.216693696439499</v>
      </c>
      <c r="I29" s="12">
        <v>14.2248484990576</v>
      </c>
      <c r="J29" s="12">
        <v>14.2723909983211</v>
      </c>
      <c r="K29" s="12">
        <v>14.395977031998401</v>
      </c>
      <c r="L29" s="12">
        <v>14.3971390913715</v>
      </c>
      <c r="M29" s="12">
        <v>14.4009922356086</v>
      </c>
      <c r="N29" s="12">
        <v>14.4103702586194</v>
      </c>
      <c r="O29" s="12">
        <v>14.817458005314901</v>
      </c>
      <c r="P29" s="12">
        <v>14.8177638104131</v>
      </c>
      <c r="Q29" s="12">
        <v>17</v>
      </c>
      <c r="R29" s="12">
        <v>17</v>
      </c>
      <c r="S29" s="12">
        <v>17</v>
      </c>
      <c r="T29" s="12">
        <v>17</v>
      </c>
      <c r="U29" s="12">
        <v>17</v>
      </c>
      <c r="V29" s="12">
        <v>17</v>
      </c>
      <c r="W29" s="12">
        <v>17</v>
      </c>
      <c r="X29" s="12">
        <v>17</v>
      </c>
      <c r="Y29" s="12">
        <v>17</v>
      </c>
      <c r="Z29" s="12">
        <v>17</v>
      </c>
      <c r="AA29" s="12">
        <v>17</v>
      </c>
      <c r="AC29" s="12" t="s">
        <v>24</v>
      </c>
      <c r="AD29" s="12">
        <f t="shared" si="1"/>
        <v>0.85371104838453316</v>
      </c>
      <c r="AE29" s="12">
        <f t="shared" si="2"/>
        <v>0.74798171253126755</v>
      </c>
      <c r="AF29" s="12">
        <f t="shared" si="3"/>
        <v>0.68782655888184785</v>
      </c>
      <c r="AG29" s="12">
        <f t="shared" si="4"/>
        <v>0.56825241533450299</v>
      </c>
      <c r="AH29" s="12">
        <f t="shared" si="5"/>
        <v>0.55417317914888631</v>
      </c>
      <c r="AI29" s="12">
        <f t="shared" si="6"/>
        <v>1.0361726799509121</v>
      </c>
      <c r="AJ29" s="12">
        <f t="shared" si="7"/>
        <v>0.9087345846828434</v>
      </c>
      <c r="AK29" s="12">
        <f t="shared" si="8"/>
        <v>0.79005844094488842</v>
      </c>
      <c r="AL29" s="12">
        <f t="shared" si="9"/>
        <v>0.57512318628652903</v>
      </c>
      <c r="AM29" s="12">
        <f t="shared" si="10"/>
        <v>0.50684925664142588</v>
      </c>
      <c r="AN29" s="12">
        <f t="shared" si="11"/>
        <v>0.48050144545054102</v>
      </c>
      <c r="AO29" s="12">
        <f t="shared" si="12"/>
        <v>0.43529058370352047</v>
      </c>
      <c r="AP29" s="12">
        <f t="shared" si="13"/>
        <v>0.37876092669120648</v>
      </c>
      <c r="AQ29" s="12">
        <f t="shared" si="14"/>
        <v>0.42150957538560441</v>
      </c>
      <c r="AR29" s="12">
        <f t="shared" si="15"/>
        <v>0.36200292464081341</v>
      </c>
      <c r="AS29" s="12">
        <f t="shared" si="16"/>
        <v>0.75036108308412208</v>
      </c>
      <c r="AT29" s="12">
        <f t="shared" si="17"/>
        <v>0.74183307127055931</v>
      </c>
      <c r="AU29" s="12">
        <f t="shared" si="18"/>
        <v>0.72696858688774912</v>
      </c>
      <c r="AV29" s="12">
        <f t="shared" si="19"/>
        <v>0.71733049208651423</v>
      </c>
      <c r="AW29" s="12">
        <f t="shared" si="20"/>
        <v>0.71889111240507986</v>
      </c>
      <c r="AX29" s="12">
        <f t="shared" si="21"/>
        <v>0.70177775873362513</v>
      </c>
      <c r="AY29" s="12">
        <f t="shared" si="22"/>
        <v>0.69537794589629875</v>
      </c>
      <c r="AZ29" s="12">
        <f t="shared" si="23"/>
        <v>0.68671898746735083</v>
      </c>
      <c r="BA29" s="12">
        <f t="shared" si="24"/>
        <v>0.68190573852626268</v>
      </c>
      <c r="BB29" s="12">
        <f t="shared" si="25"/>
        <v>0.67936189192491847</v>
      </c>
      <c r="BC29" s="12">
        <f t="shared" si="26"/>
        <v>0.67917855984695774</v>
      </c>
    </row>
    <row r="30" spans="1:55">
      <c r="A30" s="12" t="s">
        <v>23</v>
      </c>
      <c r="B30" s="12">
        <v>7.0554017591197402</v>
      </c>
      <c r="C30" s="12">
        <v>7.2530399130952796</v>
      </c>
      <c r="D30" s="12">
        <v>7.2573951611692102</v>
      </c>
      <c r="E30" s="12">
        <v>7.8374941804874902</v>
      </c>
      <c r="F30" s="12">
        <v>8.0815883139182692</v>
      </c>
      <c r="G30" s="12">
        <v>8.0817885552090303</v>
      </c>
      <c r="H30" s="12">
        <v>8.08519265715187</v>
      </c>
      <c r="I30" s="12">
        <v>8.2066389999950005</v>
      </c>
      <c r="J30" s="12">
        <v>8.2084411716117902</v>
      </c>
      <c r="K30" s="12">
        <v>8.4600944137685907</v>
      </c>
      <c r="L30" s="12">
        <v>8.4794677586491698</v>
      </c>
      <c r="M30" s="12">
        <v>8.4794677586491698</v>
      </c>
      <c r="N30" s="12">
        <v>8.4794677586491698</v>
      </c>
      <c r="O30" s="12">
        <v>9.5886042681431096</v>
      </c>
      <c r="P30" s="12">
        <v>15.1897726760747</v>
      </c>
      <c r="Q30" s="12">
        <v>17</v>
      </c>
      <c r="R30" s="12">
        <v>17</v>
      </c>
      <c r="S30" s="12">
        <v>17</v>
      </c>
      <c r="T30" s="12">
        <v>17</v>
      </c>
      <c r="U30" s="12">
        <v>17</v>
      </c>
      <c r="V30" s="12">
        <v>17</v>
      </c>
      <c r="W30" s="12">
        <v>17</v>
      </c>
      <c r="X30" s="12">
        <v>17</v>
      </c>
      <c r="Y30" s="12">
        <v>17</v>
      </c>
      <c r="Z30" s="12">
        <v>17</v>
      </c>
      <c r="AA30" s="12">
        <v>17</v>
      </c>
      <c r="AC30" s="12" t="s">
        <v>23</v>
      </c>
      <c r="AD30" s="12">
        <f t="shared" si="1"/>
        <v>-0.13521614120625444</v>
      </c>
      <c r="AE30" s="12">
        <f t="shared" si="2"/>
        <v>-0.23805498971812927</v>
      </c>
      <c r="AF30" s="12">
        <f t="shared" si="3"/>
        <v>-0.30965138498814188</v>
      </c>
      <c r="AG30" s="12">
        <f t="shared" si="4"/>
        <v>-0.2898395624392463</v>
      </c>
      <c r="AH30" s="12">
        <f t="shared" si="5"/>
        <v>-0.28034047666473549</v>
      </c>
      <c r="AI30" s="12">
        <f t="shared" si="6"/>
        <v>-0.33572235190411565</v>
      </c>
      <c r="AJ30" s="12">
        <f t="shared" si="7"/>
        <v>-0.4812489550953849</v>
      </c>
      <c r="AK30" s="12">
        <f t="shared" si="8"/>
        <v>-0.54668725757524317</v>
      </c>
      <c r="AL30" s="12">
        <f t="shared" si="9"/>
        <v>-0.72662762955214144</v>
      </c>
      <c r="AM30" s="12">
        <f t="shared" si="10"/>
        <v>-0.75298680278277508</v>
      </c>
      <c r="AN30" s="12">
        <f t="shared" si="11"/>
        <v>-0.76792723755481163</v>
      </c>
      <c r="AO30" s="12">
        <f t="shared" si="12"/>
        <v>-0.83343067155468753</v>
      </c>
      <c r="AP30" s="12">
        <f t="shared" si="13"/>
        <v>-0.89009404254274604</v>
      </c>
      <c r="AQ30" s="12">
        <f t="shared" si="14"/>
        <v>-0.71610574252337078</v>
      </c>
      <c r="AR30" s="12">
        <f t="shared" si="15"/>
        <v>0.44438950274531847</v>
      </c>
      <c r="AS30" s="12">
        <f t="shared" si="16"/>
        <v>0.75036108308412208</v>
      </c>
      <c r="AT30" s="12">
        <f t="shared" si="17"/>
        <v>0.74183307127055931</v>
      </c>
      <c r="AU30" s="12">
        <f t="shared" si="18"/>
        <v>0.72696858688774912</v>
      </c>
      <c r="AV30" s="12">
        <f t="shared" si="19"/>
        <v>0.71733049208651423</v>
      </c>
      <c r="AW30" s="12">
        <f t="shared" si="20"/>
        <v>0.71889111240507986</v>
      </c>
      <c r="AX30" s="12">
        <f t="shared" si="21"/>
        <v>0.70177775873362513</v>
      </c>
      <c r="AY30" s="12">
        <f t="shared" si="22"/>
        <v>0.69537794589629875</v>
      </c>
      <c r="AZ30" s="12">
        <f t="shared" si="23"/>
        <v>0.68671898746735083</v>
      </c>
      <c r="BA30" s="12">
        <f t="shared" si="24"/>
        <v>0.68190573852626268</v>
      </c>
      <c r="BB30" s="12">
        <f t="shared" si="25"/>
        <v>0.67936189192491847</v>
      </c>
      <c r="BC30" s="12">
        <f t="shared" si="26"/>
        <v>0.67917855984695774</v>
      </c>
    </row>
    <row r="31" spans="1:55">
      <c r="A31" s="12" t="s">
        <v>160</v>
      </c>
      <c r="B31" s="12">
        <v>5.0485376182348602</v>
      </c>
      <c r="C31" s="12">
        <v>5.0535262524135396</v>
      </c>
      <c r="D31" s="12">
        <v>5.0676358225356601</v>
      </c>
      <c r="E31" s="12">
        <v>5.0676656945966103</v>
      </c>
      <c r="F31" s="12">
        <v>5.0813869279263804</v>
      </c>
      <c r="G31" s="12">
        <v>5.0813869279263804</v>
      </c>
      <c r="H31" s="12">
        <v>5.0813869279263804</v>
      </c>
      <c r="I31" s="12">
        <v>5.0867439841901101</v>
      </c>
      <c r="J31" s="12">
        <v>5.0889445593467704</v>
      </c>
      <c r="K31" s="12">
        <v>5.1051352163817603</v>
      </c>
      <c r="L31" s="12">
        <v>5.1070669429898699</v>
      </c>
      <c r="M31" s="12">
        <v>5.1103229976334399</v>
      </c>
      <c r="N31" s="12">
        <v>5.1174425054932202</v>
      </c>
      <c r="O31" s="12">
        <v>5.4189312593094998</v>
      </c>
      <c r="P31" s="12">
        <v>5.4339867780283804</v>
      </c>
      <c r="Q31" s="12">
        <v>5.4356994428561896</v>
      </c>
      <c r="R31" s="12">
        <v>6.8570021455109904</v>
      </c>
      <c r="S31" s="12">
        <v>7.1538109431117496</v>
      </c>
      <c r="T31" s="12">
        <v>7.2096716970885399</v>
      </c>
      <c r="U31" s="12">
        <v>7.3295184056205702</v>
      </c>
      <c r="V31" s="12">
        <v>7.4183380001790296</v>
      </c>
      <c r="W31" s="12">
        <v>7.4569028308656904</v>
      </c>
      <c r="X31" s="12">
        <v>7.5338532598732897</v>
      </c>
      <c r="Y31" s="12">
        <v>7.5483511667877696</v>
      </c>
      <c r="Z31" s="12">
        <v>7.6388137246984904</v>
      </c>
      <c r="AA31" s="12">
        <v>7.6388137246984904</v>
      </c>
      <c r="AC31" s="12" t="s">
        <v>160</v>
      </c>
      <c r="AD31" s="12">
        <f t="shared" si="1"/>
        <v>-0.57807432422309735</v>
      </c>
      <c r="AE31" s="12">
        <f t="shared" si="2"/>
        <v>-0.73495570440190494</v>
      </c>
      <c r="AF31" s="12">
        <f t="shared" si="3"/>
        <v>-0.80908924069547283</v>
      </c>
      <c r="AG31" s="12">
        <f t="shared" si="4"/>
        <v>-0.91634693741178819</v>
      </c>
      <c r="AH31" s="12">
        <f t="shared" si="5"/>
        <v>-0.96071878397111565</v>
      </c>
      <c r="AI31" s="12">
        <f t="shared" si="6"/>
        <v>-1.0066758534301752</v>
      </c>
      <c r="AJ31" s="12">
        <f t="shared" si="7"/>
        <v>-1.1621981213047829</v>
      </c>
      <c r="AK31" s="12">
        <f t="shared" si="8"/>
        <v>-1.2396684910901592</v>
      </c>
      <c r="AL31" s="12">
        <f t="shared" si="9"/>
        <v>-1.3962913596403592</v>
      </c>
      <c r="AM31" s="12">
        <f t="shared" si="10"/>
        <v>-1.4650457915815267</v>
      </c>
      <c r="AN31" s="12">
        <f t="shared" si="11"/>
        <v>-1.4793898504882137</v>
      </c>
      <c r="AO31" s="12">
        <f t="shared" si="12"/>
        <v>-1.5552896433405063</v>
      </c>
      <c r="AP31" s="12">
        <f t="shared" si="13"/>
        <v>-1.6093644148306696</v>
      </c>
      <c r="AQ31" s="12">
        <f t="shared" si="14"/>
        <v>-1.6232804549846147</v>
      </c>
      <c r="AR31" s="12">
        <f t="shared" si="15"/>
        <v>-1.7161660405501289</v>
      </c>
      <c r="AS31" s="12">
        <f t="shared" si="16"/>
        <v>-1.7493541896951712</v>
      </c>
      <c r="AT31" s="12">
        <f t="shared" si="17"/>
        <v>-1.5585251854259015</v>
      </c>
      <c r="AU31" s="12">
        <f t="shared" si="18"/>
        <v>-1.5340240140115187</v>
      </c>
      <c r="AV31" s="12">
        <f t="shared" si="19"/>
        <v>-1.5431556126609696</v>
      </c>
      <c r="AW31" s="12">
        <f t="shared" si="20"/>
        <v>-1.7172351136026986</v>
      </c>
      <c r="AX31" s="12">
        <f t="shared" si="21"/>
        <v>-1.7535226466951552</v>
      </c>
      <c r="AY31" s="12">
        <f t="shared" si="22"/>
        <v>-1.7708668986258791</v>
      </c>
      <c r="AZ31" s="12">
        <f t="shared" si="23"/>
        <v>-1.7810830554985086</v>
      </c>
      <c r="BA31" s="12">
        <f t="shared" si="24"/>
        <v>-1.7895389485830093</v>
      </c>
      <c r="BB31" s="12">
        <f t="shared" si="25"/>
        <v>-1.787755844742815</v>
      </c>
      <c r="BC31" s="12">
        <f t="shared" si="26"/>
        <v>-1.7882629494310758</v>
      </c>
    </row>
    <row r="32" spans="1:55">
      <c r="A32" s="12" t="s">
        <v>10</v>
      </c>
      <c r="B32" s="12">
        <v>7.43337740987453</v>
      </c>
      <c r="C32" s="12">
        <v>8.6790598136231392</v>
      </c>
      <c r="D32" s="12">
        <v>8.7914461112469802</v>
      </c>
      <c r="E32" s="12">
        <v>10.585446214283101</v>
      </c>
      <c r="F32" s="12">
        <v>10.7755931630633</v>
      </c>
      <c r="G32" s="12">
        <v>11.320981637669499</v>
      </c>
      <c r="H32" s="12">
        <v>11.539074653185899</v>
      </c>
      <c r="I32" s="12">
        <v>11.7022960265778</v>
      </c>
      <c r="J32" s="12">
        <v>17</v>
      </c>
      <c r="K32" s="12">
        <v>17</v>
      </c>
      <c r="L32" s="12">
        <v>17</v>
      </c>
      <c r="M32" s="12">
        <v>17</v>
      </c>
      <c r="N32" s="12">
        <v>17</v>
      </c>
      <c r="O32" s="12">
        <v>17</v>
      </c>
      <c r="P32" s="12">
        <v>17</v>
      </c>
      <c r="Q32" s="12">
        <v>17</v>
      </c>
      <c r="R32" s="12">
        <v>17</v>
      </c>
      <c r="S32" s="12">
        <v>17</v>
      </c>
      <c r="T32" s="12">
        <v>17</v>
      </c>
      <c r="U32" s="12">
        <v>17</v>
      </c>
      <c r="V32" s="12">
        <v>17</v>
      </c>
      <c r="W32" s="12">
        <v>17</v>
      </c>
      <c r="X32" s="12">
        <v>17</v>
      </c>
      <c r="Y32" s="12">
        <v>17</v>
      </c>
      <c r="Z32" s="12">
        <v>17</v>
      </c>
      <c r="AA32" s="12">
        <v>17</v>
      </c>
      <c r="AC32" s="12" t="s">
        <v>10</v>
      </c>
      <c r="AD32" s="12">
        <f t="shared" si="1"/>
        <v>-5.1807600235429949E-2</v>
      </c>
      <c r="AE32" s="12">
        <f t="shared" si="2"/>
        <v>8.4102731050903032E-2</v>
      </c>
      <c r="AF32" s="12">
        <f t="shared" si="3"/>
        <v>4.0233236365150284E-2</v>
      </c>
      <c r="AG32" s="12">
        <f t="shared" si="4"/>
        <v>0.33171957886260628</v>
      </c>
      <c r="AH32" s="12">
        <f t="shared" si="5"/>
        <v>0.33059933147434117</v>
      </c>
      <c r="AI32" s="12">
        <f t="shared" si="6"/>
        <v>0.38862998847378266</v>
      </c>
      <c r="AJ32" s="12">
        <f t="shared" si="7"/>
        <v>0.30173046414670085</v>
      </c>
      <c r="AK32" s="12">
        <f t="shared" si="8"/>
        <v>0.22975704774747277</v>
      </c>
      <c r="AL32" s="12">
        <f t="shared" si="9"/>
        <v>1.1606602280979765</v>
      </c>
      <c r="AM32" s="12">
        <f t="shared" si="10"/>
        <v>1.0595289920159092</v>
      </c>
      <c r="AN32" s="12">
        <f t="shared" si="11"/>
        <v>1.0296171420653308</v>
      </c>
      <c r="AO32" s="12">
        <f t="shared" si="12"/>
        <v>0.992143199291734</v>
      </c>
      <c r="AP32" s="12">
        <f t="shared" si="13"/>
        <v>0.93278530423632766</v>
      </c>
      <c r="AQ32" s="12">
        <f t="shared" si="14"/>
        <v>0.89635422202059289</v>
      </c>
      <c r="AR32" s="12">
        <f t="shared" si="15"/>
        <v>0.84528971931474128</v>
      </c>
      <c r="AS32" s="12">
        <f t="shared" si="16"/>
        <v>0.75036108308412208</v>
      </c>
      <c r="AT32" s="12">
        <f t="shared" si="17"/>
        <v>0.74183307127055931</v>
      </c>
      <c r="AU32" s="12">
        <f t="shared" si="18"/>
        <v>0.72696858688774912</v>
      </c>
      <c r="AV32" s="12">
        <f t="shared" si="19"/>
        <v>0.71733049208651423</v>
      </c>
      <c r="AW32" s="12">
        <f t="shared" si="20"/>
        <v>0.71889111240507986</v>
      </c>
      <c r="AX32" s="12">
        <f t="shared" si="21"/>
        <v>0.70177775873362513</v>
      </c>
      <c r="AY32" s="12">
        <f t="shared" si="22"/>
        <v>0.69537794589629875</v>
      </c>
      <c r="AZ32" s="12">
        <f t="shared" si="23"/>
        <v>0.68671898746735083</v>
      </c>
      <c r="BA32" s="12">
        <f t="shared" si="24"/>
        <v>0.68190573852626268</v>
      </c>
      <c r="BB32" s="12">
        <f t="shared" si="25"/>
        <v>0.67936189192491847</v>
      </c>
      <c r="BC32" s="12">
        <f t="shared" si="26"/>
        <v>0.67917855984695774</v>
      </c>
    </row>
    <row r="33" spans="1:55">
      <c r="A33" s="12" t="s">
        <v>26</v>
      </c>
      <c r="B33" s="12">
        <v>4.2603172054169196</v>
      </c>
      <c r="C33" s="12">
        <v>4.3987531633852504</v>
      </c>
      <c r="D33" s="12">
        <v>4.4280751548743504</v>
      </c>
      <c r="E33" s="12">
        <v>4.7498803391561202</v>
      </c>
      <c r="F33" s="12">
        <v>5.1591678827854404</v>
      </c>
      <c r="G33" s="12">
        <v>5.1909192492919303</v>
      </c>
      <c r="H33" s="12">
        <v>6.9194297436496397</v>
      </c>
      <c r="I33" s="12">
        <v>7.5667937791005198</v>
      </c>
      <c r="J33" s="12">
        <v>7.7250579569783202</v>
      </c>
      <c r="K33" s="12">
        <v>8.2911972511497396</v>
      </c>
      <c r="L33" s="12">
        <v>8.5400353093274592</v>
      </c>
      <c r="M33" s="12">
        <v>9.1825857924182905</v>
      </c>
      <c r="N33" s="12">
        <v>9.5323457385281998</v>
      </c>
      <c r="O33" s="12">
        <v>9.6647026092436796</v>
      </c>
      <c r="P33" s="12">
        <v>9.8955090550829503</v>
      </c>
      <c r="Q33" s="12">
        <v>9.9314547658055403</v>
      </c>
      <c r="R33" s="12">
        <v>10.1685843663413</v>
      </c>
      <c r="S33" s="12">
        <v>10.196516529331999</v>
      </c>
      <c r="T33" s="12">
        <v>10.230911959810999</v>
      </c>
      <c r="U33" s="12">
        <v>10.432380594974999</v>
      </c>
      <c r="V33" s="12">
        <v>10.5306064416088</v>
      </c>
      <c r="W33" s="12">
        <v>10.594468496136001</v>
      </c>
      <c r="X33" s="12">
        <v>11.2780539481254</v>
      </c>
      <c r="Y33" s="12">
        <v>11.312182712323301</v>
      </c>
      <c r="Z33" s="12">
        <v>11.559759755375699</v>
      </c>
      <c r="AA33" s="12">
        <v>11.5597642751432</v>
      </c>
      <c r="AC33" s="12" t="s">
        <v>26</v>
      </c>
      <c r="AD33" s="12">
        <f t="shared" si="1"/>
        <v>-0.75201228680158305</v>
      </c>
      <c r="AE33" s="12">
        <f t="shared" si="2"/>
        <v>-0.88287804819540328</v>
      </c>
      <c r="AF33" s="12">
        <f t="shared" si="3"/>
        <v>-0.95495952096601511</v>
      </c>
      <c r="AG33" s="12">
        <f t="shared" si="4"/>
        <v>-0.98822679201502417</v>
      </c>
      <c r="AH33" s="12">
        <f t="shared" si="5"/>
        <v>-0.94307980991598395</v>
      </c>
      <c r="AI33" s="12">
        <f t="shared" si="6"/>
        <v>-0.98218210103308312</v>
      </c>
      <c r="AJ33" s="12">
        <f t="shared" si="7"/>
        <v>-0.7455221323597031</v>
      </c>
      <c r="AK33" s="12">
        <f t="shared" si="8"/>
        <v>-0.68880765848228775</v>
      </c>
      <c r="AL33" s="12">
        <f t="shared" si="9"/>
        <v>-0.8303957199872346</v>
      </c>
      <c r="AM33" s="12">
        <f t="shared" si="10"/>
        <v>-0.7888336598530582</v>
      </c>
      <c r="AN33" s="12">
        <f t="shared" si="11"/>
        <v>-0.75514953104244753</v>
      </c>
      <c r="AO33" s="12">
        <f t="shared" si="12"/>
        <v>-0.68278352015486843</v>
      </c>
      <c r="AP33" s="12">
        <f t="shared" si="13"/>
        <v>-0.66484173789379619</v>
      </c>
      <c r="AQ33" s="12">
        <f t="shared" si="14"/>
        <v>-0.69954941051353814</v>
      </c>
      <c r="AR33" s="12">
        <f t="shared" si="15"/>
        <v>-0.72809939087542219</v>
      </c>
      <c r="AS33" s="12">
        <f t="shared" si="16"/>
        <v>-0.7775610243477874</v>
      </c>
      <c r="AT33" s="12">
        <f t="shared" si="17"/>
        <v>-0.80748238588071908</v>
      </c>
      <c r="AU33" s="12">
        <f t="shared" si="18"/>
        <v>-0.83532375775897072</v>
      </c>
      <c r="AV33" s="12">
        <f t="shared" si="19"/>
        <v>-0.84558231157393648</v>
      </c>
      <c r="AW33" s="12">
        <f t="shared" si="20"/>
        <v>-0.93558180281333991</v>
      </c>
      <c r="AX33" s="12">
        <f t="shared" si="21"/>
        <v>-0.95600401514788369</v>
      </c>
      <c r="AY33" s="12">
        <f t="shared" si="22"/>
        <v>-0.96001849069495115</v>
      </c>
      <c r="AZ33" s="12">
        <f t="shared" si="23"/>
        <v>-0.80497880089458596</v>
      </c>
      <c r="BA33" s="12">
        <f t="shared" si="24"/>
        <v>-0.80536130502717451</v>
      </c>
      <c r="BB33" s="12">
        <f t="shared" si="25"/>
        <v>-0.75440011264687157</v>
      </c>
      <c r="BC33" s="12">
        <f t="shared" si="26"/>
        <v>-0.75477041339218331</v>
      </c>
    </row>
    <row r="34" spans="1:55">
      <c r="A34" s="12" t="s">
        <v>40</v>
      </c>
      <c r="B34" s="12">
        <v>3.2474694485619402</v>
      </c>
      <c r="C34" s="12">
        <v>3.3579387689316902</v>
      </c>
      <c r="D34" s="12">
        <v>3.4624091920032898</v>
      </c>
      <c r="E34" s="12">
        <v>7.3270432032618098</v>
      </c>
      <c r="F34" s="12">
        <v>7.3270432032618098</v>
      </c>
      <c r="G34" s="12">
        <v>7.5555738094615803</v>
      </c>
      <c r="H34" s="12">
        <v>7.5555738094615803</v>
      </c>
      <c r="I34" s="12">
        <v>7.7370093381175096</v>
      </c>
      <c r="J34" s="12">
        <v>7.7370093381175096</v>
      </c>
      <c r="K34" s="12">
        <v>7.7723804296554597</v>
      </c>
      <c r="L34" s="12">
        <v>7.7723804296554597</v>
      </c>
      <c r="M34" s="12">
        <v>7.7723804296554597</v>
      </c>
      <c r="N34" s="12">
        <v>9.1302221209960095</v>
      </c>
      <c r="O34" s="12">
        <v>9.1302221209960095</v>
      </c>
      <c r="P34" s="12">
        <v>9.1858550482214305</v>
      </c>
      <c r="Q34" s="12">
        <v>9.1859795066716003</v>
      </c>
      <c r="R34" s="12">
        <v>9.2097012872737505</v>
      </c>
      <c r="S34" s="12">
        <v>9.2097012872737505</v>
      </c>
      <c r="T34" s="12">
        <v>9.24664055528382</v>
      </c>
      <c r="U34" s="12">
        <v>9.24664055528382</v>
      </c>
      <c r="V34" s="12">
        <v>10.3672893322929</v>
      </c>
      <c r="W34" s="12">
        <v>10.8604434952413</v>
      </c>
      <c r="X34" s="12">
        <v>10.8604434952413</v>
      </c>
      <c r="Y34" s="12">
        <v>10.8646750825471</v>
      </c>
      <c r="Z34" s="12">
        <v>10.8646750825471</v>
      </c>
      <c r="AA34" s="12">
        <v>10.8646750825471</v>
      </c>
      <c r="AC34" s="12" t="s">
        <v>40</v>
      </c>
      <c r="AD34" s="12">
        <f t="shared" si="1"/>
        <v>-0.97551915412529955</v>
      </c>
      <c r="AE34" s="12">
        <f t="shared" si="2"/>
        <v>-1.1180124898232104</v>
      </c>
      <c r="AF34" s="12">
        <f t="shared" si="3"/>
        <v>-1.1752075314742545</v>
      </c>
      <c r="AG34" s="12">
        <f t="shared" si="4"/>
        <v>-0.40529844497397832</v>
      </c>
      <c r="AH34" s="12">
        <f t="shared" si="5"/>
        <v>-0.45145436507626996</v>
      </c>
      <c r="AI34" s="12">
        <f t="shared" si="6"/>
        <v>-0.45339514044131385</v>
      </c>
      <c r="AJ34" s="12">
        <f t="shared" si="7"/>
        <v>-0.60131115127358925</v>
      </c>
      <c r="AK34" s="12">
        <f t="shared" si="8"/>
        <v>-0.65099991576867799</v>
      </c>
      <c r="AL34" s="12">
        <f t="shared" si="9"/>
        <v>-0.82783011166379283</v>
      </c>
      <c r="AM34" s="12">
        <f t="shared" si="10"/>
        <v>-0.89894772072531737</v>
      </c>
      <c r="AN34" s="12">
        <f t="shared" si="11"/>
        <v>-0.91709877028663978</v>
      </c>
      <c r="AO34" s="12">
        <f t="shared" si="12"/>
        <v>-0.98492826767350194</v>
      </c>
      <c r="AP34" s="12">
        <f t="shared" si="13"/>
        <v>-0.7508719078982119</v>
      </c>
      <c r="AQ34" s="12">
        <f t="shared" si="14"/>
        <v>-0.81583363285303956</v>
      </c>
      <c r="AR34" s="12">
        <f t="shared" si="15"/>
        <v>-0.88526221859323095</v>
      </c>
      <c r="AS34" s="12">
        <f t="shared" si="16"/>
        <v>-0.93870141338627999</v>
      </c>
      <c r="AT34" s="12">
        <f t="shared" si="17"/>
        <v>-1.0249501049696419</v>
      </c>
      <c r="AU34" s="12">
        <f t="shared" si="18"/>
        <v>-1.061927365292529</v>
      </c>
      <c r="AV34" s="12">
        <f t="shared" si="19"/>
        <v>-1.072840454957374</v>
      </c>
      <c r="AW34" s="12">
        <f t="shared" si="20"/>
        <v>-1.2342858931657865</v>
      </c>
      <c r="AX34" s="12">
        <f t="shared" si="21"/>
        <v>-0.99785401619407765</v>
      </c>
      <c r="AY34" s="12">
        <f t="shared" si="22"/>
        <v>-0.89128195174019365</v>
      </c>
      <c r="AZ34" s="12">
        <f t="shared" si="23"/>
        <v>-0.91384885722095599</v>
      </c>
      <c r="BA34" s="12">
        <f t="shared" si="24"/>
        <v>-0.92237690448162168</v>
      </c>
      <c r="BB34" s="12">
        <f t="shared" si="25"/>
        <v>-0.93758797734579236</v>
      </c>
      <c r="BC34" s="12">
        <f t="shared" si="26"/>
        <v>-0.93798351011126668</v>
      </c>
    </row>
    <row r="35" spans="1:55">
      <c r="A35" s="12" t="s">
        <v>41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0.106779314198046</v>
      </c>
      <c r="H35" s="12">
        <v>0.106779314198046</v>
      </c>
      <c r="I35" s="12">
        <v>0.106779314198046</v>
      </c>
      <c r="J35" s="12">
        <v>0.106779314198046</v>
      </c>
      <c r="K35" s="12">
        <v>0.17058111517341701</v>
      </c>
      <c r="L35" s="12">
        <v>0.17058111517341701</v>
      </c>
      <c r="M35" s="12">
        <v>0.17058111517341701</v>
      </c>
      <c r="N35" s="12">
        <v>0.17058111517341701</v>
      </c>
      <c r="O35" s="12">
        <v>0.17058111517341701</v>
      </c>
      <c r="P35" s="12">
        <v>0.17058111517341701</v>
      </c>
      <c r="Q35" s="12">
        <v>0.17058111517341701</v>
      </c>
      <c r="R35" s="12">
        <v>0.21620627139394699</v>
      </c>
      <c r="S35" s="12">
        <v>0.21636871132666499</v>
      </c>
      <c r="T35" s="12">
        <v>0.21636871132666499</v>
      </c>
      <c r="U35" s="12">
        <v>0.21636871132666499</v>
      </c>
      <c r="V35" s="12">
        <v>0.21690079803541301</v>
      </c>
      <c r="W35" s="12">
        <v>0.21690079803541301</v>
      </c>
      <c r="X35" s="12">
        <v>0.21690079803541301</v>
      </c>
      <c r="Y35" s="12">
        <v>0.21690079803541301</v>
      </c>
      <c r="Z35" s="12">
        <v>0.22305177155072001</v>
      </c>
      <c r="AA35" s="12">
        <v>0.22305177155072001</v>
      </c>
      <c r="AC35" s="12" t="s">
        <v>41</v>
      </c>
      <c r="AD35" s="12">
        <f t="shared" si="1"/>
        <v>-1.6921438573594323</v>
      </c>
      <c r="AE35" s="12">
        <f t="shared" si="2"/>
        <v>-1.8766175414641915</v>
      </c>
      <c r="AF35" s="12">
        <f t="shared" si="3"/>
        <v>-1.9649099393719938</v>
      </c>
      <c r="AG35" s="12">
        <f t="shared" si="4"/>
        <v>-2.0626020025657414</v>
      </c>
      <c r="AH35" s="12">
        <f t="shared" si="5"/>
        <v>-2.1130632408910701</v>
      </c>
      <c r="AI35" s="12">
        <f t="shared" si="6"/>
        <v>-2.1191037253521343</v>
      </c>
      <c r="AJ35" s="12">
        <f t="shared" si="7"/>
        <v>-2.2899191565997863</v>
      </c>
      <c r="AK35" s="12">
        <f t="shared" si="8"/>
        <v>-2.345802525212934</v>
      </c>
      <c r="AL35" s="12">
        <f t="shared" si="9"/>
        <v>-2.4658149965196063</v>
      </c>
      <c r="AM35" s="12">
        <f t="shared" si="10"/>
        <v>-2.5123591556951506</v>
      </c>
      <c r="AN35" s="12">
        <f t="shared" si="11"/>
        <v>-2.5208215478887452</v>
      </c>
      <c r="AO35" s="12">
        <f t="shared" si="12"/>
        <v>-2.6136582351029212</v>
      </c>
      <c r="AP35" s="12">
        <f t="shared" si="13"/>
        <v>-2.6676940126027402</v>
      </c>
      <c r="AQ35" s="12">
        <f t="shared" si="14"/>
        <v>-2.7651375077597025</v>
      </c>
      <c r="AR35" s="12">
        <f t="shared" si="15"/>
        <v>-2.8818210067759926</v>
      </c>
      <c r="AS35" s="12">
        <f t="shared" si="16"/>
        <v>-2.887451269727257</v>
      </c>
      <c r="AT35" s="12">
        <f t="shared" si="17"/>
        <v>-3.0646094653609608</v>
      </c>
      <c r="AU35" s="12">
        <f t="shared" si="18"/>
        <v>-3.1270774750618964</v>
      </c>
      <c r="AV35" s="12">
        <f t="shared" si="19"/>
        <v>-3.1578373410461893</v>
      </c>
      <c r="AW35" s="12">
        <f t="shared" si="20"/>
        <v>-3.5091345501168112</v>
      </c>
      <c r="AX35" s="12">
        <f t="shared" si="21"/>
        <v>-3.5988905674612499</v>
      </c>
      <c r="AY35" s="12">
        <f t="shared" si="22"/>
        <v>-3.641917499006333</v>
      </c>
      <c r="AZ35" s="12">
        <f t="shared" si="23"/>
        <v>-3.6885952385777543</v>
      </c>
      <c r="BA35" s="12">
        <f t="shared" si="24"/>
        <v>-3.7065879611308361</v>
      </c>
      <c r="BB35" s="12">
        <f t="shared" si="25"/>
        <v>-3.7421617616283167</v>
      </c>
      <c r="BC35" s="12">
        <f t="shared" si="26"/>
        <v>-3.7429253531051443</v>
      </c>
    </row>
    <row r="36" spans="1:55">
      <c r="A36" s="12" t="s">
        <v>42</v>
      </c>
      <c r="B36" s="12">
        <v>17</v>
      </c>
      <c r="C36" s="12">
        <v>17</v>
      </c>
      <c r="D36" s="12">
        <v>17</v>
      </c>
      <c r="E36" s="12">
        <v>17</v>
      </c>
      <c r="F36" s="12">
        <v>17</v>
      </c>
      <c r="G36" s="12">
        <v>17</v>
      </c>
      <c r="H36" s="12">
        <v>17</v>
      </c>
      <c r="I36" s="12">
        <v>17</v>
      </c>
      <c r="J36" s="12">
        <v>17</v>
      </c>
      <c r="K36" s="12">
        <v>17</v>
      </c>
      <c r="L36" s="12">
        <v>17</v>
      </c>
      <c r="M36" s="12">
        <v>17</v>
      </c>
      <c r="N36" s="12">
        <v>17</v>
      </c>
      <c r="O36" s="12">
        <v>17</v>
      </c>
      <c r="P36" s="12">
        <v>17</v>
      </c>
      <c r="Q36" s="12">
        <v>17</v>
      </c>
      <c r="R36" s="12">
        <v>17</v>
      </c>
      <c r="S36" s="12">
        <v>17</v>
      </c>
      <c r="T36" s="12">
        <v>17</v>
      </c>
      <c r="U36" s="12">
        <v>17</v>
      </c>
      <c r="V36" s="12">
        <v>17</v>
      </c>
      <c r="W36" s="12">
        <v>17</v>
      </c>
      <c r="X36" s="12">
        <v>17</v>
      </c>
      <c r="Y36" s="12">
        <v>17</v>
      </c>
      <c r="Z36" s="12">
        <v>17</v>
      </c>
      <c r="AA36" s="12">
        <v>17</v>
      </c>
      <c r="AC36" s="12" t="s">
        <v>42</v>
      </c>
      <c r="AD36" s="12">
        <f t="shared" si="1"/>
        <v>2.0592755625753791</v>
      </c>
      <c r="AE36" s="12">
        <f t="shared" si="2"/>
        <v>1.9639188010134172</v>
      </c>
      <c r="AF36" s="12">
        <f t="shared" si="3"/>
        <v>1.9124310072924089</v>
      </c>
      <c r="AG36" s="12">
        <f t="shared" si="4"/>
        <v>1.7826271980096784</v>
      </c>
      <c r="AH36" s="12">
        <f t="shared" si="5"/>
        <v>1.7421550381927238</v>
      </c>
      <c r="AI36" s="12">
        <f t="shared" si="6"/>
        <v>1.6585790582212665</v>
      </c>
      <c r="AJ36" s="12">
        <f t="shared" si="7"/>
        <v>1.5396975288821582</v>
      </c>
      <c r="AK36" s="12">
        <f t="shared" si="8"/>
        <v>1.4064663330603524</v>
      </c>
      <c r="AL36" s="12">
        <f t="shared" si="9"/>
        <v>1.1606602280979765</v>
      </c>
      <c r="AM36" s="12">
        <f t="shared" si="10"/>
        <v>1.0595289920159092</v>
      </c>
      <c r="AN36" s="12">
        <f t="shared" si="11"/>
        <v>1.0296171420653308</v>
      </c>
      <c r="AO36" s="12">
        <f t="shared" si="12"/>
        <v>0.992143199291734</v>
      </c>
      <c r="AP36" s="12">
        <f t="shared" si="13"/>
        <v>0.93278530423632766</v>
      </c>
      <c r="AQ36" s="12">
        <f t="shared" si="14"/>
        <v>0.89635422202059289</v>
      </c>
      <c r="AR36" s="12">
        <f t="shared" si="15"/>
        <v>0.84528971931474128</v>
      </c>
      <c r="AS36" s="12">
        <f t="shared" si="16"/>
        <v>0.75036108308412208</v>
      </c>
      <c r="AT36" s="12">
        <f t="shared" si="17"/>
        <v>0.74183307127055931</v>
      </c>
      <c r="AU36" s="12">
        <f t="shared" si="18"/>
        <v>0.72696858688774912</v>
      </c>
      <c r="AV36" s="12">
        <f t="shared" si="19"/>
        <v>0.71733049208651423</v>
      </c>
      <c r="AW36" s="12">
        <f t="shared" si="20"/>
        <v>0.71889111240507986</v>
      </c>
      <c r="AX36" s="12">
        <f t="shared" si="21"/>
        <v>0.70177775873362513</v>
      </c>
      <c r="AY36" s="12">
        <f t="shared" si="22"/>
        <v>0.69537794589629875</v>
      </c>
      <c r="AZ36" s="12">
        <f t="shared" si="23"/>
        <v>0.68671898746735083</v>
      </c>
      <c r="BA36" s="12">
        <f t="shared" si="24"/>
        <v>0.68190573852626268</v>
      </c>
      <c r="BB36" s="12">
        <f t="shared" si="25"/>
        <v>0.67936189192491847</v>
      </c>
      <c r="BC36" s="12">
        <f t="shared" si="26"/>
        <v>0.67917855984695774</v>
      </c>
    </row>
    <row r="37" spans="1:55">
      <c r="A37" s="12" t="s">
        <v>48</v>
      </c>
      <c r="B37" s="12">
        <v>6.9335198152680899</v>
      </c>
      <c r="C37" s="12">
        <v>7.0814987411246699</v>
      </c>
      <c r="D37" s="12">
        <v>7.0963378264966597</v>
      </c>
      <c r="E37" s="12">
        <v>7.5132955344352697</v>
      </c>
      <c r="F37" s="12">
        <v>7.5598196075689899</v>
      </c>
      <c r="G37" s="12">
        <v>7.9573530179497904</v>
      </c>
      <c r="H37" s="12">
        <v>7.9869451238489999</v>
      </c>
      <c r="I37" s="12">
        <v>8.0348318186374303</v>
      </c>
      <c r="J37" s="12">
        <v>8.0501341480363493</v>
      </c>
      <c r="K37" s="12">
        <v>8.080117418655</v>
      </c>
      <c r="L37" s="12">
        <v>8.0905691334030596</v>
      </c>
      <c r="M37" s="12">
        <v>8.2657534794324992</v>
      </c>
      <c r="N37" s="12">
        <v>8.2731782935902398</v>
      </c>
      <c r="O37" s="12">
        <v>8.30094700817207</v>
      </c>
      <c r="P37" s="12">
        <v>8.32449693164466</v>
      </c>
      <c r="Q37" s="12">
        <v>8.3629685627402104</v>
      </c>
      <c r="R37" s="12">
        <v>9.5348685634850003</v>
      </c>
      <c r="S37" s="12">
        <v>9.5665700111482899</v>
      </c>
      <c r="T37" s="12">
        <v>9.5685618743992809</v>
      </c>
      <c r="U37" s="12">
        <v>9.5754584655722805</v>
      </c>
      <c r="V37" s="12">
        <v>9.6187492976503499</v>
      </c>
      <c r="W37" s="12">
        <v>9.61894584823958</v>
      </c>
      <c r="X37" s="12">
        <v>9.62276884864397</v>
      </c>
      <c r="Y37" s="12">
        <v>9.6238435833929508</v>
      </c>
      <c r="Z37" s="12">
        <v>9.6238435833929508</v>
      </c>
      <c r="AA37" s="12">
        <v>9.6238435833929508</v>
      </c>
      <c r="AC37" s="12" t="s">
        <v>48</v>
      </c>
      <c r="AD37" s="12">
        <f t="shared" si="1"/>
        <v>-0.16211204068298887</v>
      </c>
      <c r="AE37" s="12">
        <f t="shared" si="2"/>
        <v>-0.2768085253172074</v>
      </c>
      <c r="AF37" s="12">
        <f t="shared" si="3"/>
        <v>-0.34638516136970143</v>
      </c>
      <c r="AG37" s="12">
        <f t="shared" si="4"/>
        <v>-0.36317003894436473</v>
      </c>
      <c r="AH37" s="12">
        <f t="shared" si="5"/>
        <v>-0.39866590338071467</v>
      </c>
      <c r="AI37" s="12">
        <f t="shared" si="6"/>
        <v>-0.36354877976603411</v>
      </c>
      <c r="AJ37" s="12">
        <f t="shared" si="7"/>
        <v>-0.50352122631246177</v>
      </c>
      <c r="AK37" s="12">
        <f t="shared" si="8"/>
        <v>-0.58484852641946872</v>
      </c>
      <c r="AL37" s="12">
        <f t="shared" si="9"/>
        <v>-0.76061146896067966</v>
      </c>
      <c r="AM37" s="12">
        <f t="shared" si="10"/>
        <v>-0.83363339756643584</v>
      </c>
      <c r="AN37" s="12">
        <f t="shared" si="11"/>
        <v>-0.84997170593444393</v>
      </c>
      <c r="AO37" s="12">
        <f t="shared" si="12"/>
        <v>-0.87922020593040351</v>
      </c>
      <c r="AP37" s="12">
        <f t="shared" si="13"/>
        <v>-0.93422753029472838</v>
      </c>
      <c r="AQ37" s="12">
        <f t="shared" si="14"/>
        <v>-0.9962548338521473</v>
      </c>
      <c r="AR37" s="12">
        <f t="shared" si="15"/>
        <v>-1.0760220479889491</v>
      </c>
      <c r="AS37" s="12">
        <f t="shared" si="16"/>
        <v>-1.1166017555681433</v>
      </c>
      <c r="AT37" s="12">
        <f t="shared" si="17"/>
        <v>-0.95120452803362754</v>
      </c>
      <c r="AU37" s="12">
        <f t="shared" si="18"/>
        <v>-0.97997915776667233</v>
      </c>
      <c r="AV37" s="12">
        <f t="shared" si="19"/>
        <v>-0.99851213356021762</v>
      </c>
      <c r="AW37" s="12">
        <f t="shared" si="20"/>
        <v>-1.1514521762493133</v>
      </c>
      <c r="AX37" s="12">
        <f t="shared" si="21"/>
        <v>-1.1896673624143752</v>
      </c>
      <c r="AY37" s="12">
        <f t="shared" si="22"/>
        <v>-1.2121250823443179</v>
      </c>
      <c r="AZ37" s="12">
        <f t="shared" si="23"/>
        <v>-1.2365077072525852</v>
      </c>
      <c r="BA37" s="12">
        <f t="shared" si="24"/>
        <v>-1.2468331417263276</v>
      </c>
      <c r="BB37" s="12">
        <f t="shared" si="25"/>
        <v>-1.264606082717338</v>
      </c>
      <c r="BC37" s="12">
        <f t="shared" si="26"/>
        <v>-1.2650445317587637</v>
      </c>
    </row>
    <row r="38" spans="1:55">
      <c r="B38" s="12">
        <f>AVERAGE(B3:B37)</f>
        <v>7.6681496668293692</v>
      </c>
      <c r="C38" s="12">
        <f t="shared" ref="C38:AA38" si="27">AVERAGE(C3:C37)</f>
        <v>8.3067820116786866</v>
      </c>
      <c r="D38" s="12">
        <f t="shared" si="27"/>
        <v>8.6150455760307114</v>
      </c>
      <c r="E38" s="12">
        <f t="shared" si="27"/>
        <v>9.1188931048298532</v>
      </c>
      <c r="F38" s="12">
        <f t="shared" si="27"/>
        <v>9.317779823269877</v>
      </c>
      <c r="G38" s="12">
        <f t="shared" si="27"/>
        <v>9.5830876596584371</v>
      </c>
      <c r="H38" s="12">
        <f t="shared" si="27"/>
        <v>10.208080003569105</v>
      </c>
      <c r="I38" s="12">
        <f t="shared" si="27"/>
        <v>10.667898796976694</v>
      </c>
      <c r="J38" s="12">
        <f t="shared" si="27"/>
        <v>11.593292891843769</v>
      </c>
      <c r="K38" s="12">
        <f t="shared" si="27"/>
        <v>12.00789036782116</v>
      </c>
      <c r="L38" s="12">
        <f t="shared" si="27"/>
        <v>12.119516294185161</v>
      </c>
      <c r="M38" s="12">
        <f t="shared" si="27"/>
        <v>12.369353027778217</v>
      </c>
      <c r="N38" s="12">
        <f t="shared" si="27"/>
        <v>12.639959785025136</v>
      </c>
      <c r="O38" s="12">
        <f t="shared" si="27"/>
        <v>12.880061520042659</v>
      </c>
      <c r="P38" s="12">
        <f t="shared" si="27"/>
        <v>13.183173559668763</v>
      </c>
      <c r="Q38" s="12">
        <f t="shared" si="27"/>
        <v>13.528644207737775</v>
      </c>
      <c r="R38" s="12">
        <f t="shared" si="27"/>
        <v>13.729026346925602</v>
      </c>
      <c r="S38" s="12">
        <f t="shared" si="27"/>
        <v>13.834191256500016</v>
      </c>
      <c r="T38" s="12">
        <f t="shared" si="27"/>
        <v>13.893189918546071</v>
      </c>
      <c r="U38" s="12">
        <f t="shared" si="27"/>
        <v>14.146279533196044</v>
      </c>
      <c r="V38" s="12">
        <f t="shared" si="27"/>
        <v>14.261354550217154</v>
      </c>
      <c r="W38" s="12">
        <f t="shared" si="27"/>
        <v>14.309245543198651</v>
      </c>
      <c r="X38" s="12">
        <f t="shared" si="27"/>
        <v>14.365841104181666</v>
      </c>
      <c r="Y38" s="12">
        <f t="shared" si="27"/>
        <v>14.392159488124724</v>
      </c>
      <c r="Z38" s="12">
        <f t="shared" si="27"/>
        <v>14.422241701670796</v>
      </c>
      <c r="AA38" s="12">
        <f t="shared" si="27"/>
        <v>14.423275490417321</v>
      </c>
    </row>
    <row r="39" spans="1:55">
      <c r="B39" s="12">
        <f>STDEV(B3:B37)</f>
        <v>4.5316180615963786</v>
      </c>
      <c r="C39" s="12">
        <f t="shared" ref="C39:AA39" si="28">STDEV(C3:C37)</f>
        <v>4.4264650778002927</v>
      </c>
      <c r="D39" s="12">
        <f t="shared" si="28"/>
        <v>4.3844480621764133</v>
      </c>
      <c r="E39" s="12">
        <f t="shared" si="28"/>
        <v>4.4210628582181872</v>
      </c>
      <c r="F39" s="12">
        <f t="shared" si="28"/>
        <v>4.4096076458840896</v>
      </c>
      <c r="G39" s="12">
        <f t="shared" si="28"/>
        <v>4.4718473343657115</v>
      </c>
      <c r="H39" s="12">
        <f t="shared" si="28"/>
        <v>4.411204063802014</v>
      </c>
      <c r="I39" s="12">
        <f t="shared" si="28"/>
        <v>4.5021349279262068</v>
      </c>
      <c r="J39" s="12">
        <f t="shared" si="28"/>
        <v>4.6583030737741682</v>
      </c>
      <c r="K39" s="12">
        <f t="shared" si="28"/>
        <v>4.7116309886722583</v>
      </c>
      <c r="L39" s="12">
        <f t="shared" si="28"/>
        <v>4.7400956204215614</v>
      </c>
      <c r="M39" s="12">
        <f t="shared" si="28"/>
        <v>4.667317152934662</v>
      </c>
      <c r="N39" s="12">
        <f t="shared" si="28"/>
        <v>4.6742162372985003</v>
      </c>
      <c r="O39" s="12">
        <f t="shared" si="28"/>
        <v>4.5963285258700877</v>
      </c>
      <c r="P39" s="12">
        <f t="shared" si="28"/>
        <v>4.5154062011134579</v>
      </c>
      <c r="Q39" s="12">
        <f t="shared" si="28"/>
        <v>4.6262471102503264</v>
      </c>
      <c r="R39" s="12">
        <f t="shared" si="28"/>
        <v>4.4093122560202191</v>
      </c>
      <c r="S39" s="12">
        <f t="shared" si="28"/>
        <v>4.3548081727344492</v>
      </c>
      <c r="T39" s="12">
        <f t="shared" si="28"/>
        <v>4.3310721009741071</v>
      </c>
      <c r="U39" s="12">
        <f t="shared" si="28"/>
        <v>3.9696143373601003</v>
      </c>
      <c r="V39" s="12">
        <f t="shared" si="28"/>
        <v>3.9024397905182933</v>
      </c>
      <c r="W39" s="12">
        <f t="shared" si="28"/>
        <v>3.8694848933311143</v>
      </c>
      <c r="X39" s="12">
        <f t="shared" si="28"/>
        <v>3.8358614570032872</v>
      </c>
      <c r="Y39" s="12">
        <f t="shared" si="28"/>
        <v>3.8243416421620835</v>
      </c>
      <c r="Z39" s="12">
        <f t="shared" si="28"/>
        <v>3.7943816527967571</v>
      </c>
      <c r="AA39" s="12">
        <f t="shared" si="28"/>
        <v>3.7938837618244361</v>
      </c>
    </row>
  </sheetData>
  <mergeCells count="2">
    <mergeCell ref="B1:AA1"/>
    <mergeCell ref="AD1:BC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9"/>
  <sheetViews>
    <sheetView topLeftCell="A27" workbookViewId="0">
      <selection sqref="A1:C1"/>
    </sheetView>
  </sheetViews>
  <sheetFormatPr defaultColWidth="9.125" defaultRowHeight="13.8"/>
  <cols>
    <col min="1" max="16384" width="9.125" style="12"/>
  </cols>
  <sheetData>
    <row r="1" spans="1:55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D1" s="232" t="s">
        <v>163</v>
      </c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</row>
    <row r="2" spans="1:55">
      <c r="A2" s="12" t="s">
        <v>236</v>
      </c>
      <c r="B2" s="12" t="s">
        <v>497</v>
      </c>
      <c r="C2" s="12" t="s">
        <v>498</v>
      </c>
      <c r="D2" s="12" t="s">
        <v>499</v>
      </c>
      <c r="E2" s="12" t="s">
        <v>500</v>
      </c>
      <c r="F2" s="12" t="s">
        <v>501</v>
      </c>
      <c r="G2" s="12" t="s">
        <v>502</v>
      </c>
      <c r="H2" s="12" t="s">
        <v>503</v>
      </c>
      <c r="I2" s="12" t="s">
        <v>504</v>
      </c>
      <c r="J2" s="12" t="s">
        <v>505</v>
      </c>
      <c r="K2" s="12" t="s">
        <v>506</v>
      </c>
      <c r="L2" s="12" t="s">
        <v>507</v>
      </c>
      <c r="M2" s="12" t="s">
        <v>508</v>
      </c>
      <c r="N2" s="12" t="s">
        <v>509</v>
      </c>
      <c r="O2" s="12" t="s">
        <v>510</v>
      </c>
      <c r="P2" s="12" t="s">
        <v>511</v>
      </c>
      <c r="Q2" s="12" t="s">
        <v>512</v>
      </c>
      <c r="R2" s="12" t="s">
        <v>513</v>
      </c>
      <c r="S2" s="12" t="s">
        <v>514</v>
      </c>
      <c r="T2" s="12" t="s">
        <v>515</v>
      </c>
      <c r="U2" s="12" t="s">
        <v>516</v>
      </c>
      <c r="V2" s="12" t="s">
        <v>517</v>
      </c>
      <c r="W2" s="12" t="s">
        <v>518</v>
      </c>
      <c r="X2" s="12" t="s">
        <v>519</v>
      </c>
      <c r="Y2" s="12" t="s">
        <v>520</v>
      </c>
      <c r="Z2" s="12" t="s">
        <v>521</v>
      </c>
      <c r="AA2" s="12" t="s">
        <v>522</v>
      </c>
      <c r="AC2" s="12" t="s">
        <v>236</v>
      </c>
      <c r="AD2" s="12" t="s">
        <v>497</v>
      </c>
      <c r="AE2" s="12" t="s">
        <v>498</v>
      </c>
      <c r="AF2" s="12" t="s">
        <v>499</v>
      </c>
      <c r="AG2" s="12" t="s">
        <v>500</v>
      </c>
      <c r="AH2" s="12" t="s">
        <v>501</v>
      </c>
      <c r="AI2" s="12" t="s">
        <v>502</v>
      </c>
      <c r="AJ2" s="12" t="s">
        <v>503</v>
      </c>
      <c r="AK2" s="12" t="s">
        <v>504</v>
      </c>
      <c r="AL2" s="12" t="s">
        <v>505</v>
      </c>
      <c r="AM2" s="12" t="s">
        <v>506</v>
      </c>
      <c r="AN2" s="12" t="s">
        <v>507</v>
      </c>
      <c r="AO2" s="12" t="s">
        <v>508</v>
      </c>
      <c r="AP2" s="12" t="s">
        <v>509</v>
      </c>
      <c r="AQ2" s="12" t="s">
        <v>510</v>
      </c>
      <c r="AR2" s="12" t="s">
        <v>511</v>
      </c>
      <c r="AS2" s="12" t="s">
        <v>512</v>
      </c>
      <c r="AT2" s="12" t="s">
        <v>513</v>
      </c>
      <c r="AU2" s="12" t="s">
        <v>514</v>
      </c>
      <c r="AV2" s="12" t="s">
        <v>515</v>
      </c>
      <c r="AW2" s="12" t="s">
        <v>516</v>
      </c>
      <c r="AX2" s="12" t="s">
        <v>517</v>
      </c>
      <c r="AY2" s="12" t="s">
        <v>518</v>
      </c>
      <c r="AZ2" s="12" t="s">
        <v>519</v>
      </c>
      <c r="BA2" s="12" t="s">
        <v>520</v>
      </c>
      <c r="BB2" s="12" t="s">
        <v>521</v>
      </c>
      <c r="BC2" s="12" t="s">
        <v>522</v>
      </c>
    </row>
    <row r="3" spans="1:55">
      <c r="A3" s="12" t="s">
        <v>27</v>
      </c>
      <c r="B3" s="12">
        <v>6.7678938019047399</v>
      </c>
      <c r="C3" s="12">
        <v>6.8875004334895298</v>
      </c>
      <c r="D3" s="12">
        <v>7.1958428357259301</v>
      </c>
      <c r="E3" s="12">
        <v>7.3912607580372098</v>
      </c>
      <c r="F3" s="12">
        <v>7.4987710835092196</v>
      </c>
      <c r="G3" s="12">
        <v>7.7389932807024504</v>
      </c>
      <c r="H3" s="12">
        <v>7.7717347979545197</v>
      </c>
      <c r="I3" s="12">
        <v>7.9005325450902903</v>
      </c>
      <c r="J3" s="12">
        <v>7.93445534367648</v>
      </c>
      <c r="K3" s="12">
        <v>7.9915508732161298</v>
      </c>
      <c r="L3" s="12">
        <v>8.0707585653054803</v>
      </c>
      <c r="M3" s="12">
        <v>8.3227810163642406</v>
      </c>
      <c r="N3" s="12">
        <v>8.3628344737190492</v>
      </c>
      <c r="O3" s="12">
        <v>9.0925756287300494</v>
      </c>
      <c r="P3" s="12">
        <v>9.1644176299142508</v>
      </c>
      <c r="Q3" s="12">
        <v>9.4568287648464295</v>
      </c>
      <c r="R3" s="12">
        <v>11.2114742806867</v>
      </c>
      <c r="S3" s="12">
        <v>11.3257028653929</v>
      </c>
      <c r="T3" s="12">
        <v>11.6194230057765</v>
      </c>
      <c r="U3" s="12">
        <v>11.696847059467901</v>
      </c>
      <c r="V3" s="12">
        <v>11.8857908406628</v>
      </c>
      <c r="W3" s="12">
        <v>12.160778530191999</v>
      </c>
      <c r="X3" s="12">
        <v>12.3551497306516</v>
      </c>
      <c r="Y3" s="12">
        <v>12.6995393590867</v>
      </c>
      <c r="Z3" s="12">
        <v>12.6995393590867</v>
      </c>
      <c r="AA3" s="12">
        <v>12.6995404475961</v>
      </c>
      <c r="AC3" s="12" t="s">
        <v>27</v>
      </c>
      <c r="AD3" s="12">
        <f t="shared" ref="AD3:AD37" si="0">(B3-B$38)/B$39</f>
        <v>-0.22288864360033328</v>
      </c>
      <c r="AE3" s="12">
        <f t="shared" ref="AE3:BC13" si="1">(C3-C$38)/C$39</f>
        <v>-0.34052236906383809</v>
      </c>
      <c r="AF3" s="12">
        <f t="shared" si="1"/>
        <v>-0.34559621517391448</v>
      </c>
      <c r="AG3" s="12">
        <f t="shared" si="1"/>
        <v>-0.41572336655631581</v>
      </c>
      <c r="AH3" s="12">
        <f t="shared" si="1"/>
        <v>-0.4325556278217616</v>
      </c>
      <c r="AI3" s="12">
        <f t="shared" si="1"/>
        <v>-0.42392103301256473</v>
      </c>
      <c r="AJ3" s="12">
        <f t="shared" si="1"/>
        <v>-0.55563008588813423</v>
      </c>
      <c r="AK3" s="12">
        <f t="shared" si="1"/>
        <v>-0.62615640476512635</v>
      </c>
      <c r="AL3" s="12">
        <f t="shared" si="1"/>
        <v>-0.79863593785093401</v>
      </c>
      <c r="AM3" s="12">
        <f t="shared" si="1"/>
        <v>-0.86236640359009908</v>
      </c>
      <c r="AN3" s="12">
        <f t="shared" si="1"/>
        <v>-0.86297476939920748</v>
      </c>
      <c r="AO3" s="12">
        <f t="shared" si="1"/>
        <v>-0.86293109072077467</v>
      </c>
      <c r="AP3" s="12">
        <f t="shared" si="1"/>
        <v>-0.9027581109973305</v>
      </c>
      <c r="AQ3" s="12">
        <f t="shared" si="1"/>
        <v>-0.79765918312854833</v>
      </c>
      <c r="AR3" s="12">
        <f t="shared" si="1"/>
        <v>-0.86563162742443045</v>
      </c>
      <c r="AS3" s="12">
        <f t="shared" si="1"/>
        <v>-0.86544751715962331</v>
      </c>
      <c r="AT3" s="12">
        <f t="shared" si="1"/>
        <v>-0.55650773732100756</v>
      </c>
      <c r="AU3" s="12">
        <f t="shared" si="1"/>
        <v>-0.56164131145586349</v>
      </c>
      <c r="AV3" s="12">
        <f t="shared" si="1"/>
        <v>-0.51005083883157187</v>
      </c>
      <c r="AW3" s="12">
        <f t="shared" si="1"/>
        <v>-0.5917794652500743</v>
      </c>
      <c r="AX3" s="12">
        <f t="shared" si="1"/>
        <v>-0.58041839577532206</v>
      </c>
      <c r="AY3" s="12">
        <f t="shared" si="1"/>
        <v>-0.5273798131806976</v>
      </c>
      <c r="AZ3" s="12">
        <f t="shared" si="1"/>
        <v>-0.49599008224100122</v>
      </c>
      <c r="BA3" s="12">
        <f t="shared" si="1"/>
        <v>-0.41357872605906049</v>
      </c>
      <c r="BB3" s="12">
        <f t="shared" si="1"/>
        <v>-0.42327893576400255</v>
      </c>
      <c r="BC3" s="12">
        <f t="shared" si="1"/>
        <v>-0.42380519280411161</v>
      </c>
    </row>
    <row r="4" spans="1:55">
      <c r="A4" s="12" t="s">
        <v>20</v>
      </c>
      <c r="B4" s="12">
        <v>15.957686249914101</v>
      </c>
      <c r="C4" s="12">
        <v>15.967629357360501</v>
      </c>
      <c r="D4" s="12">
        <v>15.9680899108502</v>
      </c>
      <c r="E4" s="12">
        <v>15.9702763279435</v>
      </c>
      <c r="F4" s="12">
        <v>15.973083280265101</v>
      </c>
      <c r="G4" s="12">
        <v>15.9733159809757</v>
      </c>
      <c r="H4" s="12">
        <v>16.0586444227919</v>
      </c>
      <c r="I4" s="12">
        <v>16.331772033921101</v>
      </c>
      <c r="J4" s="12">
        <v>16.437117584779902</v>
      </c>
      <c r="K4" s="12">
        <v>16.843117301658701</v>
      </c>
      <c r="L4" s="12">
        <v>16.922400372931001</v>
      </c>
      <c r="M4" s="12">
        <v>16.930855165415899</v>
      </c>
      <c r="N4" s="12">
        <v>17</v>
      </c>
      <c r="O4" s="12">
        <v>17</v>
      </c>
      <c r="P4" s="12">
        <v>17</v>
      </c>
      <c r="Q4" s="12">
        <v>17</v>
      </c>
      <c r="R4" s="12">
        <v>17</v>
      </c>
      <c r="S4" s="12">
        <v>17</v>
      </c>
      <c r="T4" s="12">
        <v>17</v>
      </c>
      <c r="U4" s="12">
        <v>17</v>
      </c>
      <c r="V4" s="12">
        <v>17</v>
      </c>
      <c r="W4" s="12">
        <v>17</v>
      </c>
      <c r="X4" s="12">
        <v>17</v>
      </c>
      <c r="Y4" s="12">
        <v>17</v>
      </c>
      <c r="Z4" s="12">
        <v>17</v>
      </c>
      <c r="AA4" s="12">
        <v>17</v>
      </c>
      <c r="AC4" s="12" t="s">
        <v>20</v>
      </c>
      <c r="AD4" s="12">
        <f t="shared" si="0"/>
        <v>1.7569890810242903</v>
      </c>
      <c r="AE4" s="12">
        <f t="shared" si="1"/>
        <v>1.6679349296162347</v>
      </c>
      <c r="AF4" s="12">
        <f t="shared" si="1"/>
        <v>1.61369741698112</v>
      </c>
      <c r="AG4" s="12">
        <f t="shared" si="1"/>
        <v>1.4778376090398491</v>
      </c>
      <c r="AH4" s="12">
        <f t="shared" si="1"/>
        <v>1.4394675247343391</v>
      </c>
      <c r="AI4" s="12">
        <f t="shared" si="1"/>
        <v>1.3740855202059179</v>
      </c>
      <c r="AJ4" s="12">
        <f t="shared" si="1"/>
        <v>1.2750161349460813</v>
      </c>
      <c r="AK4" s="12">
        <f t="shared" si="1"/>
        <v>1.2283117009497302</v>
      </c>
      <c r="AL4" s="12">
        <f t="shared" si="1"/>
        <v>1.0144902095492376</v>
      </c>
      <c r="AM4" s="12">
        <f t="shared" si="1"/>
        <v>1.0092255925340612</v>
      </c>
      <c r="AN4" s="12">
        <f t="shared" si="1"/>
        <v>1.0000920916148011</v>
      </c>
      <c r="AO4" s="12">
        <f t="shared" si="1"/>
        <v>0.96539025086663177</v>
      </c>
      <c r="AP4" s="12">
        <f t="shared" si="1"/>
        <v>0.9237221648412024</v>
      </c>
      <c r="AQ4" s="12">
        <f t="shared" si="1"/>
        <v>0.89153248351137271</v>
      </c>
      <c r="AR4" s="12">
        <f t="shared" si="1"/>
        <v>0.85645349875897292</v>
      </c>
      <c r="AS4" s="12">
        <f t="shared" si="1"/>
        <v>0.75332287390998109</v>
      </c>
      <c r="AT4" s="12">
        <f t="shared" si="1"/>
        <v>0.74278908243375552</v>
      </c>
      <c r="AU4" s="12">
        <f t="shared" si="1"/>
        <v>0.72755981965594418</v>
      </c>
      <c r="AV4" s="12">
        <f t="shared" si="1"/>
        <v>0.71821652609166919</v>
      </c>
      <c r="AW4" s="12">
        <f t="shared" si="1"/>
        <v>0.72143078027275931</v>
      </c>
      <c r="AX4" s="12">
        <f t="shared" si="1"/>
        <v>0.69986144546744444</v>
      </c>
      <c r="AY4" s="12">
        <f t="shared" si="1"/>
        <v>0.69270001929757297</v>
      </c>
      <c r="AZ4" s="12">
        <f t="shared" si="1"/>
        <v>0.68509710064243001</v>
      </c>
      <c r="BA4" s="12">
        <f t="shared" si="1"/>
        <v>0.68213385284754136</v>
      </c>
      <c r="BB4" s="12">
        <f t="shared" si="1"/>
        <v>0.67859150879887498</v>
      </c>
      <c r="BC4" s="12">
        <f t="shared" si="1"/>
        <v>0.67848293942386562</v>
      </c>
    </row>
    <row r="5" spans="1:55">
      <c r="A5" s="12" t="s">
        <v>4</v>
      </c>
      <c r="B5" s="12">
        <v>5.6761755734430999</v>
      </c>
      <c r="C5" s="12">
        <v>7.0792975156862203</v>
      </c>
      <c r="D5" s="12">
        <v>7.0960025135801503</v>
      </c>
      <c r="E5" s="12">
        <v>7.1038329813429302</v>
      </c>
      <c r="F5" s="12">
        <v>7.1368840806916598</v>
      </c>
      <c r="G5" s="12">
        <v>7.7554910339512801</v>
      </c>
      <c r="H5" s="12">
        <v>7.7657358959409102</v>
      </c>
      <c r="I5" s="12">
        <v>8.6280661583170506</v>
      </c>
      <c r="J5" s="12">
        <v>9.44569750054732</v>
      </c>
      <c r="K5" s="12">
        <v>11.942768416199799</v>
      </c>
      <c r="L5" s="12">
        <v>12.0529822499609</v>
      </c>
      <c r="M5" s="12">
        <v>12.4853219513134</v>
      </c>
      <c r="N5" s="12">
        <v>15.289510338011899</v>
      </c>
      <c r="O5" s="12">
        <v>17</v>
      </c>
      <c r="P5" s="12">
        <v>17</v>
      </c>
      <c r="Q5" s="12">
        <v>17</v>
      </c>
      <c r="R5" s="12">
        <v>17</v>
      </c>
      <c r="S5" s="12">
        <v>17</v>
      </c>
      <c r="T5" s="12">
        <v>17</v>
      </c>
      <c r="U5" s="12">
        <v>17</v>
      </c>
      <c r="V5" s="12">
        <v>17</v>
      </c>
      <c r="W5" s="12">
        <v>17</v>
      </c>
      <c r="X5" s="12">
        <v>17</v>
      </c>
      <c r="Y5" s="12">
        <v>17</v>
      </c>
      <c r="Z5" s="12">
        <v>17</v>
      </c>
      <c r="AA5" s="12">
        <v>17</v>
      </c>
      <c r="AC5" s="12" t="s">
        <v>4</v>
      </c>
      <c r="AD5" s="12">
        <f t="shared" si="0"/>
        <v>-0.45809184479624948</v>
      </c>
      <c r="AE5" s="12">
        <f t="shared" si="1"/>
        <v>-0.2980982743364185</v>
      </c>
      <c r="AF5" s="12">
        <f t="shared" si="1"/>
        <v>-0.36789569052353721</v>
      </c>
      <c r="AG5" s="12">
        <f t="shared" si="1"/>
        <v>-0.47916444750735571</v>
      </c>
      <c r="AH5" s="12">
        <f t="shared" si="1"/>
        <v>-0.51249849895447142</v>
      </c>
      <c r="AI5" s="12">
        <f t="shared" si="1"/>
        <v>-0.4203186640583102</v>
      </c>
      <c r="AJ5" s="12">
        <f t="shared" si="1"/>
        <v>-0.55695529248474707</v>
      </c>
      <c r="AK5" s="12">
        <f t="shared" si="1"/>
        <v>-0.46613392131511444</v>
      </c>
      <c r="AL5" s="12">
        <f t="shared" si="1"/>
        <v>-0.47637538086562414</v>
      </c>
      <c r="AM5" s="12">
        <f t="shared" si="1"/>
        <v>-2.6913471255865476E-2</v>
      </c>
      <c r="AN5" s="12">
        <f t="shared" si="1"/>
        <v>-2.4808343184902625E-2</v>
      </c>
      <c r="AO5" s="12">
        <f t="shared" si="1"/>
        <v>2.1176352456533532E-2</v>
      </c>
      <c r="AP5" s="12">
        <f t="shared" si="1"/>
        <v>0.56200909819441636</v>
      </c>
      <c r="AQ5" s="12">
        <f t="shared" si="1"/>
        <v>0.89153248351137271</v>
      </c>
      <c r="AR5" s="12">
        <f t="shared" si="1"/>
        <v>0.85645349875897292</v>
      </c>
      <c r="AS5" s="12">
        <f t="shared" si="1"/>
        <v>0.75332287390998109</v>
      </c>
      <c r="AT5" s="12">
        <f t="shared" si="1"/>
        <v>0.74278908243375552</v>
      </c>
      <c r="AU5" s="12">
        <f t="shared" si="1"/>
        <v>0.72755981965594418</v>
      </c>
      <c r="AV5" s="12">
        <f t="shared" si="1"/>
        <v>0.71821652609166919</v>
      </c>
      <c r="AW5" s="12">
        <f t="shared" si="1"/>
        <v>0.72143078027275931</v>
      </c>
      <c r="AX5" s="12">
        <f t="shared" si="1"/>
        <v>0.69986144546744444</v>
      </c>
      <c r="AY5" s="12">
        <f t="shared" si="1"/>
        <v>0.69270001929757297</v>
      </c>
      <c r="AZ5" s="12">
        <f t="shared" si="1"/>
        <v>0.68509710064243001</v>
      </c>
      <c r="BA5" s="12">
        <f t="shared" si="1"/>
        <v>0.68213385284754136</v>
      </c>
      <c r="BB5" s="12">
        <f t="shared" si="1"/>
        <v>0.67859150879887498</v>
      </c>
      <c r="BC5" s="12">
        <f t="shared" si="1"/>
        <v>0.67848293942386562</v>
      </c>
    </row>
    <row r="6" spans="1:55">
      <c r="A6" s="12" t="s">
        <v>29</v>
      </c>
      <c r="B6" s="12">
        <v>6.4777790200837702</v>
      </c>
      <c r="C6" s="12">
        <v>6.5172627772587699</v>
      </c>
      <c r="D6" s="12">
        <v>6.5244608140073401</v>
      </c>
      <c r="E6" s="12">
        <v>6.5470004265494204</v>
      </c>
      <c r="F6" s="12">
        <v>6.6324444655369801</v>
      </c>
      <c r="G6" s="12">
        <v>6.7361584067029501</v>
      </c>
      <c r="H6" s="12">
        <v>7.1535065169118299</v>
      </c>
      <c r="I6" s="12">
        <v>7.43263401056777</v>
      </c>
      <c r="J6" s="12">
        <v>7.5426691005642104</v>
      </c>
      <c r="K6" s="12">
        <v>7.8827412068011</v>
      </c>
      <c r="L6" s="12">
        <v>8.0411307202166906</v>
      </c>
      <c r="M6" s="12">
        <v>8.2391027116466304</v>
      </c>
      <c r="N6" s="12">
        <v>8.9016081669046692</v>
      </c>
      <c r="O6" s="12">
        <v>8.9388663676943896</v>
      </c>
      <c r="P6" s="12">
        <v>9.3544561241015494</v>
      </c>
      <c r="Q6" s="12">
        <v>9.4452929097444596</v>
      </c>
      <c r="R6" s="12">
        <v>9.6796967076371008</v>
      </c>
      <c r="S6" s="12">
        <v>9.8081773227062605</v>
      </c>
      <c r="T6" s="12">
        <v>9.8662547723305494</v>
      </c>
      <c r="U6" s="12">
        <v>10.1862266741879</v>
      </c>
      <c r="V6" s="12">
        <v>10.287844788872899</v>
      </c>
      <c r="W6" s="12">
        <v>10.361471840795801</v>
      </c>
      <c r="X6" s="12">
        <v>10.455431039592501</v>
      </c>
      <c r="Y6" s="12">
        <v>10.5048495210988</v>
      </c>
      <c r="Z6" s="12">
        <v>10.803029451093099</v>
      </c>
      <c r="AA6" s="12">
        <v>10.8030125655549</v>
      </c>
      <c r="AC6" s="12" t="s">
        <v>29</v>
      </c>
      <c r="AD6" s="12">
        <f t="shared" si="0"/>
        <v>-0.28539188264095949</v>
      </c>
      <c r="AE6" s="12">
        <f t="shared" si="1"/>
        <v>-0.42241619778999068</v>
      </c>
      <c r="AF6" s="12">
        <f t="shared" si="1"/>
        <v>-0.49555032711711594</v>
      </c>
      <c r="AG6" s="12">
        <f t="shared" si="1"/>
        <v>-0.60206857177507989</v>
      </c>
      <c r="AH6" s="12">
        <f t="shared" si="1"/>
        <v>-0.62393204266997837</v>
      </c>
      <c r="AI6" s="12">
        <f t="shared" si="1"/>
        <v>-0.6428951661476795</v>
      </c>
      <c r="AJ6" s="12">
        <f t="shared" si="1"/>
        <v>-0.6922017775729995</v>
      </c>
      <c r="AK6" s="12">
        <f t="shared" si="1"/>
        <v>-0.72907162976048023</v>
      </c>
      <c r="AL6" s="12">
        <f t="shared" si="1"/>
        <v>-0.88218128652355765</v>
      </c>
      <c r="AM6" s="12">
        <f t="shared" si="1"/>
        <v>-0.88537332585743178</v>
      </c>
      <c r="AN6" s="12">
        <f t="shared" si="1"/>
        <v>-0.8692107488420977</v>
      </c>
      <c r="AO6" s="12">
        <f t="shared" si="1"/>
        <v>-0.88070403594568492</v>
      </c>
      <c r="AP6" s="12">
        <f t="shared" si="1"/>
        <v>-0.78882495540943021</v>
      </c>
      <c r="AQ6" s="12">
        <f t="shared" si="1"/>
        <v>-0.83049470461265928</v>
      </c>
      <c r="AR6" s="12">
        <f t="shared" si="1"/>
        <v>-0.82386543203713636</v>
      </c>
      <c r="AS6" s="12">
        <f t="shared" si="1"/>
        <v>-0.86792312060180843</v>
      </c>
      <c r="AT6" s="12">
        <f t="shared" si="1"/>
        <v>-0.90033167898453648</v>
      </c>
      <c r="AU6" s="12">
        <f t="shared" si="1"/>
        <v>-0.90642333462323865</v>
      </c>
      <c r="AV6" s="12">
        <f t="shared" si="1"/>
        <v>-0.91026058003100163</v>
      </c>
      <c r="AW6" s="12">
        <f t="shared" si="1"/>
        <v>-0.96585168026831669</v>
      </c>
      <c r="AX6" s="12">
        <f t="shared" si="1"/>
        <v>-0.98044468601121404</v>
      </c>
      <c r="AY6" s="12">
        <f t="shared" si="1"/>
        <v>-0.98102671028430244</v>
      </c>
      <c r="AZ6" s="12">
        <f t="shared" si="1"/>
        <v>-0.97904836549729923</v>
      </c>
      <c r="BA6" s="12">
        <f t="shared" si="1"/>
        <v>-0.97276283750139447</v>
      </c>
      <c r="BB6" s="12">
        <f t="shared" si="1"/>
        <v>-0.90920553524452086</v>
      </c>
      <c r="BC6" s="12">
        <f t="shared" si="1"/>
        <v>-0.9099207233280302</v>
      </c>
    </row>
    <row r="7" spans="1:55">
      <c r="A7" s="12" t="s">
        <v>6</v>
      </c>
      <c r="B7" s="12">
        <v>12.200478763866</v>
      </c>
      <c r="C7" s="12">
        <v>13.994526795011801</v>
      </c>
      <c r="D7" s="12">
        <v>15.2821185759391</v>
      </c>
      <c r="E7" s="12">
        <v>15.5884976946568</v>
      </c>
      <c r="F7" s="12">
        <v>15.6553480242564</v>
      </c>
      <c r="G7" s="12">
        <v>15.679733449830101</v>
      </c>
      <c r="H7" s="12">
        <v>15.691349028728199</v>
      </c>
      <c r="I7" s="12">
        <v>15.706427410958799</v>
      </c>
      <c r="J7" s="12">
        <v>15.7196589647455</v>
      </c>
      <c r="K7" s="12">
        <v>15.748005351324201</v>
      </c>
      <c r="L7" s="12">
        <v>15.7562553283867</v>
      </c>
      <c r="M7" s="12">
        <v>15.846774222519301</v>
      </c>
      <c r="N7" s="12">
        <v>15.851342692880801</v>
      </c>
      <c r="O7" s="12">
        <v>15.8609291905279</v>
      </c>
      <c r="P7" s="12">
        <v>16.059159493584598</v>
      </c>
      <c r="Q7" s="12">
        <v>17</v>
      </c>
      <c r="R7" s="12">
        <v>17</v>
      </c>
      <c r="S7" s="12">
        <v>17</v>
      </c>
      <c r="T7" s="12">
        <v>17</v>
      </c>
      <c r="U7" s="12">
        <v>17</v>
      </c>
      <c r="V7" s="12">
        <v>17</v>
      </c>
      <c r="W7" s="12">
        <v>17</v>
      </c>
      <c r="X7" s="12">
        <v>17</v>
      </c>
      <c r="Y7" s="12">
        <v>17</v>
      </c>
      <c r="Z7" s="12">
        <v>17</v>
      </c>
      <c r="AA7" s="12">
        <v>17</v>
      </c>
      <c r="AC7" s="12" t="s">
        <v>6</v>
      </c>
      <c r="AD7" s="12">
        <f t="shared" si="0"/>
        <v>0.94752450927208853</v>
      </c>
      <c r="AE7" s="12">
        <f t="shared" si="1"/>
        <v>1.2314992495043084</v>
      </c>
      <c r="AF7" s="12">
        <f t="shared" si="1"/>
        <v>1.4604847615665817</v>
      </c>
      <c r="AG7" s="12">
        <f t="shared" si="1"/>
        <v>1.3935713997740662</v>
      </c>
      <c r="AH7" s="12">
        <f t="shared" si="1"/>
        <v>1.3692780224099699</v>
      </c>
      <c r="AI7" s="12">
        <f t="shared" si="1"/>
        <v>1.3099802702510261</v>
      </c>
      <c r="AJ7" s="12">
        <f t="shared" si="1"/>
        <v>1.1938775735869398</v>
      </c>
      <c r="AK7" s="12">
        <f t="shared" si="1"/>
        <v>1.09076589171253</v>
      </c>
      <c r="AL7" s="12">
        <f t="shared" si="1"/>
        <v>0.86149777650003267</v>
      </c>
      <c r="AM7" s="12">
        <f t="shared" si="1"/>
        <v>0.77767304444268381</v>
      </c>
      <c r="AN7" s="12">
        <f t="shared" si="1"/>
        <v>0.75464540106361633</v>
      </c>
      <c r="AO7" s="12">
        <f t="shared" si="1"/>
        <v>0.73513569106774701</v>
      </c>
      <c r="AP7" s="12">
        <f t="shared" si="1"/>
        <v>0.68081841258969356</v>
      </c>
      <c r="AQ7" s="12">
        <f t="shared" si="1"/>
        <v>0.64820307196948979</v>
      </c>
      <c r="AR7" s="12">
        <f t="shared" si="1"/>
        <v>0.6496778737085156</v>
      </c>
      <c r="AS7" s="12">
        <f t="shared" si="1"/>
        <v>0.75332287390998109</v>
      </c>
      <c r="AT7" s="12">
        <f t="shared" si="1"/>
        <v>0.74278908243375552</v>
      </c>
      <c r="AU7" s="12">
        <f t="shared" si="1"/>
        <v>0.72755981965594418</v>
      </c>
      <c r="AV7" s="12">
        <f t="shared" si="1"/>
        <v>0.71821652609166919</v>
      </c>
      <c r="AW7" s="12">
        <f t="shared" si="1"/>
        <v>0.72143078027275931</v>
      </c>
      <c r="AX7" s="12">
        <f t="shared" si="1"/>
        <v>0.69986144546744444</v>
      </c>
      <c r="AY7" s="12">
        <f t="shared" si="1"/>
        <v>0.69270001929757297</v>
      </c>
      <c r="AZ7" s="12">
        <f t="shared" si="1"/>
        <v>0.68509710064243001</v>
      </c>
      <c r="BA7" s="12">
        <f t="shared" si="1"/>
        <v>0.68213385284754136</v>
      </c>
      <c r="BB7" s="12">
        <f t="shared" si="1"/>
        <v>0.67859150879887498</v>
      </c>
      <c r="BC7" s="12">
        <f t="shared" si="1"/>
        <v>0.67848293942386562</v>
      </c>
    </row>
    <row r="8" spans="1:55">
      <c r="A8" s="12" t="s">
        <v>7</v>
      </c>
      <c r="B8" s="12">
        <v>8.7749544278916396</v>
      </c>
      <c r="C8" s="12">
        <v>8.8468255008870802</v>
      </c>
      <c r="D8" s="12">
        <v>8.8635807203583994</v>
      </c>
      <c r="E8" s="12">
        <v>14.6566398358824</v>
      </c>
      <c r="F8" s="12">
        <v>14.6662241927268</v>
      </c>
      <c r="G8" s="12">
        <v>14.696137597018399</v>
      </c>
      <c r="H8" s="12">
        <v>14.7012662722305</v>
      </c>
      <c r="I8" s="12">
        <v>14.766685889529301</v>
      </c>
      <c r="J8" s="12">
        <v>14.7868524902503</v>
      </c>
      <c r="K8" s="12">
        <v>15.391316758352399</v>
      </c>
      <c r="L8" s="12">
        <v>15.3935445991685</v>
      </c>
      <c r="M8" s="12">
        <v>15.402107862305501</v>
      </c>
      <c r="N8" s="12">
        <v>15.4487764860685</v>
      </c>
      <c r="O8" s="12">
        <v>15.5244766604666</v>
      </c>
      <c r="P8" s="12">
        <v>15.5416960134413</v>
      </c>
      <c r="Q8" s="12">
        <v>15.551141130234701</v>
      </c>
      <c r="R8" s="12">
        <v>15.5633710480483</v>
      </c>
      <c r="S8" s="12">
        <v>15.573767638523501</v>
      </c>
      <c r="T8" s="12">
        <v>15.600617761693</v>
      </c>
      <c r="U8" s="12">
        <v>15.7415054866382</v>
      </c>
      <c r="V8" s="12">
        <v>15.972203044483701</v>
      </c>
      <c r="W8" s="12">
        <v>16.0542618478779</v>
      </c>
      <c r="X8" s="12">
        <v>16.058717529510201</v>
      </c>
      <c r="Y8" s="12">
        <v>16.058717529510201</v>
      </c>
      <c r="Z8" s="12">
        <v>16.1041561994892</v>
      </c>
      <c r="AA8" s="12">
        <v>16.1041561994892</v>
      </c>
      <c r="AC8" s="12" t="s">
        <v>7</v>
      </c>
      <c r="AD8" s="12">
        <f t="shared" si="0"/>
        <v>0.20951879626773282</v>
      </c>
      <c r="AE8" s="12">
        <f t="shared" si="1"/>
        <v>9.2865831158301756E-2</v>
      </c>
      <c r="AF8" s="12">
        <f t="shared" si="1"/>
        <v>2.6895369876181185E-2</v>
      </c>
      <c r="AG8" s="12">
        <f t="shared" si="1"/>
        <v>1.1878916616037016</v>
      </c>
      <c r="AH8" s="12">
        <f t="shared" si="1"/>
        <v>1.1507750135076944</v>
      </c>
      <c r="AI8" s="12">
        <f t="shared" si="1"/>
        <v>1.095207075970545</v>
      </c>
      <c r="AJ8" s="12">
        <f t="shared" si="1"/>
        <v>0.97516018211650923</v>
      </c>
      <c r="AK8" s="12">
        <f t="shared" si="1"/>
        <v>0.88406785147590661</v>
      </c>
      <c r="AL8" s="12">
        <f t="shared" si="1"/>
        <v>0.66258409965239962</v>
      </c>
      <c r="AM8" s="12">
        <f t="shared" si="1"/>
        <v>0.70225413174383033</v>
      </c>
      <c r="AN8" s="12">
        <f t="shared" si="1"/>
        <v>0.67830314112732903</v>
      </c>
      <c r="AO8" s="12">
        <f t="shared" si="1"/>
        <v>0.64069029222618956</v>
      </c>
      <c r="AP8" s="12">
        <f t="shared" si="1"/>
        <v>0.59568872111573556</v>
      </c>
      <c r="AQ8" s="12">
        <f t="shared" si="1"/>
        <v>0.57632975604320813</v>
      </c>
      <c r="AR8" s="12">
        <f t="shared" si="1"/>
        <v>0.53595101584279659</v>
      </c>
      <c r="AS8" s="12">
        <f t="shared" si="1"/>
        <v>0.44239663796766665</v>
      </c>
      <c r="AT8" s="12">
        <f t="shared" si="1"/>
        <v>0.42032227154777047</v>
      </c>
      <c r="AU8" s="12">
        <f t="shared" si="1"/>
        <v>0.40351962048666279</v>
      </c>
      <c r="AV8" s="12">
        <f t="shared" si="1"/>
        <v>0.39876834493730257</v>
      </c>
      <c r="AW8" s="12">
        <f t="shared" si="1"/>
        <v>0.40979204244764089</v>
      </c>
      <c r="AX8" s="12">
        <f t="shared" si="1"/>
        <v>0.44256502249346841</v>
      </c>
      <c r="AY8" s="12">
        <f t="shared" si="1"/>
        <v>0.45425752324557434</v>
      </c>
      <c r="AZ8" s="12">
        <f t="shared" si="1"/>
        <v>0.44574887693223647</v>
      </c>
      <c r="BA8" s="12">
        <f t="shared" si="1"/>
        <v>0.4423048835023134</v>
      </c>
      <c r="BB8" s="12">
        <f t="shared" si="1"/>
        <v>0.44905707303710524</v>
      </c>
      <c r="BC8" s="12">
        <f t="shared" si="1"/>
        <v>0.44886143558224123</v>
      </c>
    </row>
    <row r="9" spans="1:55">
      <c r="A9" s="12" t="s">
        <v>9</v>
      </c>
      <c r="B9" s="12">
        <v>0.26248670016916398</v>
      </c>
      <c r="C9" s="12">
        <v>12.762997129209401</v>
      </c>
      <c r="D9" s="12">
        <v>12.762997129209401</v>
      </c>
      <c r="E9" s="12">
        <v>12.762997129209401</v>
      </c>
      <c r="F9" s="12">
        <v>12.762997129209401</v>
      </c>
      <c r="G9" s="12">
        <v>12.7659335299804</v>
      </c>
      <c r="H9" s="12">
        <v>12.7659564706114</v>
      </c>
      <c r="I9" s="12">
        <v>12.7659564706114</v>
      </c>
      <c r="J9" s="12">
        <v>15.6159169439042</v>
      </c>
      <c r="K9" s="12">
        <v>15.6171098567174</v>
      </c>
      <c r="L9" s="12">
        <v>15.6266302185921</v>
      </c>
      <c r="M9" s="12">
        <v>15.7020590133969</v>
      </c>
      <c r="N9" s="12">
        <v>15.7862970105146</v>
      </c>
      <c r="O9" s="12">
        <v>15.956677077125001</v>
      </c>
      <c r="P9" s="12">
        <v>16.041029777397899</v>
      </c>
      <c r="Q9" s="12">
        <v>17</v>
      </c>
      <c r="R9" s="12">
        <v>17</v>
      </c>
      <c r="S9" s="12">
        <v>17</v>
      </c>
      <c r="T9" s="12">
        <v>17</v>
      </c>
      <c r="U9" s="12">
        <v>17</v>
      </c>
      <c r="V9" s="12">
        <v>17</v>
      </c>
      <c r="W9" s="12">
        <v>17</v>
      </c>
      <c r="X9" s="12">
        <v>17</v>
      </c>
      <c r="Y9" s="12">
        <v>17</v>
      </c>
      <c r="Z9" s="12">
        <v>17</v>
      </c>
      <c r="AA9" s="12">
        <v>17</v>
      </c>
      <c r="AC9" s="12" t="s">
        <v>9</v>
      </c>
      <c r="AD9" s="12">
        <f t="shared" si="0"/>
        <v>-1.6244339650217186</v>
      </c>
      <c r="AE9" s="12">
        <f t="shared" si="1"/>
        <v>0.95909400431893643</v>
      </c>
      <c r="AF9" s="12">
        <f t="shared" si="1"/>
        <v>0.89783546920921198</v>
      </c>
      <c r="AG9" s="12">
        <f t="shared" si="1"/>
        <v>0.769926697924605</v>
      </c>
      <c r="AH9" s="12">
        <f t="shared" si="1"/>
        <v>0.73034146742712081</v>
      </c>
      <c r="AI9" s="12">
        <f t="shared" si="1"/>
        <v>0.67373712781462403</v>
      </c>
      <c r="AJ9" s="12">
        <f t="shared" si="1"/>
        <v>0.54763439326769636</v>
      </c>
      <c r="AK9" s="12">
        <f t="shared" si="1"/>
        <v>0.44400338640362053</v>
      </c>
      <c r="AL9" s="12">
        <f t="shared" si="1"/>
        <v>0.8393756028516195</v>
      </c>
      <c r="AM9" s="12">
        <f t="shared" si="1"/>
        <v>0.74999625276798065</v>
      </c>
      <c r="AN9" s="12">
        <f t="shared" si="1"/>
        <v>0.72736229905133476</v>
      </c>
      <c r="AO9" s="12">
        <f t="shared" si="1"/>
        <v>0.70439874564774041</v>
      </c>
      <c r="AP9" s="12">
        <f t="shared" si="1"/>
        <v>0.6670633611774186</v>
      </c>
      <c r="AQ9" s="12">
        <f t="shared" si="1"/>
        <v>0.66865682840702767</v>
      </c>
      <c r="AR9" s="12">
        <f t="shared" si="1"/>
        <v>0.64569336903324925</v>
      </c>
      <c r="AS9" s="12">
        <f t="shared" si="1"/>
        <v>0.75332287390998109</v>
      </c>
      <c r="AT9" s="12">
        <f t="shared" si="1"/>
        <v>0.74278908243375552</v>
      </c>
      <c r="AU9" s="12">
        <f t="shared" si="1"/>
        <v>0.72755981965594418</v>
      </c>
      <c r="AV9" s="12">
        <f t="shared" si="1"/>
        <v>0.71821652609166919</v>
      </c>
      <c r="AW9" s="12">
        <f t="shared" si="1"/>
        <v>0.72143078027275931</v>
      </c>
      <c r="AX9" s="12">
        <f t="shared" si="1"/>
        <v>0.69986144546744444</v>
      </c>
      <c r="AY9" s="12">
        <f t="shared" si="1"/>
        <v>0.69270001929757297</v>
      </c>
      <c r="AZ9" s="12">
        <f t="shared" si="1"/>
        <v>0.68509710064243001</v>
      </c>
      <c r="BA9" s="12">
        <f t="shared" si="1"/>
        <v>0.68213385284754136</v>
      </c>
      <c r="BB9" s="12">
        <f t="shared" si="1"/>
        <v>0.67859150879887498</v>
      </c>
      <c r="BC9" s="12">
        <f t="shared" si="1"/>
        <v>0.67848293942386562</v>
      </c>
    </row>
    <row r="10" spans="1:55">
      <c r="A10" s="12" t="s">
        <v>25</v>
      </c>
      <c r="B10" s="12">
        <v>4.3211039530517796</v>
      </c>
      <c r="C10" s="12">
        <v>4.3939271819018497</v>
      </c>
      <c r="D10" s="12">
        <v>8.2572006068601809</v>
      </c>
      <c r="E10" s="12">
        <v>9.2813503266611708</v>
      </c>
      <c r="F10" s="12">
        <v>11.8717763357708</v>
      </c>
      <c r="G10" s="12">
        <v>11.9294459028779</v>
      </c>
      <c r="H10" s="12">
        <v>11.9513166798707</v>
      </c>
      <c r="I10" s="12">
        <v>13.3013403656928</v>
      </c>
      <c r="J10" s="12">
        <v>13.8856317866798</v>
      </c>
      <c r="K10" s="12">
        <v>15.198759287827301</v>
      </c>
      <c r="L10" s="12">
        <v>15.2028789663251</v>
      </c>
      <c r="M10" s="12">
        <v>17</v>
      </c>
      <c r="N10" s="12">
        <v>17</v>
      </c>
      <c r="O10" s="12">
        <v>17</v>
      </c>
      <c r="P10" s="12">
        <v>17</v>
      </c>
      <c r="Q10" s="12">
        <v>17</v>
      </c>
      <c r="R10" s="12">
        <v>17</v>
      </c>
      <c r="S10" s="12">
        <v>17</v>
      </c>
      <c r="T10" s="12">
        <v>17</v>
      </c>
      <c r="U10" s="12">
        <v>17</v>
      </c>
      <c r="V10" s="12">
        <v>17</v>
      </c>
      <c r="W10" s="12">
        <v>17</v>
      </c>
      <c r="X10" s="12">
        <v>17</v>
      </c>
      <c r="Y10" s="12">
        <v>17</v>
      </c>
      <c r="Z10" s="12">
        <v>17</v>
      </c>
      <c r="AA10" s="12">
        <v>17</v>
      </c>
      <c r="AC10" s="12" t="s">
        <v>25</v>
      </c>
      <c r="AD10" s="12">
        <f t="shared" si="0"/>
        <v>-0.75003272721138148</v>
      </c>
      <c r="AE10" s="12">
        <f t="shared" si="1"/>
        <v>-0.89208231264331816</v>
      </c>
      <c r="AF10" s="12">
        <f t="shared" si="1"/>
        <v>-0.10854047510948643</v>
      </c>
      <c r="AG10" s="12">
        <f t="shared" si="1"/>
        <v>1.4573482196588786E-3</v>
      </c>
      <c r="AH10" s="12">
        <f t="shared" si="1"/>
        <v>0.5334657894228142</v>
      </c>
      <c r="AI10" s="12">
        <f t="shared" si="1"/>
        <v>0.49108576838143547</v>
      </c>
      <c r="AJ10" s="12">
        <f t="shared" si="1"/>
        <v>0.36767379012670309</v>
      </c>
      <c r="AK10" s="12">
        <f t="shared" si="1"/>
        <v>0.56176215236645632</v>
      </c>
      <c r="AL10" s="12">
        <f t="shared" si="1"/>
        <v>0.470405841139099</v>
      </c>
      <c r="AM10" s="12">
        <f t="shared" si="1"/>
        <v>0.6615394149146534</v>
      </c>
      <c r="AN10" s="12">
        <f t="shared" si="1"/>
        <v>0.63817241399162583</v>
      </c>
      <c r="AO10" s="12">
        <f t="shared" si="1"/>
        <v>0.98007634377680608</v>
      </c>
      <c r="AP10" s="12">
        <f t="shared" si="1"/>
        <v>0.9237221648412024</v>
      </c>
      <c r="AQ10" s="12">
        <f t="shared" si="1"/>
        <v>0.89153248351137271</v>
      </c>
      <c r="AR10" s="12">
        <f t="shared" si="1"/>
        <v>0.85645349875897292</v>
      </c>
      <c r="AS10" s="12">
        <f t="shared" si="1"/>
        <v>0.75332287390998109</v>
      </c>
      <c r="AT10" s="12">
        <f t="shared" si="1"/>
        <v>0.74278908243375552</v>
      </c>
      <c r="AU10" s="12">
        <f t="shared" si="1"/>
        <v>0.72755981965594418</v>
      </c>
      <c r="AV10" s="12">
        <f t="shared" si="1"/>
        <v>0.71821652609166919</v>
      </c>
      <c r="AW10" s="12">
        <f t="shared" si="1"/>
        <v>0.72143078027275931</v>
      </c>
      <c r="AX10" s="12">
        <f t="shared" si="1"/>
        <v>0.69986144546744444</v>
      </c>
      <c r="AY10" s="12">
        <f t="shared" si="1"/>
        <v>0.69270001929757297</v>
      </c>
      <c r="AZ10" s="12">
        <f t="shared" si="1"/>
        <v>0.68509710064243001</v>
      </c>
      <c r="BA10" s="12">
        <f t="shared" si="1"/>
        <v>0.68213385284754136</v>
      </c>
      <c r="BB10" s="12">
        <f t="shared" si="1"/>
        <v>0.67859150879887498</v>
      </c>
      <c r="BC10" s="12">
        <f t="shared" si="1"/>
        <v>0.67848293942386562</v>
      </c>
    </row>
    <row r="11" spans="1:55">
      <c r="A11" s="12" t="s">
        <v>11</v>
      </c>
      <c r="B11" s="12">
        <v>12.073946601570199</v>
      </c>
      <c r="C11" s="12">
        <v>12.078053325206801</v>
      </c>
      <c r="D11" s="12">
        <v>12.490345173764499</v>
      </c>
      <c r="E11" s="12">
        <v>12.4985151124884</v>
      </c>
      <c r="F11" s="12">
        <v>12.521272500975</v>
      </c>
      <c r="G11" s="12">
        <v>12.569284185256601</v>
      </c>
      <c r="H11" s="12">
        <v>14.2465266795696</v>
      </c>
      <c r="I11" s="12">
        <v>15.0083275398765</v>
      </c>
      <c r="J11" s="12">
        <v>15.010603278725201</v>
      </c>
      <c r="K11" s="12">
        <v>15.847560323866499</v>
      </c>
      <c r="L11" s="12">
        <v>16.114173463268301</v>
      </c>
      <c r="M11" s="12">
        <v>16.143986488185401</v>
      </c>
      <c r="N11" s="12">
        <v>16.752203377621498</v>
      </c>
      <c r="O11" s="12">
        <v>16.875087232595401</v>
      </c>
      <c r="P11" s="12">
        <v>17</v>
      </c>
      <c r="Q11" s="12">
        <v>17</v>
      </c>
      <c r="R11" s="12">
        <v>17</v>
      </c>
      <c r="S11" s="12">
        <v>17</v>
      </c>
      <c r="T11" s="12">
        <v>17</v>
      </c>
      <c r="U11" s="12">
        <v>17</v>
      </c>
      <c r="V11" s="12">
        <v>17</v>
      </c>
      <c r="W11" s="12">
        <v>17</v>
      </c>
      <c r="X11" s="12">
        <v>17</v>
      </c>
      <c r="Y11" s="12">
        <v>17</v>
      </c>
      <c r="Z11" s="12">
        <v>17</v>
      </c>
      <c r="AA11" s="12">
        <v>17</v>
      </c>
      <c r="AC11" s="12" t="s">
        <v>11</v>
      </c>
      <c r="AD11" s="12">
        <f t="shared" si="0"/>
        <v>0.92026402314083644</v>
      </c>
      <c r="AE11" s="12">
        <f t="shared" si="1"/>
        <v>0.80758950544357833</v>
      </c>
      <c r="AF11" s="12">
        <f t="shared" si="1"/>
        <v>0.83693827428036915</v>
      </c>
      <c r="AG11" s="12">
        <f t="shared" si="1"/>
        <v>0.71155020687747084</v>
      </c>
      <c r="AH11" s="12">
        <f t="shared" si="1"/>
        <v>0.67694313962288377</v>
      </c>
      <c r="AI11" s="12">
        <f t="shared" si="1"/>
        <v>0.63079773578815201</v>
      </c>
      <c r="AJ11" s="12">
        <f t="shared" si="1"/>
        <v>0.87470448096184594</v>
      </c>
      <c r="AK11" s="12">
        <f t="shared" si="1"/>
        <v>0.93721741912545808</v>
      </c>
      <c r="AL11" s="12">
        <f t="shared" si="1"/>
        <v>0.71029720333468804</v>
      </c>
      <c r="AM11" s="12">
        <f t="shared" si="1"/>
        <v>0.79872313668238137</v>
      </c>
      <c r="AN11" s="12">
        <f t="shared" si="1"/>
        <v>0.82997893020387081</v>
      </c>
      <c r="AO11" s="12">
        <f t="shared" si="1"/>
        <v>0.79826241591812985</v>
      </c>
      <c r="AP11" s="12">
        <f t="shared" si="1"/>
        <v>0.87132121897341797</v>
      </c>
      <c r="AQ11" s="12">
        <f t="shared" si="1"/>
        <v>0.86484849693751298</v>
      </c>
      <c r="AR11" s="12">
        <f t="shared" si="1"/>
        <v>0.85645349875897292</v>
      </c>
      <c r="AS11" s="12">
        <f t="shared" si="1"/>
        <v>0.75332287390998109</v>
      </c>
      <c r="AT11" s="12">
        <f t="shared" si="1"/>
        <v>0.74278908243375552</v>
      </c>
      <c r="AU11" s="12">
        <f t="shared" si="1"/>
        <v>0.72755981965594418</v>
      </c>
      <c r="AV11" s="12">
        <f t="shared" si="1"/>
        <v>0.71821652609166919</v>
      </c>
      <c r="AW11" s="12">
        <f t="shared" si="1"/>
        <v>0.72143078027275931</v>
      </c>
      <c r="AX11" s="12">
        <f t="shared" si="1"/>
        <v>0.69986144546744444</v>
      </c>
      <c r="AY11" s="12">
        <f t="shared" si="1"/>
        <v>0.69270001929757297</v>
      </c>
      <c r="AZ11" s="12">
        <f t="shared" si="1"/>
        <v>0.68509710064243001</v>
      </c>
      <c r="BA11" s="12">
        <f t="shared" si="1"/>
        <v>0.68213385284754136</v>
      </c>
      <c r="BB11" s="12">
        <f t="shared" si="1"/>
        <v>0.67859150879887498</v>
      </c>
      <c r="BC11" s="12">
        <f t="shared" si="1"/>
        <v>0.67848293942386562</v>
      </c>
    </row>
    <row r="12" spans="1:55">
      <c r="A12" s="12" t="s">
        <v>8</v>
      </c>
      <c r="B12" s="12">
        <v>17</v>
      </c>
      <c r="C12" s="12">
        <v>17</v>
      </c>
      <c r="D12" s="12">
        <v>17</v>
      </c>
      <c r="E12" s="12">
        <v>17</v>
      </c>
      <c r="F12" s="12">
        <v>17</v>
      </c>
      <c r="G12" s="12">
        <v>17</v>
      </c>
      <c r="H12" s="12">
        <v>17</v>
      </c>
      <c r="I12" s="12">
        <v>17</v>
      </c>
      <c r="J12" s="12">
        <v>17</v>
      </c>
      <c r="K12" s="12">
        <v>17</v>
      </c>
      <c r="L12" s="12">
        <v>17</v>
      </c>
      <c r="M12" s="12">
        <v>17</v>
      </c>
      <c r="N12" s="12">
        <v>17</v>
      </c>
      <c r="O12" s="12">
        <v>17</v>
      </c>
      <c r="P12" s="12">
        <v>17</v>
      </c>
      <c r="Q12" s="12">
        <v>17</v>
      </c>
      <c r="R12" s="12">
        <v>17</v>
      </c>
      <c r="S12" s="12">
        <v>17</v>
      </c>
      <c r="T12" s="12">
        <v>17</v>
      </c>
      <c r="U12" s="12">
        <v>17</v>
      </c>
      <c r="V12" s="12">
        <v>17</v>
      </c>
      <c r="W12" s="12">
        <v>17</v>
      </c>
      <c r="X12" s="12">
        <v>17</v>
      </c>
      <c r="Y12" s="12">
        <v>17</v>
      </c>
      <c r="Z12" s="12">
        <v>17</v>
      </c>
      <c r="AA12" s="12">
        <v>17</v>
      </c>
      <c r="AC12" s="12" t="s">
        <v>8</v>
      </c>
      <c r="AD12" s="12">
        <f t="shared" si="0"/>
        <v>1.9815484263566263</v>
      </c>
      <c r="AE12" s="12">
        <f t="shared" si="1"/>
        <v>1.8962876732321694</v>
      </c>
      <c r="AF12" s="12">
        <f t="shared" si="1"/>
        <v>1.8441759761590826</v>
      </c>
      <c r="AG12" s="12">
        <f t="shared" si="1"/>
        <v>1.7051182970355081</v>
      </c>
      <c r="AH12" s="12">
        <f t="shared" si="1"/>
        <v>1.6663191948706637</v>
      </c>
      <c r="AI12" s="12">
        <f t="shared" si="1"/>
        <v>1.5982672363571593</v>
      </c>
      <c r="AJ12" s="12">
        <f t="shared" si="1"/>
        <v>1.482969293348124</v>
      </c>
      <c r="AK12" s="12">
        <f t="shared" si="1"/>
        <v>1.3752897878705979</v>
      </c>
      <c r="AL12" s="12">
        <f t="shared" si="1"/>
        <v>1.1345204772474728</v>
      </c>
      <c r="AM12" s="12">
        <f t="shared" si="1"/>
        <v>1.0423971678613897</v>
      </c>
      <c r="AN12" s="12">
        <f t="shared" si="1"/>
        <v>1.016425026991236</v>
      </c>
      <c r="AO12" s="12">
        <f t="shared" si="1"/>
        <v>0.98007634377680608</v>
      </c>
      <c r="AP12" s="12">
        <f t="shared" si="1"/>
        <v>0.9237221648412024</v>
      </c>
      <c r="AQ12" s="12">
        <f t="shared" si="1"/>
        <v>0.89153248351137271</v>
      </c>
      <c r="AR12" s="12">
        <f t="shared" si="1"/>
        <v>0.85645349875897292</v>
      </c>
      <c r="AS12" s="12">
        <f t="shared" si="1"/>
        <v>0.75332287390998109</v>
      </c>
      <c r="AT12" s="12">
        <f t="shared" si="1"/>
        <v>0.74278908243375552</v>
      </c>
      <c r="AU12" s="12">
        <f t="shared" si="1"/>
        <v>0.72755981965594418</v>
      </c>
      <c r="AV12" s="12">
        <f t="shared" si="1"/>
        <v>0.71821652609166919</v>
      </c>
      <c r="AW12" s="12">
        <f t="shared" si="1"/>
        <v>0.72143078027275931</v>
      </c>
      <c r="AX12" s="12">
        <f t="shared" si="1"/>
        <v>0.69986144546744444</v>
      </c>
      <c r="AY12" s="12">
        <f t="shared" si="1"/>
        <v>0.69270001929757297</v>
      </c>
      <c r="AZ12" s="12">
        <f t="shared" si="1"/>
        <v>0.68509710064243001</v>
      </c>
      <c r="BA12" s="12">
        <f t="shared" si="1"/>
        <v>0.68213385284754136</v>
      </c>
      <c r="BB12" s="12">
        <f t="shared" si="1"/>
        <v>0.67859150879887498</v>
      </c>
      <c r="BC12" s="12">
        <f t="shared" si="1"/>
        <v>0.67848293942386562</v>
      </c>
    </row>
    <row r="13" spans="1:55">
      <c r="A13" s="12" t="s">
        <v>30</v>
      </c>
      <c r="B13" s="12">
        <v>8.8161683525854198</v>
      </c>
      <c r="C13" s="12">
        <v>8.9270113597183904</v>
      </c>
      <c r="D13" s="12">
        <v>9.01517545548624</v>
      </c>
      <c r="E13" s="12">
        <v>10.310495096340199</v>
      </c>
      <c r="F13" s="12">
        <v>10.336133078827</v>
      </c>
      <c r="G13" s="12">
        <v>12.820692566161901</v>
      </c>
      <c r="H13" s="12">
        <v>17</v>
      </c>
      <c r="I13" s="12">
        <v>17</v>
      </c>
      <c r="J13" s="12">
        <v>17</v>
      </c>
      <c r="K13" s="12">
        <v>17</v>
      </c>
      <c r="L13" s="12">
        <v>17</v>
      </c>
      <c r="M13" s="12">
        <v>17</v>
      </c>
      <c r="N13" s="12">
        <v>17</v>
      </c>
      <c r="O13" s="12">
        <v>17</v>
      </c>
      <c r="P13" s="12">
        <v>17</v>
      </c>
      <c r="Q13" s="12">
        <v>17</v>
      </c>
      <c r="R13" s="12">
        <v>17</v>
      </c>
      <c r="S13" s="12">
        <v>17</v>
      </c>
      <c r="T13" s="12">
        <v>17</v>
      </c>
      <c r="U13" s="12">
        <v>17</v>
      </c>
      <c r="V13" s="12">
        <v>17</v>
      </c>
      <c r="W13" s="12">
        <v>17</v>
      </c>
      <c r="X13" s="12">
        <v>17</v>
      </c>
      <c r="Y13" s="12">
        <v>17</v>
      </c>
      <c r="Z13" s="12">
        <v>17</v>
      </c>
      <c r="AA13" s="12">
        <v>17</v>
      </c>
      <c r="AC13" s="12" t="s">
        <v>30</v>
      </c>
      <c r="AD13" s="12">
        <f t="shared" si="0"/>
        <v>0.21839805354228067</v>
      </c>
      <c r="AE13" s="12">
        <f t="shared" si="1"/>
        <v>0.11060234952394821</v>
      </c>
      <c r="AF13" s="12">
        <f t="shared" si="1"/>
        <v>6.0754265625535077E-2</v>
      </c>
      <c r="AG13" s="12">
        <f t="shared" si="1"/>
        <v>0.2286102608380933</v>
      </c>
      <c r="AH13" s="12">
        <f t="shared" si="1"/>
        <v>0.19423357041559378</v>
      </c>
      <c r="AI13" s="12">
        <f t="shared" si="1"/>
        <v>0.6856940439431356</v>
      </c>
      <c r="AJ13" s="12">
        <f t="shared" ref="AJ13:AY28" si="2">(H13-H$38)/H$39</f>
        <v>1.482969293348124</v>
      </c>
      <c r="AK13" s="12">
        <f t="shared" si="2"/>
        <v>1.3752897878705979</v>
      </c>
      <c r="AL13" s="12">
        <f t="shared" si="2"/>
        <v>1.1345204772474728</v>
      </c>
      <c r="AM13" s="12">
        <f t="shared" si="2"/>
        <v>1.0423971678613897</v>
      </c>
      <c r="AN13" s="12">
        <f t="shared" si="2"/>
        <v>1.016425026991236</v>
      </c>
      <c r="AO13" s="12">
        <f t="shared" si="2"/>
        <v>0.98007634377680608</v>
      </c>
      <c r="AP13" s="12">
        <f t="shared" si="2"/>
        <v>0.9237221648412024</v>
      </c>
      <c r="AQ13" s="12">
        <f t="shared" si="2"/>
        <v>0.89153248351137271</v>
      </c>
      <c r="AR13" s="12">
        <f t="shared" si="2"/>
        <v>0.85645349875897292</v>
      </c>
      <c r="AS13" s="12">
        <f t="shared" si="2"/>
        <v>0.75332287390998109</v>
      </c>
      <c r="AT13" s="12">
        <f t="shared" si="2"/>
        <v>0.74278908243375552</v>
      </c>
      <c r="AU13" s="12">
        <f t="shared" si="2"/>
        <v>0.72755981965594418</v>
      </c>
      <c r="AV13" s="12">
        <f t="shared" si="2"/>
        <v>0.71821652609166919</v>
      </c>
      <c r="AW13" s="12">
        <f t="shared" si="2"/>
        <v>0.72143078027275931</v>
      </c>
      <c r="AX13" s="12">
        <f t="shared" si="2"/>
        <v>0.69986144546744444</v>
      </c>
      <c r="AY13" s="12">
        <f t="shared" si="2"/>
        <v>0.69270001929757297</v>
      </c>
      <c r="AZ13" s="12">
        <f t="shared" ref="AZ13:BC37" si="3">(X13-X$38)/X$39</f>
        <v>0.68509710064243001</v>
      </c>
      <c r="BA13" s="12">
        <f t="shared" si="3"/>
        <v>0.68213385284754136</v>
      </c>
      <c r="BB13" s="12">
        <f t="shared" si="3"/>
        <v>0.67859150879887498</v>
      </c>
      <c r="BC13" s="12">
        <f t="shared" si="3"/>
        <v>0.67848293942386562</v>
      </c>
    </row>
    <row r="14" spans="1:55">
      <c r="A14" s="12" t="s">
        <v>17</v>
      </c>
      <c r="B14" s="12">
        <v>6.8980798066014897</v>
      </c>
      <c r="C14" s="12">
        <v>7.1319254290857197</v>
      </c>
      <c r="D14" s="12">
        <v>7.4613764441878203</v>
      </c>
      <c r="E14" s="12">
        <v>7.5530951761373304</v>
      </c>
      <c r="F14" s="12">
        <v>7.8407188319691103</v>
      </c>
      <c r="G14" s="12">
        <v>7.8414832444551301</v>
      </c>
      <c r="H14" s="12">
        <v>7.8414832444551301</v>
      </c>
      <c r="I14" s="12">
        <v>8.3586782726732505</v>
      </c>
      <c r="J14" s="12">
        <v>9.9267574408288208</v>
      </c>
      <c r="K14" s="12">
        <v>10.1570716929551</v>
      </c>
      <c r="L14" s="12">
        <v>10.2405003176618</v>
      </c>
      <c r="M14" s="12">
        <v>10.2419645443956</v>
      </c>
      <c r="N14" s="12">
        <v>10.279754513775</v>
      </c>
      <c r="O14" s="12">
        <v>11.0179185823184</v>
      </c>
      <c r="P14" s="12">
        <v>12.8078281006428</v>
      </c>
      <c r="Q14" s="12">
        <v>17</v>
      </c>
      <c r="R14" s="12">
        <v>17</v>
      </c>
      <c r="S14" s="12">
        <v>17</v>
      </c>
      <c r="T14" s="12">
        <v>17</v>
      </c>
      <c r="U14" s="12">
        <v>17</v>
      </c>
      <c r="V14" s="12">
        <v>17</v>
      </c>
      <c r="W14" s="12">
        <v>17</v>
      </c>
      <c r="X14" s="12">
        <v>17</v>
      </c>
      <c r="Y14" s="12">
        <v>17</v>
      </c>
      <c r="Z14" s="12">
        <v>17</v>
      </c>
      <c r="AA14" s="12">
        <v>17</v>
      </c>
      <c r="AC14" s="12" t="s">
        <v>17</v>
      </c>
      <c r="AD14" s="12">
        <f t="shared" si="0"/>
        <v>-0.19484096219564559</v>
      </c>
      <c r="AE14" s="12">
        <f t="shared" ref="AE14:AE37" si="4">(C14-C$38)/C$39</f>
        <v>-0.28645736949159323</v>
      </c>
      <c r="AF14" s="12">
        <f t="shared" ref="AF14:AF37" si="5">(D14-D$38)/D$39</f>
        <v>-0.28628891298245635</v>
      </c>
      <c r="AG14" s="12">
        <f t="shared" ref="AG14:AG37" si="6">(E14-E$38)/E$39</f>
        <v>-0.38000326136176965</v>
      </c>
      <c r="AH14" s="12">
        <f t="shared" ref="AH14:AH37" si="7">(F14-F$38)/F$39</f>
        <v>-0.35701744994740853</v>
      </c>
      <c r="AI14" s="12">
        <f t="shared" ref="AI14:AI37" si="8">(G14-G$38)/G$39</f>
        <v>-0.40154182428173274</v>
      </c>
      <c r="AJ14" s="12">
        <f t="shared" si="2"/>
        <v>-0.54022208269081384</v>
      </c>
      <c r="AK14" s="12">
        <f t="shared" si="2"/>
        <v>-0.52538632929785412</v>
      </c>
      <c r="AL14" s="12">
        <f t="shared" si="2"/>
        <v>-0.37379311528124376</v>
      </c>
      <c r="AM14" s="12">
        <f t="shared" si="2"/>
        <v>-0.40448457369834684</v>
      </c>
      <c r="AN14" s="12">
        <f t="shared" si="2"/>
        <v>-0.40629407178093124</v>
      </c>
      <c r="AO14" s="12">
        <f t="shared" si="2"/>
        <v>-0.45530400224950301</v>
      </c>
      <c r="AP14" s="12">
        <f t="shared" si="2"/>
        <v>-0.49739171702602236</v>
      </c>
      <c r="AQ14" s="12">
        <f t="shared" si="2"/>
        <v>-0.38636555325308347</v>
      </c>
      <c r="AR14" s="12">
        <f t="shared" si="2"/>
        <v>-6.4891786544697183E-2</v>
      </c>
      <c r="AS14" s="12">
        <f t="shared" si="2"/>
        <v>0.75332287390998109</v>
      </c>
      <c r="AT14" s="12">
        <f t="shared" si="2"/>
        <v>0.74278908243375552</v>
      </c>
      <c r="AU14" s="12">
        <f t="shared" si="2"/>
        <v>0.72755981965594418</v>
      </c>
      <c r="AV14" s="12">
        <f t="shared" si="2"/>
        <v>0.71821652609166919</v>
      </c>
      <c r="AW14" s="12">
        <f t="shared" si="2"/>
        <v>0.72143078027275931</v>
      </c>
      <c r="AX14" s="12">
        <f t="shared" si="2"/>
        <v>0.69986144546744444</v>
      </c>
      <c r="AY14" s="12">
        <f t="shared" si="2"/>
        <v>0.69270001929757297</v>
      </c>
      <c r="AZ14" s="12">
        <f t="shared" si="3"/>
        <v>0.68509710064243001</v>
      </c>
      <c r="BA14" s="12">
        <f t="shared" si="3"/>
        <v>0.68213385284754136</v>
      </c>
      <c r="BB14" s="12">
        <f t="shared" si="3"/>
        <v>0.67859150879887498</v>
      </c>
      <c r="BC14" s="12">
        <f t="shared" si="3"/>
        <v>0.67848293942386562</v>
      </c>
    </row>
    <row r="15" spans="1:55">
      <c r="A15" s="12" t="s">
        <v>44</v>
      </c>
      <c r="B15" s="12">
        <v>5.8054350228508298</v>
      </c>
      <c r="C15" s="12">
        <v>5.9309627272740499</v>
      </c>
      <c r="D15" s="12">
        <v>5.9309627272740499</v>
      </c>
      <c r="E15" s="12">
        <v>5.9309627272740499</v>
      </c>
      <c r="F15" s="12">
        <v>5.9310942276006902</v>
      </c>
      <c r="G15" s="12">
        <v>6.17430938802665</v>
      </c>
      <c r="H15" s="12">
        <v>6.6495156657375203</v>
      </c>
      <c r="I15" s="12">
        <v>6.6895355227129203</v>
      </c>
      <c r="J15" s="12">
        <v>6.6895355227129203</v>
      </c>
      <c r="K15" s="12">
        <v>6.8217757043289602</v>
      </c>
      <c r="L15" s="12">
        <v>6.8217757043289602</v>
      </c>
      <c r="M15" s="12">
        <v>6.8219392779060097</v>
      </c>
      <c r="N15" s="12">
        <v>6.8219392779060097</v>
      </c>
      <c r="O15" s="12">
        <v>6.8219392779060097</v>
      </c>
      <c r="P15" s="12">
        <v>6.8219392779060097</v>
      </c>
      <c r="Q15" s="12">
        <v>6.8625987749677799</v>
      </c>
      <c r="R15" s="12">
        <v>6.8737122017390497</v>
      </c>
      <c r="S15" s="12">
        <v>6.8845882409502002</v>
      </c>
      <c r="T15" s="12">
        <v>6.8845882409502002</v>
      </c>
      <c r="U15" s="12">
        <v>6.8845882409502002</v>
      </c>
      <c r="V15" s="12">
        <v>6.9363681580408398</v>
      </c>
      <c r="W15" s="12">
        <v>7.1733525838012904</v>
      </c>
      <c r="X15" s="12">
        <v>7.1796838434305403</v>
      </c>
      <c r="Y15" s="12">
        <v>7.1796838434305403</v>
      </c>
      <c r="Z15" s="12">
        <v>7.1849823443968699</v>
      </c>
      <c r="AA15" s="12">
        <v>7.2092510768354101</v>
      </c>
      <c r="AC15" s="12" t="s">
        <v>44</v>
      </c>
      <c r="AD15" s="12">
        <f t="shared" si="0"/>
        <v>-0.43024378337076608</v>
      </c>
      <c r="AE15" s="12">
        <f t="shared" si="4"/>
        <v>-0.55210142852637267</v>
      </c>
      <c r="AF15" s="12">
        <f t="shared" si="5"/>
        <v>-0.6281089534387827</v>
      </c>
      <c r="AG15" s="12">
        <f t="shared" si="6"/>
        <v>-0.7380404600807482</v>
      </c>
      <c r="AH15" s="12">
        <f t="shared" si="7"/>
        <v>-0.77886424872796189</v>
      </c>
      <c r="AI15" s="12">
        <f t="shared" si="8"/>
        <v>-0.76557777821798845</v>
      </c>
      <c r="AJ15" s="12">
        <f t="shared" si="2"/>
        <v>-0.80353748518974266</v>
      </c>
      <c r="AK15" s="12">
        <f t="shared" si="2"/>
        <v>-0.89251763873191525</v>
      </c>
      <c r="AL15" s="12">
        <f t="shared" si="2"/>
        <v>-1.0641053419975635</v>
      </c>
      <c r="AM15" s="12">
        <f t="shared" si="2"/>
        <v>-1.1097058842405569</v>
      </c>
      <c r="AN15" s="12">
        <f t="shared" si="2"/>
        <v>-1.1258569136196399</v>
      </c>
      <c r="AO15" s="12">
        <f t="shared" si="2"/>
        <v>-1.181704016378093</v>
      </c>
      <c r="AP15" s="12">
        <f t="shared" si="2"/>
        <v>-1.228607450543185</v>
      </c>
      <c r="AQ15" s="12">
        <f t="shared" si="2"/>
        <v>-1.2827147235542422</v>
      </c>
      <c r="AR15" s="12">
        <f t="shared" si="2"/>
        <v>-1.3804557895442215</v>
      </c>
      <c r="AS15" s="12">
        <f t="shared" si="2"/>
        <v>-1.4221712828444759</v>
      </c>
      <c r="AT15" s="12">
        <f t="shared" si="2"/>
        <v>-1.5301650634385981</v>
      </c>
      <c r="AU15" s="12">
        <f t="shared" si="2"/>
        <v>-1.5706631975868168</v>
      </c>
      <c r="AV15" s="12">
        <f t="shared" si="2"/>
        <v>-1.5909094579320391</v>
      </c>
      <c r="AW15" s="12">
        <f t="shared" si="2"/>
        <v>-1.7834304803065955</v>
      </c>
      <c r="AX15" s="12">
        <f t="shared" si="2"/>
        <v>-1.8194459538839971</v>
      </c>
      <c r="AY15" s="12">
        <f t="shared" si="2"/>
        <v>-1.7848254273430073</v>
      </c>
      <c r="AZ15" s="12">
        <f t="shared" si="3"/>
        <v>-1.8120015939973821</v>
      </c>
      <c r="BA15" s="12">
        <f t="shared" si="3"/>
        <v>-1.819980418173367</v>
      </c>
      <c r="BB15" s="12">
        <f t="shared" si="3"/>
        <v>-1.8362269654553454</v>
      </c>
      <c r="BC15" s="12">
        <f t="shared" si="3"/>
        <v>-1.8310689380250136</v>
      </c>
    </row>
    <row r="16" spans="1:55">
      <c r="A16" s="12" t="s">
        <v>31</v>
      </c>
      <c r="B16" s="12">
        <v>2.8657332033668199</v>
      </c>
      <c r="C16" s="12">
        <v>2.8683517361636199</v>
      </c>
      <c r="D16" s="12">
        <v>2.8683517361636199</v>
      </c>
      <c r="E16" s="12">
        <v>2.8683517361636199</v>
      </c>
      <c r="F16" s="12">
        <v>2.8683517361636199</v>
      </c>
      <c r="G16" s="12">
        <v>2.88874356031867</v>
      </c>
      <c r="H16" s="12">
        <v>3.0853080889314799</v>
      </c>
      <c r="I16" s="12">
        <v>3.0913088932574699</v>
      </c>
      <c r="J16" s="12">
        <v>3.0913088932574699</v>
      </c>
      <c r="K16" s="12">
        <v>3.0913198038107899</v>
      </c>
      <c r="L16" s="12">
        <v>3.09386196273435</v>
      </c>
      <c r="M16" s="12">
        <v>3.0940256210341501</v>
      </c>
      <c r="N16" s="12">
        <v>3.2791995319809102</v>
      </c>
      <c r="O16" s="12">
        <v>3.2982384475242799</v>
      </c>
      <c r="P16" s="12">
        <v>3.3674877294462102</v>
      </c>
      <c r="Q16" s="12">
        <v>3.3693643446172499</v>
      </c>
      <c r="R16" s="12">
        <v>3.8030479285332599</v>
      </c>
      <c r="S16" s="12">
        <v>3.8107944213904501</v>
      </c>
      <c r="T16" s="12">
        <v>3.8376780247708799</v>
      </c>
      <c r="U16" s="12">
        <v>10.639295143341799</v>
      </c>
      <c r="V16" s="12">
        <v>10.643462974709999</v>
      </c>
      <c r="W16" s="12">
        <v>10.643462974709999</v>
      </c>
      <c r="X16" s="12">
        <v>10.6502275177684</v>
      </c>
      <c r="Y16" s="12">
        <v>10.661934541480701</v>
      </c>
      <c r="Z16" s="12">
        <v>10.827076676532</v>
      </c>
      <c r="AA16" s="12">
        <v>10.827076676532</v>
      </c>
      <c r="AC16" s="12" t="s">
        <v>31</v>
      </c>
      <c r="AD16" s="12">
        <f t="shared" si="0"/>
        <v>-1.0635823688026509</v>
      </c>
      <c r="AE16" s="12">
        <f t="shared" si="4"/>
        <v>-1.2295283075591932</v>
      </c>
      <c r="AF16" s="12">
        <f t="shared" si="5"/>
        <v>-1.3121473943607946</v>
      </c>
      <c r="AG16" s="12">
        <f t="shared" si="6"/>
        <v>-1.4140201932964498</v>
      </c>
      <c r="AH16" s="12">
        <f t="shared" si="7"/>
        <v>-1.4554412642033236</v>
      </c>
      <c r="AI16" s="12">
        <f t="shared" si="8"/>
        <v>-1.4829979115160947</v>
      </c>
      <c r="AJ16" s="12">
        <f t="shared" si="2"/>
        <v>-1.5909001361824153</v>
      </c>
      <c r="AK16" s="12">
        <f t="shared" si="2"/>
        <v>-1.6839548325512481</v>
      </c>
      <c r="AL16" s="12">
        <f t="shared" si="2"/>
        <v>-1.8313989967541728</v>
      </c>
      <c r="AM16" s="12">
        <f t="shared" si="2"/>
        <v>-1.8984805561301756</v>
      </c>
      <c r="AN16" s="12">
        <f t="shared" si="2"/>
        <v>-1.9104969503075648</v>
      </c>
      <c r="AO16" s="12">
        <f t="shared" si="2"/>
        <v>-1.9734983225650191</v>
      </c>
      <c r="AP16" s="12">
        <f t="shared" si="2"/>
        <v>-1.9777819625601647</v>
      </c>
      <c r="AQ16" s="12">
        <f t="shared" si="2"/>
        <v>-2.0354511139317637</v>
      </c>
      <c r="AR16" s="12">
        <f t="shared" si="2"/>
        <v>-2.1396667007121102</v>
      </c>
      <c r="AS16" s="12">
        <f t="shared" si="2"/>
        <v>-2.1718220979503871</v>
      </c>
      <c r="AT16" s="12">
        <f t="shared" si="2"/>
        <v>-2.2194086667622015</v>
      </c>
      <c r="AU16" s="12">
        <f t="shared" si="2"/>
        <v>-2.2690295987420326</v>
      </c>
      <c r="AV16" s="12">
        <f t="shared" si="2"/>
        <v>-2.286452033830884</v>
      </c>
      <c r="AW16" s="12">
        <f t="shared" si="2"/>
        <v>-0.85365914833719925</v>
      </c>
      <c r="AX16" s="12">
        <f t="shared" si="2"/>
        <v>-0.89142001370673429</v>
      </c>
      <c r="AY16" s="12">
        <f t="shared" si="2"/>
        <v>-0.90993021313637512</v>
      </c>
      <c r="AZ16" s="12">
        <f t="shared" si="3"/>
        <v>-0.92951574112776025</v>
      </c>
      <c r="BA16" s="12">
        <f t="shared" si="3"/>
        <v>-0.93273921046182806</v>
      </c>
      <c r="BB16" s="12">
        <f t="shared" si="3"/>
        <v>-0.90304411924810835</v>
      </c>
      <c r="BC16" s="12">
        <f t="shared" si="3"/>
        <v>-0.90375264207544703</v>
      </c>
    </row>
    <row r="17" spans="1:55">
      <c r="A17" s="12" t="s">
        <v>32</v>
      </c>
      <c r="B17" s="12">
        <v>0.31257968795850599</v>
      </c>
      <c r="C17" s="12">
        <v>0.34539813474471198</v>
      </c>
      <c r="D17" s="12">
        <v>0.34539813474471198</v>
      </c>
      <c r="E17" s="12">
        <v>0.34539813474471198</v>
      </c>
      <c r="F17" s="12">
        <v>0.34539813474471198</v>
      </c>
      <c r="G17" s="12">
        <v>0.47707058414984299</v>
      </c>
      <c r="H17" s="12">
        <v>4.4994446492334497</v>
      </c>
      <c r="I17" s="12">
        <v>6.2173088047834897</v>
      </c>
      <c r="J17" s="12">
        <v>8.77828668913698</v>
      </c>
      <c r="K17" s="12">
        <v>9.4363784153431407</v>
      </c>
      <c r="L17" s="12">
        <v>10.277427643155701</v>
      </c>
      <c r="M17" s="12">
        <v>10.3435771024914</v>
      </c>
      <c r="N17" s="12">
        <v>10.599034183722599</v>
      </c>
      <c r="O17" s="12">
        <v>10.613143980149999</v>
      </c>
      <c r="P17" s="12">
        <v>11.340375132644199</v>
      </c>
      <c r="Q17" s="12">
        <v>11.6888486619684</v>
      </c>
      <c r="R17" s="12">
        <v>12.2460930742541</v>
      </c>
      <c r="S17" s="12">
        <v>13.400590504235099</v>
      </c>
      <c r="T17" s="12">
        <v>14.214786981228301</v>
      </c>
      <c r="U17" s="12">
        <v>14.214943598544799</v>
      </c>
      <c r="V17" s="12">
        <v>14.2185457968255</v>
      </c>
      <c r="W17" s="12">
        <v>14.2638366771842</v>
      </c>
      <c r="X17" s="12">
        <v>14.2869448503443</v>
      </c>
      <c r="Y17" s="12">
        <v>14.2869448503443</v>
      </c>
      <c r="Z17" s="12">
        <v>14.2869733262201</v>
      </c>
      <c r="AA17" s="12">
        <v>14.2869733262201</v>
      </c>
      <c r="AC17" s="12" t="s">
        <v>32</v>
      </c>
      <c r="AD17" s="12">
        <f t="shared" si="0"/>
        <v>-1.6136417745293756</v>
      </c>
      <c r="AE17" s="12">
        <f t="shared" si="4"/>
        <v>-1.7875869670215689</v>
      </c>
      <c r="AF17" s="12">
        <f t="shared" si="5"/>
        <v>-1.8756526038185035</v>
      </c>
      <c r="AG17" s="12">
        <f t="shared" si="6"/>
        <v>-1.9708867060050668</v>
      </c>
      <c r="AH17" s="12">
        <f t="shared" si="7"/>
        <v>-2.0127758826386759</v>
      </c>
      <c r="AI17" s="12">
        <f t="shared" si="8"/>
        <v>-2.0095990629656946</v>
      </c>
      <c r="AJ17" s="12">
        <f t="shared" si="2"/>
        <v>-1.2785057856876012</v>
      </c>
      <c r="AK17" s="12">
        <f t="shared" si="2"/>
        <v>-0.99638485638439056</v>
      </c>
      <c r="AL17" s="12">
        <f t="shared" si="2"/>
        <v>-0.61869551059814576</v>
      </c>
      <c r="AM17" s="12">
        <f t="shared" si="2"/>
        <v>-0.55686932739627037</v>
      </c>
      <c r="AN17" s="12">
        <f t="shared" si="2"/>
        <v>-0.39852171972593775</v>
      </c>
      <c r="AO17" s="12">
        <f t="shared" si="2"/>
        <v>-0.4337218916260358</v>
      </c>
      <c r="AP17" s="12">
        <f t="shared" si="2"/>
        <v>-0.4298744258659643</v>
      </c>
      <c r="AQ17" s="12">
        <f t="shared" si="2"/>
        <v>-0.47283389651471369</v>
      </c>
      <c r="AR17" s="12">
        <f t="shared" si="2"/>
        <v>-0.38740501022183194</v>
      </c>
      <c r="AS17" s="12">
        <f t="shared" si="2"/>
        <v>-0.38645431799944124</v>
      </c>
      <c r="AT17" s="12">
        <f t="shared" si="2"/>
        <v>-0.32427642777435051</v>
      </c>
      <c r="AU17" s="12">
        <f t="shared" si="2"/>
        <v>-9.0226539287699664E-2</v>
      </c>
      <c r="AV17" s="12">
        <f t="shared" si="2"/>
        <v>8.2413663501033185E-2</v>
      </c>
      <c r="AW17" s="12">
        <f t="shared" si="2"/>
        <v>3.1772261696646563E-2</v>
      </c>
      <c r="AX17" s="12">
        <f t="shared" si="2"/>
        <v>3.5583349146129178E-3</v>
      </c>
      <c r="AY17" s="12">
        <f t="shared" si="2"/>
        <v>2.849862746101797E-3</v>
      </c>
      <c r="AZ17" s="12">
        <f t="shared" si="3"/>
        <v>-4.7754416136539489E-3</v>
      </c>
      <c r="BA17" s="12">
        <f t="shared" si="3"/>
        <v>-9.124340859297763E-3</v>
      </c>
      <c r="BB17" s="12">
        <f t="shared" si="3"/>
        <v>-1.6544235197595167E-2</v>
      </c>
      <c r="BC17" s="12">
        <f t="shared" si="3"/>
        <v>-1.6916486726731985E-2</v>
      </c>
    </row>
    <row r="18" spans="1:55">
      <c r="A18" s="12" t="s">
        <v>45</v>
      </c>
      <c r="B18" s="12">
        <v>5.5201109213402599</v>
      </c>
      <c r="C18" s="12">
        <v>5.5201109213402599</v>
      </c>
      <c r="D18" s="12">
        <v>5.5533335395758998</v>
      </c>
      <c r="E18" s="12">
        <v>5.7389618447700101</v>
      </c>
      <c r="F18" s="12">
        <v>5.8610002303805899</v>
      </c>
      <c r="G18" s="12">
        <v>5.9022191234924399</v>
      </c>
      <c r="H18" s="12">
        <v>5.9052653234452697</v>
      </c>
      <c r="I18" s="12">
        <v>7.8991935800749804</v>
      </c>
      <c r="J18" s="12">
        <v>7.9004310988058304</v>
      </c>
      <c r="K18" s="12">
        <v>7.9004310988058304</v>
      </c>
      <c r="L18" s="12">
        <v>7.9004310988058304</v>
      </c>
      <c r="M18" s="12">
        <v>7.9230872109550603</v>
      </c>
      <c r="N18" s="12">
        <v>7.9661147852888998</v>
      </c>
      <c r="O18" s="12">
        <v>7.9895324474263498</v>
      </c>
      <c r="P18" s="12">
        <v>8.0200390151712</v>
      </c>
      <c r="Q18" s="12">
        <v>8.0206101776623608</v>
      </c>
      <c r="R18" s="12">
        <v>8.5144753450162707</v>
      </c>
      <c r="S18" s="12">
        <v>8.5152368950044792</v>
      </c>
      <c r="T18" s="12">
        <v>8.6526014741277795</v>
      </c>
      <c r="U18" s="12">
        <v>8.7092417545008693</v>
      </c>
      <c r="V18" s="12">
        <v>8.7684522660841608</v>
      </c>
      <c r="W18" s="12">
        <v>8.7970103906420203</v>
      </c>
      <c r="X18" s="12">
        <v>9.0269984870813094</v>
      </c>
      <c r="Y18" s="12">
        <v>9.0269984870813094</v>
      </c>
      <c r="Z18" s="12">
        <v>9.0269984870813094</v>
      </c>
      <c r="AA18" s="12">
        <v>9.0269984870813094</v>
      </c>
      <c r="AC18" s="12" t="s">
        <v>45</v>
      </c>
      <c r="AD18" s="12">
        <f t="shared" si="0"/>
        <v>-0.49171490321109274</v>
      </c>
      <c r="AE18" s="12">
        <f t="shared" si="4"/>
        <v>-0.64297880650437444</v>
      </c>
      <c r="AF18" s="12">
        <f t="shared" si="5"/>
        <v>-0.71245295976197243</v>
      </c>
      <c r="AG18" s="12">
        <f t="shared" si="6"/>
        <v>-0.7804189096157973</v>
      </c>
      <c r="AH18" s="12">
        <f t="shared" si="7"/>
        <v>-0.79434840633327908</v>
      </c>
      <c r="AI18" s="12">
        <f t="shared" si="8"/>
        <v>-0.82499008163466481</v>
      </c>
      <c r="AJ18" s="12">
        <f t="shared" si="2"/>
        <v>-0.96794848255217825</v>
      </c>
      <c r="AK18" s="12">
        <f t="shared" si="2"/>
        <v>-0.62645091281686061</v>
      </c>
      <c r="AL18" s="12">
        <f t="shared" si="2"/>
        <v>-0.80589134166108412</v>
      </c>
      <c r="AM18" s="12">
        <f t="shared" si="2"/>
        <v>-0.88163294153607952</v>
      </c>
      <c r="AN18" s="12">
        <f t="shared" si="2"/>
        <v>-0.89882478064600202</v>
      </c>
      <c r="AO18" s="12">
        <f t="shared" si="2"/>
        <v>-0.947824494503826</v>
      </c>
      <c r="AP18" s="12">
        <f t="shared" si="2"/>
        <v>-0.98665145352384331</v>
      </c>
      <c r="AQ18" s="12">
        <f t="shared" si="2"/>
        <v>-1.0332923377840577</v>
      </c>
      <c r="AR18" s="12">
        <f t="shared" si="2"/>
        <v>-1.1171403600356873</v>
      </c>
      <c r="AS18" s="12">
        <f t="shared" si="2"/>
        <v>-1.1736611386670577</v>
      </c>
      <c r="AT18" s="12">
        <f t="shared" si="2"/>
        <v>-1.1618781390291435</v>
      </c>
      <c r="AU18" s="12">
        <f t="shared" si="2"/>
        <v>-1.2001795871267018</v>
      </c>
      <c r="AV18" s="12">
        <f t="shared" si="2"/>
        <v>-1.1873109298567355</v>
      </c>
      <c r="AW18" s="12">
        <f t="shared" si="2"/>
        <v>-1.3315948053046307</v>
      </c>
      <c r="AX18" s="12">
        <f t="shared" si="2"/>
        <v>-1.3608060590516384</v>
      </c>
      <c r="AY18" s="12">
        <f t="shared" si="2"/>
        <v>-1.3754636824152904</v>
      </c>
      <c r="AZ18" s="12">
        <f t="shared" si="3"/>
        <v>-1.342268551628532</v>
      </c>
      <c r="BA18" s="12">
        <f t="shared" si="3"/>
        <v>-1.3493038880850357</v>
      </c>
      <c r="BB18" s="12">
        <f t="shared" si="3"/>
        <v>-1.364262839863289</v>
      </c>
      <c r="BC18" s="12">
        <f t="shared" si="3"/>
        <v>-1.3651463143411882</v>
      </c>
    </row>
    <row r="19" spans="1:55">
      <c r="A19" s="12" t="s">
        <v>12</v>
      </c>
      <c r="B19" s="12">
        <v>5.2618938648267397</v>
      </c>
      <c r="C19" s="12">
        <v>5.4548272677370502</v>
      </c>
      <c r="D19" s="12">
        <v>6.9366999286102997</v>
      </c>
      <c r="E19" s="12">
        <v>6.9554932151113302</v>
      </c>
      <c r="F19" s="12">
        <v>7.9190176632472298</v>
      </c>
      <c r="G19" s="12">
        <v>7.9721043905356996</v>
      </c>
      <c r="H19" s="12">
        <v>13.5609100952424</v>
      </c>
      <c r="I19" s="12">
        <v>14.1277005860352</v>
      </c>
      <c r="J19" s="12">
        <v>14.7495770384126</v>
      </c>
      <c r="K19" s="12">
        <v>16.534642923464599</v>
      </c>
      <c r="L19" s="12">
        <v>16.9293291436516</v>
      </c>
      <c r="M19" s="12">
        <v>16.951104364701202</v>
      </c>
      <c r="N19" s="12">
        <v>16.966226352557999</v>
      </c>
      <c r="O19" s="12">
        <v>17</v>
      </c>
      <c r="P19" s="12">
        <v>17</v>
      </c>
      <c r="Q19" s="12">
        <v>17</v>
      </c>
      <c r="R19" s="12">
        <v>17</v>
      </c>
      <c r="S19" s="12">
        <v>17</v>
      </c>
      <c r="T19" s="12">
        <v>17</v>
      </c>
      <c r="U19" s="12">
        <v>17</v>
      </c>
      <c r="V19" s="12">
        <v>17</v>
      </c>
      <c r="W19" s="12">
        <v>17</v>
      </c>
      <c r="X19" s="12">
        <v>17</v>
      </c>
      <c r="Y19" s="12">
        <v>17</v>
      </c>
      <c r="Z19" s="12">
        <v>17</v>
      </c>
      <c r="AA19" s="12">
        <v>17</v>
      </c>
      <c r="AC19" s="12" t="s">
        <v>12</v>
      </c>
      <c r="AD19" s="12">
        <f t="shared" si="0"/>
        <v>-0.54734599620928093</v>
      </c>
      <c r="AE19" s="12">
        <f t="shared" si="4"/>
        <v>-0.65741906739308997</v>
      </c>
      <c r="AF19" s="12">
        <f t="shared" si="5"/>
        <v>-0.40347614529690473</v>
      </c>
      <c r="AG19" s="12">
        <f t="shared" si="6"/>
        <v>-0.51190601210487563</v>
      </c>
      <c r="AH19" s="12">
        <f t="shared" si="7"/>
        <v>-0.33972079842366176</v>
      </c>
      <c r="AI19" s="12">
        <f t="shared" si="8"/>
        <v>-0.37302002774903442</v>
      </c>
      <c r="AJ19" s="12">
        <f t="shared" si="2"/>
        <v>0.72324616104991846</v>
      </c>
      <c r="AK19" s="12">
        <f t="shared" si="2"/>
        <v>0.74352174708400509</v>
      </c>
      <c r="AL19" s="12">
        <f t="shared" si="2"/>
        <v>0.65463540141335008</v>
      </c>
      <c r="AM19" s="12">
        <f t="shared" si="2"/>
        <v>0.94400118486511908</v>
      </c>
      <c r="AN19" s="12">
        <f t="shared" si="2"/>
        <v>1.0015504383709917</v>
      </c>
      <c r="AO19" s="12">
        <f t="shared" si="2"/>
        <v>0.96969110173784012</v>
      </c>
      <c r="AP19" s="12">
        <f t="shared" si="2"/>
        <v>0.91658013419373607</v>
      </c>
      <c r="AQ19" s="12">
        <f t="shared" si="2"/>
        <v>0.89153248351137271</v>
      </c>
      <c r="AR19" s="12">
        <f t="shared" si="2"/>
        <v>0.85645349875897292</v>
      </c>
      <c r="AS19" s="12">
        <f t="shared" si="2"/>
        <v>0.75332287390998109</v>
      </c>
      <c r="AT19" s="12">
        <f t="shared" si="2"/>
        <v>0.74278908243375552</v>
      </c>
      <c r="AU19" s="12">
        <f t="shared" si="2"/>
        <v>0.72755981965594418</v>
      </c>
      <c r="AV19" s="12">
        <f t="shared" si="2"/>
        <v>0.71821652609166919</v>
      </c>
      <c r="AW19" s="12">
        <f t="shared" si="2"/>
        <v>0.72143078027275931</v>
      </c>
      <c r="AX19" s="12">
        <f t="shared" si="2"/>
        <v>0.69986144546744444</v>
      </c>
      <c r="AY19" s="12">
        <f t="shared" si="2"/>
        <v>0.69270001929757297</v>
      </c>
      <c r="AZ19" s="12">
        <f t="shared" si="3"/>
        <v>0.68509710064243001</v>
      </c>
      <c r="BA19" s="12">
        <f t="shared" si="3"/>
        <v>0.68213385284754136</v>
      </c>
      <c r="BB19" s="12">
        <f t="shared" si="3"/>
        <v>0.67859150879887498</v>
      </c>
      <c r="BC19" s="12">
        <f t="shared" si="3"/>
        <v>0.67848293942386562</v>
      </c>
    </row>
    <row r="20" spans="1:55">
      <c r="A20" s="12" t="s">
        <v>33</v>
      </c>
      <c r="B20" s="12">
        <v>16.913789831174999</v>
      </c>
      <c r="C20" s="12">
        <v>16.980386178841002</v>
      </c>
      <c r="D20" s="12">
        <v>17</v>
      </c>
      <c r="E20" s="12">
        <v>17</v>
      </c>
      <c r="F20" s="12">
        <v>17</v>
      </c>
      <c r="G20" s="12">
        <v>17</v>
      </c>
      <c r="H20" s="12">
        <v>17</v>
      </c>
      <c r="I20" s="12">
        <v>17</v>
      </c>
      <c r="J20" s="12">
        <v>17</v>
      </c>
      <c r="K20" s="12">
        <v>17</v>
      </c>
      <c r="L20" s="12">
        <v>17</v>
      </c>
      <c r="M20" s="12">
        <v>17</v>
      </c>
      <c r="N20" s="12">
        <v>17</v>
      </c>
      <c r="O20" s="12">
        <v>17</v>
      </c>
      <c r="P20" s="12">
        <v>17</v>
      </c>
      <c r="Q20" s="12">
        <v>17</v>
      </c>
      <c r="R20" s="12">
        <v>17</v>
      </c>
      <c r="S20" s="12">
        <v>17</v>
      </c>
      <c r="T20" s="12">
        <v>17</v>
      </c>
      <c r="U20" s="12">
        <v>17</v>
      </c>
      <c r="V20" s="12">
        <v>17</v>
      </c>
      <c r="W20" s="12">
        <v>17</v>
      </c>
      <c r="X20" s="12">
        <v>17</v>
      </c>
      <c r="Y20" s="12">
        <v>17</v>
      </c>
      <c r="Z20" s="12">
        <v>17</v>
      </c>
      <c r="AA20" s="12">
        <v>17</v>
      </c>
      <c r="AC20" s="12" t="s">
        <v>33</v>
      </c>
      <c r="AD20" s="12">
        <f t="shared" si="0"/>
        <v>1.9629750370381636</v>
      </c>
      <c r="AE20" s="12">
        <f t="shared" si="4"/>
        <v>1.8919492411909422</v>
      </c>
      <c r="AF20" s="12">
        <f t="shared" si="5"/>
        <v>1.8441759761590826</v>
      </c>
      <c r="AG20" s="12">
        <f t="shared" si="6"/>
        <v>1.7051182970355081</v>
      </c>
      <c r="AH20" s="12">
        <f t="shared" si="7"/>
        <v>1.6663191948706637</v>
      </c>
      <c r="AI20" s="12">
        <f t="shared" si="8"/>
        <v>1.5982672363571593</v>
      </c>
      <c r="AJ20" s="12">
        <f t="shared" si="2"/>
        <v>1.482969293348124</v>
      </c>
      <c r="AK20" s="12">
        <f t="shared" si="2"/>
        <v>1.3752897878705979</v>
      </c>
      <c r="AL20" s="12">
        <f t="shared" si="2"/>
        <v>1.1345204772474728</v>
      </c>
      <c r="AM20" s="12">
        <f t="shared" si="2"/>
        <v>1.0423971678613897</v>
      </c>
      <c r="AN20" s="12">
        <f t="shared" si="2"/>
        <v>1.016425026991236</v>
      </c>
      <c r="AO20" s="12">
        <f t="shared" si="2"/>
        <v>0.98007634377680608</v>
      </c>
      <c r="AP20" s="12">
        <f t="shared" si="2"/>
        <v>0.9237221648412024</v>
      </c>
      <c r="AQ20" s="12">
        <f t="shared" si="2"/>
        <v>0.89153248351137271</v>
      </c>
      <c r="AR20" s="12">
        <f t="shared" si="2"/>
        <v>0.85645349875897292</v>
      </c>
      <c r="AS20" s="12">
        <f t="shared" si="2"/>
        <v>0.75332287390998109</v>
      </c>
      <c r="AT20" s="12">
        <f t="shared" si="2"/>
        <v>0.74278908243375552</v>
      </c>
      <c r="AU20" s="12">
        <f t="shared" si="2"/>
        <v>0.72755981965594418</v>
      </c>
      <c r="AV20" s="12">
        <f t="shared" si="2"/>
        <v>0.71821652609166919</v>
      </c>
      <c r="AW20" s="12">
        <f t="shared" si="2"/>
        <v>0.72143078027275931</v>
      </c>
      <c r="AX20" s="12">
        <f t="shared" si="2"/>
        <v>0.69986144546744444</v>
      </c>
      <c r="AY20" s="12">
        <f t="shared" si="2"/>
        <v>0.69270001929757297</v>
      </c>
      <c r="AZ20" s="12">
        <f t="shared" si="3"/>
        <v>0.68509710064243001</v>
      </c>
      <c r="BA20" s="12">
        <f t="shared" si="3"/>
        <v>0.68213385284754136</v>
      </c>
      <c r="BB20" s="12">
        <f t="shared" si="3"/>
        <v>0.67859150879887498</v>
      </c>
      <c r="BC20" s="12">
        <f t="shared" si="3"/>
        <v>0.67848293942386562</v>
      </c>
    </row>
    <row r="21" spans="1:55">
      <c r="A21" s="12" t="s">
        <v>14</v>
      </c>
      <c r="B21" s="12">
        <v>5.7743307604664702</v>
      </c>
      <c r="C21" s="12">
        <v>6.5683178973201297</v>
      </c>
      <c r="D21" s="12">
        <v>6.5683178973201297</v>
      </c>
      <c r="E21" s="12">
        <v>6.5683178973201297</v>
      </c>
      <c r="F21" s="12">
        <v>6.5683178973201297</v>
      </c>
      <c r="G21" s="12">
        <v>6.5683178973201297</v>
      </c>
      <c r="H21" s="12">
        <v>6.6318325296255702</v>
      </c>
      <c r="I21" s="12">
        <v>6.6318325296255702</v>
      </c>
      <c r="J21" s="12">
        <v>15.864836399849899</v>
      </c>
      <c r="K21" s="12">
        <v>15.864836399849899</v>
      </c>
      <c r="L21" s="12">
        <v>16.797396690328299</v>
      </c>
      <c r="M21" s="12">
        <v>16.797396690328299</v>
      </c>
      <c r="N21" s="12">
        <v>16.815913398209499</v>
      </c>
      <c r="O21" s="12">
        <v>17</v>
      </c>
      <c r="P21" s="12">
        <v>17</v>
      </c>
      <c r="Q21" s="12">
        <v>17</v>
      </c>
      <c r="R21" s="12">
        <v>17</v>
      </c>
      <c r="S21" s="12">
        <v>17</v>
      </c>
      <c r="T21" s="12">
        <v>17</v>
      </c>
      <c r="U21" s="12">
        <v>17</v>
      </c>
      <c r="V21" s="12">
        <v>17</v>
      </c>
      <c r="W21" s="12">
        <v>17</v>
      </c>
      <c r="X21" s="12">
        <v>17</v>
      </c>
      <c r="Y21" s="12">
        <v>17</v>
      </c>
      <c r="Z21" s="12">
        <v>17</v>
      </c>
      <c r="AA21" s="12">
        <v>17</v>
      </c>
      <c r="AC21" s="12" t="s">
        <v>14</v>
      </c>
      <c r="AD21" s="12">
        <f t="shared" si="0"/>
        <v>-0.43694498327098935</v>
      </c>
      <c r="AE21" s="12">
        <f t="shared" si="4"/>
        <v>-0.41112318318833119</v>
      </c>
      <c r="AF21" s="12">
        <f t="shared" si="5"/>
        <v>-0.48575478632537145</v>
      </c>
      <c r="AG21" s="12">
        <f t="shared" si="6"/>
        <v>-0.59736337798904415</v>
      </c>
      <c r="AH21" s="12">
        <f t="shared" si="7"/>
        <v>-0.63809796169782207</v>
      </c>
      <c r="AI21" s="12">
        <f t="shared" si="8"/>
        <v>-0.67954400136467008</v>
      </c>
      <c r="AJ21" s="12">
        <f t="shared" si="2"/>
        <v>-0.80744383481358983</v>
      </c>
      <c r="AK21" s="12">
        <f t="shared" si="2"/>
        <v>-0.90520952827277501</v>
      </c>
      <c r="AL21" s="12">
        <f t="shared" si="2"/>
        <v>0.89245572780236715</v>
      </c>
      <c r="AM21" s="12">
        <f t="shared" si="2"/>
        <v>0.80237602295921784</v>
      </c>
      <c r="AN21" s="12">
        <f t="shared" si="2"/>
        <v>0.97378169365437095</v>
      </c>
      <c r="AO21" s="12">
        <f t="shared" si="2"/>
        <v>0.93704419180703913</v>
      </c>
      <c r="AP21" s="12">
        <f t="shared" si="2"/>
        <v>0.88479382125517092</v>
      </c>
      <c r="AQ21" s="12">
        <f t="shared" si="2"/>
        <v>0.89153248351137271</v>
      </c>
      <c r="AR21" s="12">
        <f t="shared" si="2"/>
        <v>0.85645349875897292</v>
      </c>
      <c r="AS21" s="12">
        <f t="shared" si="2"/>
        <v>0.75332287390998109</v>
      </c>
      <c r="AT21" s="12">
        <f t="shared" si="2"/>
        <v>0.74278908243375552</v>
      </c>
      <c r="AU21" s="12">
        <f t="shared" si="2"/>
        <v>0.72755981965594418</v>
      </c>
      <c r="AV21" s="12">
        <f t="shared" si="2"/>
        <v>0.71821652609166919</v>
      </c>
      <c r="AW21" s="12">
        <f t="shared" si="2"/>
        <v>0.72143078027275931</v>
      </c>
      <c r="AX21" s="12">
        <f t="shared" si="2"/>
        <v>0.69986144546744444</v>
      </c>
      <c r="AY21" s="12">
        <f t="shared" si="2"/>
        <v>0.69270001929757297</v>
      </c>
      <c r="AZ21" s="12">
        <f t="shared" si="3"/>
        <v>0.68509710064243001</v>
      </c>
      <c r="BA21" s="12">
        <f t="shared" si="3"/>
        <v>0.68213385284754136</v>
      </c>
      <c r="BB21" s="12">
        <f t="shared" si="3"/>
        <v>0.67859150879887498</v>
      </c>
      <c r="BC21" s="12">
        <f t="shared" si="3"/>
        <v>0.67848293942386562</v>
      </c>
    </row>
    <row r="22" spans="1:55">
      <c r="A22" s="12" t="s">
        <v>16</v>
      </c>
      <c r="B22" s="12">
        <v>11.4598864940398</v>
      </c>
      <c r="C22" s="12">
        <v>11.4598864940398</v>
      </c>
      <c r="D22" s="12">
        <v>11.5961092592448</v>
      </c>
      <c r="E22" s="12">
        <v>11.5961092592448</v>
      </c>
      <c r="F22" s="12">
        <v>11.6218705844698</v>
      </c>
      <c r="G22" s="12">
        <v>12.003216262422001</v>
      </c>
      <c r="H22" s="12">
        <v>12.003216262422001</v>
      </c>
      <c r="I22" s="12">
        <v>17</v>
      </c>
      <c r="J22" s="12">
        <v>17</v>
      </c>
      <c r="K22" s="12">
        <v>17</v>
      </c>
      <c r="L22" s="12">
        <v>17</v>
      </c>
      <c r="M22" s="12">
        <v>17</v>
      </c>
      <c r="N22" s="12">
        <v>17</v>
      </c>
      <c r="O22" s="12">
        <v>17</v>
      </c>
      <c r="P22" s="12">
        <v>17</v>
      </c>
      <c r="Q22" s="12">
        <v>17</v>
      </c>
      <c r="R22" s="12">
        <v>17</v>
      </c>
      <c r="S22" s="12">
        <v>17</v>
      </c>
      <c r="T22" s="12">
        <v>17</v>
      </c>
      <c r="U22" s="12">
        <v>17</v>
      </c>
      <c r="V22" s="12">
        <v>17</v>
      </c>
      <c r="W22" s="12">
        <v>17</v>
      </c>
      <c r="X22" s="12">
        <v>17</v>
      </c>
      <c r="Y22" s="12">
        <v>17</v>
      </c>
      <c r="Z22" s="12">
        <v>17</v>
      </c>
      <c r="AA22" s="12">
        <v>17</v>
      </c>
      <c r="AC22" s="12" t="s">
        <v>16</v>
      </c>
      <c r="AD22" s="12">
        <f t="shared" si="0"/>
        <v>0.78796898651643588</v>
      </c>
      <c r="AE22" s="12">
        <f t="shared" si="4"/>
        <v>0.67085557861624856</v>
      </c>
      <c r="AF22" s="12">
        <f t="shared" si="5"/>
        <v>0.63720943422852183</v>
      </c>
      <c r="AG22" s="12">
        <f t="shared" si="6"/>
        <v>0.51237111763025245</v>
      </c>
      <c r="AH22" s="12">
        <f t="shared" si="7"/>
        <v>0.47826020559130367</v>
      </c>
      <c r="AI22" s="12">
        <f t="shared" si="8"/>
        <v>0.50719390437775425</v>
      </c>
      <c r="AJ22" s="12">
        <f t="shared" si="2"/>
        <v>0.37913883306329427</v>
      </c>
      <c r="AK22" s="12">
        <f t="shared" si="2"/>
        <v>1.3752897878705979</v>
      </c>
      <c r="AL22" s="12">
        <f t="shared" si="2"/>
        <v>1.1345204772474728</v>
      </c>
      <c r="AM22" s="12">
        <f t="shared" si="2"/>
        <v>1.0423971678613897</v>
      </c>
      <c r="AN22" s="12">
        <f t="shared" si="2"/>
        <v>1.016425026991236</v>
      </c>
      <c r="AO22" s="12">
        <f t="shared" si="2"/>
        <v>0.98007634377680608</v>
      </c>
      <c r="AP22" s="12">
        <f t="shared" si="2"/>
        <v>0.9237221648412024</v>
      </c>
      <c r="AQ22" s="12">
        <f t="shared" si="2"/>
        <v>0.89153248351137271</v>
      </c>
      <c r="AR22" s="12">
        <f t="shared" si="2"/>
        <v>0.85645349875897292</v>
      </c>
      <c r="AS22" s="12">
        <f t="shared" si="2"/>
        <v>0.75332287390998109</v>
      </c>
      <c r="AT22" s="12">
        <f t="shared" si="2"/>
        <v>0.74278908243375552</v>
      </c>
      <c r="AU22" s="12">
        <f t="shared" si="2"/>
        <v>0.72755981965594418</v>
      </c>
      <c r="AV22" s="12">
        <f t="shared" si="2"/>
        <v>0.71821652609166919</v>
      </c>
      <c r="AW22" s="12">
        <f t="shared" si="2"/>
        <v>0.72143078027275931</v>
      </c>
      <c r="AX22" s="12">
        <f t="shared" si="2"/>
        <v>0.69986144546744444</v>
      </c>
      <c r="AY22" s="12">
        <f t="shared" si="2"/>
        <v>0.69270001929757297</v>
      </c>
      <c r="AZ22" s="12">
        <f t="shared" si="3"/>
        <v>0.68509710064243001</v>
      </c>
      <c r="BA22" s="12">
        <f t="shared" si="3"/>
        <v>0.68213385284754136</v>
      </c>
      <c r="BB22" s="12">
        <f t="shared" si="3"/>
        <v>0.67859150879887498</v>
      </c>
      <c r="BC22" s="12">
        <f t="shared" si="3"/>
        <v>0.67848293942386562</v>
      </c>
    </row>
    <row r="23" spans="1:55">
      <c r="A23" s="12" t="s">
        <v>35</v>
      </c>
      <c r="B23" s="12">
        <v>8.5256650842834798</v>
      </c>
      <c r="C23" s="12">
        <v>8.54646242648667</v>
      </c>
      <c r="D23" s="12">
        <v>8.5555692424807699</v>
      </c>
      <c r="E23" s="12">
        <v>8.5882863177431297</v>
      </c>
      <c r="F23" s="12">
        <v>8.7184887693162096</v>
      </c>
      <c r="G23" s="12">
        <v>9.2534512397781992</v>
      </c>
      <c r="H23" s="12">
        <v>9.4138845699466405</v>
      </c>
      <c r="I23" s="12">
        <v>9.5297484049595003</v>
      </c>
      <c r="J23" s="12">
        <v>10.473667341568</v>
      </c>
      <c r="K23" s="12">
        <v>10.490984778518699</v>
      </c>
      <c r="L23" s="12">
        <v>10.527161724772901</v>
      </c>
      <c r="M23" s="12">
        <v>11.1146475752788</v>
      </c>
      <c r="N23" s="12">
        <v>11.139523859516499</v>
      </c>
      <c r="O23" s="12">
        <v>11.191234974516799</v>
      </c>
      <c r="P23" s="12">
        <v>11.3505956275485</v>
      </c>
      <c r="Q23" s="12">
        <v>11.665610586433299</v>
      </c>
      <c r="R23" s="12">
        <v>11.721349507328499</v>
      </c>
      <c r="S23" s="12">
        <v>11.8724821787855</v>
      </c>
      <c r="T23" s="12">
        <v>12.276835666906999</v>
      </c>
      <c r="U23" s="12">
        <v>12.466119558982401</v>
      </c>
      <c r="V23" s="12">
        <v>13.2522751397274</v>
      </c>
      <c r="W23" s="12">
        <v>13.318144417564</v>
      </c>
      <c r="X23" s="12">
        <v>13.3197395485426</v>
      </c>
      <c r="Y23" s="12">
        <v>13.361735096100601</v>
      </c>
      <c r="Z23" s="12">
        <v>13.4494686043179</v>
      </c>
      <c r="AA23" s="12">
        <v>13.4494686043179</v>
      </c>
      <c r="AC23" s="12" t="s">
        <v>35</v>
      </c>
      <c r="AD23" s="12">
        <f t="shared" si="0"/>
        <v>0.1558111177550367</v>
      </c>
      <c r="AE23" s="12">
        <f t="shared" si="4"/>
        <v>2.6427742658528593E-2</v>
      </c>
      <c r="AF23" s="12">
        <f t="shared" si="5"/>
        <v>-4.1899423757438818E-2</v>
      </c>
      <c r="AG23" s="12">
        <f t="shared" si="6"/>
        <v>-0.15151579306719976</v>
      </c>
      <c r="AH23" s="12">
        <f t="shared" si="7"/>
        <v>-0.16311314158825505</v>
      </c>
      <c r="AI23" s="12">
        <f t="shared" si="8"/>
        <v>-9.3231377759956741E-2</v>
      </c>
      <c r="AJ23" s="12">
        <f t="shared" si="2"/>
        <v>-0.19286574909230039</v>
      </c>
      <c r="AK23" s="12">
        <f t="shared" si="2"/>
        <v>-0.26780709521761248</v>
      </c>
      <c r="AL23" s="12">
        <f t="shared" si="2"/>
        <v>-0.25716886123189653</v>
      </c>
      <c r="AM23" s="12">
        <f t="shared" si="2"/>
        <v>-0.33388135748863529</v>
      </c>
      <c r="AN23" s="12">
        <f t="shared" si="2"/>
        <v>-0.34595844371018769</v>
      </c>
      <c r="AO23" s="12">
        <f t="shared" si="2"/>
        <v>-0.26994953362184648</v>
      </c>
      <c r="AP23" s="12">
        <f t="shared" si="2"/>
        <v>-0.3155783956314952</v>
      </c>
      <c r="AQ23" s="12">
        <f t="shared" si="2"/>
        <v>-0.34934153738549767</v>
      </c>
      <c r="AR23" s="12">
        <f t="shared" si="2"/>
        <v>-0.38515877485276423</v>
      </c>
      <c r="AS23" s="12">
        <f t="shared" si="2"/>
        <v>-0.39144122701276879</v>
      </c>
      <c r="AT23" s="12">
        <f t="shared" si="2"/>
        <v>-0.44206076194745425</v>
      </c>
      <c r="AU23" s="12">
        <f t="shared" si="2"/>
        <v>-0.43741297223212167</v>
      </c>
      <c r="AV23" s="12">
        <f t="shared" si="2"/>
        <v>-0.35997799017224985</v>
      </c>
      <c r="AW23" s="12">
        <f t="shared" si="2"/>
        <v>-0.40128589674664761</v>
      </c>
      <c r="AX23" s="12">
        <f t="shared" si="2"/>
        <v>-0.2383357302134208</v>
      </c>
      <c r="AY23" s="12">
        <f t="shared" si="2"/>
        <v>-0.23558106274307397</v>
      </c>
      <c r="AZ23" s="12">
        <f t="shared" si="3"/>
        <v>-0.25071529304725965</v>
      </c>
      <c r="BA23" s="12">
        <f t="shared" si="3"/>
        <v>-0.24485814951394719</v>
      </c>
      <c r="BB23" s="12">
        <f t="shared" si="3"/>
        <v>-0.23113094515755503</v>
      </c>
      <c r="BC23" s="12">
        <f t="shared" si="3"/>
        <v>-0.23158459472501464</v>
      </c>
    </row>
    <row r="24" spans="1:55">
      <c r="A24" s="12" t="s">
        <v>19</v>
      </c>
      <c r="B24" s="12">
        <v>4.24727838036761</v>
      </c>
      <c r="C24" s="12">
        <v>4.2504388331380598</v>
      </c>
      <c r="D24" s="12">
        <v>4.52639476332907</v>
      </c>
      <c r="E24" s="12">
        <v>4.7441812790153</v>
      </c>
      <c r="F24" s="12">
        <v>4.8994705529795803</v>
      </c>
      <c r="G24" s="12">
        <v>5.0373061553376797</v>
      </c>
      <c r="H24" s="12">
        <v>5.3557431263711299</v>
      </c>
      <c r="I24" s="12">
        <v>6.3502037922585997</v>
      </c>
      <c r="J24" s="12">
        <v>6.4174844219574601</v>
      </c>
      <c r="K24" s="12">
        <v>7.8987117595892</v>
      </c>
      <c r="L24" s="12">
        <v>7.9026409711416497</v>
      </c>
      <c r="M24" s="12">
        <v>9.9309398360835406</v>
      </c>
      <c r="N24" s="12">
        <v>9.9362926750100709</v>
      </c>
      <c r="O24" s="12">
        <v>10.5362092504459</v>
      </c>
      <c r="P24" s="12">
        <v>10.8318966560417</v>
      </c>
      <c r="Q24" s="12">
        <v>10.8610525446627</v>
      </c>
      <c r="R24" s="12">
        <v>10.8610525446627</v>
      </c>
      <c r="S24" s="12">
        <v>10.9019675953937</v>
      </c>
      <c r="T24" s="12">
        <v>10.902309265963501</v>
      </c>
      <c r="U24" s="12">
        <v>10.902309265963501</v>
      </c>
      <c r="V24" s="12">
        <v>10.902707881628199</v>
      </c>
      <c r="W24" s="12">
        <v>10.9121038222971</v>
      </c>
      <c r="X24" s="12">
        <v>10.9121322948446</v>
      </c>
      <c r="Y24" s="12">
        <v>10.9121322948446</v>
      </c>
      <c r="Z24" s="12">
        <v>10.9121322948446</v>
      </c>
      <c r="AA24" s="12">
        <v>10.9199337728546</v>
      </c>
      <c r="AC24" s="12" t="s">
        <v>19</v>
      </c>
      <c r="AD24" s="12">
        <f t="shared" si="0"/>
        <v>-0.76593794027162909</v>
      </c>
      <c r="AE24" s="12">
        <f t="shared" si="4"/>
        <v>-0.92382087316006978</v>
      </c>
      <c r="AF24" s="12">
        <f t="shared" si="5"/>
        <v>-0.9418211692620444</v>
      </c>
      <c r="AG24" s="12">
        <f t="shared" si="6"/>
        <v>-0.99998695250433234</v>
      </c>
      <c r="AH24" s="12">
        <f t="shared" si="7"/>
        <v>-1.0067557116309955</v>
      </c>
      <c r="AI24" s="12">
        <f t="shared" si="8"/>
        <v>-1.0138482599344176</v>
      </c>
      <c r="AJ24" s="12">
        <f t="shared" si="2"/>
        <v>-1.0893424374618808</v>
      </c>
      <c r="AK24" s="12">
        <f t="shared" si="2"/>
        <v>-0.96715433624456437</v>
      </c>
      <c r="AL24" s="12">
        <f t="shared" si="2"/>
        <v>-1.1221181090841121</v>
      </c>
      <c r="AM24" s="12">
        <f t="shared" si="2"/>
        <v>-0.88199648188145019</v>
      </c>
      <c r="AN24" s="12">
        <f t="shared" si="2"/>
        <v>-0.89835965338425605</v>
      </c>
      <c r="AO24" s="12">
        <f t="shared" si="2"/>
        <v>-0.52136443599130389</v>
      </c>
      <c r="AP24" s="12">
        <f t="shared" si="2"/>
        <v>-0.57002275230010213</v>
      </c>
      <c r="AQ24" s="12">
        <f t="shared" si="2"/>
        <v>-0.48926876812265907</v>
      </c>
      <c r="AR24" s="12">
        <f t="shared" si="2"/>
        <v>-0.49915716598814008</v>
      </c>
      <c r="AS24" s="12">
        <f t="shared" si="2"/>
        <v>-0.5641000061010143</v>
      </c>
      <c r="AT24" s="12">
        <f t="shared" si="2"/>
        <v>-0.63516366272699143</v>
      </c>
      <c r="AU24" s="12">
        <f t="shared" si="2"/>
        <v>-0.65791402619320372</v>
      </c>
      <c r="AV24" s="12">
        <f t="shared" si="2"/>
        <v>-0.67375213043951365</v>
      </c>
      <c r="AW24" s="12">
        <f t="shared" si="2"/>
        <v>-0.78852943316263335</v>
      </c>
      <c r="AX24" s="12">
        <f t="shared" si="2"/>
        <v>-0.82652121548956403</v>
      </c>
      <c r="AY24" s="12">
        <f t="shared" si="2"/>
        <v>-0.84219963242916596</v>
      </c>
      <c r="AZ24" s="12">
        <f t="shared" si="3"/>
        <v>-0.86291889571770641</v>
      </c>
      <c r="BA24" s="12">
        <f t="shared" si="3"/>
        <v>-0.8689914288946945</v>
      </c>
      <c r="BB24" s="12">
        <f t="shared" si="3"/>
        <v>-0.88125104176448998</v>
      </c>
      <c r="BC24" s="12">
        <f t="shared" si="3"/>
        <v>-0.87995163336410198</v>
      </c>
    </row>
    <row r="25" spans="1:55">
      <c r="A25" s="12" t="s">
        <v>36</v>
      </c>
      <c r="B25" s="12">
        <v>13.6680339268765</v>
      </c>
      <c r="C25" s="12">
        <v>13.6752455492098</v>
      </c>
      <c r="D25" s="12">
        <v>13.7058976210163</v>
      </c>
      <c r="E25" s="12">
        <v>13.7331503600403</v>
      </c>
      <c r="F25" s="12">
        <v>13.7681909317073</v>
      </c>
      <c r="G25" s="12">
        <v>13.861845112245399</v>
      </c>
      <c r="H25" s="12">
        <v>13.8773464355925</v>
      </c>
      <c r="I25" s="12">
        <v>13.8970757765609</v>
      </c>
      <c r="J25" s="12">
        <v>13.977323635490499</v>
      </c>
      <c r="K25" s="12">
        <v>14.037060751593399</v>
      </c>
      <c r="L25" s="12">
        <v>14.0399075886332</v>
      </c>
      <c r="M25" s="12">
        <v>14.045276030587999</v>
      </c>
      <c r="N25" s="12">
        <v>14.080151896222</v>
      </c>
      <c r="O25" s="12">
        <v>14.085537233352101</v>
      </c>
      <c r="P25" s="12">
        <v>14.1959894419424</v>
      </c>
      <c r="Q25" s="12">
        <v>14.2083567102695</v>
      </c>
      <c r="R25" s="12">
        <v>14.3398772024716</v>
      </c>
      <c r="S25" s="12">
        <v>14.367272729236999</v>
      </c>
      <c r="T25" s="12">
        <v>14.4301058862156</v>
      </c>
      <c r="U25" s="12">
        <v>14.6165568171449</v>
      </c>
      <c r="V25" s="12">
        <v>14.915783043269601</v>
      </c>
      <c r="W25" s="12">
        <v>14.946595619241499</v>
      </c>
      <c r="X25" s="12">
        <v>14.967752602523699</v>
      </c>
      <c r="Y25" s="12">
        <v>14.989560050055299</v>
      </c>
      <c r="Z25" s="12">
        <v>15.0302605273775</v>
      </c>
      <c r="AA25" s="12">
        <v>15.0302605273775</v>
      </c>
      <c r="AC25" s="12" t="s">
        <v>36</v>
      </c>
      <c r="AD25" s="12">
        <f t="shared" si="0"/>
        <v>1.2636991991076285</v>
      </c>
      <c r="AE25" s="12">
        <f t="shared" si="4"/>
        <v>1.1608766015398215</v>
      </c>
      <c r="AF25" s="12">
        <f t="shared" si="5"/>
        <v>1.1084336105442743</v>
      </c>
      <c r="AG25" s="12">
        <f t="shared" si="6"/>
        <v>0.98405899355698079</v>
      </c>
      <c r="AH25" s="12">
        <f t="shared" si="7"/>
        <v>0.95239442315871858</v>
      </c>
      <c r="AI25" s="12">
        <f t="shared" si="8"/>
        <v>0.91303503711263068</v>
      </c>
      <c r="AJ25" s="12">
        <f t="shared" si="2"/>
        <v>0.79314954081652078</v>
      </c>
      <c r="AK25" s="12">
        <f t="shared" si="2"/>
        <v>0.69279535577188223</v>
      </c>
      <c r="AL25" s="12">
        <f t="shared" si="2"/>
        <v>0.4899584099543654</v>
      </c>
      <c r="AM25" s="12">
        <f t="shared" si="2"/>
        <v>0.41590767279292856</v>
      </c>
      <c r="AN25" s="12">
        <f t="shared" si="2"/>
        <v>0.3933937072641327</v>
      </c>
      <c r="AO25" s="12">
        <f t="shared" si="2"/>
        <v>0.3525045085166546</v>
      </c>
      <c r="AP25" s="12">
        <f t="shared" si="2"/>
        <v>0.30626902540931333</v>
      </c>
      <c r="AQ25" s="12">
        <f t="shared" si="2"/>
        <v>0.26894211944276247</v>
      </c>
      <c r="AR25" s="12">
        <f t="shared" si="2"/>
        <v>0.24019491737679879</v>
      </c>
      <c r="AS25" s="12">
        <f t="shared" si="2"/>
        <v>0.15423406113270155</v>
      </c>
      <c r="AT25" s="12">
        <f t="shared" si="2"/>
        <v>0.14569592632080014</v>
      </c>
      <c r="AU25" s="12">
        <f t="shared" si="2"/>
        <v>0.12940380229194015</v>
      </c>
      <c r="AV25" s="12">
        <f t="shared" si="2"/>
        <v>0.1315662328873346</v>
      </c>
      <c r="AW25" s="12">
        <f t="shared" si="2"/>
        <v>0.13122302227571753</v>
      </c>
      <c r="AX25" s="12">
        <f t="shared" si="2"/>
        <v>0.17810316938940873</v>
      </c>
      <c r="AY25" s="12">
        <f t="shared" si="2"/>
        <v>0.17498920806136423</v>
      </c>
      <c r="AZ25" s="12">
        <f t="shared" si="3"/>
        <v>0.16833957038426128</v>
      </c>
      <c r="BA25" s="12">
        <f t="shared" si="3"/>
        <v>0.16989469378319072</v>
      </c>
      <c r="BB25" s="12">
        <f t="shared" si="3"/>
        <v>0.17390192096191506</v>
      </c>
      <c r="BC25" s="12">
        <f t="shared" si="3"/>
        <v>0.17360191036289174</v>
      </c>
    </row>
    <row r="26" spans="1:55">
      <c r="A26" s="12" t="s">
        <v>37</v>
      </c>
      <c r="B26" s="12">
        <v>6.0547586549564603</v>
      </c>
      <c r="C26" s="12">
        <v>6.2312998241611002</v>
      </c>
      <c r="D26" s="12">
        <v>6.6845012901817897</v>
      </c>
      <c r="E26" s="12">
        <v>6.7805093414056401</v>
      </c>
      <c r="F26" s="12">
        <v>6.8776042619632003</v>
      </c>
      <c r="G26" s="12">
        <v>6.8784129046217597</v>
      </c>
      <c r="H26" s="12">
        <v>6.8965259654568802</v>
      </c>
      <c r="I26" s="12">
        <v>6.9192951138116499</v>
      </c>
      <c r="J26" s="12">
        <v>7.0655247282398399</v>
      </c>
      <c r="K26" s="12">
        <v>7.0659713023614898</v>
      </c>
      <c r="L26" s="12">
        <v>7.1099607117695198</v>
      </c>
      <c r="M26" s="12">
        <v>7.9055971021976497</v>
      </c>
      <c r="N26" s="12">
        <v>8.3830031010192894</v>
      </c>
      <c r="O26" s="12">
        <v>9.3826539864948995</v>
      </c>
      <c r="P26" s="12">
        <v>9.6930672187690892</v>
      </c>
      <c r="Q26" s="12">
        <v>10.582588453766601</v>
      </c>
      <c r="R26" s="12">
        <v>10.8457378761982</v>
      </c>
      <c r="S26" s="12">
        <v>12.5898592376209</v>
      </c>
      <c r="T26" s="12">
        <v>12.6177529384029</v>
      </c>
      <c r="U26" s="12">
        <v>12.6777171293105</v>
      </c>
      <c r="V26" s="12">
        <v>13.754256433450999</v>
      </c>
      <c r="W26" s="12">
        <v>13.9024618391985</v>
      </c>
      <c r="X26" s="12">
        <v>14.4522909193891</v>
      </c>
      <c r="Y26" s="12">
        <v>14.5250216531464</v>
      </c>
      <c r="Z26" s="12">
        <v>14.5701567541348</v>
      </c>
      <c r="AA26" s="12">
        <v>14.5880717815525</v>
      </c>
      <c r="AC26" s="12" t="s">
        <v>37</v>
      </c>
      <c r="AD26" s="12">
        <f t="shared" si="0"/>
        <v>-0.37652871763656992</v>
      </c>
      <c r="AE26" s="12">
        <f t="shared" si="4"/>
        <v>-0.48566908606024578</v>
      </c>
      <c r="AF26" s="12">
        <f t="shared" si="5"/>
        <v>-0.4598050633129479</v>
      </c>
      <c r="AG26" s="12">
        <f t="shared" si="6"/>
        <v>-0.55052846615077289</v>
      </c>
      <c r="AH26" s="12">
        <f t="shared" si="7"/>
        <v>-0.56977486692166013</v>
      </c>
      <c r="AI26" s="12">
        <f t="shared" si="8"/>
        <v>-0.6118331676332982</v>
      </c>
      <c r="AJ26" s="12">
        <f t="shared" si="2"/>
        <v>-0.74897088652272192</v>
      </c>
      <c r="AK26" s="12">
        <f t="shared" si="2"/>
        <v>-0.84198155394401086</v>
      </c>
      <c r="AL26" s="12">
        <f t="shared" si="2"/>
        <v>-0.98392858789982507</v>
      </c>
      <c r="AM26" s="12">
        <f t="shared" si="2"/>
        <v>-1.0580727037790902</v>
      </c>
      <c r="AN26" s="12">
        <f t="shared" si="2"/>
        <v>-1.0652006027484695</v>
      </c>
      <c r="AO26" s="12">
        <f t="shared" si="2"/>
        <v>-0.95153932531896035</v>
      </c>
      <c r="AP26" s="12">
        <f t="shared" si="2"/>
        <v>-0.89849310069475619</v>
      </c>
      <c r="AQ26" s="12">
        <f t="shared" si="2"/>
        <v>-0.73569236288436257</v>
      </c>
      <c r="AR26" s="12">
        <f t="shared" si="2"/>
        <v>-0.74944631394913785</v>
      </c>
      <c r="AS26" s="12">
        <f t="shared" si="2"/>
        <v>-0.62385861574492529</v>
      </c>
      <c r="AT26" s="12">
        <f t="shared" si="2"/>
        <v>-0.6386012046843732</v>
      </c>
      <c r="AU26" s="12">
        <f t="shared" si="2"/>
        <v>-0.27442480052646473</v>
      </c>
      <c r="AV26" s="12">
        <f t="shared" si="2"/>
        <v>-0.28215407664649961</v>
      </c>
      <c r="AW26" s="12">
        <f t="shared" si="2"/>
        <v>-0.34888837014340451</v>
      </c>
      <c r="AX26" s="12">
        <f t="shared" si="2"/>
        <v>-0.1126708402935532</v>
      </c>
      <c r="AY26" s="12">
        <f t="shared" si="2"/>
        <v>-8.82611051114921E-2</v>
      </c>
      <c r="AZ26" s="12">
        <f t="shared" si="3"/>
        <v>3.7268566602862277E-2</v>
      </c>
      <c r="BA26" s="12">
        <f t="shared" si="3"/>
        <v>5.1535148753128271E-2</v>
      </c>
      <c r="BB26" s="12">
        <f t="shared" si="3"/>
        <v>5.6013445400765902E-2</v>
      </c>
      <c r="BC26" s="12">
        <f t="shared" si="3"/>
        <v>6.026067303972945E-2</v>
      </c>
    </row>
    <row r="27" spans="1:55">
      <c r="A27" s="12" t="s">
        <v>21</v>
      </c>
      <c r="B27" s="12">
        <v>6.5420662874870104</v>
      </c>
      <c r="C27" s="12">
        <v>7.0872375266178498</v>
      </c>
      <c r="D27" s="12">
        <v>9.0961901473950899</v>
      </c>
      <c r="E27" s="12">
        <v>10.4565174653087</v>
      </c>
      <c r="F27" s="12">
        <v>11.205044580401101</v>
      </c>
      <c r="G27" s="12">
        <v>11.611260220704001</v>
      </c>
      <c r="H27" s="12">
        <v>12.840960175921699</v>
      </c>
      <c r="I27" s="12">
        <v>13.1429314013706</v>
      </c>
      <c r="J27" s="12">
        <v>13.824303295472101</v>
      </c>
      <c r="K27" s="12">
        <v>14.8042983544794</v>
      </c>
      <c r="L27" s="12">
        <v>14.9742706300762</v>
      </c>
      <c r="M27" s="12">
        <v>15.327094682382</v>
      </c>
      <c r="N27" s="12">
        <v>17</v>
      </c>
      <c r="O27" s="12">
        <v>17</v>
      </c>
      <c r="P27" s="12">
        <v>17</v>
      </c>
      <c r="Q27" s="12">
        <v>17</v>
      </c>
      <c r="R27" s="12">
        <v>17</v>
      </c>
      <c r="S27" s="12">
        <v>17</v>
      </c>
      <c r="T27" s="12">
        <v>17</v>
      </c>
      <c r="U27" s="12">
        <v>17</v>
      </c>
      <c r="V27" s="12">
        <v>17</v>
      </c>
      <c r="W27" s="12">
        <v>17</v>
      </c>
      <c r="X27" s="12">
        <v>17</v>
      </c>
      <c r="Y27" s="12">
        <v>17</v>
      </c>
      <c r="Z27" s="12">
        <v>17</v>
      </c>
      <c r="AA27" s="12">
        <v>17</v>
      </c>
      <c r="AC27" s="12" t="s">
        <v>21</v>
      </c>
      <c r="AD27" s="12">
        <f t="shared" si="0"/>
        <v>-0.27154163200377207</v>
      </c>
      <c r="AE27" s="12">
        <f t="shared" si="4"/>
        <v>-0.29634200269744354</v>
      </c>
      <c r="AF27" s="12">
        <f t="shared" si="5"/>
        <v>7.8849010177148501E-2</v>
      </c>
      <c r="AG27" s="12">
        <f t="shared" si="6"/>
        <v>0.26084032933368845</v>
      </c>
      <c r="AH27" s="12">
        <f t="shared" si="7"/>
        <v>0.38618100056711718</v>
      </c>
      <c r="AI27" s="12">
        <f t="shared" si="8"/>
        <v>0.42160829433612268</v>
      </c>
      <c r="AJ27" s="12">
        <f t="shared" si="2"/>
        <v>0.56420332618610713</v>
      </c>
      <c r="AK27" s="12">
        <f t="shared" si="2"/>
        <v>0.52691978163508224</v>
      </c>
      <c r="AL27" s="12">
        <f t="shared" si="2"/>
        <v>0.45732802058876137</v>
      </c>
      <c r="AM27" s="12">
        <f t="shared" si="2"/>
        <v>0.57813384691650471</v>
      </c>
      <c r="AN27" s="12">
        <f t="shared" si="2"/>
        <v>0.59005562112163445</v>
      </c>
      <c r="AO27" s="12">
        <f t="shared" si="2"/>
        <v>0.6247577856771398</v>
      </c>
      <c r="AP27" s="12">
        <f t="shared" si="2"/>
        <v>0.9237221648412024</v>
      </c>
      <c r="AQ27" s="12">
        <f t="shared" si="2"/>
        <v>0.89153248351137271</v>
      </c>
      <c r="AR27" s="12">
        <f t="shared" si="2"/>
        <v>0.85645349875897292</v>
      </c>
      <c r="AS27" s="12">
        <f t="shared" si="2"/>
        <v>0.75332287390998109</v>
      </c>
      <c r="AT27" s="12">
        <f t="shared" si="2"/>
        <v>0.74278908243375552</v>
      </c>
      <c r="AU27" s="12">
        <f t="shared" si="2"/>
        <v>0.72755981965594418</v>
      </c>
      <c r="AV27" s="12">
        <f t="shared" si="2"/>
        <v>0.71821652609166919</v>
      </c>
      <c r="AW27" s="12">
        <f t="shared" si="2"/>
        <v>0.72143078027275931</v>
      </c>
      <c r="AX27" s="12">
        <f t="shared" si="2"/>
        <v>0.69986144546744444</v>
      </c>
      <c r="AY27" s="12">
        <f t="shared" si="2"/>
        <v>0.69270001929757297</v>
      </c>
      <c r="AZ27" s="12">
        <f t="shared" si="3"/>
        <v>0.68509710064243001</v>
      </c>
      <c r="BA27" s="12">
        <f t="shared" si="3"/>
        <v>0.68213385284754136</v>
      </c>
      <c r="BB27" s="12">
        <f t="shared" si="3"/>
        <v>0.67859150879887498</v>
      </c>
      <c r="BC27" s="12">
        <f t="shared" si="3"/>
        <v>0.67848293942386562</v>
      </c>
    </row>
    <row r="28" spans="1:55">
      <c r="A28" s="12" t="s">
        <v>38</v>
      </c>
      <c r="B28" s="12">
        <v>6.3897514301512697</v>
      </c>
      <c r="C28" s="12">
        <v>8.2531155852412308</v>
      </c>
      <c r="D28" s="12">
        <v>8.2669812473281894</v>
      </c>
      <c r="E28" s="12">
        <v>8.2669812473281894</v>
      </c>
      <c r="F28" s="12">
        <v>8.2669812473281894</v>
      </c>
      <c r="G28" s="12">
        <v>8.2685760154422798</v>
      </c>
      <c r="H28" s="12">
        <v>9.20682996386196</v>
      </c>
      <c r="I28" s="12">
        <v>9.2724000513629594</v>
      </c>
      <c r="J28" s="12">
        <v>15.802423570454501</v>
      </c>
      <c r="K28" s="12">
        <v>16.9821073350614</v>
      </c>
      <c r="L28" s="12">
        <v>17</v>
      </c>
      <c r="M28" s="12">
        <v>17</v>
      </c>
      <c r="N28" s="12">
        <v>17</v>
      </c>
      <c r="O28" s="12">
        <v>17</v>
      </c>
      <c r="P28" s="12">
        <v>17</v>
      </c>
      <c r="Q28" s="12">
        <v>17</v>
      </c>
      <c r="R28" s="12">
        <v>17</v>
      </c>
      <c r="S28" s="12">
        <v>17</v>
      </c>
      <c r="T28" s="12">
        <v>17</v>
      </c>
      <c r="U28" s="12">
        <v>17</v>
      </c>
      <c r="V28" s="12">
        <v>17</v>
      </c>
      <c r="W28" s="12">
        <v>17</v>
      </c>
      <c r="X28" s="12">
        <v>17</v>
      </c>
      <c r="Y28" s="12">
        <v>17</v>
      </c>
      <c r="Z28" s="12">
        <v>17</v>
      </c>
      <c r="AA28" s="12">
        <v>17</v>
      </c>
      <c r="AC28" s="12" t="s">
        <v>38</v>
      </c>
      <c r="AD28" s="12">
        <f t="shared" si="0"/>
        <v>-0.30435682286629623</v>
      </c>
      <c r="AE28" s="12">
        <f t="shared" si="4"/>
        <v>-3.8458407007832596E-2</v>
      </c>
      <c r="AF28" s="12">
        <f t="shared" si="5"/>
        <v>-0.10635595540509865</v>
      </c>
      <c r="AG28" s="12">
        <f t="shared" si="6"/>
        <v>-0.22243427289058521</v>
      </c>
      <c r="AH28" s="12">
        <f t="shared" si="7"/>
        <v>-0.26285368867812703</v>
      </c>
      <c r="AI28" s="12">
        <f t="shared" si="8"/>
        <v>-0.30828392936808635</v>
      </c>
      <c r="AJ28" s="12">
        <f t="shared" si="2"/>
        <v>-0.23860580772636275</v>
      </c>
      <c r="AK28" s="12">
        <f t="shared" si="2"/>
        <v>-0.324411383879468</v>
      </c>
      <c r="AL28" s="12">
        <f t="shared" si="2"/>
        <v>0.87914668062382861</v>
      </c>
      <c r="AM28" s="12">
        <f t="shared" si="2"/>
        <v>1.0386139088462611</v>
      </c>
      <c r="AN28" s="12">
        <f t="shared" si="2"/>
        <v>1.016425026991236</v>
      </c>
      <c r="AO28" s="12">
        <f t="shared" si="2"/>
        <v>0.98007634377680608</v>
      </c>
      <c r="AP28" s="12">
        <f t="shared" si="2"/>
        <v>0.9237221648412024</v>
      </c>
      <c r="AQ28" s="12">
        <f t="shared" si="2"/>
        <v>0.89153248351137271</v>
      </c>
      <c r="AR28" s="12">
        <f t="shared" si="2"/>
        <v>0.85645349875897292</v>
      </c>
      <c r="AS28" s="12">
        <f t="shared" si="2"/>
        <v>0.75332287390998109</v>
      </c>
      <c r="AT28" s="12">
        <f t="shared" si="2"/>
        <v>0.74278908243375552</v>
      </c>
      <c r="AU28" s="12">
        <f t="shared" si="2"/>
        <v>0.72755981965594418</v>
      </c>
      <c r="AV28" s="12">
        <f t="shared" si="2"/>
        <v>0.71821652609166919</v>
      </c>
      <c r="AW28" s="12">
        <f t="shared" si="2"/>
        <v>0.72143078027275931</v>
      </c>
      <c r="AX28" s="12">
        <f t="shared" si="2"/>
        <v>0.69986144546744444</v>
      </c>
      <c r="AY28" s="12">
        <f t="shared" ref="AY28:AY37" si="9">(W28-W$38)/W$39</f>
        <v>0.69270001929757297</v>
      </c>
      <c r="AZ28" s="12">
        <f t="shared" si="3"/>
        <v>0.68509710064243001</v>
      </c>
      <c r="BA28" s="12">
        <f t="shared" si="3"/>
        <v>0.68213385284754136</v>
      </c>
      <c r="BB28" s="12">
        <f t="shared" si="3"/>
        <v>0.67859150879887498</v>
      </c>
      <c r="BC28" s="12">
        <f t="shared" si="3"/>
        <v>0.67848293942386562</v>
      </c>
    </row>
    <row r="29" spans="1:55">
      <c r="A29" s="12" t="s">
        <v>24</v>
      </c>
      <c r="B29" s="12">
        <v>14.1327998015293</v>
      </c>
      <c r="C29" s="12">
        <v>14.1752344330298</v>
      </c>
      <c r="D29" s="12">
        <v>14.1821035791274</v>
      </c>
      <c r="E29" s="12">
        <v>14.1823068716132</v>
      </c>
      <c r="F29" s="12">
        <v>14.2506880440588</v>
      </c>
      <c r="G29" s="12">
        <v>15.539252115220799</v>
      </c>
      <c r="H29" s="12">
        <v>15.539252115220799</v>
      </c>
      <c r="I29" s="12">
        <v>15.5435319570262</v>
      </c>
      <c r="J29" s="12">
        <v>15.568483434751601</v>
      </c>
      <c r="K29" s="12">
        <v>15.6333444373122</v>
      </c>
      <c r="L29" s="12">
        <v>15.6339543147695</v>
      </c>
      <c r="M29" s="12">
        <v>15.6359765400226</v>
      </c>
      <c r="N29" s="12">
        <v>15.6408983580988</v>
      </c>
      <c r="O29" s="12">
        <v>15.854548061023801</v>
      </c>
      <c r="P29" s="12">
        <v>15.8547085550915</v>
      </c>
      <c r="Q29" s="12">
        <v>17</v>
      </c>
      <c r="R29" s="12">
        <v>17</v>
      </c>
      <c r="S29" s="12">
        <v>17</v>
      </c>
      <c r="T29" s="12">
        <v>17</v>
      </c>
      <c r="U29" s="12">
        <v>17</v>
      </c>
      <c r="V29" s="12">
        <v>17</v>
      </c>
      <c r="W29" s="12">
        <v>17</v>
      </c>
      <c r="X29" s="12">
        <v>17</v>
      </c>
      <c r="Y29" s="12">
        <v>17</v>
      </c>
      <c r="Z29" s="12">
        <v>17</v>
      </c>
      <c r="AA29" s="12">
        <v>17</v>
      </c>
      <c r="AC29" s="12" t="s">
        <v>24</v>
      </c>
      <c r="AD29" s="12">
        <f t="shared" si="0"/>
        <v>1.3638298176821624</v>
      </c>
      <c r="AE29" s="12">
        <f t="shared" si="4"/>
        <v>1.2714704412734403</v>
      </c>
      <c r="AF29" s="12">
        <f t="shared" si="5"/>
        <v>1.2147948761733716</v>
      </c>
      <c r="AG29" s="12">
        <f t="shared" si="6"/>
        <v>1.0831968532937992</v>
      </c>
      <c r="AH29" s="12">
        <f t="shared" si="7"/>
        <v>1.0589807447848261</v>
      </c>
      <c r="AI29" s="12">
        <f t="shared" si="8"/>
        <v>1.2793054510307373</v>
      </c>
      <c r="AJ29" s="12">
        <f t="shared" ref="AJ29:AJ37" si="10">(H29-H$38)/H$39</f>
        <v>1.160278119445634</v>
      </c>
      <c r="AK29" s="12">
        <f t="shared" ref="AK29:AK37" si="11">(I29-I$38)/I$39</f>
        <v>1.0549367085557555</v>
      </c>
      <c r="AL29" s="12">
        <f t="shared" ref="AL29:AL37" si="12">(J29-J$38)/J$39</f>
        <v>0.82926077842736234</v>
      </c>
      <c r="AM29" s="12">
        <f t="shared" ref="AM29:AM37" si="13">(K29-K$38)/K$39</f>
        <v>0.75342892328424382</v>
      </c>
      <c r="AN29" s="12">
        <f t="shared" ref="AN29:AN37" si="14">(L29-L$38)/L$39</f>
        <v>0.72890385271692026</v>
      </c>
      <c r="AO29" s="12">
        <f t="shared" ref="AO29:AO37" si="15">(M29-M$38)/M$39</f>
        <v>0.69036308630244725</v>
      </c>
      <c r="AP29" s="12">
        <f t="shared" ref="AP29:AP37" si="16">(N29-N$38)/N$39</f>
        <v>0.63631626365301686</v>
      </c>
      <c r="AQ29" s="12">
        <f t="shared" ref="AQ29:AQ37" si="17">(O29-O$38)/O$39</f>
        <v>0.64683992889331476</v>
      </c>
      <c r="AR29" s="12">
        <f t="shared" ref="AR29:AR37" si="18">(P29-P$38)/P$39</f>
        <v>0.60474414656688535</v>
      </c>
      <c r="AS29" s="12">
        <f t="shared" ref="AS29:AS37" si="19">(Q29-Q$38)/Q$39</f>
        <v>0.75332287390998109</v>
      </c>
      <c r="AT29" s="12">
        <f t="shared" ref="AT29:AX37" si="20">(R29-R$38)/R$39</f>
        <v>0.74278908243375552</v>
      </c>
      <c r="AU29" s="12">
        <f t="shared" si="20"/>
        <v>0.72755981965594418</v>
      </c>
      <c r="AV29" s="12">
        <f t="shared" si="20"/>
        <v>0.71821652609166919</v>
      </c>
      <c r="AW29" s="12">
        <f t="shared" si="20"/>
        <v>0.72143078027275931</v>
      </c>
      <c r="AX29" s="12">
        <f t="shared" si="20"/>
        <v>0.69986144546744444</v>
      </c>
      <c r="AY29" s="12">
        <f t="shared" si="9"/>
        <v>0.69270001929757297</v>
      </c>
      <c r="AZ29" s="12">
        <f t="shared" si="3"/>
        <v>0.68509710064243001</v>
      </c>
      <c r="BA29" s="12">
        <f t="shared" si="3"/>
        <v>0.68213385284754136</v>
      </c>
      <c r="BB29" s="12">
        <f t="shared" si="3"/>
        <v>0.67859150879887498</v>
      </c>
      <c r="BC29" s="12">
        <f t="shared" si="3"/>
        <v>0.67848293942386562</v>
      </c>
    </row>
    <row r="30" spans="1:55">
      <c r="A30" s="12" t="s">
        <v>23</v>
      </c>
      <c r="B30" s="12">
        <v>5.9965656678436101</v>
      </c>
      <c r="C30" s="12">
        <v>6.13389974910453</v>
      </c>
      <c r="D30" s="12">
        <v>6.1426257781093003</v>
      </c>
      <c r="E30" s="12">
        <v>6.5698392473151204</v>
      </c>
      <c r="F30" s="12">
        <v>6.7493102699959602</v>
      </c>
      <c r="G30" s="12">
        <v>6.7494261302346397</v>
      </c>
      <c r="H30" s="12">
        <v>6.7519076857008304</v>
      </c>
      <c r="I30" s="12">
        <v>6.8221769204648197</v>
      </c>
      <c r="J30" s="12">
        <v>6.8243166584883603</v>
      </c>
      <c r="K30" s="12">
        <v>7.1267469765148697</v>
      </c>
      <c r="L30" s="12">
        <v>7.16042742888426</v>
      </c>
      <c r="M30" s="12">
        <v>7.16042742888426</v>
      </c>
      <c r="N30" s="12">
        <v>7.16042742888426</v>
      </c>
      <c r="O30" s="12">
        <v>7.8021772909745</v>
      </c>
      <c r="P30" s="12">
        <v>12.7885707311295</v>
      </c>
      <c r="Q30" s="12">
        <v>17</v>
      </c>
      <c r="R30" s="12">
        <v>17</v>
      </c>
      <c r="S30" s="12">
        <v>17</v>
      </c>
      <c r="T30" s="12">
        <v>17</v>
      </c>
      <c r="U30" s="12">
        <v>17</v>
      </c>
      <c r="V30" s="12">
        <v>17</v>
      </c>
      <c r="W30" s="12">
        <v>17</v>
      </c>
      <c r="X30" s="12">
        <v>17</v>
      </c>
      <c r="Y30" s="12">
        <v>17</v>
      </c>
      <c r="Z30" s="12">
        <v>17</v>
      </c>
      <c r="AA30" s="12">
        <v>17</v>
      </c>
      <c r="AC30" s="12" t="s">
        <v>23</v>
      </c>
      <c r="AD30" s="12">
        <f t="shared" si="0"/>
        <v>-0.38906599740278019</v>
      </c>
      <c r="AE30" s="12">
        <f t="shared" si="4"/>
        <v>-0.50721326161981029</v>
      </c>
      <c r="AF30" s="12">
        <f t="shared" si="5"/>
        <v>-0.58083371550801122</v>
      </c>
      <c r="AG30" s="12">
        <f t="shared" si="6"/>
        <v>-0.59702758550128565</v>
      </c>
      <c r="AH30" s="12">
        <f t="shared" si="7"/>
        <v>-0.59811573019413444</v>
      </c>
      <c r="AI30" s="12">
        <f t="shared" si="8"/>
        <v>-0.63999809073242075</v>
      </c>
      <c r="AJ30" s="12">
        <f t="shared" si="10"/>
        <v>-0.7809182492048814</v>
      </c>
      <c r="AK30" s="12">
        <f t="shared" si="11"/>
        <v>-0.86334289616242776</v>
      </c>
      <c r="AL30" s="12">
        <f t="shared" si="12"/>
        <v>-1.0353643201245095</v>
      </c>
      <c r="AM30" s="12">
        <f t="shared" si="13"/>
        <v>-1.0452221799510124</v>
      </c>
      <c r="AN30" s="12">
        <f t="shared" si="14"/>
        <v>-1.0545785203953808</v>
      </c>
      <c r="AO30" s="12">
        <f t="shared" si="15"/>
        <v>-1.1098104546368557</v>
      </c>
      <c r="AP30" s="12">
        <f t="shared" si="16"/>
        <v>-1.1570281888646101</v>
      </c>
      <c r="AQ30" s="12">
        <f t="shared" si="17"/>
        <v>-1.0733153280930572</v>
      </c>
      <c r="AR30" s="12">
        <f t="shared" si="18"/>
        <v>-6.9124124109659568E-2</v>
      </c>
      <c r="AS30" s="12">
        <f t="shared" si="19"/>
        <v>0.75332287390998109</v>
      </c>
      <c r="AT30" s="12">
        <f t="shared" si="20"/>
        <v>0.74278908243375552</v>
      </c>
      <c r="AU30" s="12">
        <f t="shared" si="20"/>
        <v>0.72755981965594418</v>
      </c>
      <c r="AV30" s="12">
        <f t="shared" si="20"/>
        <v>0.71821652609166919</v>
      </c>
      <c r="AW30" s="12">
        <f t="shared" si="20"/>
        <v>0.72143078027275931</v>
      </c>
      <c r="AX30" s="12">
        <f t="shared" si="20"/>
        <v>0.69986144546744444</v>
      </c>
      <c r="AY30" s="12">
        <f t="shared" si="9"/>
        <v>0.69270001929757297</v>
      </c>
      <c r="AZ30" s="12">
        <f t="shared" si="3"/>
        <v>0.68509710064243001</v>
      </c>
      <c r="BA30" s="12">
        <f t="shared" si="3"/>
        <v>0.68213385284754136</v>
      </c>
      <c r="BB30" s="12">
        <f t="shared" si="3"/>
        <v>0.67859150879887498</v>
      </c>
      <c r="BC30" s="12">
        <f t="shared" si="3"/>
        <v>0.67848293942386562</v>
      </c>
    </row>
    <row r="31" spans="1:55">
      <c r="A31" s="12" t="s">
        <v>160</v>
      </c>
      <c r="B31" s="12">
        <v>5.0485376182348602</v>
      </c>
      <c r="C31" s="12">
        <v>5.0535262524135396</v>
      </c>
      <c r="D31" s="12">
        <v>5.0676358225356601</v>
      </c>
      <c r="E31" s="12">
        <v>5.0676656945966103</v>
      </c>
      <c r="F31" s="12">
        <v>5.0813869279263804</v>
      </c>
      <c r="G31" s="12">
        <v>5.0813869279263804</v>
      </c>
      <c r="H31" s="12">
        <v>5.0813869279263804</v>
      </c>
      <c r="I31" s="12">
        <v>5.0867439841901101</v>
      </c>
      <c r="J31" s="12">
        <v>5.0889445593467704</v>
      </c>
      <c r="K31" s="12">
        <v>5.1051352163817603</v>
      </c>
      <c r="L31" s="12">
        <v>5.1070669429898699</v>
      </c>
      <c r="M31" s="12">
        <v>5.1103229976334399</v>
      </c>
      <c r="N31" s="12">
        <v>5.1174425054932202</v>
      </c>
      <c r="O31" s="12">
        <v>5.4189312593094998</v>
      </c>
      <c r="P31" s="12">
        <v>5.4339867780283804</v>
      </c>
      <c r="Q31" s="12">
        <v>5.4356994428561896</v>
      </c>
      <c r="R31" s="12">
        <v>6.8570021455109904</v>
      </c>
      <c r="S31" s="12">
        <v>7.1538109431117496</v>
      </c>
      <c r="T31" s="12">
        <v>7.2096716970885399</v>
      </c>
      <c r="U31" s="12">
        <v>7.3295184056205702</v>
      </c>
      <c r="V31" s="12">
        <v>7.4183380001790402</v>
      </c>
      <c r="W31" s="12">
        <v>7.4569028308656904</v>
      </c>
      <c r="X31" s="12">
        <v>7.5338532598732897</v>
      </c>
      <c r="Y31" s="12">
        <v>7.5483511667877696</v>
      </c>
      <c r="Z31" s="12">
        <v>7.6388137246984904</v>
      </c>
      <c r="AA31" s="12">
        <v>7.6388137246984904</v>
      </c>
      <c r="AC31" s="12" t="s">
        <v>160</v>
      </c>
      <c r="AD31" s="12">
        <f t="shared" si="0"/>
        <v>-0.59331213553468887</v>
      </c>
      <c r="AE31" s="12">
        <f t="shared" si="4"/>
        <v>-0.74618388119163925</v>
      </c>
      <c r="AF31" s="12">
        <f t="shared" si="5"/>
        <v>-0.82093422300041108</v>
      </c>
      <c r="AG31" s="12">
        <f t="shared" si="6"/>
        <v>-0.92858744744841692</v>
      </c>
      <c r="AH31" s="12">
        <f t="shared" si="7"/>
        <v>-0.9665693628368297</v>
      </c>
      <c r="AI31" s="12">
        <f t="shared" si="8"/>
        <v>-1.0042229973754475</v>
      </c>
      <c r="AJ31" s="12">
        <f t="shared" si="10"/>
        <v>-1.1499499691694779</v>
      </c>
      <c r="AK31" s="12">
        <f t="shared" si="11"/>
        <v>-1.2450548655818643</v>
      </c>
      <c r="AL31" s="12">
        <f t="shared" si="12"/>
        <v>-1.4054188323703134</v>
      </c>
      <c r="AM31" s="12">
        <f t="shared" si="13"/>
        <v>-1.4726756052992909</v>
      </c>
      <c r="AN31" s="12">
        <f t="shared" si="14"/>
        <v>-1.4867636401874882</v>
      </c>
      <c r="AO31" s="12">
        <f t="shared" si="15"/>
        <v>-1.5452446318101234</v>
      </c>
      <c r="AP31" s="12">
        <f t="shared" si="16"/>
        <v>-1.5890532154841883</v>
      </c>
      <c r="AQ31" s="12">
        <f t="shared" si="17"/>
        <v>-1.5824266578033954</v>
      </c>
      <c r="AR31" s="12">
        <f t="shared" si="18"/>
        <v>-1.6854965948088569</v>
      </c>
      <c r="AS31" s="12">
        <f t="shared" si="19"/>
        <v>-1.7283849849933455</v>
      </c>
      <c r="AT31" s="12">
        <f t="shared" si="20"/>
        <v>-1.5339158151788213</v>
      </c>
      <c r="AU31" s="12">
        <f t="shared" si="20"/>
        <v>-1.5094957606489767</v>
      </c>
      <c r="AV31" s="12">
        <f t="shared" si="20"/>
        <v>-1.5167000561374269</v>
      </c>
      <c r="AW31" s="12">
        <f t="shared" si="20"/>
        <v>-1.6732532221095755</v>
      </c>
      <c r="AX31" s="12">
        <f t="shared" si="20"/>
        <v>-1.6987906866175198</v>
      </c>
      <c r="AY31" s="12">
        <f t="shared" si="9"/>
        <v>-1.7133358416532596</v>
      </c>
      <c r="AZ31" s="12">
        <f t="shared" si="3"/>
        <v>-1.7219438022338345</v>
      </c>
      <c r="BA31" s="12">
        <f t="shared" si="3"/>
        <v>-1.7260478241179182</v>
      </c>
      <c r="BB31" s="12">
        <f t="shared" si="3"/>
        <v>-1.7199456117761425</v>
      </c>
      <c r="BC31" s="12">
        <f t="shared" si="3"/>
        <v>-1.7209640055130411</v>
      </c>
    </row>
    <row r="32" spans="1:55">
      <c r="A32" s="12" t="s">
        <v>10</v>
      </c>
      <c r="B32" s="12">
        <v>7.7405584910528198</v>
      </c>
      <c r="C32" s="12">
        <v>8.9699011552261094</v>
      </c>
      <c r="D32" s="12">
        <v>9.0969124719214705</v>
      </c>
      <c r="E32" s="12">
        <v>10.786717366879699</v>
      </c>
      <c r="F32" s="12">
        <v>10.956779842630301</v>
      </c>
      <c r="G32" s="12">
        <v>11.2879700141004</v>
      </c>
      <c r="H32" s="12">
        <v>11.446345428292201</v>
      </c>
      <c r="I32" s="12">
        <v>11.5346948382203</v>
      </c>
      <c r="J32" s="12">
        <v>17</v>
      </c>
      <c r="K32" s="12">
        <v>17</v>
      </c>
      <c r="L32" s="12">
        <v>17</v>
      </c>
      <c r="M32" s="12">
        <v>17</v>
      </c>
      <c r="N32" s="12">
        <v>17</v>
      </c>
      <c r="O32" s="12">
        <v>17</v>
      </c>
      <c r="P32" s="12">
        <v>17</v>
      </c>
      <c r="Q32" s="12">
        <v>17</v>
      </c>
      <c r="R32" s="12">
        <v>17</v>
      </c>
      <c r="S32" s="12">
        <v>17</v>
      </c>
      <c r="T32" s="12">
        <v>17</v>
      </c>
      <c r="U32" s="12">
        <v>17</v>
      </c>
      <c r="V32" s="12">
        <v>17</v>
      </c>
      <c r="W32" s="12">
        <v>17</v>
      </c>
      <c r="X32" s="12">
        <v>17</v>
      </c>
      <c r="Y32" s="12">
        <v>17</v>
      </c>
      <c r="Z32" s="12">
        <v>17</v>
      </c>
      <c r="AA32" s="12">
        <v>17</v>
      </c>
      <c r="AC32" s="12" t="s">
        <v>10</v>
      </c>
      <c r="AD32" s="12">
        <f t="shared" si="0"/>
        <v>-1.3334710530782458E-2</v>
      </c>
      <c r="AE32" s="12">
        <f t="shared" si="4"/>
        <v>0.12008925478141788</v>
      </c>
      <c r="AF32" s="12">
        <f t="shared" si="5"/>
        <v>7.9010342368634537E-2</v>
      </c>
      <c r="AG32" s="12">
        <f t="shared" si="6"/>
        <v>0.33372207697310546</v>
      </c>
      <c r="AH32" s="12">
        <f t="shared" si="7"/>
        <v>0.33133792583969285</v>
      </c>
      <c r="AI32" s="12">
        <f t="shared" si="8"/>
        <v>0.35101622122665604</v>
      </c>
      <c r="AJ32" s="12">
        <f t="shared" si="10"/>
        <v>0.25612150402943012</v>
      </c>
      <c r="AK32" s="12">
        <f t="shared" si="11"/>
        <v>0.17318491065227615</v>
      </c>
      <c r="AL32" s="12">
        <f t="shared" si="12"/>
        <v>1.1345204772474728</v>
      </c>
      <c r="AM32" s="12">
        <f t="shared" si="13"/>
        <v>1.0423971678613897</v>
      </c>
      <c r="AN32" s="12">
        <f t="shared" si="14"/>
        <v>1.016425026991236</v>
      </c>
      <c r="AO32" s="12">
        <f t="shared" si="15"/>
        <v>0.98007634377680608</v>
      </c>
      <c r="AP32" s="12">
        <f t="shared" si="16"/>
        <v>0.9237221648412024</v>
      </c>
      <c r="AQ32" s="12">
        <f t="shared" si="17"/>
        <v>0.89153248351137271</v>
      </c>
      <c r="AR32" s="12">
        <f t="shared" si="18"/>
        <v>0.85645349875897292</v>
      </c>
      <c r="AS32" s="12">
        <f t="shared" si="19"/>
        <v>0.75332287390998109</v>
      </c>
      <c r="AT32" s="12">
        <f t="shared" si="20"/>
        <v>0.74278908243375552</v>
      </c>
      <c r="AU32" s="12">
        <f t="shared" si="20"/>
        <v>0.72755981965594418</v>
      </c>
      <c r="AV32" s="12">
        <f t="shared" si="20"/>
        <v>0.71821652609166919</v>
      </c>
      <c r="AW32" s="12">
        <f t="shared" si="20"/>
        <v>0.72143078027275931</v>
      </c>
      <c r="AX32" s="12">
        <f t="shared" si="20"/>
        <v>0.69986144546744444</v>
      </c>
      <c r="AY32" s="12">
        <f t="shared" si="9"/>
        <v>0.69270001929757297</v>
      </c>
      <c r="AZ32" s="12">
        <f t="shared" si="3"/>
        <v>0.68509710064243001</v>
      </c>
      <c r="BA32" s="12">
        <f t="shared" si="3"/>
        <v>0.68213385284754136</v>
      </c>
      <c r="BB32" s="12">
        <f t="shared" si="3"/>
        <v>0.67859150879887498</v>
      </c>
      <c r="BC32" s="12">
        <f t="shared" si="3"/>
        <v>0.67848293942386562</v>
      </c>
    </row>
    <row r="33" spans="1:55">
      <c r="A33" s="12" t="s">
        <v>26</v>
      </c>
      <c r="B33" s="12">
        <v>5.2374307713975297</v>
      </c>
      <c r="C33" s="12">
        <v>5.3639120317220499</v>
      </c>
      <c r="D33" s="12">
        <v>5.3909004561380103</v>
      </c>
      <c r="E33" s="12">
        <v>5.6847332204280203</v>
      </c>
      <c r="F33" s="12">
        <v>6.0585242490620201</v>
      </c>
      <c r="G33" s="12">
        <v>6.0878693453925399</v>
      </c>
      <c r="H33" s="12">
        <v>7.6639095427728696</v>
      </c>
      <c r="I33" s="12">
        <v>8.2573104606656909</v>
      </c>
      <c r="J33" s="12">
        <v>8.4031552308039892</v>
      </c>
      <c r="K33" s="12">
        <v>8.9281910796703805</v>
      </c>
      <c r="L33" s="12">
        <v>9.1550251802371907</v>
      </c>
      <c r="M33" s="12">
        <v>9.7535699333040995</v>
      </c>
      <c r="N33" s="12">
        <v>10.076186999889</v>
      </c>
      <c r="O33" s="12">
        <v>10.1973320829832</v>
      </c>
      <c r="P33" s="12">
        <v>10.4092176879428</v>
      </c>
      <c r="Q33" s="12">
        <v>10.442786864399199</v>
      </c>
      <c r="R33" s="12">
        <v>10.666380217445701</v>
      </c>
      <c r="S33" s="12">
        <v>10.6923714694873</v>
      </c>
      <c r="T33" s="12">
        <v>10.7241875818777</v>
      </c>
      <c r="U33" s="12">
        <v>10.908394970312701</v>
      </c>
      <c r="V33" s="12">
        <v>10.998425081156499</v>
      </c>
      <c r="W33" s="12">
        <v>11.0573334654022</v>
      </c>
      <c r="X33" s="12">
        <v>11.7007545148485</v>
      </c>
      <c r="Y33" s="12">
        <v>11.732315248553901</v>
      </c>
      <c r="Z33" s="12">
        <v>11.958130620732399</v>
      </c>
      <c r="AA33" s="12">
        <v>11.958134736389701</v>
      </c>
      <c r="AC33" s="12" t="s">
        <v>26</v>
      </c>
      <c r="AD33" s="12">
        <f t="shared" si="0"/>
        <v>-0.55261640182833227</v>
      </c>
      <c r="AE33" s="12">
        <f t="shared" si="4"/>
        <v>-0.67752884456326967</v>
      </c>
      <c r="AF33" s="12">
        <f t="shared" si="5"/>
        <v>-0.74873261573901928</v>
      </c>
      <c r="AG33" s="12">
        <f t="shared" si="6"/>
        <v>-0.79238825574619232</v>
      </c>
      <c r="AH33" s="12">
        <f t="shared" si="7"/>
        <v>-0.7507142413919502</v>
      </c>
      <c r="AI33" s="12">
        <f t="shared" si="8"/>
        <v>-0.78445240443484254</v>
      </c>
      <c r="AJ33" s="12">
        <f t="shared" si="10"/>
        <v>-0.57944956804070402</v>
      </c>
      <c r="AK33" s="12">
        <f t="shared" si="11"/>
        <v>-0.54768238369924405</v>
      </c>
      <c r="AL33" s="12">
        <f t="shared" si="12"/>
        <v>-0.69868935682290623</v>
      </c>
      <c r="AM33" s="12">
        <f t="shared" si="13"/>
        <v>-0.66432142162905905</v>
      </c>
      <c r="AN33" s="12">
        <f t="shared" si="14"/>
        <v>-0.63476160367408041</v>
      </c>
      <c r="AO33" s="12">
        <f t="shared" si="15"/>
        <v>-0.55903711085350438</v>
      </c>
      <c r="AP33" s="12">
        <f t="shared" si="16"/>
        <v>-0.54043964146175594</v>
      </c>
      <c r="AQ33" s="12">
        <f t="shared" si="17"/>
        <v>-0.56166003744321535</v>
      </c>
      <c r="AR33" s="12">
        <f t="shared" si="18"/>
        <v>-0.59205251565513606</v>
      </c>
      <c r="AS33" s="12">
        <f t="shared" si="19"/>
        <v>-0.65386014513322288</v>
      </c>
      <c r="AT33" s="12">
        <f t="shared" si="20"/>
        <v>-0.67885995914377784</v>
      </c>
      <c r="AU33" s="12">
        <f t="shared" si="20"/>
        <v>-0.70553429636678766</v>
      </c>
      <c r="AV33" s="12">
        <f t="shared" si="20"/>
        <v>-0.71441339256486491</v>
      </c>
      <c r="AW33" s="12">
        <f t="shared" si="20"/>
        <v>-0.78702244111616404</v>
      </c>
      <c r="AX33" s="12">
        <f t="shared" si="20"/>
        <v>-0.8025595828698735</v>
      </c>
      <c r="AY33" s="12">
        <f t="shared" si="9"/>
        <v>-0.80558387517646479</v>
      </c>
      <c r="AZ33" s="12">
        <f t="shared" si="3"/>
        <v>-0.66238894487510391</v>
      </c>
      <c r="BA33" s="12">
        <f t="shared" si="3"/>
        <v>-0.66001735508636039</v>
      </c>
      <c r="BB33" s="12">
        <f t="shared" si="3"/>
        <v>-0.61324378938018631</v>
      </c>
      <c r="BC33" s="12">
        <f t="shared" si="3"/>
        <v>-0.61384132886590259</v>
      </c>
    </row>
    <row r="34" spans="1:55">
      <c r="A34" s="12" t="s">
        <v>40</v>
      </c>
      <c r="B34" s="12">
        <v>4.6331799817169399</v>
      </c>
      <c r="C34" s="12">
        <v>4.6806199326281304</v>
      </c>
      <c r="D34" s="12">
        <v>4.7530354137281696</v>
      </c>
      <c r="E34" s="12">
        <v>9.9962894523780204</v>
      </c>
      <c r="F34" s="12">
        <v>9.9962894523780204</v>
      </c>
      <c r="G34" s="12">
        <v>10.2300093722074</v>
      </c>
      <c r="H34" s="12">
        <v>10.2300093722074</v>
      </c>
      <c r="I34" s="12">
        <v>10.464205423318299</v>
      </c>
      <c r="J34" s="12">
        <v>10.464205423318299</v>
      </c>
      <c r="K34" s="12">
        <v>10.5132300412172</v>
      </c>
      <c r="L34" s="12">
        <v>10.5132300412172</v>
      </c>
      <c r="M34" s="12">
        <v>10.5132300412172</v>
      </c>
      <c r="N34" s="12">
        <v>11.700230106579999</v>
      </c>
      <c r="O34" s="12">
        <v>11.700230106579999</v>
      </c>
      <c r="P34" s="12">
        <v>11.751076879048</v>
      </c>
      <c r="Q34" s="12">
        <v>11.7512550372726</v>
      </c>
      <c r="R34" s="12">
        <v>11.785058856844699</v>
      </c>
      <c r="S34" s="12">
        <v>11.785058856844699</v>
      </c>
      <c r="T34" s="12">
        <v>11.803786432109399</v>
      </c>
      <c r="U34" s="12">
        <v>11.803786432109399</v>
      </c>
      <c r="V34" s="12">
        <v>12.9021437297197</v>
      </c>
      <c r="W34" s="12">
        <v>13.482300491671801</v>
      </c>
      <c r="X34" s="12">
        <v>13.482300491671801</v>
      </c>
      <c r="Y34" s="12">
        <v>13.4882813022846</v>
      </c>
      <c r="Z34" s="12">
        <v>13.4882813022846</v>
      </c>
      <c r="AA34" s="12">
        <v>13.4882813022846</v>
      </c>
      <c r="AC34" s="12" t="s">
        <v>40</v>
      </c>
      <c r="AD34" s="12">
        <f t="shared" si="0"/>
        <v>-0.68279808823133503</v>
      </c>
      <c r="AE34" s="12">
        <f t="shared" si="4"/>
        <v>-0.82866799854023265</v>
      </c>
      <c r="AF34" s="12">
        <f t="shared" si="5"/>
        <v>-0.89120066355676697</v>
      </c>
      <c r="AG34" s="12">
        <f t="shared" si="6"/>
        <v>0.15925876696671151</v>
      </c>
      <c r="AH34" s="12">
        <f t="shared" si="7"/>
        <v>0.11916020490934487</v>
      </c>
      <c r="AI34" s="12">
        <f t="shared" si="8"/>
        <v>0.12000509421462825</v>
      </c>
      <c r="AJ34" s="12">
        <f t="shared" si="10"/>
        <v>-1.2577094741608208E-2</v>
      </c>
      <c r="AK34" s="12">
        <f t="shared" si="11"/>
        <v>-6.2271392074146795E-2</v>
      </c>
      <c r="AL34" s="12">
        <f t="shared" si="12"/>
        <v>-0.2591865412121927</v>
      </c>
      <c r="AM34" s="12">
        <f t="shared" si="13"/>
        <v>-0.32917777694673123</v>
      </c>
      <c r="AN34" s="12">
        <f t="shared" si="14"/>
        <v>-0.34889074243113216</v>
      </c>
      <c r="AO34" s="12">
        <f t="shared" si="15"/>
        <v>-0.39768826980023247</v>
      </c>
      <c r="AP34" s="12">
        <f t="shared" si="16"/>
        <v>-0.19700721650047512</v>
      </c>
      <c r="AQ34" s="12">
        <f t="shared" si="17"/>
        <v>-0.24060950340420281</v>
      </c>
      <c r="AR34" s="12">
        <f t="shared" si="18"/>
        <v>-0.29714198504074474</v>
      </c>
      <c r="AS34" s="12">
        <f t="shared" si="19"/>
        <v>-0.37306186151036902</v>
      </c>
      <c r="AT34" s="12">
        <f t="shared" si="20"/>
        <v>-0.42776051362362655</v>
      </c>
      <c r="AU34" s="12">
        <f t="shared" si="20"/>
        <v>-0.457275563643531</v>
      </c>
      <c r="AV34" s="12">
        <f t="shared" si="20"/>
        <v>-0.46796472425812741</v>
      </c>
      <c r="AW34" s="12">
        <f t="shared" si="20"/>
        <v>-0.56529826031833241</v>
      </c>
      <c r="AX34" s="12">
        <f t="shared" si="20"/>
        <v>-0.32598685515819315</v>
      </c>
      <c r="AY34" s="12">
        <f t="shared" si="9"/>
        <v>-0.19419351380626476</v>
      </c>
      <c r="AZ34" s="12">
        <f t="shared" si="3"/>
        <v>-0.2093794834444507</v>
      </c>
      <c r="BA34" s="12">
        <f t="shared" si="3"/>
        <v>-0.2126154942482385</v>
      </c>
      <c r="BB34" s="12">
        <f t="shared" si="3"/>
        <v>-0.22118629775016252</v>
      </c>
      <c r="BC34" s="12">
        <f t="shared" si="3"/>
        <v>-0.2216361750672767</v>
      </c>
    </row>
    <row r="35" spans="1:55">
      <c r="A35" s="12" t="s">
        <v>41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0.134925898692246</v>
      </c>
      <c r="H35" s="12">
        <v>0.134925898692246</v>
      </c>
      <c r="I35" s="12">
        <v>0.134925898692246</v>
      </c>
      <c r="J35" s="12">
        <v>0.134925898692246</v>
      </c>
      <c r="K35" s="12">
        <v>0.21974013174579701</v>
      </c>
      <c r="L35" s="12">
        <v>0.21974013174579701</v>
      </c>
      <c r="M35" s="12">
        <v>0.21974013174579701</v>
      </c>
      <c r="N35" s="12">
        <v>0.21974013174579701</v>
      </c>
      <c r="O35" s="12">
        <v>0.21974013174579701</v>
      </c>
      <c r="P35" s="12">
        <v>0.21974013174579701</v>
      </c>
      <c r="Q35" s="12">
        <v>0.21974013174579701</v>
      </c>
      <c r="R35" s="12">
        <v>0.25433140769687201</v>
      </c>
      <c r="S35" s="12">
        <v>0.25442698117576201</v>
      </c>
      <c r="T35" s="12">
        <v>0.25442698117576201</v>
      </c>
      <c r="U35" s="12">
        <v>0.25442698117576201</v>
      </c>
      <c r="V35" s="12">
        <v>0.25474004076015599</v>
      </c>
      <c r="W35" s="12">
        <v>0.25474004076015599</v>
      </c>
      <c r="X35" s="12">
        <v>0.25474004076015599</v>
      </c>
      <c r="Y35" s="12">
        <v>0.25474004076015599</v>
      </c>
      <c r="Z35" s="12">
        <v>0.25835903965763601</v>
      </c>
      <c r="AA35" s="12">
        <v>0.25835903965763601</v>
      </c>
      <c r="AC35" s="12" t="s">
        <v>41</v>
      </c>
      <c r="AD35" s="12">
        <f t="shared" si="0"/>
        <v>-1.680984923448176</v>
      </c>
      <c r="AE35" s="12">
        <f t="shared" si="4"/>
        <v>-1.8639864774794845</v>
      </c>
      <c r="AF35" s="12">
        <f t="shared" si="5"/>
        <v>-1.9527977594631256</v>
      </c>
      <c r="AG35" s="12">
        <f t="shared" si="6"/>
        <v>-2.0471230088380543</v>
      </c>
      <c r="AH35" s="12">
        <f t="shared" si="7"/>
        <v>-2.0890762702193131</v>
      </c>
      <c r="AI35" s="12">
        <f t="shared" si="8"/>
        <v>-2.0843081081408634</v>
      </c>
      <c r="AJ35" s="12">
        <f t="shared" si="10"/>
        <v>-2.242663730947577</v>
      </c>
      <c r="AK35" s="12">
        <f t="shared" si="11"/>
        <v>-2.334217226231547</v>
      </c>
      <c r="AL35" s="12">
        <f t="shared" si="12"/>
        <v>-2.4618245219811752</v>
      </c>
      <c r="AM35" s="12">
        <f t="shared" si="13"/>
        <v>-2.5056528090774215</v>
      </c>
      <c r="AN35" s="12">
        <f t="shared" si="14"/>
        <v>-2.5154334416620525</v>
      </c>
      <c r="AO35" s="12">
        <f t="shared" si="15"/>
        <v>-2.5839853386950846</v>
      </c>
      <c r="AP35" s="12">
        <f t="shared" si="16"/>
        <v>-2.6247583615020473</v>
      </c>
      <c r="AQ35" s="12">
        <f t="shared" si="17"/>
        <v>-2.6930829111667576</v>
      </c>
      <c r="AR35" s="12">
        <f t="shared" si="18"/>
        <v>-2.8314709678300498</v>
      </c>
      <c r="AS35" s="12">
        <f t="shared" si="19"/>
        <v>-2.8477338941762902</v>
      </c>
      <c r="AT35" s="12">
        <f t="shared" si="20"/>
        <v>-3.0159562357485403</v>
      </c>
      <c r="AU35" s="12">
        <f t="shared" si="20"/>
        <v>-3.0770367964284553</v>
      </c>
      <c r="AV35" s="12">
        <f t="shared" si="20"/>
        <v>-3.1044294221110027</v>
      </c>
      <c r="AW35" s="12">
        <f t="shared" si="20"/>
        <v>-3.4252454144485407</v>
      </c>
      <c r="AX35" s="12">
        <f t="shared" si="20"/>
        <v>-3.4921100000185437</v>
      </c>
      <c r="AY35" s="12">
        <f t="shared" si="9"/>
        <v>-3.5291679182087128</v>
      </c>
      <c r="AZ35" s="12">
        <f t="shared" si="3"/>
        <v>-3.5728683374305179</v>
      </c>
      <c r="BA35" s="12">
        <f t="shared" si="3"/>
        <v>-3.584383970811353</v>
      </c>
      <c r="BB35" s="12">
        <f t="shared" si="3"/>
        <v>-3.6109767277254003</v>
      </c>
      <c r="BC35" s="12">
        <f t="shared" si="3"/>
        <v>-3.6127124362637342</v>
      </c>
    </row>
    <row r="36" spans="1:55">
      <c r="A36" s="12" t="s">
        <v>42</v>
      </c>
      <c r="B36" s="12">
        <v>17</v>
      </c>
      <c r="C36" s="12">
        <v>17</v>
      </c>
      <c r="D36" s="12">
        <v>17</v>
      </c>
      <c r="E36" s="12">
        <v>17</v>
      </c>
      <c r="F36" s="12">
        <v>17</v>
      </c>
      <c r="G36" s="12">
        <v>17</v>
      </c>
      <c r="H36" s="12">
        <v>17</v>
      </c>
      <c r="I36" s="12">
        <v>17</v>
      </c>
      <c r="J36" s="12">
        <v>17</v>
      </c>
      <c r="K36" s="12">
        <v>17</v>
      </c>
      <c r="L36" s="12">
        <v>17</v>
      </c>
      <c r="M36" s="12">
        <v>17</v>
      </c>
      <c r="N36" s="12">
        <v>17</v>
      </c>
      <c r="O36" s="12">
        <v>17</v>
      </c>
      <c r="P36" s="12">
        <v>17</v>
      </c>
      <c r="Q36" s="12">
        <v>17</v>
      </c>
      <c r="R36" s="12">
        <v>17</v>
      </c>
      <c r="S36" s="12">
        <v>17</v>
      </c>
      <c r="T36" s="12">
        <v>17</v>
      </c>
      <c r="U36" s="12">
        <v>17</v>
      </c>
      <c r="V36" s="12">
        <v>17</v>
      </c>
      <c r="W36" s="12">
        <v>17</v>
      </c>
      <c r="X36" s="12">
        <v>17</v>
      </c>
      <c r="Y36" s="12">
        <v>17</v>
      </c>
      <c r="Z36" s="12">
        <v>17</v>
      </c>
      <c r="AA36" s="12">
        <v>17</v>
      </c>
      <c r="AC36" s="12" t="s">
        <v>42</v>
      </c>
      <c r="AD36" s="12">
        <f t="shared" si="0"/>
        <v>1.9815484263566263</v>
      </c>
      <c r="AE36" s="12">
        <f t="shared" si="4"/>
        <v>1.8962876732321694</v>
      </c>
      <c r="AF36" s="12">
        <f t="shared" si="5"/>
        <v>1.8441759761590826</v>
      </c>
      <c r="AG36" s="12">
        <f t="shared" si="6"/>
        <v>1.7051182970355081</v>
      </c>
      <c r="AH36" s="12">
        <f t="shared" si="7"/>
        <v>1.6663191948706637</v>
      </c>
      <c r="AI36" s="12">
        <f t="shared" si="8"/>
        <v>1.5982672363571593</v>
      </c>
      <c r="AJ36" s="12">
        <f t="shared" si="10"/>
        <v>1.482969293348124</v>
      </c>
      <c r="AK36" s="12">
        <f t="shared" si="11"/>
        <v>1.3752897878705979</v>
      </c>
      <c r="AL36" s="12">
        <f t="shared" si="12"/>
        <v>1.1345204772474728</v>
      </c>
      <c r="AM36" s="12">
        <f t="shared" si="13"/>
        <v>1.0423971678613897</v>
      </c>
      <c r="AN36" s="12">
        <f t="shared" si="14"/>
        <v>1.016425026991236</v>
      </c>
      <c r="AO36" s="12">
        <f t="shared" si="15"/>
        <v>0.98007634377680608</v>
      </c>
      <c r="AP36" s="12">
        <f t="shared" si="16"/>
        <v>0.9237221648412024</v>
      </c>
      <c r="AQ36" s="12">
        <f t="shared" si="17"/>
        <v>0.89153248351137271</v>
      </c>
      <c r="AR36" s="12">
        <f t="shared" si="18"/>
        <v>0.85645349875897292</v>
      </c>
      <c r="AS36" s="12">
        <f t="shared" si="19"/>
        <v>0.75332287390998109</v>
      </c>
      <c r="AT36" s="12">
        <f t="shared" si="20"/>
        <v>0.74278908243375552</v>
      </c>
      <c r="AU36" s="12">
        <f t="shared" si="20"/>
        <v>0.72755981965594418</v>
      </c>
      <c r="AV36" s="12">
        <f t="shared" si="20"/>
        <v>0.71821652609166919</v>
      </c>
      <c r="AW36" s="12">
        <f t="shared" si="20"/>
        <v>0.72143078027275931</v>
      </c>
      <c r="AX36" s="12">
        <f t="shared" si="20"/>
        <v>0.69986144546744444</v>
      </c>
      <c r="AY36" s="12">
        <f t="shared" si="9"/>
        <v>0.69270001929757297</v>
      </c>
      <c r="AZ36" s="12">
        <f t="shared" si="3"/>
        <v>0.68509710064243001</v>
      </c>
      <c r="BA36" s="12">
        <f t="shared" si="3"/>
        <v>0.68213385284754136</v>
      </c>
      <c r="BB36" s="12">
        <f t="shared" si="3"/>
        <v>0.67859150879887498</v>
      </c>
      <c r="BC36" s="12">
        <f t="shared" si="3"/>
        <v>0.67848293942386562</v>
      </c>
    </row>
    <row r="37" spans="1:55">
      <c r="A37" s="12" t="s">
        <v>48</v>
      </c>
      <c r="B37" s="12">
        <v>8.7287099023292303</v>
      </c>
      <c r="C37" s="12">
        <v>8.8083486643122004</v>
      </c>
      <c r="D37" s="12">
        <v>8.82560882219936</v>
      </c>
      <c r="E37" s="12">
        <v>9.0914334259265708</v>
      </c>
      <c r="F37" s="12">
        <v>9.1510794900532701</v>
      </c>
      <c r="G37" s="12">
        <v>9.3004481234826599</v>
      </c>
      <c r="H37" s="12">
        <v>9.3209635797387609</v>
      </c>
      <c r="I37" s="12">
        <v>9.3436188842469807</v>
      </c>
      <c r="J37" s="12">
        <v>9.3640664038749701</v>
      </c>
      <c r="K37" s="12">
        <v>9.37697678799843</v>
      </c>
      <c r="L37" s="12">
        <v>9.3948697920732105</v>
      </c>
      <c r="M37" s="12">
        <v>9.5337866708430408</v>
      </c>
      <c r="N37" s="12">
        <v>9.54007111603552</v>
      </c>
      <c r="O37" s="12">
        <v>9.5519187107271595</v>
      </c>
      <c r="P37" s="12">
        <v>9.5608478817946505</v>
      </c>
      <c r="Q37" s="12">
        <v>9.5761313335124605</v>
      </c>
      <c r="R37" s="12">
        <v>10.954782807325101</v>
      </c>
      <c r="S37" s="12">
        <v>10.983885742157399</v>
      </c>
      <c r="T37" s="12">
        <v>10.9867042844488</v>
      </c>
      <c r="U37" s="12">
        <v>11.000827522536101</v>
      </c>
      <c r="V37" s="12">
        <v>11.0402709850243</v>
      </c>
      <c r="W37" s="12">
        <v>11.053905418468</v>
      </c>
      <c r="X37" s="12">
        <v>11.063664766038601</v>
      </c>
      <c r="Y37" s="12">
        <v>11.065659538417</v>
      </c>
      <c r="Z37" s="12">
        <v>11.065659538417</v>
      </c>
      <c r="AA37" s="12">
        <v>11.065659538417</v>
      </c>
      <c r="AC37" s="12" t="s">
        <v>48</v>
      </c>
      <c r="AD37" s="12">
        <f t="shared" si="0"/>
        <v>0.19955573055489606</v>
      </c>
      <c r="AE37" s="12">
        <f t="shared" si="4"/>
        <v>8.4355039748085461E-2</v>
      </c>
      <c r="AF37" s="12">
        <f t="shared" si="5"/>
        <v>1.8414293405499205E-2</v>
      </c>
      <c r="AG37" s="12">
        <f t="shared" si="6"/>
        <v>-4.0461124699156137E-2</v>
      </c>
      <c r="AH37" s="12">
        <f t="shared" si="7"/>
        <v>-6.7551422123786717E-2</v>
      </c>
      <c r="AI37" s="12">
        <f t="shared" si="8"/>
        <v>-8.2969367397080954E-2</v>
      </c>
      <c r="AJ37" s="12">
        <f t="shared" si="10"/>
        <v>-0.21339275701940399</v>
      </c>
      <c r="AK37" s="12">
        <f t="shared" si="11"/>
        <v>-0.30874665815502184</v>
      </c>
      <c r="AL37" s="12">
        <f t="shared" si="12"/>
        <v>-0.49378257306268608</v>
      </c>
      <c r="AM37" s="12">
        <f t="shared" si="13"/>
        <v>-0.56942932016070036</v>
      </c>
      <c r="AN37" s="12">
        <f t="shared" si="14"/>
        <v>-0.58427983341994438</v>
      </c>
      <c r="AO37" s="12">
        <f t="shared" si="15"/>
        <v>-0.6057182177217032</v>
      </c>
      <c r="AP37" s="12">
        <f t="shared" si="16"/>
        <v>-0.6538107566085738</v>
      </c>
      <c r="AQ37" s="12">
        <f t="shared" si="17"/>
        <v>-0.69953386825897312</v>
      </c>
      <c r="AR37" s="12">
        <f t="shared" si="18"/>
        <v>-0.77850515639929008</v>
      </c>
      <c r="AS37" s="12">
        <f t="shared" si="19"/>
        <v>-0.83984509349527603</v>
      </c>
      <c r="AT37" s="12">
        <f t="shared" si="20"/>
        <v>-0.61412489774652179</v>
      </c>
      <c r="AU37" s="12">
        <f t="shared" si="20"/>
        <v>-0.63930221137965726</v>
      </c>
      <c r="AV37" s="12">
        <f t="shared" si="20"/>
        <v>-0.65448660425544936</v>
      </c>
      <c r="AW37" s="12">
        <f t="shared" si="20"/>
        <v>-0.76413353409033458</v>
      </c>
      <c r="AX37" s="12">
        <f t="shared" si="20"/>
        <v>-0.7920839715893464</v>
      </c>
      <c r="AY37" s="12">
        <f t="shared" si="9"/>
        <v>-0.80644816521884055</v>
      </c>
      <c r="AZ37" s="12">
        <f t="shared" si="3"/>
        <v>-0.82438739327102062</v>
      </c>
      <c r="BA37" s="12">
        <f t="shared" si="3"/>
        <v>-0.82987428632937843</v>
      </c>
      <c r="BB37" s="12">
        <f t="shared" si="3"/>
        <v>-0.84191406225159127</v>
      </c>
      <c r="BC37" s="12">
        <f t="shared" si="3"/>
        <v>-0.84259939693869979</v>
      </c>
    </row>
    <row r="38" spans="1:55">
      <c r="B38" s="12">
        <f>AVERAGE(B3:B37)</f>
        <v>7.8024528295809272</v>
      </c>
      <c r="C38" s="12">
        <f t="shared" ref="C38:AA38" si="21">AVERAGE(C3:C37)</f>
        <v>8.4269840035876484</v>
      </c>
      <c r="D38" s="12">
        <f t="shared" si="21"/>
        <v>8.7431634302398109</v>
      </c>
      <c r="E38" s="12">
        <f t="shared" si="21"/>
        <v>9.2747476277101679</v>
      </c>
      <c r="F38" s="12">
        <f t="shared" si="21"/>
        <v>9.4568726313561289</v>
      </c>
      <c r="G38" s="12">
        <f t="shared" si="21"/>
        <v>9.6804225702732758</v>
      </c>
      <c r="H38" s="12">
        <f t="shared" si="21"/>
        <v>10.286942954611558</v>
      </c>
      <c r="I38" s="12">
        <f t="shared" si="21"/>
        <v>10.747318957739333</v>
      </c>
      <c r="J38" s="12">
        <f t="shared" si="21"/>
        <v>11.679661733695315</v>
      </c>
      <c r="K38" s="12">
        <f t="shared" si="21"/>
        <v>12.070053839056175</v>
      </c>
      <c r="L38" s="12">
        <f t="shared" si="21"/>
        <v>12.17084950008948</v>
      </c>
      <c r="M38" s="12">
        <f t="shared" si="21"/>
        <v>12.38561977751827</v>
      </c>
      <c r="N38" s="12">
        <f t="shared" si="21"/>
        <v>12.63184922193304</v>
      </c>
      <c r="O38" s="12">
        <f t="shared" si="21"/>
        <v>12.826568513731948</v>
      </c>
      <c r="P38" s="12">
        <f t="shared" si="21"/>
        <v>13.103089310952356</v>
      </c>
      <c r="Q38" s="12">
        <f t="shared" si="21"/>
        <v>13.489654453398849</v>
      </c>
      <c r="R38" s="12">
        <f t="shared" si="21"/>
        <v>13.690784090039978</v>
      </c>
      <c r="S38" s="12">
        <f t="shared" si="21"/>
        <v>13.797714103486198</v>
      </c>
      <c r="T38" s="12">
        <f t="shared" si="21"/>
        <v>13.853763742716181</v>
      </c>
      <c r="U38" s="12">
        <f t="shared" si="21"/>
        <v>14.086637286879645</v>
      </c>
      <c r="V38" s="12">
        <f t="shared" si="21"/>
        <v>14.20433166298845</v>
      </c>
      <c r="W38" s="12">
        <f t="shared" si="21"/>
        <v>14.252533222590635</v>
      </c>
      <c r="X38" s="12">
        <f t="shared" si="21"/>
        <v>14.305725183910605</v>
      </c>
      <c r="Y38" s="12">
        <f t="shared" si="21"/>
        <v>14.322756129228077</v>
      </c>
      <c r="Z38" s="12">
        <f t="shared" si="21"/>
        <v>14.351543378581832</v>
      </c>
      <c r="AA38" s="12">
        <f t="shared" si="21"/>
        <v>14.352971194481682</v>
      </c>
    </row>
    <row r="39" spans="1:55">
      <c r="B39" s="12">
        <f>STDEV(B3:B37)</f>
        <v>4.6415959600493544</v>
      </c>
      <c r="C39" s="12">
        <f t="shared" ref="C39:AA39" si="22">STDEV(C3:C37)</f>
        <v>4.5209469625459757</v>
      </c>
      <c r="D39" s="12">
        <f t="shared" si="22"/>
        <v>4.4772498267529413</v>
      </c>
      <c r="E39" s="12">
        <f t="shared" si="22"/>
        <v>4.5306254620109554</v>
      </c>
      <c r="F39" s="12">
        <f t="shared" si="22"/>
        <v>4.5268201865905731</v>
      </c>
      <c r="G39" s="12">
        <f t="shared" si="22"/>
        <v>4.579695599848387</v>
      </c>
      <c r="H39" s="12">
        <f t="shared" si="22"/>
        <v>4.526767395319605</v>
      </c>
      <c r="I39" s="12">
        <f t="shared" si="22"/>
        <v>4.546446208941811</v>
      </c>
      <c r="J39" s="12">
        <f t="shared" si="22"/>
        <v>4.6895039560790224</v>
      </c>
      <c r="K39" s="12">
        <f t="shared" si="22"/>
        <v>4.7294316532519325</v>
      </c>
      <c r="L39" s="12">
        <f t="shared" si="22"/>
        <v>4.7511133351423851</v>
      </c>
      <c r="M39" s="12">
        <f t="shared" si="22"/>
        <v>4.7081844713237642</v>
      </c>
      <c r="N39" s="12">
        <f t="shared" si="22"/>
        <v>4.7288578149663554</v>
      </c>
      <c r="O39" s="12">
        <f t="shared" si="22"/>
        <v>4.6811883621229988</v>
      </c>
      <c r="P39" s="12">
        <f t="shared" si="22"/>
        <v>4.5500551923652433</v>
      </c>
      <c r="Q39" s="12">
        <f t="shared" si="22"/>
        <v>4.659815423340806</v>
      </c>
      <c r="R39" s="12">
        <f t="shared" si="22"/>
        <v>4.4551219023270301</v>
      </c>
      <c r="S39" s="12">
        <f t="shared" si="22"/>
        <v>4.4014056439072338</v>
      </c>
      <c r="T39" s="12">
        <f t="shared" si="22"/>
        <v>4.3806235904995745</v>
      </c>
      <c r="U39" s="12">
        <f t="shared" si="22"/>
        <v>4.038312188480325</v>
      </c>
      <c r="V39" s="12">
        <f t="shared" si="22"/>
        <v>3.9946025818643225</v>
      </c>
      <c r="W39" s="12">
        <f t="shared" si="22"/>
        <v>3.966315433620764</v>
      </c>
      <c r="X39" s="12">
        <f t="shared" si="22"/>
        <v>3.9326904369656752</v>
      </c>
      <c r="Y39" s="12">
        <f t="shared" si="22"/>
        <v>3.9248072201604889</v>
      </c>
      <c r="Z39" s="12">
        <f t="shared" si="22"/>
        <v>3.902873211758878</v>
      </c>
      <c r="AA39" s="12">
        <f t="shared" si="22"/>
        <v>3.9013933169285648</v>
      </c>
    </row>
  </sheetData>
  <mergeCells count="2">
    <mergeCell ref="B1:AA1"/>
    <mergeCell ref="AD1:BC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9"/>
  <sheetViews>
    <sheetView workbookViewId="0">
      <selection sqref="A1:C1"/>
    </sheetView>
  </sheetViews>
  <sheetFormatPr defaultColWidth="9.125" defaultRowHeight="13.8"/>
  <cols>
    <col min="1" max="16384" width="9.125" style="12"/>
  </cols>
  <sheetData>
    <row r="1" spans="1:55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D1" s="232" t="s">
        <v>163</v>
      </c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</row>
    <row r="2" spans="1:55">
      <c r="A2" s="12" t="s">
        <v>236</v>
      </c>
      <c r="B2" s="12" t="s">
        <v>447</v>
      </c>
      <c r="C2" s="12" t="s">
        <v>448</v>
      </c>
      <c r="D2" s="12" t="s">
        <v>449</v>
      </c>
      <c r="E2" s="12" t="s">
        <v>450</v>
      </c>
      <c r="F2" s="12" t="s">
        <v>451</v>
      </c>
      <c r="G2" s="12" t="s">
        <v>452</v>
      </c>
      <c r="H2" s="12" t="s">
        <v>453</v>
      </c>
      <c r="I2" s="12" t="s">
        <v>454</v>
      </c>
      <c r="J2" s="12" t="s">
        <v>455</v>
      </c>
      <c r="K2" s="12" t="s">
        <v>456</v>
      </c>
      <c r="L2" s="12" t="s">
        <v>457</v>
      </c>
      <c r="M2" s="12" t="s">
        <v>458</v>
      </c>
      <c r="N2" s="12" t="s">
        <v>459</v>
      </c>
      <c r="O2" s="12" t="s">
        <v>460</v>
      </c>
      <c r="P2" s="12" t="s">
        <v>461</v>
      </c>
      <c r="Q2" s="12" t="s">
        <v>462</v>
      </c>
      <c r="R2" s="12" t="s">
        <v>463</v>
      </c>
      <c r="S2" s="12" t="s">
        <v>464</v>
      </c>
      <c r="T2" s="12" t="s">
        <v>465</v>
      </c>
      <c r="U2" s="12" t="s">
        <v>466</v>
      </c>
      <c r="V2" s="12" t="s">
        <v>467</v>
      </c>
      <c r="W2" s="12" t="s">
        <v>468</v>
      </c>
      <c r="X2" s="12" t="s">
        <v>469</v>
      </c>
      <c r="Y2" s="12" t="s">
        <v>470</v>
      </c>
      <c r="Z2" s="12" t="s">
        <v>471</v>
      </c>
      <c r="AC2" s="12" t="s">
        <v>236</v>
      </c>
      <c r="AD2" s="12" t="s">
        <v>447</v>
      </c>
      <c r="AE2" s="12" t="s">
        <v>448</v>
      </c>
      <c r="AF2" s="12" t="s">
        <v>449</v>
      </c>
      <c r="AG2" s="12" t="s">
        <v>450</v>
      </c>
      <c r="AH2" s="12" t="s">
        <v>451</v>
      </c>
      <c r="AI2" s="12" t="s">
        <v>452</v>
      </c>
      <c r="AJ2" s="12" t="s">
        <v>453</v>
      </c>
      <c r="AK2" s="12" t="s">
        <v>454</v>
      </c>
      <c r="AL2" s="12" t="s">
        <v>455</v>
      </c>
      <c r="AM2" s="12" t="s">
        <v>456</v>
      </c>
      <c r="AN2" s="12" t="s">
        <v>457</v>
      </c>
      <c r="AO2" s="12" t="s">
        <v>458</v>
      </c>
      <c r="AP2" s="12" t="s">
        <v>459</v>
      </c>
      <c r="AQ2" s="12" t="s">
        <v>460</v>
      </c>
      <c r="AR2" s="12" t="s">
        <v>461</v>
      </c>
      <c r="AS2" s="12" t="s">
        <v>462</v>
      </c>
      <c r="AT2" s="12" t="s">
        <v>463</v>
      </c>
      <c r="AU2" s="12" t="s">
        <v>464</v>
      </c>
      <c r="AV2" s="12" t="s">
        <v>465</v>
      </c>
      <c r="AW2" s="12" t="s">
        <v>466</v>
      </c>
      <c r="AX2" s="12" t="s">
        <v>467</v>
      </c>
      <c r="AY2" s="12" t="s">
        <v>468</v>
      </c>
      <c r="AZ2" s="12" t="s">
        <v>469</v>
      </c>
      <c r="BA2" s="12" t="s">
        <v>470</v>
      </c>
      <c r="BB2" s="12" t="s">
        <v>471</v>
      </c>
    </row>
    <row r="3" spans="1:55">
      <c r="A3" s="12" t="s">
        <v>27</v>
      </c>
      <c r="B3" s="12">
        <v>10.61</v>
      </c>
      <c r="C3" s="12">
        <v>10.84</v>
      </c>
      <c r="D3" s="12">
        <v>10.92</v>
      </c>
      <c r="E3" s="12">
        <v>11</v>
      </c>
      <c r="F3" s="12">
        <v>11.55</v>
      </c>
      <c r="G3" s="12">
        <v>11.6</v>
      </c>
      <c r="H3" s="12">
        <v>11.71</v>
      </c>
      <c r="I3" s="12">
        <v>11.77</v>
      </c>
      <c r="J3" s="12">
        <v>11.83</v>
      </c>
      <c r="K3" s="12">
        <v>11.94</v>
      </c>
      <c r="L3" s="12">
        <v>12.11</v>
      </c>
      <c r="M3" s="12">
        <v>12.17</v>
      </c>
      <c r="N3" s="12">
        <v>12.58</v>
      </c>
      <c r="O3" s="12">
        <v>12.67</v>
      </c>
      <c r="P3" s="12">
        <v>12.79</v>
      </c>
      <c r="Q3" s="12">
        <v>13.05</v>
      </c>
      <c r="R3" s="12">
        <v>13.24</v>
      </c>
      <c r="S3" s="12">
        <v>13.46</v>
      </c>
      <c r="T3" s="12">
        <v>13.81</v>
      </c>
      <c r="U3" s="12">
        <v>14.18</v>
      </c>
      <c r="V3" s="12">
        <v>14.51</v>
      </c>
      <c r="W3" s="12">
        <v>14.64</v>
      </c>
      <c r="X3" s="12">
        <v>15.03</v>
      </c>
      <c r="Y3" s="12">
        <v>15.03</v>
      </c>
      <c r="Z3" s="12">
        <v>15.03</v>
      </c>
      <c r="AC3" s="12" t="s">
        <v>27</v>
      </c>
      <c r="AD3" s="12">
        <f>(B3-B$38)/B$39</f>
        <v>-7.9972353999241977E-2</v>
      </c>
      <c r="AE3" s="12">
        <f t="shared" ref="AE3:AT18" si="0">(C3-C$38)/C$39</f>
        <v>-7.5172075202187535E-2</v>
      </c>
      <c r="AF3" s="12">
        <f t="shared" si="0"/>
        <v>-0.15383714763262882</v>
      </c>
      <c r="AG3" s="12">
        <f t="shared" si="0"/>
        <v>-0.19385918211888814</v>
      </c>
      <c r="AH3" s="12">
        <f t="shared" si="0"/>
        <v>-0.13250867128771551</v>
      </c>
      <c r="AI3" s="12">
        <f t="shared" si="0"/>
        <v>-0.28463813548900191</v>
      </c>
      <c r="AJ3" s="12">
        <f t="shared" si="0"/>
        <v>-0.3451359416010879</v>
      </c>
      <c r="AK3" s="12">
        <f t="shared" si="0"/>
        <v>-0.44249595368873978</v>
      </c>
      <c r="AL3" s="12">
        <f t="shared" si="0"/>
        <v>-0.5115425584929757</v>
      </c>
      <c r="AM3" s="12">
        <f t="shared" si="0"/>
        <v>-0.51102965316709581</v>
      </c>
      <c r="AN3" s="12">
        <f t="shared" si="0"/>
        <v>-0.52298135132211565</v>
      </c>
      <c r="AO3" s="12">
        <f t="shared" si="0"/>
        <v>-0.5524543535673585</v>
      </c>
      <c r="AP3" s="12">
        <f t="shared" si="0"/>
        <v>-0.50829275224533166</v>
      </c>
      <c r="AQ3" s="12">
        <f t="shared" si="0"/>
        <v>-0.5146698562551667</v>
      </c>
      <c r="AR3" s="12">
        <f t="shared" si="0"/>
        <v>-0.51309134008007107</v>
      </c>
      <c r="AS3" s="12">
        <f t="shared" si="0"/>
        <v>-0.49519472017661759</v>
      </c>
      <c r="AT3" s="12">
        <f t="shared" si="0"/>
        <v>-0.47080084929483307</v>
      </c>
      <c r="AU3" s="12">
        <f t="shared" ref="AU3:BB18" si="1">(S3-S$38)/S$39</f>
        <v>-0.42525022556676484</v>
      </c>
      <c r="AV3" s="12">
        <f t="shared" si="1"/>
        <v>-0.42336331665726729</v>
      </c>
      <c r="AW3" s="12">
        <f t="shared" si="1"/>
        <v>-0.32931389699349939</v>
      </c>
      <c r="AX3" s="12">
        <f t="shared" si="1"/>
        <v>-0.24419814235662238</v>
      </c>
      <c r="AY3" s="12">
        <f t="shared" si="1"/>
        <v>-0.21393622521133207</v>
      </c>
      <c r="AZ3" s="12">
        <f t="shared" si="1"/>
        <v>-9.9757690775498342E-2</v>
      </c>
      <c r="BA3" s="12">
        <f t="shared" si="1"/>
        <v>-0.10441420922069286</v>
      </c>
      <c r="BB3" s="12">
        <f t="shared" si="1"/>
        <v>-0.10527680510352219</v>
      </c>
    </row>
    <row r="4" spans="1:55">
      <c r="A4" s="12" t="s">
        <v>20</v>
      </c>
      <c r="B4" s="12">
        <v>16.420000000000002</v>
      </c>
      <c r="C4" s="12">
        <v>16.46</v>
      </c>
      <c r="D4" s="12">
        <v>16.489999999999998</v>
      </c>
      <c r="E4" s="12">
        <v>16.489999999999998</v>
      </c>
      <c r="F4" s="12">
        <v>16.5</v>
      </c>
      <c r="G4" s="12">
        <v>16.62</v>
      </c>
      <c r="H4" s="12">
        <v>16.68</v>
      </c>
      <c r="I4" s="12">
        <v>16.71</v>
      </c>
      <c r="J4" s="12">
        <v>16.78</v>
      </c>
      <c r="K4" s="12">
        <v>16.78</v>
      </c>
      <c r="L4" s="12">
        <v>16.79</v>
      </c>
      <c r="M4" s="12">
        <v>16.79</v>
      </c>
      <c r="N4" s="12">
        <v>16.86</v>
      </c>
      <c r="O4" s="12">
        <v>16.86</v>
      </c>
      <c r="P4" s="12">
        <v>16.86</v>
      </c>
      <c r="Q4" s="12">
        <v>16.86</v>
      </c>
      <c r="R4" s="12">
        <v>16.87</v>
      </c>
      <c r="S4" s="12">
        <v>16.87</v>
      </c>
      <c r="T4" s="12">
        <v>16.87</v>
      </c>
      <c r="U4" s="12">
        <v>16.87</v>
      </c>
      <c r="V4" s="12">
        <v>16.87</v>
      </c>
      <c r="W4" s="12">
        <v>16.87</v>
      </c>
      <c r="X4" s="12">
        <v>16.87</v>
      </c>
      <c r="Y4" s="12">
        <v>16.87</v>
      </c>
      <c r="Z4" s="12">
        <v>16.87</v>
      </c>
      <c r="AC4" s="12" t="s">
        <v>20</v>
      </c>
      <c r="AD4" s="12">
        <f t="shared" ref="AD4:AS32" si="2">(B4-B$38)/B$39</f>
        <v>1.1122841112313879</v>
      </c>
      <c r="AE4" s="12">
        <f t="shared" si="0"/>
        <v>1.0872766034354153</v>
      </c>
      <c r="AF4" s="12">
        <f t="shared" si="0"/>
        <v>1.0231860835675641</v>
      </c>
      <c r="AG4" s="12">
        <f t="shared" si="0"/>
        <v>0.97937048226360934</v>
      </c>
      <c r="AH4" s="12">
        <f t="shared" si="0"/>
        <v>0.94427966363709059</v>
      </c>
      <c r="AI4" s="12">
        <f t="shared" si="0"/>
        <v>0.92393896469025394</v>
      </c>
      <c r="AJ4" s="12">
        <f t="shared" si="0"/>
        <v>0.86138329154821169</v>
      </c>
      <c r="AK4" s="12">
        <f t="shared" si="0"/>
        <v>0.74772729448772357</v>
      </c>
      <c r="AL4" s="12">
        <f t="shared" si="0"/>
        <v>0.70149806919533619</v>
      </c>
      <c r="AM4" s="12">
        <f t="shared" si="0"/>
        <v>0.67337892867044691</v>
      </c>
      <c r="AN4" s="12">
        <f t="shared" si="0"/>
        <v>0.64062018829432554</v>
      </c>
      <c r="AO4" s="12">
        <f t="shared" si="0"/>
        <v>0.61284526777156467</v>
      </c>
      <c r="AP4" s="12">
        <f t="shared" si="0"/>
        <v>0.6013291405898582</v>
      </c>
      <c r="AQ4" s="12">
        <f t="shared" si="0"/>
        <v>0.57823970673093494</v>
      </c>
      <c r="AR4" s="12">
        <f t="shared" si="0"/>
        <v>0.55625557132308912</v>
      </c>
      <c r="AS4" s="12">
        <f t="shared" si="0"/>
        <v>0.54471419219427963</v>
      </c>
      <c r="AT4" s="12">
        <f t="shared" si="0"/>
        <v>0.53788798549283146</v>
      </c>
      <c r="AU4" s="12">
        <f t="shared" si="1"/>
        <v>0.53110203411654822</v>
      </c>
      <c r="AV4" s="12">
        <f t="shared" si="1"/>
        <v>0.51307227223148455</v>
      </c>
      <c r="AW4" s="12">
        <f t="shared" si="1"/>
        <v>0.50035972896148873</v>
      </c>
      <c r="AX4" s="12">
        <f t="shared" si="1"/>
        <v>0.48715670023427893</v>
      </c>
      <c r="AY4" s="12">
        <f t="shared" si="1"/>
        <v>0.47920293534261088</v>
      </c>
      <c r="AZ4" s="12">
        <f t="shared" si="1"/>
        <v>0.47384903118361715</v>
      </c>
      <c r="BA4" s="12">
        <f t="shared" si="1"/>
        <v>0.4712942731262772</v>
      </c>
      <c r="BB4" s="12">
        <f t="shared" si="1"/>
        <v>0.47074921432441164</v>
      </c>
    </row>
    <row r="5" spans="1:55">
      <c r="A5" s="12" t="s">
        <v>4</v>
      </c>
      <c r="B5" s="12">
        <v>16.45</v>
      </c>
      <c r="C5" s="12">
        <v>16.5</v>
      </c>
      <c r="D5" s="12">
        <v>16.510000000000002</v>
      </c>
      <c r="E5" s="12">
        <v>16.52</v>
      </c>
      <c r="F5" s="12">
        <v>16.63</v>
      </c>
      <c r="G5" s="12">
        <v>16.64</v>
      </c>
      <c r="H5" s="12">
        <v>16.690000000000001</v>
      </c>
      <c r="I5" s="12">
        <v>16.71</v>
      </c>
      <c r="J5" s="12">
        <v>16.760000000000002</v>
      </c>
      <c r="K5" s="12">
        <v>16.760000000000002</v>
      </c>
      <c r="L5" s="12">
        <v>16.86</v>
      </c>
      <c r="M5" s="12">
        <v>16.899999999999999</v>
      </c>
      <c r="N5" s="12">
        <v>17</v>
      </c>
      <c r="O5" s="12">
        <v>17</v>
      </c>
      <c r="P5" s="12">
        <v>17</v>
      </c>
      <c r="Q5" s="12">
        <v>17</v>
      </c>
      <c r="R5" s="12">
        <v>17</v>
      </c>
      <c r="S5" s="12">
        <v>17</v>
      </c>
      <c r="T5" s="12">
        <v>17</v>
      </c>
      <c r="U5" s="12">
        <v>17</v>
      </c>
      <c r="V5" s="12">
        <v>17</v>
      </c>
      <c r="W5" s="12">
        <v>17</v>
      </c>
      <c r="X5" s="12">
        <v>17</v>
      </c>
      <c r="Y5" s="12">
        <v>17</v>
      </c>
      <c r="Z5" s="12">
        <v>17</v>
      </c>
      <c r="AC5" s="12" t="s">
        <v>4</v>
      </c>
      <c r="AD5" s="12">
        <f t="shared" si="2"/>
        <v>1.1184403408281032</v>
      </c>
      <c r="AE5" s="12">
        <f t="shared" si="0"/>
        <v>1.0955502595111277</v>
      </c>
      <c r="AF5" s="12">
        <f t="shared" si="0"/>
        <v>1.0274123788321974</v>
      </c>
      <c r="AG5" s="12">
        <f t="shared" si="0"/>
        <v>0.98578157332580896</v>
      </c>
      <c r="AH5" s="12">
        <f t="shared" si="0"/>
        <v>0.97255895324117625</v>
      </c>
      <c r="AI5" s="12">
        <f t="shared" si="0"/>
        <v>0.9287540128981393</v>
      </c>
      <c r="AJ5" s="12">
        <f t="shared" si="0"/>
        <v>0.86381089563905578</v>
      </c>
      <c r="AK5" s="12">
        <f t="shared" si="0"/>
        <v>0.74772729448772357</v>
      </c>
      <c r="AL5" s="12">
        <f t="shared" si="0"/>
        <v>0.69659689494205024</v>
      </c>
      <c r="AM5" s="12">
        <f t="shared" si="0"/>
        <v>0.66848467833227532</v>
      </c>
      <c r="AN5" s="12">
        <f t="shared" si="0"/>
        <v>0.65802448482705012</v>
      </c>
      <c r="AO5" s="12">
        <f t="shared" si="0"/>
        <v>0.64059049685106262</v>
      </c>
      <c r="AP5" s="12">
        <f t="shared" si="0"/>
        <v>0.63762518381343936</v>
      </c>
      <c r="AQ5" s="12">
        <f t="shared" si="0"/>
        <v>0.6147569713653156</v>
      </c>
      <c r="AR5" s="12">
        <f t="shared" si="0"/>
        <v>0.59303900316496694</v>
      </c>
      <c r="AS5" s="12">
        <f t="shared" si="0"/>
        <v>0.58292606823940463</v>
      </c>
      <c r="AT5" s="12">
        <f t="shared" si="0"/>
        <v>0.57401182806098439</v>
      </c>
      <c r="AU5" s="12">
        <f t="shared" si="1"/>
        <v>0.56756121117192349</v>
      </c>
      <c r="AV5" s="12">
        <f t="shared" si="1"/>
        <v>0.5528554835241436</v>
      </c>
      <c r="AW5" s="12">
        <f t="shared" si="1"/>
        <v>0.54045548040169233</v>
      </c>
      <c r="AX5" s="12">
        <f t="shared" si="1"/>
        <v>0.52744319580072652</v>
      </c>
      <c r="AY5" s="12">
        <f t="shared" si="1"/>
        <v>0.5196101509802844</v>
      </c>
      <c r="AZ5" s="12">
        <f t="shared" si="1"/>
        <v>0.51437559306116298</v>
      </c>
      <c r="BA5" s="12">
        <f t="shared" si="1"/>
        <v>0.51196932894426928</v>
      </c>
      <c r="BB5" s="12">
        <f t="shared" si="1"/>
        <v>0.51144670482747179</v>
      </c>
    </row>
    <row r="6" spans="1:55">
      <c r="A6" s="12" t="s">
        <v>29</v>
      </c>
      <c r="B6" s="12">
        <v>7.75</v>
      </c>
      <c r="C6" s="12">
        <v>7.79</v>
      </c>
      <c r="D6" s="12">
        <v>7.82</v>
      </c>
      <c r="E6" s="12">
        <v>7.85</v>
      </c>
      <c r="F6" s="12">
        <v>7.97</v>
      </c>
      <c r="G6" s="12">
        <v>8.56</v>
      </c>
      <c r="H6" s="12">
        <v>8.84</v>
      </c>
      <c r="I6" s="12">
        <v>9.01</v>
      </c>
      <c r="J6" s="12">
        <v>9.26</v>
      </c>
      <c r="K6" s="12">
        <v>9.41</v>
      </c>
      <c r="L6" s="12">
        <v>9.7799999999999994</v>
      </c>
      <c r="M6" s="12">
        <v>10.51</v>
      </c>
      <c r="N6" s="12">
        <v>10.65</v>
      </c>
      <c r="O6" s="12">
        <v>10.96</v>
      </c>
      <c r="P6" s="12">
        <v>11.04</v>
      </c>
      <c r="Q6" s="12">
        <v>11.24</v>
      </c>
      <c r="R6" s="12">
        <v>11.4</v>
      </c>
      <c r="S6" s="12">
        <v>11.47</v>
      </c>
      <c r="T6" s="12">
        <v>11.59</v>
      </c>
      <c r="U6" s="12">
        <v>11.67</v>
      </c>
      <c r="V6" s="12">
        <v>11.71</v>
      </c>
      <c r="W6" s="12">
        <v>11.83</v>
      </c>
      <c r="X6" s="12">
        <v>11.97</v>
      </c>
      <c r="Y6" s="12">
        <v>12.09</v>
      </c>
      <c r="Z6" s="12">
        <v>12.09</v>
      </c>
      <c r="AC6" s="12" t="s">
        <v>29</v>
      </c>
      <c r="AD6" s="12">
        <f t="shared" si="2"/>
        <v>-0.66686624221948276</v>
      </c>
      <c r="AE6" s="12">
        <f t="shared" si="0"/>
        <v>-0.70603835097526368</v>
      </c>
      <c r="AF6" s="12">
        <f t="shared" si="0"/>
        <v>-0.80891291365068962</v>
      </c>
      <c r="AG6" s="12">
        <f t="shared" si="0"/>
        <v>-0.86702374364982948</v>
      </c>
      <c r="AH6" s="12">
        <f t="shared" si="0"/>
        <v>-0.91127680038484837</v>
      </c>
      <c r="AI6" s="12">
        <f t="shared" si="0"/>
        <v>-1.0165254630875946</v>
      </c>
      <c r="AJ6" s="12">
        <f t="shared" si="0"/>
        <v>-1.0418583156732191</v>
      </c>
      <c r="AK6" s="12">
        <f t="shared" si="0"/>
        <v>-1.1074789830342939</v>
      </c>
      <c r="AL6" s="12">
        <f t="shared" si="0"/>
        <v>-1.1413434500402406</v>
      </c>
      <c r="AM6" s="12">
        <f t="shared" si="0"/>
        <v>-1.1301523209458111</v>
      </c>
      <c r="AN6" s="12">
        <f t="shared" si="0"/>
        <v>-1.1022957930542328</v>
      </c>
      <c r="AO6" s="12">
        <f t="shared" si="0"/>
        <v>-0.97115508331251277</v>
      </c>
      <c r="AP6" s="12">
        <f t="shared" si="0"/>
        <v>-1.0086596338275551</v>
      </c>
      <c r="AQ6" s="12">
        <f t="shared" si="0"/>
        <v>-0.96070216000367092</v>
      </c>
      <c r="AR6" s="12">
        <f t="shared" si="0"/>
        <v>-0.97288423810354285</v>
      </c>
      <c r="AS6" s="12">
        <f t="shared" si="0"/>
        <v>-0.98921968904573176</v>
      </c>
      <c r="AT6" s="12">
        <f t="shared" si="0"/>
        <v>-0.9820921594902331</v>
      </c>
      <c r="AU6" s="12">
        <f t="shared" si="1"/>
        <v>-0.9833560897221294</v>
      </c>
      <c r="AV6" s="12">
        <f t="shared" si="1"/>
        <v>-1.1027381556549893</v>
      </c>
      <c r="AW6" s="12">
        <f t="shared" si="1"/>
        <v>-1.1034703286466663</v>
      </c>
      <c r="AX6" s="12">
        <f t="shared" si="1"/>
        <v>-1.111907277633962</v>
      </c>
      <c r="AY6" s="12">
        <f t="shared" si="1"/>
        <v>-1.0873537324564351</v>
      </c>
      <c r="AZ6" s="12">
        <f t="shared" si="1"/>
        <v>-1.0536906088161999</v>
      </c>
      <c r="BA6" s="12">
        <f t="shared" si="1"/>
        <v>-1.0242962407968288</v>
      </c>
      <c r="BB6" s="12">
        <f t="shared" si="1"/>
        <v>-1.025666205711198</v>
      </c>
    </row>
    <row r="7" spans="1:55">
      <c r="A7" s="12" t="s">
        <v>6</v>
      </c>
      <c r="B7" s="12">
        <v>16.190000000000001</v>
      </c>
      <c r="C7" s="12">
        <v>16.3</v>
      </c>
      <c r="D7" s="12">
        <v>16.32</v>
      </c>
      <c r="E7" s="12">
        <v>16.37</v>
      </c>
      <c r="F7" s="12">
        <v>16.399999999999999</v>
      </c>
      <c r="G7" s="12">
        <v>16.41</v>
      </c>
      <c r="H7" s="12">
        <v>16.420000000000002</v>
      </c>
      <c r="I7" s="12">
        <v>16.43</v>
      </c>
      <c r="J7" s="12">
        <v>16.47</v>
      </c>
      <c r="K7" s="12">
        <v>16.510000000000002</v>
      </c>
      <c r="L7" s="12">
        <v>16.510000000000002</v>
      </c>
      <c r="M7" s="12">
        <v>16.53</v>
      </c>
      <c r="N7" s="12">
        <v>16.55</v>
      </c>
      <c r="O7" s="12">
        <v>16.63</v>
      </c>
      <c r="P7" s="12">
        <v>16.79</v>
      </c>
      <c r="Q7" s="12">
        <v>17</v>
      </c>
      <c r="R7" s="12">
        <v>17</v>
      </c>
      <c r="S7" s="12">
        <v>17</v>
      </c>
      <c r="T7" s="12">
        <v>17</v>
      </c>
      <c r="U7" s="12">
        <v>17</v>
      </c>
      <c r="V7" s="12">
        <v>17</v>
      </c>
      <c r="W7" s="12">
        <v>17</v>
      </c>
      <c r="X7" s="12">
        <v>17</v>
      </c>
      <c r="Y7" s="12">
        <v>17</v>
      </c>
      <c r="Z7" s="12">
        <v>17</v>
      </c>
      <c r="AC7" s="12" t="s">
        <v>6</v>
      </c>
      <c r="AD7" s="12">
        <f t="shared" si="2"/>
        <v>1.0650863509898998</v>
      </c>
      <c r="AE7" s="12">
        <f t="shared" si="0"/>
        <v>1.0541819791325655</v>
      </c>
      <c r="AF7" s="12">
        <f t="shared" si="0"/>
        <v>0.98726257381818694</v>
      </c>
      <c r="AG7" s="12">
        <f t="shared" si="0"/>
        <v>0.95372611801481211</v>
      </c>
      <c r="AH7" s="12">
        <f t="shared" si="0"/>
        <v>0.92252636394163967</v>
      </c>
      <c r="AI7" s="12">
        <f t="shared" si="0"/>
        <v>0.87338095850745612</v>
      </c>
      <c r="AJ7" s="12">
        <f t="shared" si="0"/>
        <v>0.79826558518627699</v>
      </c>
      <c r="AK7" s="12">
        <f t="shared" si="0"/>
        <v>0.6802652480323772</v>
      </c>
      <c r="AL7" s="12">
        <f t="shared" si="0"/>
        <v>0.62552986826940093</v>
      </c>
      <c r="AM7" s="12">
        <f t="shared" si="0"/>
        <v>0.6073065491051296</v>
      </c>
      <c r="AN7" s="12">
        <f t="shared" si="0"/>
        <v>0.57100300216342792</v>
      </c>
      <c r="AO7" s="12">
        <f t="shared" si="0"/>
        <v>0.54726563540184214</v>
      </c>
      <c r="AP7" s="12">
        <f t="shared" si="0"/>
        <v>0.52095933059478639</v>
      </c>
      <c r="AQ7" s="12">
        <f t="shared" si="0"/>
        <v>0.51824705768873824</v>
      </c>
      <c r="AR7" s="12">
        <f t="shared" si="0"/>
        <v>0.53786385540215009</v>
      </c>
      <c r="AS7" s="12">
        <f t="shared" si="0"/>
        <v>0.58292606823940463</v>
      </c>
      <c r="AT7" s="12">
        <f t="shared" si="0"/>
        <v>0.57401182806098439</v>
      </c>
      <c r="AU7" s="12">
        <f t="shared" si="1"/>
        <v>0.56756121117192349</v>
      </c>
      <c r="AV7" s="12">
        <f t="shared" si="1"/>
        <v>0.5528554835241436</v>
      </c>
      <c r="AW7" s="12">
        <f t="shared" si="1"/>
        <v>0.54045548040169233</v>
      </c>
      <c r="AX7" s="12">
        <f t="shared" si="1"/>
        <v>0.52744319580072652</v>
      </c>
      <c r="AY7" s="12">
        <f t="shared" si="1"/>
        <v>0.5196101509802844</v>
      </c>
      <c r="AZ7" s="12">
        <f t="shared" si="1"/>
        <v>0.51437559306116298</v>
      </c>
      <c r="BA7" s="12">
        <f t="shared" si="1"/>
        <v>0.51196932894426928</v>
      </c>
      <c r="BB7" s="12">
        <f t="shared" si="1"/>
        <v>0.51144670482747179</v>
      </c>
    </row>
    <row r="8" spans="1:55">
      <c r="A8" s="12" t="s">
        <v>7</v>
      </c>
      <c r="B8" s="12">
        <v>15.46</v>
      </c>
      <c r="C8" s="12">
        <v>15.51</v>
      </c>
      <c r="D8" s="12">
        <v>17</v>
      </c>
      <c r="E8" s="12">
        <v>17</v>
      </c>
      <c r="F8" s="12">
        <v>17</v>
      </c>
      <c r="G8" s="12">
        <v>17</v>
      </c>
      <c r="H8" s="12">
        <v>17</v>
      </c>
      <c r="I8" s="12">
        <v>17</v>
      </c>
      <c r="J8" s="12">
        <v>17</v>
      </c>
      <c r="K8" s="12">
        <v>17</v>
      </c>
      <c r="L8" s="12">
        <v>17</v>
      </c>
      <c r="M8" s="12">
        <v>17</v>
      </c>
      <c r="N8" s="12">
        <v>17</v>
      </c>
      <c r="O8" s="12">
        <v>17</v>
      </c>
      <c r="P8" s="12">
        <v>17</v>
      </c>
      <c r="Q8" s="12">
        <v>17</v>
      </c>
      <c r="R8" s="12">
        <v>17</v>
      </c>
      <c r="S8" s="12">
        <v>17</v>
      </c>
      <c r="T8" s="12">
        <v>17</v>
      </c>
      <c r="U8" s="12">
        <v>17</v>
      </c>
      <c r="V8" s="12">
        <v>17</v>
      </c>
      <c r="W8" s="12">
        <v>17</v>
      </c>
      <c r="X8" s="12">
        <v>17</v>
      </c>
      <c r="Y8" s="12">
        <v>17</v>
      </c>
      <c r="Z8" s="12">
        <v>17</v>
      </c>
      <c r="AC8" s="12" t="s">
        <v>7</v>
      </c>
      <c r="AD8" s="12">
        <f t="shared" si="2"/>
        <v>0.91528476413648163</v>
      </c>
      <c r="AE8" s="12">
        <f t="shared" si="0"/>
        <v>0.89077727163724385</v>
      </c>
      <c r="AF8" s="12">
        <f t="shared" si="0"/>
        <v>1.1309566128156969</v>
      </c>
      <c r="AG8" s="12">
        <f t="shared" si="0"/>
        <v>1.0883590303210002</v>
      </c>
      <c r="AH8" s="12">
        <f t="shared" si="0"/>
        <v>1.0530461621143439</v>
      </c>
      <c r="AI8" s="12">
        <f t="shared" si="0"/>
        <v>1.0154248806400779</v>
      </c>
      <c r="AJ8" s="12">
        <f t="shared" si="0"/>
        <v>0.939066622455209</v>
      </c>
      <c r="AK8" s="12">
        <f t="shared" si="0"/>
        <v>0.81759869974504606</v>
      </c>
      <c r="AL8" s="12">
        <f t="shared" si="0"/>
        <v>0.75541098598148304</v>
      </c>
      <c r="AM8" s="12">
        <f t="shared" si="0"/>
        <v>0.72721568239033496</v>
      </c>
      <c r="AN8" s="12">
        <f t="shared" si="0"/>
        <v>0.69283307789249937</v>
      </c>
      <c r="AO8" s="12">
        <f t="shared" si="0"/>
        <v>0.6658134323778796</v>
      </c>
      <c r="AP8" s="12">
        <f t="shared" si="0"/>
        <v>0.63762518381343936</v>
      </c>
      <c r="AQ8" s="12">
        <f t="shared" si="0"/>
        <v>0.6147569713653156</v>
      </c>
      <c r="AR8" s="12">
        <f t="shared" si="0"/>
        <v>0.59303900316496694</v>
      </c>
      <c r="AS8" s="12">
        <f t="shared" si="0"/>
        <v>0.58292606823940463</v>
      </c>
      <c r="AT8" s="12">
        <f t="shared" si="0"/>
        <v>0.57401182806098439</v>
      </c>
      <c r="AU8" s="12">
        <f t="shared" si="1"/>
        <v>0.56756121117192349</v>
      </c>
      <c r="AV8" s="12">
        <f t="shared" si="1"/>
        <v>0.5528554835241436</v>
      </c>
      <c r="AW8" s="12">
        <f t="shared" si="1"/>
        <v>0.54045548040169233</v>
      </c>
      <c r="AX8" s="12">
        <f t="shared" si="1"/>
        <v>0.52744319580072652</v>
      </c>
      <c r="AY8" s="12">
        <f t="shared" si="1"/>
        <v>0.5196101509802844</v>
      </c>
      <c r="AZ8" s="12">
        <f t="shared" si="1"/>
        <v>0.51437559306116298</v>
      </c>
      <c r="BA8" s="12">
        <f t="shared" si="1"/>
        <v>0.51196932894426928</v>
      </c>
      <c r="BB8" s="12">
        <f t="shared" si="1"/>
        <v>0.51144670482747179</v>
      </c>
    </row>
    <row r="9" spans="1:55">
      <c r="A9" s="12" t="s">
        <v>9</v>
      </c>
      <c r="B9" s="12">
        <v>15.65</v>
      </c>
      <c r="C9" s="12">
        <v>15.65</v>
      </c>
      <c r="D9" s="12">
        <v>15.65</v>
      </c>
      <c r="E9" s="12">
        <v>15.65</v>
      </c>
      <c r="F9" s="12">
        <v>15.65</v>
      </c>
      <c r="G9" s="12">
        <v>15.65</v>
      </c>
      <c r="H9" s="12">
        <v>15.76</v>
      </c>
      <c r="I9" s="12">
        <v>16.809999999999999</v>
      </c>
      <c r="J9" s="12">
        <v>16.809999999999999</v>
      </c>
      <c r="K9" s="12">
        <v>16.850000000000001</v>
      </c>
      <c r="L9" s="12">
        <v>16.940000000000001</v>
      </c>
      <c r="M9" s="12">
        <v>16.989999999999998</v>
      </c>
      <c r="N9" s="12">
        <v>17</v>
      </c>
      <c r="O9" s="12">
        <v>17</v>
      </c>
      <c r="P9" s="12">
        <v>17</v>
      </c>
      <c r="Q9" s="12">
        <v>17</v>
      </c>
      <c r="R9" s="12">
        <v>17</v>
      </c>
      <c r="S9" s="12">
        <v>17</v>
      </c>
      <c r="T9" s="12">
        <v>17</v>
      </c>
      <c r="U9" s="12">
        <v>17</v>
      </c>
      <c r="V9" s="12">
        <v>17</v>
      </c>
      <c r="W9" s="12">
        <v>17</v>
      </c>
      <c r="X9" s="12">
        <v>17</v>
      </c>
      <c r="Y9" s="12">
        <v>17</v>
      </c>
      <c r="Z9" s="12">
        <v>17</v>
      </c>
      <c r="AC9" s="12" t="s">
        <v>9</v>
      </c>
      <c r="AD9" s="12">
        <f t="shared" si="2"/>
        <v>0.95427421824901504</v>
      </c>
      <c r="AE9" s="12">
        <f t="shared" si="0"/>
        <v>0.91973506790223758</v>
      </c>
      <c r="AF9" s="12">
        <f t="shared" si="0"/>
        <v>0.84568168245299313</v>
      </c>
      <c r="AG9" s="12">
        <f t="shared" si="0"/>
        <v>0.79985993252202536</v>
      </c>
      <c r="AH9" s="12">
        <f t="shared" si="0"/>
        <v>0.75937661622576036</v>
      </c>
      <c r="AI9" s="12">
        <f t="shared" si="0"/>
        <v>0.69040912660780795</v>
      </c>
      <c r="AJ9" s="12">
        <f t="shared" si="0"/>
        <v>0.63804371519059488</v>
      </c>
      <c r="AK9" s="12">
        <f t="shared" si="0"/>
        <v>0.77182088250748948</v>
      </c>
      <c r="AL9" s="12">
        <f t="shared" si="0"/>
        <v>0.70884983057526474</v>
      </c>
      <c r="AM9" s="12">
        <f t="shared" si="0"/>
        <v>0.69050880485404775</v>
      </c>
      <c r="AN9" s="12">
        <f t="shared" si="0"/>
        <v>0.67791510943587863</v>
      </c>
      <c r="AO9" s="12">
        <f t="shared" si="0"/>
        <v>0.66329113882519752</v>
      </c>
      <c r="AP9" s="12">
        <f t="shared" si="0"/>
        <v>0.63762518381343936</v>
      </c>
      <c r="AQ9" s="12">
        <f t="shared" si="0"/>
        <v>0.6147569713653156</v>
      </c>
      <c r="AR9" s="12">
        <f t="shared" si="0"/>
        <v>0.59303900316496694</v>
      </c>
      <c r="AS9" s="12">
        <f t="shared" si="0"/>
        <v>0.58292606823940463</v>
      </c>
      <c r="AT9" s="12">
        <f t="shared" si="0"/>
        <v>0.57401182806098439</v>
      </c>
      <c r="AU9" s="12">
        <f t="shared" si="1"/>
        <v>0.56756121117192349</v>
      </c>
      <c r="AV9" s="12">
        <f t="shared" si="1"/>
        <v>0.5528554835241436</v>
      </c>
      <c r="AW9" s="12">
        <f t="shared" si="1"/>
        <v>0.54045548040169233</v>
      </c>
      <c r="AX9" s="12">
        <f t="shared" si="1"/>
        <v>0.52744319580072652</v>
      </c>
      <c r="AY9" s="12">
        <f t="shared" si="1"/>
        <v>0.5196101509802844</v>
      </c>
      <c r="AZ9" s="12">
        <f t="shared" si="1"/>
        <v>0.51437559306116298</v>
      </c>
      <c r="BA9" s="12">
        <f t="shared" si="1"/>
        <v>0.51196932894426928</v>
      </c>
      <c r="BB9" s="12">
        <f t="shared" si="1"/>
        <v>0.51144670482747179</v>
      </c>
    </row>
    <row r="10" spans="1:55">
      <c r="A10" s="12" t="s">
        <v>25</v>
      </c>
      <c r="B10" s="12">
        <v>6.73</v>
      </c>
      <c r="C10" s="12">
        <v>7.5</v>
      </c>
      <c r="D10" s="12">
        <v>8.69</v>
      </c>
      <c r="E10" s="12">
        <v>13.58</v>
      </c>
      <c r="F10" s="12">
        <v>13.67</v>
      </c>
      <c r="G10" s="12">
        <v>13.72</v>
      </c>
      <c r="H10" s="12">
        <v>15.26</v>
      </c>
      <c r="I10" s="12">
        <v>15.58</v>
      </c>
      <c r="J10" s="12">
        <v>15.73</v>
      </c>
      <c r="K10" s="12">
        <v>15.8</v>
      </c>
      <c r="L10" s="12">
        <v>16.18</v>
      </c>
      <c r="M10" s="12">
        <v>16.190000000000001</v>
      </c>
      <c r="N10" s="12">
        <v>16.21</v>
      </c>
      <c r="O10" s="12">
        <v>16.23</v>
      </c>
      <c r="P10" s="12">
        <v>16.260000000000002</v>
      </c>
      <c r="Q10" s="12">
        <v>16.29</v>
      </c>
      <c r="R10" s="12">
        <v>16.3</v>
      </c>
      <c r="S10" s="12">
        <v>16.32</v>
      </c>
      <c r="T10" s="12">
        <v>16.34</v>
      </c>
      <c r="U10" s="12">
        <v>16.36</v>
      </c>
      <c r="V10" s="12">
        <v>16.38</v>
      </c>
      <c r="W10" s="12">
        <v>16.41</v>
      </c>
      <c r="X10" s="12">
        <v>16.45</v>
      </c>
      <c r="Y10" s="12">
        <v>16.45</v>
      </c>
      <c r="Z10" s="12">
        <v>16.45</v>
      </c>
      <c r="AC10" s="12" t="s">
        <v>25</v>
      </c>
      <c r="AD10" s="12">
        <f t="shared" si="2"/>
        <v>-0.87617804850782044</v>
      </c>
      <c r="AE10" s="12">
        <f t="shared" si="0"/>
        <v>-0.76602235752417913</v>
      </c>
      <c r="AF10" s="12">
        <f t="shared" si="0"/>
        <v>-0.62506906963916942</v>
      </c>
      <c r="AG10" s="12">
        <f t="shared" si="0"/>
        <v>0.35749464923026386</v>
      </c>
      <c r="AH10" s="12">
        <f t="shared" si="0"/>
        <v>0.32866128225583774</v>
      </c>
      <c r="AI10" s="12">
        <f t="shared" si="0"/>
        <v>0.22575697454685922</v>
      </c>
      <c r="AJ10" s="12">
        <f t="shared" si="0"/>
        <v>0.51666351064841176</v>
      </c>
      <c r="AK10" s="12">
        <f t="shared" si="0"/>
        <v>0.47546974986436241</v>
      </c>
      <c r="AL10" s="12">
        <f t="shared" si="0"/>
        <v>0.44418642089781535</v>
      </c>
      <c r="AM10" s="12">
        <f t="shared" si="0"/>
        <v>0.43356066210003535</v>
      </c>
      <c r="AN10" s="12">
        <f t="shared" si="0"/>
        <v>0.48895417565201177</v>
      </c>
      <c r="AO10" s="12">
        <f t="shared" si="0"/>
        <v>0.46150765461066606</v>
      </c>
      <c r="AP10" s="12">
        <f t="shared" si="0"/>
        <v>0.432811797051804</v>
      </c>
      <c r="AQ10" s="12">
        <f t="shared" si="0"/>
        <v>0.41391201587622301</v>
      </c>
      <c r="AR10" s="12">
        <f t="shared" si="0"/>
        <v>0.39861229200075649</v>
      </c>
      <c r="AS10" s="12">
        <f t="shared" si="0"/>
        <v>0.38913726829627127</v>
      </c>
      <c r="AT10" s="12">
        <f t="shared" si="0"/>
        <v>0.37949882961708242</v>
      </c>
      <c r="AU10" s="12">
        <f t="shared" si="1"/>
        <v>0.37685166965149752</v>
      </c>
      <c r="AV10" s="12">
        <f t="shared" si="1"/>
        <v>0.35087918003833435</v>
      </c>
      <c r="AW10" s="12">
        <f t="shared" si="1"/>
        <v>0.34306101177299619</v>
      </c>
      <c r="AX10" s="12">
        <f t="shared" si="1"/>
        <v>0.3353076015607438</v>
      </c>
      <c r="AY10" s="12">
        <f t="shared" si="1"/>
        <v>0.33622355693238026</v>
      </c>
      <c r="AZ10" s="12">
        <f t="shared" si="1"/>
        <v>0.34291706204077516</v>
      </c>
      <c r="BA10" s="12">
        <f t="shared" si="1"/>
        <v>0.33988255432968578</v>
      </c>
      <c r="BB10" s="12">
        <f t="shared" si="1"/>
        <v>0.33926501423760019</v>
      </c>
    </row>
    <row r="11" spans="1:55">
      <c r="A11" s="12" t="s">
        <v>11</v>
      </c>
      <c r="B11" s="12">
        <v>13.03</v>
      </c>
      <c r="C11" s="12">
        <v>13.54</v>
      </c>
      <c r="D11" s="12">
        <v>13.61</v>
      </c>
      <c r="E11" s="12">
        <v>13.67</v>
      </c>
      <c r="F11" s="12">
        <v>13.91</v>
      </c>
      <c r="G11" s="12">
        <v>16.350000000000001</v>
      </c>
      <c r="H11" s="12">
        <v>16.79</v>
      </c>
      <c r="I11" s="12">
        <v>16.79</v>
      </c>
      <c r="J11" s="12">
        <v>16.88</v>
      </c>
      <c r="K11" s="12">
        <v>16.88</v>
      </c>
      <c r="L11" s="12">
        <v>16.88</v>
      </c>
      <c r="M11" s="12">
        <v>16.88</v>
      </c>
      <c r="N11" s="12">
        <v>16.88</v>
      </c>
      <c r="O11" s="12">
        <v>16.88</v>
      </c>
      <c r="P11" s="12">
        <v>16.88</v>
      </c>
      <c r="Q11" s="12">
        <v>16.88</v>
      </c>
      <c r="R11" s="12">
        <v>16.88</v>
      </c>
      <c r="S11" s="12">
        <v>16.88</v>
      </c>
      <c r="T11" s="12">
        <v>16.88</v>
      </c>
      <c r="U11" s="12">
        <v>16.88</v>
      </c>
      <c r="V11" s="12">
        <v>16.88</v>
      </c>
      <c r="W11" s="12">
        <v>16.88</v>
      </c>
      <c r="X11" s="12">
        <v>16.88</v>
      </c>
      <c r="Y11" s="12">
        <v>16.88</v>
      </c>
      <c r="Z11" s="12">
        <v>16.88</v>
      </c>
      <c r="AC11" s="12" t="s">
        <v>11</v>
      </c>
      <c r="AD11" s="12">
        <f t="shared" si="2"/>
        <v>0.41663016680250037</v>
      </c>
      <c r="AE11" s="12">
        <f t="shared" si="0"/>
        <v>0.48329970990840432</v>
      </c>
      <c r="AF11" s="12">
        <f t="shared" si="0"/>
        <v>0.41459956546046262</v>
      </c>
      <c r="AG11" s="12">
        <f t="shared" si="0"/>
        <v>0.37672792241686215</v>
      </c>
      <c r="AH11" s="12">
        <f t="shared" si="0"/>
        <v>0.38086920152491927</v>
      </c>
      <c r="AI11" s="12">
        <f t="shared" si="0"/>
        <v>0.85893581388380003</v>
      </c>
      <c r="AJ11" s="12">
        <f t="shared" si="0"/>
        <v>0.88808693654749193</v>
      </c>
      <c r="AK11" s="12">
        <f t="shared" si="0"/>
        <v>0.76700216490353634</v>
      </c>
      <c r="AL11" s="12">
        <f t="shared" si="0"/>
        <v>0.7260039404617662</v>
      </c>
      <c r="AM11" s="12">
        <f t="shared" si="0"/>
        <v>0.69785018036130475</v>
      </c>
      <c r="AN11" s="12">
        <f t="shared" si="0"/>
        <v>0.6629971409792571</v>
      </c>
      <c r="AO11" s="12">
        <f t="shared" si="0"/>
        <v>0.63554590974569947</v>
      </c>
      <c r="AP11" s="12">
        <f t="shared" si="0"/>
        <v>0.60651428962179821</v>
      </c>
      <c r="AQ11" s="12">
        <f t="shared" si="0"/>
        <v>0.58345645882156061</v>
      </c>
      <c r="AR11" s="12">
        <f t="shared" si="0"/>
        <v>0.56151034730050009</v>
      </c>
      <c r="AS11" s="12">
        <f t="shared" si="0"/>
        <v>0.55017303162929732</v>
      </c>
      <c r="AT11" s="12">
        <f t="shared" si="0"/>
        <v>0.54066674261345804</v>
      </c>
      <c r="AU11" s="12">
        <f t="shared" si="1"/>
        <v>0.53390658619773046</v>
      </c>
      <c r="AV11" s="12">
        <f t="shared" si="1"/>
        <v>0.51613251925399617</v>
      </c>
      <c r="AW11" s="12">
        <f t="shared" si="1"/>
        <v>0.50344401753381152</v>
      </c>
      <c r="AX11" s="12">
        <f t="shared" si="1"/>
        <v>0.49025566143169735</v>
      </c>
      <c r="AY11" s="12">
        <f t="shared" si="1"/>
        <v>0.48231118269935441</v>
      </c>
      <c r="AZ11" s="12">
        <f t="shared" si="1"/>
        <v>0.47696645902035084</v>
      </c>
      <c r="BA11" s="12">
        <f t="shared" si="1"/>
        <v>0.47442312357381444</v>
      </c>
      <c r="BB11" s="12">
        <f t="shared" si="1"/>
        <v>0.47387979051695411</v>
      </c>
    </row>
    <row r="12" spans="1:55">
      <c r="A12" s="12" t="s">
        <v>8</v>
      </c>
      <c r="B12" s="12">
        <v>16.88</v>
      </c>
      <c r="C12" s="12">
        <v>16.89</v>
      </c>
      <c r="D12" s="12">
        <v>16.93</v>
      </c>
      <c r="E12" s="12">
        <v>16.93</v>
      </c>
      <c r="F12" s="12">
        <v>16.93</v>
      </c>
      <c r="G12" s="12">
        <v>16.95</v>
      </c>
      <c r="H12" s="12">
        <v>16.97</v>
      </c>
      <c r="I12" s="12">
        <v>16.97</v>
      </c>
      <c r="J12" s="12">
        <v>16.97</v>
      </c>
      <c r="K12" s="12">
        <v>16.97</v>
      </c>
      <c r="L12" s="12">
        <v>16.97</v>
      </c>
      <c r="M12" s="12">
        <v>17</v>
      </c>
      <c r="N12" s="12">
        <v>17</v>
      </c>
      <c r="O12" s="12">
        <v>17</v>
      </c>
      <c r="P12" s="12">
        <v>17</v>
      </c>
      <c r="Q12" s="12">
        <v>17</v>
      </c>
      <c r="R12" s="12">
        <v>17</v>
      </c>
      <c r="S12" s="12">
        <v>17</v>
      </c>
      <c r="T12" s="12">
        <v>17</v>
      </c>
      <c r="U12" s="12">
        <v>17</v>
      </c>
      <c r="V12" s="12">
        <v>17</v>
      </c>
      <c r="W12" s="12">
        <v>17</v>
      </c>
      <c r="X12" s="12">
        <v>17</v>
      </c>
      <c r="Y12" s="12">
        <v>17</v>
      </c>
      <c r="Z12" s="12">
        <v>17</v>
      </c>
      <c r="AC12" s="12" t="s">
        <v>8</v>
      </c>
      <c r="AD12" s="12">
        <f t="shared" si="2"/>
        <v>1.2066796317143631</v>
      </c>
      <c r="AE12" s="12">
        <f t="shared" si="0"/>
        <v>1.1762184062493244</v>
      </c>
      <c r="AF12" s="12">
        <f t="shared" si="0"/>
        <v>1.1161645793894828</v>
      </c>
      <c r="AG12" s="12">
        <f t="shared" si="0"/>
        <v>1.0733998178425348</v>
      </c>
      <c r="AH12" s="12">
        <f t="shared" si="0"/>
        <v>1.0378188523275282</v>
      </c>
      <c r="AI12" s="12">
        <f t="shared" si="0"/>
        <v>1.0033872601203639</v>
      </c>
      <c r="AJ12" s="12">
        <f t="shared" si="0"/>
        <v>0.93178381018267775</v>
      </c>
      <c r="AK12" s="12">
        <f t="shared" si="0"/>
        <v>0.81037062333911591</v>
      </c>
      <c r="AL12" s="12">
        <f t="shared" si="0"/>
        <v>0.74805922460155361</v>
      </c>
      <c r="AM12" s="12">
        <f t="shared" si="0"/>
        <v>0.71987430688307719</v>
      </c>
      <c r="AN12" s="12">
        <f t="shared" si="0"/>
        <v>0.68537409366418856</v>
      </c>
      <c r="AO12" s="12">
        <f t="shared" si="0"/>
        <v>0.6658134323778796</v>
      </c>
      <c r="AP12" s="12">
        <f t="shared" si="0"/>
        <v>0.63762518381343936</v>
      </c>
      <c r="AQ12" s="12">
        <f t="shared" si="0"/>
        <v>0.6147569713653156</v>
      </c>
      <c r="AR12" s="12">
        <f t="shared" si="0"/>
        <v>0.59303900316496694</v>
      </c>
      <c r="AS12" s="12">
        <f t="shared" si="0"/>
        <v>0.58292606823940463</v>
      </c>
      <c r="AT12" s="12">
        <f t="shared" si="0"/>
        <v>0.57401182806098439</v>
      </c>
      <c r="AU12" s="12">
        <f t="shared" si="1"/>
        <v>0.56756121117192349</v>
      </c>
      <c r="AV12" s="12">
        <f t="shared" si="1"/>
        <v>0.5528554835241436</v>
      </c>
      <c r="AW12" s="12">
        <f t="shared" si="1"/>
        <v>0.54045548040169233</v>
      </c>
      <c r="AX12" s="12">
        <f t="shared" si="1"/>
        <v>0.52744319580072652</v>
      </c>
      <c r="AY12" s="12">
        <f t="shared" si="1"/>
        <v>0.5196101509802844</v>
      </c>
      <c r="AZ12" s="12">
        <f t="shared" si="1"/>
        <v>0.51437559306116298</v>
      </c>
      <c r="BA12" s="12">
        <f t="shared" si="1"/>
        <v>0.51196932894426928</v>
      </c>
      <c r="BB12" s="12">
        <f t="shared" si="1"/>
        <v>0.51144670482747179</v>
      </c>
    </row>
    <row r="13" spans="1:55">
      <c r="A13" s="12" t="s">
        <v>30</v>
      </c>
      <c r="B13" s="12">
        <v>14.1</v>
      </c>
      <c r="C13" s="12">
        <v>14.24</v>
      </c>
      <c r="D13" s="12">
        <v>14.93</v>
      </c>
      <c r="E13" s="12">
        <v>14.94</v>
      </c>
      <c r="F13" s="12">
        <v>16.03</v>
      </c>
      <c r="G13" s="12">
        <v>16.86</v>
      </c>
      <c r="H13" s="12">
        <v>16.86</v>
      </c>
      <c r="I13" s="12">
        <v>16.89</v>
      </c>
      <c r="J13" s="12">
        <v>16.920000000000002</v>
      </c>
      <c r="K13" s="12">
        <v>16.920000000000002</v>
      </c>
      <c r="L13" s="12">
        <v>16.920000000000002</v>
      </c>
      <c r="M13" s="12">
        <v>16.95</v>
      </c>
      <c r="N13" s="12">
        <v>16.95</v>
      </c>
      <c r="O13" s="12">
        <v>16.95</v>
      </c>
      <c r="P13" s="12">
        <v>16.96</v>
      </c>
      <c r="Q13" s="12">
        <v>16.96</v>
      </c>
      <c r="R13" s="12">
        <v>17</v>
      </c>
      <c r="S13" s="12">
        <v>17</v>
      </c>
      <c r="T13" s="12">
        <v>17</v>
      </c>
      <c r="U13" s="12">
        <v>17</v>
      </c>
      <c r="V13" s="12">
        <v>17</v>
      </c>
      <c r="W13" s="12">
        <v>17</v>
      </c>
      <c r="X13" s="12">
        <v>17</v>
      </c>
      <c r="Y13" s="12">
        <v>17</v>
      </c>
      <c r="Z13" s="12">
        <v>17</v>
      </c>
      <c r="AC13" s="12" t="s">
        <v>30</v>
      </c>
      <c r="AD13" s="12">
        <f t="shared" si="2"/>
        <v>0.6362023557520311</v>
      </c>
      <c r="AE13" s="12">
        <f t="shared" si="0"/>
        <v>0.62808869123337285</v>
      </c>
      <c r="AF13" s="12">
        <f t="shared" si="0"/>
        <v>0.69353505292621764</v>
      </c>
      <c r="AG13" s="12">
        <f t="shared" si="0"/>
        <v>0.64813077738330505</v>
      </c>
      <c r="AH13" s="12">
        <f t="shared" si="0"/>
        <v>0.84203915506847293</v>
      </c>
      <c r="AI13" s="12">
        <f t="shared" si="0"/>
        <v>0.98171954318487931</v>
      </c>
      <c r="AJ13" s="12">
        <f t="shared" si="0"/>
        <v>0.90508016518339762</v>
      </c>
      <c r="AK13" s="12">
        <f t="shared" si="0"/>
        <v>0.79109575292330314</v>
      </c>
      <c r="AL13" s="12">
        <f t="shared" si="0"/>
        <v>0.73580628896833911</v>
      </c>
      <c r="AM13" s="12">
        <f t="shared" si="0"/>
        <v>0.70763868103764871</v>
      </c>
      <c r="AN13" s="12">
        <f t="shared" si="0"/>
        <v>0.67294245328367175</v>
      </c>
      <c r="AO13" s="12">
        <f t="shared" si="0"/>
        <v>0.65320196461447111</v>
      </c>
      <c r="AP13" s="12">
        <f t="shared" si="0"/>
        <v>0.62466231123358873</v>
      </c>
      <c r="AQ13" s="12">
        <f t="shared" si="0"/>
        <v>0.60171509113875088</v>
      </c>
      <c r="AR13" s="12">
        <f t="shared" si="0"/>
        <v>0.58252945121014499</v>
      </c>
      <c r="AS13" s="12">
        <f t="shared" si="0"/>
        <v>0.57200838936936915</v>
      </c>
      <c r="AT13" s="12">
        <f t="shared" si="0"/>
        <v>0.57401182806098439</v>
      </c>
      <c r="AU13" s="12">
        <f t="shared" si="1"/>
        <v>0.56756121117192349</v>
      </c>
      <c r="AV13" s="12">
        <f t="shared" si="1"/>
        <v>0.5528554835241436</v>
      </c>
      <c r="AW13" s="12">
        <f t="shared" si="1"/>
        <v>0.54045548040169233</v>
      </c>
      <c r="AX13" s="12">
        <f t="shared" si="1"/>
        <v>0.52744319580072652</v>
      </c>
      <c r="AY13" s="12">
        <f t="shared" si="1"/>
        <v>0.5196101509802844</v>
      </c>
      <c r="AZ13" s="12">
        <f t="shared" si="1"/>
        <v>0.51437559306116298</v>
      </c>
      <c r="BA13" s="12">
        <f t="shared" si="1"/>
        <v>0.51196932894426928</v>
      </c>
      <c r="BB13" s="12">
        <f t="shared" si="1"/>
        <v>0.51144670482747179</v>
      </c>
    </row>
    <row r="14" spans="1:55">
      <c r="A14" s="12" t="s">
        <v>17</v>
      </c>
      <c r="B14" s="12">
        <v>11.55</v>
      </c>
      <c r="C14" s="12">
        <v>11.73</v>
      </c>
      <c r="D14" s="12">
        <v>11.89</v>
      </c>
      <c r="E14" s="12">
        <v>12.44</v>
      </c>
      <c r="F14" s="12">
        <v>12.44</v>
      </c>
      <c r="G14" s="12">
        <v>12.46</v>
      </c>
      <c r="H14" s="12">
        <v>13.25</v>
      </c>
      <c r="I14" s="12">
        <v>15.09</v>
      </c>
      <c r="J14" s="12">
        <v>15.56</v>
      </c>
      <c r="K14" s="12">
        <v>15.71</v>
      </c>
      <c r="L14" s="12">
        <v>15.71</v>
      </c>
      <c r="M14" s="12">
        <v>15.76</v>
      </c>
      <c r="N14" s="12">
        <v>16.36</v>
      </c>
      <c r="O14" s="12">
        <v>16.73</v>
      </c>
      <c r="P14" s="12">
        <v>16.98</v>
      </c>
      <c r="Q14" s="12">
        <v>16.98</v>
      </c>
      <c r="R14" s="12">
        <v>16.98</v>
      </c>
      <c r="S14" s="12">
        <v>16.98</v>
      </c>
      <c r="T14" s="12">
        <v>16.98</v>
      </c>
      <c r="U14" s="12">
        <v>16.98</v>
      </c>
      <c r="V14" s="12">
        <v>16.98</v>
      </c>
      <c r="W14" s="12">
        <v>16.98</v>
      </c>
      <c r="X14" s="12">
        <v>17</v>
      </c>
      <c r="Y14" s="12">
        <v>17</v>
      </c>
      <c r="Z14" s="12">
        <v>17</v>
      </c>
      <c r="AC14" s="12" t="s">
        <v>17</v>
      </c>
      <c r="AD14" s="12">
        <f t="shared" si="2"/>
        <v>0.11292284003118712</v>
      </c>
      <c r="AE14" s="12">
        <f t="shared" si="2"/>
        <v>0.10891677248241514</v>
      </c>
      <c r="AF14" s="12">
        <f t="shared" si="2"/>
        <v>5.1138172702054882E-2</v>
      </c>
      <c r="AG14" s="12">
        <f t="shared" si="2"/>
        <v>0.11387318886668495</v>
      </c>
      <c r="AH14" s="12">
        <f t="shared" si="2"/>
        <v>6.1095696001794847E-2</v>
      </c>
      <c r="AI14" s="12">
        <f t="shared" si="2"/>
        <v>-7.7591062549925968E-2</v>
      </c>
      <c r="AJ14" s="12">
        <f t="shared" si="0"/>
        <v>2.8715088388835821E-2</v>
      </c>
      <c r="AK14" s="12">
        <f t="shared" si="0"/>
        <v>0.35741116856750671</v>
      </c>
      <c r="AL14" s="12">
        <f t="shared" si="0"/>
        <v>0.4025264397448835</v>
      </c>
      <c r="AM14" s="12">
        <f t="shared" si="0"/>
        <v>0.41153653557826292</v>
      </c>
      <c r="AN14" s="12">
        <f t="shared" si="0"/>
        <v>0.37209675607514719</v>
      </c>
      <c r="AO14" s="12">
        <f t="shared" si="0"/>
        <v>0.35304903184535463</v>
      </c>
      <c r="AP14" s="12">
        <f t="shared" si="0"/>
        <v>0.47170041479135466</v>
      </c>
      <c r="AQ14" s="12">
        <f t="shared" si="0"/>
        <v>0.54433081814186757</v>
      </c>
      <c r="AR14" s="12">
        <f t="shared" si="0"/>
        <v>0.58778422718755596</v>
      </c>
      <c r="AS14" s="12">
        <f t="shared" si="0"/>
        <v>0.57746722880438695</v>
      </c>
      <c r="AT14" s="12">
        <f t="shared" si="0"/>
        <v>0.56845431381973022</v>
      </c>
      <c r="AU14" s="12">
        <f t="shared" si="1"/>
        <v>0.56195210700955822</v>
      </c>
      <c r="AV14" s="12">
        <f t="shared" si="1"/>
        <v>0.54673498947911925</v>
      </c>
      <c r="AW14" s="12">
        <f t="shared" si="1"/>
        <v>0.53428690325704564</v>
      </c>
      <c r="AX14" s="12">
        <f t="shared" si="1"/>
        <v>0.52124527340588855</v>
      </c>
      <c r="AY14" s="12">
        <f t="shared" si="1"/>
        <v>0.51339365626679623</v>
      </c>
      <c r="AZ14" s="12">
        <f t="shared" si="1"/>
        <v>0.51437559306116298</v>
      </c>
      <c r="BA14" s="12">
        <f t="shared" si="1"/>
        <v>0.51196932894426928</v>
      </c>
      <c r="BB14" s="12">
        <f t="shared" si="1"/>
        <v>0.51144670482747179</v>
      </c>
    </row>
    <row r="15" spans="1:55">
      <c r="A15" s="12" t="s">
        <v>44</v>
      </c>
      <c r="B15" s="12">
        <v>9.5500000000000007</v>
      </c>
      <c r="C15" s="12">
        <v>9.5500000000000007</v>
      </c>
      <c r="D15" s="12">
        <v>9.61</v>
      </c>
      <c r="E15" s="12">
        <v>9.61</v>
      </c>
      <c r="F15" s="12">
        <v>9.7100000000000009</v>
      </c>
      <c r="G15" s="12">
        <v>9.9</v>
      </c>
      <c r="H15" s="12">
        <v>9.9700000000000006</v>
      </c>
      <c r="I15" s="12">
        <v>9.9700000000000006</v>
      </c>
      <c r="J15" s="12">
        <v>10.16</v>
      </c>
      <c r="K15" s="12">
        <v>10.16</v>
      </c>
      <c r="L15" s="12">
        <v>10.18</v>
      </c>
      <c r="M15" s="12">
        <v>10.18</v>
      </c>
      <c r="N15" s="12">
        <v>10.18</v>
      </c>
      <c r="O15" s="12">
        <v>10.18</v>
      </c>
      <c r="P15" s="12">
        <v>10.24</v>
      </c>
      <c r="Q15" s="12">
        <v>10.52</v>
      </c>
      <c r="R15" s="12">
        <v>10.53</v>
      </c>
      <c r="S15" s="12">
        <v>10.9</v>
      </c>
      <c r="T15" s="12">
        <v>10.92</v>
      </c>
      <c r="U15" s="12">
        <v>11.03</v>
      </c>
      <c r="V15" s="12">
        <v>11.34</v>
      </c>
      <c r="W15" s="12">
        <v>11.35</v>
      </c>
      <c r="X15" s="12">
        <v>11.35</v>
      </c>
      <c r="Y15" s="12">
        <v>11.35</v>
      </c>
      <c r="Z15" s="12">
        <v>11.37</v>
      </c>
      <c r="AC15" s="12" t="s">
        <v>44</v>
      </c>
      <c r="AD15" s="12">
        <f t="shared" si="2"/>
        <v>-0.29749246641653382</v>
      </c>
      <c r="AE15" s="12">
        <f t="shared" si="2"/>
        <v>-0.34199748364391463</v>
      </c>
      <c r="AF15" s="12">
        <f t="shared" si="2"/>
        <v>-0.43065948746606753</v>
      </c>
      <c r="AG15" s="12">
        <f t="shared" si="2"/>
        <v>-0.49090640133412905</v>
      </c>
      <c r="AH15" s="12">
        <f t="shared" si="2"/>
        <v>-0.53276938568400711</v>
      </c>
      <c r="AI15" s="12">
        <f t="shared" si="2"/>
        <v>-0.69391723315926757</v>
      </c>
      <c r="AJ15" s="12">
        <f t="shared" si="0"/>
        <v>-0.76753905340788509</v>
      </c>
      <c r="AK15" s="12">
        <f t="shared" si="0"/>
        <v>-0.87618053804453577</v>
      </c>
      <c r="AL15" s="12">
        <f t="shared" si="0"/>
        <v>-0.92079060864236562</v>
      </c>
      <c r="AM15" s="12">
        <f t="shared" si="0"/>
        <v>-0.94661793326437371</v>
      </c>
      <c r="AN15" s="12">
        <f t="shared" si="0"/>
        <v>-1.0028426700100923</v>
      </c>
      <c r="AO15" s="12">
        <f t="shared" si="0"/>
        <v>-1.0543907705510074</v>
      </c>
      <c r="AP15" s="12">
        <f t="shared" si="0"/>
        <v>-1.1305106360781485</v>
      </c>
      <c r="AQ15" s="12">
        <f t="shared" si="0"/>
        <v>-1.1641554915380767</v>
      </c>
      <c r="AR15" s="12">
        <f t="shared" si="0"/>
        <v>-1.1830752771999868</v>
      </c>
      <c r="AS15" s="12">
        <f t="shared" si="0"/>
        <v>-1.185737908706374</v>
      </c>
      <c r="AT15" s="12">
        <f t="shared" si="0"/>
        <v>-1.2238440289847976</v>
      </c>
      <c r="AU15" s="12">
        <f t="shared" si="1"/>
        <v>-1.1432155583495454</v>
      </c>
      <c r="AV15" s="12">
        <f t="shared" si="1"/>
        <v>-1.3077747061633107</v>
      </c>
      <c r="AW15" s="12">
        <f t="shared" si="1"/>
        <v>-1.3008647972753624</v>
      </c>
      <c r="AX15" s="12">
        <f t="shared" si="1"/>
        <v>-1.2265688419384682</v>
      </c>
      <c r="AY15" s="12">
        <f t="shared" si="1"/>
        <v>-1.2365496055801539</v>
      </c>
      <c r="AZ15" s="12">
        <f t="shared" si="1"/>
        <v>-1.2469711346937282</v>
      </c>
      <c r="BA15" s="12">
        <f t="shared" si="1"/>
        <v>-1.2558311739146319</v>
      </c>
      <c r="BB15" s="12">
        <f t="shared" si="1"/>
        <v>-1.2510676915743026</v>
      </c>
    </row>
    <row r="16" spans="1:55">
      <c r="A16" s="12" t="s">
        <v>31</v>
      </c>
      <c r="B16" s="12">
        <v>3.33</v>
      </c>
      <c r="C16" s="12">
        <v>3.33</v>
      </c>
      <c r="D16" s="12">
        <v>3.33</v>
      </c>
      <c r="E16" s="12">
        <v>3.33</v>
      </c>
      <c r="F16" s="12">
        <v>3.51</v>
      </c>
      <c r="G16" s="12">
        <v>6.31</v>
      </c>
      <c r="H16" s="12">
        <v>6.31</v>
      </c>
      <c r="I16" s="12">
        <v>6.31</v>
      </c>
      <c r="J16" s="12">
        <v>6.31</v>
      </c>
      <c r="K16" s="12">
        <v>6.32</v>
      </c>
      <c r="L16" s="12">
        <v>6.32</v>
      </c>
      <c r="M16" s="12">
        <v>6.57</v>
      </c>
      <c r="N16" s="12">
        <v>6.72</v>
      </c>
      <c r="O16" s="12">
        <v>6.76</v>
      </c>
      <c r="P16" s="12">
        <v>6.76</v>
      </c>
      <c r="Q16" s="12">
        <v>6.93</v>
      </c>
      <c r="R16" s="12">
        <v>7.05</v>
      </c>
      <c r="S16" s="12">
        <v>7.07</v>
      </c>
      <c r="T16" s="12">
        <v>12.94</v>
      </c>
      <c r="U16" s="12">
        <v>13.03</v>
      </c>
      <c r="V16" s="12">
        <v>13.03</v>
      </c>
      <c r="W16" s="12">
        <v>13.03</v>
      </c>
      <c r="X16" s="12">
        <v>13.04</v>
      </c>
      <c r="Y16" s="12">
        <v>13.1</v>
      </c>
      <c r="Z16" s="12">
        <v>13.1</v>
      </c>
      <c r="AC16" s="12" t="s">
        <v>31</v>
      </c>
      <c r="AD16" s="12">
        <f t="shared" si="2"/>
        <v>-1.573884069468946</v>
      </c>
      <c r="AE16" s="12">
        <f t="shared" si="2"/>
        <v>-1.6285510034172046</v>
      </c>
      <c r="AF16" s="12">
        <f t="shared" si="2"/>
        <v>-1.7577162005607196</v>
      </c>
      <c r="AG16" s="12">
        <f t="shared" si="2"/>
        <v>-1.8329614636878786</v>
      </c>
      <c r="AH16" s="12">
        <f t="shared" si="2"/>
        <v>-1.8814739668019467</v>
      </c>
      <c r="AI16" s="12">
        <f t="shared" si="2"/>
        <v>-1.5582183864747114</v>
      </c>
      <c r="AJ16" s="12">
        <f t="shared" si="0"/>
        <v>-1.6560421506566656</v>
      </c>
      <c r="AK16" s="12">
        <f t="shared" si="0"/>
        <v>-1.7580058595679884</v>
      </c>
      <c r="AL16" s="12">
        <f t="shared" si="0"/>
        <v>-1.8642666523999414</v>
      </c>
      <c r="AM16" s="12">
        <f t="shared" si="0"/>
        <v>-1.8863139981933328</v>
      </c>
      <c r="AN16" s="12">
        <f t="shared" si="0"/>
        <v>-1.9625653073860458</v>
      </c>
      <c r="AO16" s="12">
        <f t="shared" si="0"/>
        <v>-1.9649387430690837</v>
      </c>
      <c r="AP16" s="12">
        <f t="shared" si="0"/>
        <v>-2.0275414186037928</v>
      </c>
      <c r="AQ16" s="12">
        <f t="shared" si="0"/>
        <v>-2.0562200990350856</v>
      </c>
      <c r="AR16" s="12">
        <f t="shared" si="0"/>
        <v>-2.0974062972695195</v>
      </c>
      <c r="AS16" s="12">
        <f t="shared" si="0"/>
        <v>-2.1655995872920752</v>
      </c>
      <c r="AT16" s="12">
        <f t="shared" si="0"/>
        <v>-2.1908515069630541</v>
      </c>
      <c r="AU16" s="12">
        <f t="shared" si="1"/>
        <v>-2.2173590054425336</v>
      </c>
      <c r="AV16" s="12">
        <f t="shared" si="1"/>
        <v>-0.6896048076158342</v>
      </c>
      <c r="AW16" s="12">
        <f t="shared" si="1"/>
        <v>-0.68400708281068756</v>
      </c>
      <c r="AX16" s="12">
        <f t="shared" si="1"/>
        <v>-0.70284439957464506</v>
      </c>
      <c r="AY16" s="12">
        <f t="shared" si="1"/>
        <v>-0.71436404964713873</v>
      </c>
      <c r="AZ16" s="12">
        <f t="shared" si="1"/>
        <v>-0.72012583028562815</v>
      </c>
      <c r="BA16" s="12">
        <f t="shared" si="1"/>
        <v>-0.70828234559550318</v>
      </c>
      <c r="BB16" s="12">
        <f t="shared" si="1"/>
        <v>-0.70947801026434343</v>
      </c>
    </row>
    <row r="17" spans="1:54">
      <c r="A17" s="12" t="s">
        <v>32</v>
      </c>
      <c r="B17" s="12">
        <v>0.9</v>
      </c>
      <c r="C17" s="12">
        <v>0.92</v>
      </c>
      <c r="D17" s="12">
        <v>0.93</v>
      </c>
      <c r="E17" s="12">
        <v>0.93</v>
      </c>
      <c r="F17" s="12">
        <v>2.2200000000000002</v>
      </c>
      <c r="G17" s="12">
        <v>9.17</v>
      </c>
      <c r="H17" s="12">
        <v>11.43</v>
      </c>
      <c r="I17" s="12">
        <v>13.75</v>
      </c>
      <c r="J17" s="12">
        <v>16.02</v>
      </c>
      <c r="K17" s="12">
        <v>16.32</v>
      </c>
      <c r="L17" s="12">
        <v>16.329999999999998</v>
      </c>
      <c r="M17" s="12">
        <v>16.350000000000001</v>
      </c>
      <c r="N17" s="12">
        <v>16.350000000000001</v>
      </c>
      <c r="O17" s="12">
        <v>16.399999999999999</v>
      </c>
      <c r="P17" s="12">
        <v>16.41</v>
      </c>
      <c r="Q17" s="12">
        <v>16.41</v>
      </c>
      <c r="R17" s="12">
        <v>16.420000000000002</v>
      </c>
      <c r="S17" s="12">
        <v>16.420000000000002</v>
      </c>
      <c r="T17" s="12">
        <v>16.420000000000002</v>
      </c>
      <c r="U17" s="12">
        <v>16.440000000000001</v>
      </c>
      <c r="V17" s="12">
        <v>16.440000000000001</v>
      </c>
      <c r="W17" s="12">
        <v>16.440000000000001</v>
      </c>
      <c r="X17" s="12">
        <v>16.440000000000001</v>
      </c>
      <c r="Y17" s="12">
        <v>16.440000000000001</v>
      </c>
      <c r="Z17" s="12">
        <v>16.440000000000001</v>
      </c>
      <c r="AC17" s="12" t="s">
        <v>32</v>
      </c>
      <c r="AD17" s="12">
        <f t="shared" si="2"/>
        <v>-2.0725386668029269</v>
      </c>
      <c r="AE17" s="12">
        <f t="shared" si="2"/>
        <v>-2.127038781978881</v>
      </c>
      <c r="AF17" s="12">
        <f t="shared" si="2"/>
        <v>-2.264871632316638</v>
      </c>
      <c r="AG17" s="12">
        <f t="shared" si="2"/>
        <v>-2.3458487486638337</v>
      </c>
      <c r="AH17" s="12">
        <f t="shared" si="2"/>
        <v>-2.1620915328732595</v>
      </c>
      <c r="AI17" s="12">
        <f t="shared" si="2"/>
        <v>-0.86966649274708763</v>
      </c>
      <c r="AJ17" s="12">
        <f t="shared" si="0"/>
        <v>-0.41310885614471071</v>
      </c>
      <c r="AK17" s="12">
        <f t="shared" si="0"/>
        <v>3.4557089102636204E-2</v>
      </c>
      <c r="AL17" s="12">
        <f t="shared" si="0"/>
        <v>0.51525344757046376</v>
      </c>
      <c r="AM17" s="12">
        <f t="shared" si="0"/>
        <v>0.56081117089249843</v>
      </c>
      <c r="AN17" s="12">
        <f t="shared" si="0"/>
        <v>0.52624909679356402</v>
      </c>
      <c r="AO17" s="12">
        <f t="shared" si="0"/>
        <v>0.50186435145357255</v>
      </c>
      <c r="AP17" s="12">
        <f t="shared" si="0"/>
        <v>0.46910784027538516</v>
      </c>
      <c r="AQ17" s="12">
        <f t="shared" si="0"/>
        <v>0.45825440864654166</v>
      </c>
      <c r="AR17" s="12">
        <f t="shared" si="0"/>
        <v>0.43802311183133941</v>
      </c>
      <c r="AS17" s="12">
        <f t="shared" si="0"/>
        <v>0.42189030490637852</v>
      </c>
      <c r="AT17" s="12">
        <f t="shared" si="0"/>
        <v>0.41284391506460877</v>
      </c>
      <c r="AU17" s="12">
        <f t="shared" si="1"/>
        <v>0.40489719046332528</v>
      </c>
      <c r="AV17" s="12">
        <f t="shared" si="1"/>
        <v>0.37536115621843302</v>
      </c>
      <c r="AW17" s="12">
        <f t="shared" si="1"/>
        <v>0.36773532035158374</v>
      </c>
      <c r="AX17" s="12">
        <f t="shared" si="1"/>
        <v>0.3539013687452589</v>
      </c>
      <c r="AY17" s="12">
        <f t="shared" si="1"/>
        <v>0.34554829900261302</v>
      </c>
      <c r="AZ17" s="12">
        <f t="shared" si="1"/>
        <v>0.33979963420404141</v>
      </c>
      <c r="BA17" s="12">
        <f t="shared" si="1"/>
        <v>0.33675370388214854</v>
      </c>
      <c r="BB17" s="12">
        <f t="shared" si="1"/>
        <v>0.33613443804505772</v>
      </c>
    </row>
    <row r="18" spans="1:54">
      <c r="A18" s="12" t="s">
        <v>45</v>
      </c>
      <c r="B18" s="12">
        <v>12.99</v>
      </c>
      <c r="C18" s="12">
        <v>12.99</v>
      </c>
      <c r="D18" s="12">
        <v>13.61</v>
      </c>
      <c r="E18" s="12">
        <v>13.74</v>
      </c>
      <c r="F18" s="12">
        <v>14.12</v>
      </c>
      <c r="G18" s="12">
        <v>14.13</v>
      </c>
      <c r="H18" s="12">
        <v>14.7</v>
      </c>
      <c r="I18" s="12">
        <v>14.7</v>
      </c>
      <c r="J18" s="12">
        <v>14.7</v>
      </c>
      <c r="K18" s="12">
        <v>14.7</v>
      </c>
      <c r="L18" s="12">
        <v>14.78</v>
      </c>
      <c r="M18" s="12">
        <v>14.82</v>
      </c>
      <c r="N18" s="12">
        <v>14.86</v>
      </c>
      <c r="O18" s="12">
        <v>15.29</v>
      </c>
      <c r="P18" s="12">
        <v>15.3</v>
      </c>
      <c r="Q18" s="12">
        <v>15.39</v>
      </c>
      <c r="R18" s="12">
        <v>15.4</v>
      </c>
      <c r="S18" s="12">
        <v>15.46</v>
      </c>
      <c r="T18" s="12">
        <v>15.53</v>
      </c>
      <c r="U18" s="12">
        <v>15.55</v>
      </c>
      <c r="V18" s="12">
        <v>15.7</v>
      </c>
      <c r="W18" s="12">
        <v>15.77</v>
      </c>
      <c r="X18" s="12">
        <v>15.77</v>
      </c>
      <c r="Y18" s="12">
        <v>15.77</v>
      </c>
      <c r="Z18" s="12">
        <v>15.77</v>
      </c>
      <c r="AC18" s="12" t="s">
        <v>45</v>
      </c>
      <c r="AD18" s="12">
        <f t="shared" si="2"/>
        <v>0.40842186067354608</v>
      </c>
      <c r="AE18" s="12">
        <f t="shared" si="2"/>
        <v>0.36953693886735806</v>
      </c>
      <c r="AF18" s="12">
        <f t="shared" si="2"/>
        <v>0.41459956546046262</v>
      </c>
      <c r="AG18" s="12">
        <f t="shared" si="2"/>
        <v>0.39168713489532753</v>
      </c>
      <c r="AH18" s="12">
        <f t="shared" si="2"/>
        <v>0.42655113088536539</v>
      </c>
      <c r="AI18" s="12">
        <f t="shared" si="2"/>
        <v>0.32446546280851157</v>
      </c>
      <c r="AJ18" s="12">
        <f t="shared" si="0"/>
        <v>0.38071768156116659</v>
      </c>
      <c r="AK18" s="12">
        <f t="shared" si="0"/>
        <v>0.26344617529041742</v>
      </c>
      <c r="AL18" s="12">
        <f t="shared" si="0"/>
        <v>0.19177594685358057</v>
      </c>
      <c r="AM18" s="12">
        <f t="shared" si="0"/>
        <v>0.16437689350059353</v>
      </c>
      <c r="AN18" s="12">
        <f t="shared" si="0"/>
        <v>0.14086824499752071</v>
      </c>
      <c r="AO18" s="12">
        <f t="shared" si="0"/>
        <v>0.11595343789327944</v>
      </c>
      <c r="AP18" s="12">
        <f t="shared" si="0"/>
        <v>8.2814237395844176E-2</v>
      </c>
      <c r="AQ18" s="12">
        <f t="shared" si="0"/>
        <v>0.16872466761681082</v>
      </c>
      <c r="AR18" s="12">
        <f t="shared" si="0"/>
        <v>0.14638304508502314</v>
      </c>
      <c r="AS18" s="12">
        <f t="shared" si="0"/>
        <v>0.14348949372046907</v>
      </c>
      <c r="AT18" s="12">
        <f t="shared" si="0"/>
        <v>0.12941068876063661</v>
      </c>
      <c r="AU18" s="12">
        <f t="shared" si="1"/>
        <v>0.13566019066978238</v>
      </c>
      <c r="AV18" s="12">
        <f t="shared" si="1"/>
        <v>0.10299917121484113</v>
      </c>
      <c r="AW18" s="12">
        <f t="shared" si="1"/>
        <v>9.3233637414803228E-2</v>
      </c>
      <c r="AX18" s="12">
        <f t="shared" si="1"/>
        <v>0.12457824013624699</v>
      </c>
      <c r="AY18" s="12">
        <f t="shared" si="1"/>
        <v>0.13729572610075522</v>
      </c>
      <c r="AZ18" s="12">
        <f t="shared" si="1"/>
        <v>0.13093196914284144</v>
      </c>
      <c r="BA18" s="12">
        <f t="shared" si="1"/>
        <v>0.12712072389711018</v>
      </c>
      <c r="BB18" s="12">
        <f t="shared" si="1"/>
        <v>0.12638583314466845</v>
      </c>
    </row>
    <row r="19" spans="1:54">
      <c r="A19" s="12" t="s">
        <v>12</v>
      </c>
      <c r="B19" s="12">
        <v>10.96</v>
      </c>
      <c r="C19" s="12">
        <v>12.13</v>
      </c>
      <c r="D19" s="12">
        <v>12.21</v>
      </c>
      <c r="E19" s="12">
        <v>12.79</v>
      </c>
      <c r="F19" s="12">
        <v>12.82</v>
      </c>
      <c r="G19" s="12">
        <v>16.309999999999999</v>
      </c>
      <c r="H19" s="12">
        <v>16.52</v>
      </c>
      <c r="I19" s="12">
        <v>16.59</v>
      </c>
      <c r="J19" s="12">
        <v>16.73</v>
      </c>
      <c r="K19" s="12">
        <v>16.739999999999998</v>
      </c>
      <c r="L19" s="12">
        <v>16.75</v>
      </c>
      <c r="M19" s="12">
        <v>16.77</v>
      </c>
      <c r="N19" s="12">
        <v>16.809999999999999</v>
      </c>
      <c r="O19" s="12">
        <v>16.829999999999998</v>
      </c>
      <c r="P19" s="12">
        <v>16.89</v>
      </c>
      <c r="Q19" s="12">
        <v>16.899999999999999</v>
      </c>
      <c r="R19" s="12">
        <v>16.91</v>
      </c>
      <c r="S19" s="12">
        <v>16.91</v>
      </c>
      <c r="T19" s="12">
        <v>16.91</v>
      </c>
      <c r="U19" s="12">
        <v>16.920000000000002</v>
      </c>
      <c r="V19" s="12">
        <v>16.920000000000002</v>
      </c>
      <c r="W19" s="12">
        <v>16.920000000000002</v>
      </c>
      <c r="X19" s="12">
        <v>16.920000000000002</v>
      </c>
      <c r="Y19" s="12">
        <v>16.920000000000002</v>
      </c>
      <c r="Z19" s="12">
        <v>16.920000000000002</v>
      </c>
      <c r="AC19" s="12" t="s">
        <v>12</v>
      </c>
      <c r="AD19" s="12">
        <f t="shared" si="2"/>
        <v>-8.1496753708905252E-3</v>
      </c>
      <c r="AE19" s="12">
        <f t="shared" si="2"/>
        <v>0.19165333323953995</v>
      </c>
      <c r="AF19" s="12">
        <f t="shared" si="2"/>
        <v>0.11875889693617736</v>
      </c>
      <c r="AG19" s="12">
        <f t="shared" si="2"/>
        <v>0.18866925125901168</v>
      </c>
      <c r="AH19" s="12">
        <f t="shared" si="2"/>
        <v>0.14375823484450742</v>
      </c>
      <c r="AI19" s="12">
        <f t="shared" si="2"/>
        <v>0.84930571746802841</v>
      </c>
      <c r="AJ19" s="12">
        <f t="shared" si="2"/>
        <v>0.82254162609471315</v>
      </c>
      <c r="AK19" s="12">
        <f t="shared" si="2"/>
        <v>0.71881498886400363</v>
      </c>
      <c r="AL19" s="12">
        <f t="shared" si="2"/>
        <v>0.68924513356212069</v>
      </c>
      <c r="AM19" s="12">
        <f t="shared" si="2"/>
        <v>0.66359042799410295</v>
      </c>
      <c r="AN19" s="12">
        <f t="shared" si="2"/>
        <v>0.63067487598991168</v>
      </c>
      <c r="AO19" s="12">
        <f t="shared" si="2"/>
        <v>0.60780068066620141</v>
      </c>
      <c r="AP19" s="12">
        <f t="shared" si="2"/>
        <v>0.58836626801000769</v>
      </c>
      <c r="AQ19" s="12">
        <f t="shared" si="2"/>
        <v>0.57041457859499589</v>
      </c>
      <c r="AR19" s="12">
        <f t="shared" si="2"/>
        <v>0.56413773528920608</v>
      </c>
      <c r="AS19" s="12">
        <f t="shared" si="2"/>
        <v>0.55563187106431511</v>
      </c>
      <c r="AT19" s="12">
        <f t="shared" ref="AT19:BB37" si="3">(R19-R$38)/R$39</f>
        <v>0.5490030139753399</v>
      </c>
      <c r="AU19" s="12">
        <f t="shared" si="3"/>
        <v>0.54232024244127897</v>
      </c>
      <c r="AV19" s="12">
        <f t="shared" si="3"/>
        <v>0.52531326032153325</v>
      </c>
      <c r="AW19" s="12">
        <f t="shared" si="3"/>
        <v>0.51578117182310579</v>
      </c>
      <c r="AX19" s="12">
        <f t="shared" si="3"/>
        <v>0.50265150622137444</v>
      </c>
      <c r="AY19" s="12">
        <f t="shared" si="3"/>
        <v>0.49474417212633182</v>
      </c>
      <c r="AZ19" s="12">
        <f t="shared" si="3"/>
        <v>0.48943617036728893</v>
      </c>
      <c r="BA19" s="12">
        <f t="shared" si="3"/>
        <v>0.48693852536396681</v>
      </c>
      <c r="BB19" s="12">
        <f t="shared" si="3"/>
        <v>0.48640209528712741</v>
      </c>
    </row>
    <row r="20" spans="1:54">
      <c r="A20" s="12" t="s">
        <v>33</v>
      </c>
      <c r="B20" s="12">
        <v>16.829999999999998</v>
      </c>
      <c r="C20" s="12">
        <v>16.84</v>
      </c>
      <c r="D20" s="12">
        <v>16.84</v>
      </c>
      <c r="E20" s="12">
        <v>16.86</v>
      </c>
      <c r="F20" s="12">
        <v>16.87</v>
      </c>
      <c r="G20" s="12">
        <v>16.87</v>
      </c>
      <c r="H20" s="12">
        <v>16.87</v>
      </c>
      <c r="I20" s="12">
        <v>16.88</v>
      </c>
      <c r="J20" s="12">
        <v>16.88</v>
      </c>
      <c r="K20" s="12">
        <v>16.88</v>
      </c>
      <c r="L20" s="12">
        <v>16.88</v>
      </c>
      <c r="M20" s="12">
        <v>16.88</v>
      </c>
      <c r="N20" s="12">
        <v>16.88</v>
      </c>
      <c r="O20" s="12">
        <v>16.88</v>
      </c>
      <c r="P20" s="12">
        <v>16.88</v>
      </c>
      <c r="Q20" s="12">
        <v>16.88</v>
      </c>
      <c r="R20" s="12">
        <v>16.88</v>
      </c>
      <c r="S20" s="12">
        <v>16.89</v>
      </c>
      <c r="T20" s="12">
        <v>16.89</v>
      </c>
      <c r="U20" s="12">
        <v>16.89</v>
      </c>
      <c r="V20" s="12">
        <v>16.89</v>
      </c>
      <c r="W20" s="12">
        <v>16.89</v>
      </c>
      <c r="X20" s="12">
        <v>16.89</v>
      </c>
      <c r="Y20" s="12">
        <v>16.89</v>
      </c>
      <c r="Z20" s="12">
        <v>16.89</v>
      </c>
      <c r="AC20" s="12" t="s">
        <v>33</v>
      </c>
      <c r="AD20" s="12">
        <f t="shared" si="2"/>
        <v>1.19641924905317</v>
      </c>
      <c r="AE20" s="12">
        <f t="shared" si="2"/>
        <v>1.1658763361546836</v>
      </c>
      <c r="AF20" s="12">
        <f t="shared" si="2"/>
        <v>1.0971462506986358</v>
      </c>
      <c r="AG20" s="12">
        <f t="shared" si="2"/>
        <v>1.0584406053640694</v>
      </c>
      <c r="AH20" s="12">
        <f t="shared" si="2"/>
        <v>1.0247668725102581</v>
      </c>
      <c r="AI20" s="12">
        <f t="shared" si="2"/>
        <v>0.98412706728882238</v>
      </c>
      <c r="AJ20" s="12">
        <f t="shared" si="2"/>
        <v>0.90750776927424159</v>
      </c>
      <c r="AK20" s="12">
        <f t="shared" si="2"/>
        <v>0.78868639412132613</v>
      </c>
      <c r="AL20" s="12">
        <f t="shared" si="2"/>
        <v>0.7260039404617662</v>
      </c>
      <c r="AM20" s="12">
        <f t="shared" si="2"/>
        <v>0.69785018036130475</v>
      </c>
      <c r="AN20" s="12">
        <f t="shared" si="2"/>
        <v>0.6629971409792571</v>
      </c>
      <c r="AO20" s="12">
        <f t="shared" si="2"/>
        <v>0.63554590974569947</v>
      </c>
      <c r="AP20" s="12">
        <f t="shared" si="2"/>
        <v>0.60651428962179821</v>
      </c>
      <c r="AQ20" s="12">
        <f t="shared" si="2"/>
        <v>0.58345645882156061</v>
      </c>
      <c r="AR20" s="12">
        <f t="shared" si="2"/>
        <v>0.56151034730050009</v>
      </c>
      <c r="AS20" s="12">
        <f t="shared" si="2"/>
        <v>0.55017303162929732</v>
      </c>
      <c r="AT20" s="12">
        <f t="shared" si="3"/>
        <v>0.54066674261345804</v>
      </c>
      <c r="AU20" s="12">
        <f t="shared" si="3"/>
        <v>0.53671113827891359</v>
      </c>
      <c r="AV20" s="12">
        <f t="shared" si="3"/>
        <v>0.5191927662765089</v>
      </c>
      <c r="AW20" s="12">
        <f t="shared" si="3"/>
        <v>0.50652830610613542</v>
      </c>
      <c r="AX20" s="12">
        <f t="shared" si="3"/>
        <v>0.49335462262911689</v>
      </c>
      <c r="AY20" s="12">
        <f t="shared" si="3"/>
        <v>0.485419430056099</v>
      </c>
      <c r="AZ20" s="12">
        <f t="shared" si="3"/>
        <v>0.48008388685708564</v>
      </c>
      <c r="BA20" s="12">
        <f t="shared" si="3"/>
        <v>0.4775519740213528</v>
      </c>
      <c r="BB20" s="12">
        <f t="shared" si="3"/>
        <v>0.4770103667094977</v>
      </c>
    </row>
    <row r="21" spans="1:54">
      <c r="A21" s="12" t="s">
        <v>14</v>
      </c>
      <c r="B21" s="12">
        <v>14.23</v>
      </c>
      <c r="C21" s="12">
        <v>14.23</v>
      </c>
      <c r="D21" s="12">
        <v>14.23</v>
      </c>
      <c r="E21" s="12">
        <v>14.23</v>
      </c>
      <c r="F21" s="12">
        <v>14.23</v>
      </c>
      <c r="G21" s="12">
        <v>14.24</v>
      </c>
      <c r="H21" s="12">
        <v>14.35</v>
      </c>
      <c r="I21" s="12">
        <v>16.3</v>
      </c>
      <c r="J21" s="12">
        <v>16.3</v>
      </c>
      <c r="K21" s="12">
        <v>16.350000000000001</v>
      </c>
      <c r="L21" s="12">
        <v>16.350000000000001</v>
      </c>
      <c r="M21" s="12">
        <v>16.36</v>
      </c>
      <c r="N21" s="12">
        <v>16.36</v>
      </c>
      <c r="O21" s="12">
        <v>16.45</v>
      </c>
      <c r="P21" s="12">
        <v>16.47</v>
      </c>
      <c r="Q21" s="12">
        <v>16.48</v>
      </c>
      <c r="R21" s="12">
        <v>16.48</v>
      </c>
      <c r="S21" s="12">
        <v>16.48</v>
      </c>
      <c r="T21" s="12">
        <v>16.48</v>
      </c>
      <c r="U21" s="12">
        <v>16.48</v>
      </c>
      <c r="V21" s="12">
        <v>16.489999999999998</v>
      </c>
      <c r="W21" s="12">
        <v>16.489999999999998</v>
      </c>
      <c r="X21" s="12">
        <v>16.489999999999998</v>
      </c>
      <c r="Y21" s="12">
        <v>16.489999999999998</v>
      </c>
      <c r="Z21" s="12">
        <v>16.489999999999998</v>
      </c>
      <c r="AC21" s="12" t="s">
        <v>14</v>
      </c>
      <c r="AD21" s="12">
        <f t="shared" si="2"/>
        <v>0.66287935067113313</v>
      </c>
      <c r="AE21" s="12">
        <f t="shared" si="2"/>
        <v>0.62602027721444475</v>
      </c>
      <c r="AF21" s="12">
        <f t="shared" si="2"/>
        <v>0.54561471866407496</v>
      </c>
      <c r="AG21" s="12">
        <f t="shared" si="2"/>
        <v>0.49640162224458512</v>
      </c>
      <c r="AH21" s="12">
        <f t="shared" si="2"/>
        <v>0.45047976055036137</v>
      </c>
      <c r="AI21" s="12">
        <f t="shared" si="2"/>
        <v>0.35094822795188158</v>
      </c>
      <c r="AJ21" s="12">
        <f t="shared" si="2"/>
        <v>0.29575153838163853</v>
      </c>
      <c r="AK21" s="12">
        <f t="shared" si="2"/>
        <v>0.64894358360668103</v>
      </c>
      <c r="AL21" s="12">
        <f t="shared" si="2"/>
        <v>0.58386988711646948</v>
      </c>
      <c r="AM21" s="12">
        <f t="shared" si="2"/>
        <v>0.56815254639975621</v>
      </c>
      <c r="AN21" s="12">
        <f t="shared" si="2"/>
        <v>0.53122175294577179</v>
      </c>
      <c r="AO21" s="12">
        <f t="shared" si="2"/>
        <v>0.50438664500625363</v>
      </c>
      <c r="AP21" s="12">
        <f t="shared" si="2"/>
        <v>0.47170041479135466</v>
      </c>
      <c r="AQ21" s="12">
        <f t="shared" si="2"/>
        <v>0.47129628887310632</v>
      </c>
      <c r="AR21" s="12">
        <f t="shared" si="2"/>
        <v>0.45378743976357239</v>
      </c>
      <c r="AS21" s="12">
        <f t="shared" si="2"/>
        <v>0.44099624292894107</v>
      </c>
      <c r="AT21" s="12">
        <f t="shared" si="3"/>
        <v>0.42951645778837144</v>
      </c>
      <c r="AU21" s="12">
        <f t="shared" si="3"/>
        <v>0.42172450295042135</v>
      </c>
      <c r="AV21" s="12">
        <f t="shared" si="3"/>
        <v>0.39372263835350618</v>
      </c>
      <c r="AW21" s="12">
        <f t="shared" si="3"/>
        <v>0.38007247464087696</v>
      </c>
      <c r="AX21" s="12">
        <f t="shared" si="3"/>
        <v>0.36939617473235337</v>
      </c>
      <c r="AY21" s="12">
        <f t="shared" si="3"/>
        <v>0.36108953578633285</v>
      </c>
      <c r="AZ21" s="12">
        <f t="shared" si="3"/>
        <v>0.35538677338771213</v>
      </c>
      <c r="BA21" s="12">
        <f t="shared" si="3"/>
        <v>0.35239795611983704</v>
      </c>
      <c r="BB21" s="12">
        <f t="shared" si="3"/>
        <v>0.35178731900777244</v>
      </c>
    </row>
    <row r="22" spans="1:54">
      <c r="A22" s="12" t="s">
        <v>16</v>
      </c>
      <c r="B22" s="12">
        <v>13.58</v>
      </c>
      <c r="C22" s="12">
        <v>14.1</v>
      </c>
      <c r="D22" s="12">
        <v>14.1</v>
      </c>
      <c r="E22" s="12">
        <v>14.21</v>
      </c>
      <c r="F22" s="12">
        <v>15.43</v>
      </c>
      <c r="G22" s="12">
        <v>15.43</v>
      </c>
      <c r="H22" s="12">
        <v>17</v>
      </c>
      <c r="I22" s="12">
        <v>17</v>
      </c>
      <c r="J22" s="12">
        <v>17</v>
      </c>
      <c r="K22" s="12">
        <v>17</v>
      </c>
      <c r="L22" s="12">
        <v>17</v>
      </c>
      <c r="M22" s="12">
        <v>17</v>
      </c>
      <c r="N22" s="12">
        <v>17</v>
      </c>
      <c r="O22" s="12">
        <v>17</v>
      </c>
      <c r="P22" s="12">
        <v>17</v>
      </c>
      <c r="Q22" s="12">
        <v>17</v>
      </c>
      <c r="R22" s="12">
        <v>17</v>
      </c>
      <c r="S22" s="12">
        <v>17</v>
      </c>
      <c r="T22" s="12">
        <v>17</v>
      </c>
      <c r="U22" s="12">
        <v>17</v>
      </c>
      <c r="V22" s="12">
        <v>17</v>
      </c>
      <c r="W22" s="12">
        <v>17</v>
      </c>
      <c r="X22" s="12">
        <v>17</v>
      </c>
      <c r="Y22" s="12">
        <v>17</v>
      </c>
      <c r="Z22" s="12">
        <v>17</v>
      </c>
      <c r="AC22" s="12" t="s">
        <v>16</v>
      </c>
      <c r="AD22" s="12">
        <f t="shared" si="2"/>
        <v>0.52949437607562377</v>
      </c>
      <c r="AE22" s="12">
        <f t="shared" si="2"/>
        <v>0.59913089496837912</v>
      </c>
      <c r="AF22" s="12">
        <f t="shared" si="2"/>
        <v>0.5181437994439626</v>
      </c>
      <c r="AG22" s="12">
        <f t="shared" si="2"/>
        <v>0.49212756153645226</v>
      </c>
      <c r="AH22" s="12">
        <f t="shared" si="2"/>
        <v>0.71151935689576884</v>
      </c>
      <c r="AI22" s="12">
        <f t="shared" si="2"/>
        <v>0.63744359632106751</v>
      </c>
      <c r="AJ22" s="12">
        <f t="shared" si="2"/>
        <v>0.939066622455209</v>
      </c>
      <c r="AK22" s="12">
        <f t="shared" si="2"/>
        <v>0.81759869974504606</v>
      </c>
      <c r="AL22" s="12">
        <f t="shared" si="2"/>
        <v>0.75541098598148304</v>
      </c>
      <c r="AM22" s="12">
        <f t="shared" si="2"/>
        <v>0.72721568239033496</v>
      </c>
      <c r="AN22" s="12">
        <f t="shared" si="2"/>
        <v>0.69283307789249937</v>
      </c>
      <c r="AO22" s="12">
        <f t="shared" si="2"/>
        <v>0.6658134323778796</v>
      </c>
      <c r="AP22" s="12">
        <f t="shared" si="2"/>
        <v>0.63762518381343936</v>
      </c>
      <c r="AQ22" s="12">
        <f t="shared" si="2"/>
        <v>0.6147569713653156</v>
      </c>
      <c r="AR22" s="12">
        <f t="shared" si="2"/>
        <v>0.59303900316496694</v>
      </c>
      <c r="AS22" s="12">
        <f t="shared" si="2"/>
        <v>0.58292606823940463</v>
      </c>
      <c r="AT22" s="12">
        <f t="shared" si="3"/>
        <v>0.57401182806098439</v>
      </c>
      <c r="AU22" s="12">
        <f t="shared" si="3"/>
        <v>0.56756121117192349</v>
      </c>
      <c r="AV22" s="12">
        <f t="shared" si="3"/>
        <v>0.5528554835241436</v>
      </c>
      <c r="AW22" s="12">
        <f t="shared" si="3"/>
        <v>0.54045548040169233</v>
      </c>
      <c r="AX22" s="12">
        <f t="shared" si="3"/>
        <v>0.52744319580072652</v>
      </c>
      <c r="AY22" s="12">
        <f t="shared" si="3"/>
        <v>0.5196101509802844</v>
      </c>
      <c r="AZ22" s="12">
        <f t="shared" si="3"/>
        <v>0.51437559306116298</v>
      </c>
      <c r="BA22" s="12">
        <f t="shared" si="3"/>
        <v>0.51196932894426928</v>
      </c>
      <c r="BB22" s="12">
        <f t="shared" si="3"/>
        <v>0.51144670482747179</v>
      </c>
    </row>
    <row r="23" spans="1:54">
      <c r="A23" s="12" t="s">
        <v>35</v>
      </c>
      <c r="B23" s="12">
        <v>3.88</v>
      </c>
      <c r="C23" s="12">
        <v>3.88</v>
      </c>
      <c r="D23" s="12">
        <v>4.24</v>
      </c>
      <c r="E23" s="12">
        <v>4.67</v>
      </c>
      <c r="F23" s="12">
        <v>5.28</v>
      </c>
      <c r="G23" s="12">
        <v>5.94</v>
      </c>
      <c r="H23" s="12">
        <v>6.17</v>
      </c>
      <c r="I23" s="12">
        <v>6.73</v>
      </c>
      <c r="J23" s="12">
        <v>7.05</v>
      </c>
      <c r="K23" s="12">
        <v>7.16</v>
      </c>
      <c r="L23" s="12">
        <v>8.17</v>
      </c>
      <c r="M23" s="12">
        <v>8.2899999999999991</v>
      </c>
      <c r="N23" s="12">
        <v>9.34</v>
      </c>
      <c r="O23" s="12">
        <v>9.85</v>
      </c>
      <c r="P23" s="12">
        <v>10.35</v>
      </c>
      <c r="Q23" s="12">
        <v>10.7</v>
      </c>
      <c r="R23" s="12">
        <v>10.85</v>
      </c>
      <c r="S23" s="12">
        <v>11.19</v>
      </c>
      <c r="T23" s="12">
        <v>11.51</v>
      </c>
      <c r="U23" s="12">
        <v>11.66</v>
      </c>
      <c r="V23" s="12">
        <v>11.71</v>
      </c>
      <c r="W23" s="12">
        <v>11.71</v>
      </c>
      <c r="X23" s="12">
        <v>11.72</v>
      </c>
      <c r="Y23" s="12">
        <v>11.72</v>
      </c>
      <c r="Z23" s="12">
        <v>11.72</v>
      </c>
      <c r="AC23" s="12" t="s">
        <v>35</v>
      </c>
      <c r="AD23" s="12">
        <f t="shared" si="2"/>
        <v>-1.4610198601958229</v>
      </c>
      <c r="AE23" s="12">
        <f t="shared" si="2"/>
        <v>-1.5147882323761581</v>
      </c>
      <c r="AF23" s="12">
        <f t="shared" si="2"/>
        <v>-1.565419766019934</v>
      </c>
      <c r="AG23" s="12">
        <f t="shared" si="2"/>
        <v>-1.5465993962429703</v>
      </c>
      <c r="AH23" s="12">
        <f t="shared" si="2"/>
        <v>-1.4964405621924703</v>
      </c>
      <c r="AI23" s="12">
        <f t="shared" si="2"/>
        <v>-1.6472967783205925</v>
      </c>
      <c r="AJ23" s="12">
        <f t="shared" si="2"/>
        <v>-1.6900286079284768</v>
      </c>
      <c r="AK23" s="12">
        <f t="shared" si="2"/>
        <v>-1.6568127898849692</v>
      </c>
      <c r="AL23" s="12">
        <f t="shared" si="2"/>
        <v>-1.6829232050283554</v>
      </c>
      <c r="AM23" s="12">
        <f t="shared" si="2"/>
        <v>-1.6807554839901231</v>
      </c>
      <c r="AN23" s="12">
        <f t="shared" si="2"/>
        <v>-1.5025946133068973</v>
      </c>
      <c r="AO23" s="12">
        <f t="shared" si="2"/>
        <v>-1.5311042520078397</v>
      </c>
      <c r="AP23" s="12">
        <f t="shared" si="2"/>
        <v>-1.3482868954196343</v>
      </c>
      <c r="AQ23" s="12">
        <f t="shared" si="2"/>
        <v>-1.2502319010334022</v>
      </c>
      <c r="AR23" s="12">
        <f t="shared" si="2"/>
        <v>-1.1541740093242259</v>
      </c>
      <c r="AS23" s="12">
        <f t="shared" si="2"/>
        <v>-1.1366083537912135</v>
      </c>
      <c r="AT23" s="12">
        <f t="shared" si="3"/>
        <v>-1.1349238011247278</v>
      </c>
      <c r="AU23" s="12">
        <f t="shared" si="3"/>
        <v>-1.0618835479952464</v>
      </c>
      <c r="AV23" s="12">
        <f t="shared" si="3"/>
        <v>-1.1272201318350874</v>
      </c>
      <c r="AW23" s="12">
        <f t="shared" si="3"/>
        <v>-1.1065546172189895</v>
      </c>
      <c r="AX23" s="12">
        <f t="shared" si="3"/>
        <v>-1.111907277633962</v>
      </c>
      <c r="AY23" s="12">
        <f t="shared" si="3"/>
        <v>-1.1246527007373646</v>
      </c>
      <c r="AZ23" s="12">
        <f t="shared" si="3"/>
        <v>-1.1316263047345581</v>
      </c>
      <c r="BA23" s="12">
        <f t="shared" si="3"/>
        <v>-1.14006370735573</v>
      </c>
      <c r="BB23" s="12">
        <f t="shared" si="3"/>
        <v>-1.141497524835293</v>
      </c>
    </row>
    <row r="24" spans="1:54">
      <c r="A24" s="12" t="s">
        <v>19</v>
      </c>
      <c r="B24" s="12">
        <v>6.83</v>
      </c>
      <c r="C24" s="12">
        <v>7.01</v>
      </c>
      <c r="D24" s="12">
        <v>7.41</v>
      </c>
      <c r="E24" s="12">
        <v>7.7</v>
      </c>
      <c r="F24" s="12">
        <v>7.81</v>
      </c>
      <c r="G24" s="12">
        <v>8.43</v>
      </c>
      <c r="H24" s="12">
        <v>10.06</v>
      </c>
      <c r="I24" s="12">
        <v>10.210000000000001</v>
      </c>
      <c r="J24" s="12">
        <v>14.25</v>
      </c>
      <c r="K24" s="12">
        <v>14.25</v>
      </c>
      <c r="L24" s="12">
        <v>16.48</v>
      </c>
      <c r="M24" s="12">
        <v>16.5</v>
      </c>
      <c r="N24" s="12">
        <v>16.8</v>
      </c>
      <c r="O24" s="12">
        <v>16.84</v>
      </c>
      <c r="P24" s="12">
        <v>16.84</v>
      </c>
      <c r="Q24" s="12">
        <v>16.850000000000001</v>
      </c>
      <c r="R24" s="12">
        <v>16.850000000000001</v>
      </c>
      <c r="S24" s="12">
        <v>16.850000000000001</v>
      </c>
      <c r="T24" s="12">
        <v>16.850000000000001</v>
      </c>
      <c r="U24" s="12">
        <v>16.850000000000001</v>
      </c>
      <c r="V24" s="12">
        <v>16.850000000000001</v>
      </c>
      <c r="W24" s="12">
        <v>16.850000000000001</v>
      </c>
      <c r="X24" s="12">
        <v>16.850000000000001</v>
      </c>
      <c r="Y24" s="12">
        <v>16.850000000000001</v>
      </c>
      <c r="Z24" s="12">
        <v>16.850000000000001</v>
      </c>
      <c r="AC24" s="12" t="s">
        <v>19</v>
      </c>
      <c r="AD24" s="12">
        <f t="shared" si="2"/>
        <v>-0.85565728318543444</v>
      </c>
      <c r="AE24" s="12">
        <f t="shared" si="2"/>
        <v>-0.86737464445165702</v>
      </c>
      <c r="AF24" s="12">
        <f t="shared" si="2"/>
        <v>-0.89555196657565894</v>
      </c>
      <c r="AG24" s="12">
        <f t="shared" si="2"/>
        <v>-0.89907919896082666</v>
      </c>
      <c r="AH24" s="12">
        <f t="shared" si="2"/>
        <v>-0.94608207989756943</v>
      </c>
      <c r="AI24" s="12">
        <f t="shared" si="2"/>
        <v>-1.0478232764388504</v>
      </c>
      <c r="AJ24" s="12">
        <f t="shared" si="2"/>
        <v>-0.74569061659029212</v>
      </c>
      <c r="AK24" s="12">
        <f t="shared" si="2"/>
        <v>-0.81835592679709623</v>
      </c>
      <c r="AL24" s="12">
        <f t="shared" si="2"/>
        <v>8.1499526154643315E-2</v>
      </c>
      <c r="AM24" s="12">
        <f t="shared" si="2"/>
        <v>5.4256260891731314E-2</v>
      </c>
      <c r="AN24" s="12">
        <f t="shared" si="2"/>
        <v>0.5635440179351171</v>
      </c>
      <c r="AO24" s="12">
        <f t="shared" si="2"/>
        <v>0.53969875474379692</v>
      </c>
      <c r="AP24" s="12">
        <f t="shared" si="2"/>
        <v>0.58577369349403807</v>
      </c>
      <c r="AQ24" s="12">
        <f t="shared" si="2"/>
        <v>0.57302295464030928</v>
      </c>
      <c r="AR24" s="12">
        <f t="shared" si="2"/>
        <v>0.55100079534567814</v>
      </c>
      <c r="AS24" s="12">
        <f t="shared" si="2"/>
        <v>0.54198477247677124</v>
      </c>
      <c r="AT24" s="12">
        <f t="shared" si="3"/>
        <v>0.53233047125157718</v>
      </c>
      <c r="AU24" s="12">
        <f t="shared" si="3"/>
        <v>0.52549292995418284</v>
      </c>
      <c r="AV24" s="12">
        <f t="shared" si="3"/>
        <v>0.50695177818646009</v>
      </c>
      <c r="AW24" s="12">
        <f t="shared" si="3"/>
        <v>0.49419115181684214</v>
      </c>
      <c r="AX24" s="12">
        <f t="shared" si="3"/>
        <v>0.48095877783944091</v>
      </c>
      <c r="AY24" s="12">
        <f t="shared" si="3"/>
        <v>0.47298644062912271</v>
      </c>
      <c r="AZ24" s="12">
        <f t="shared" si="3"/>
        <v>0.46761417551014861</v>
      </c>
      <c r="BA24" s="12">
        <f t="shared" si="3"/>
        <v>0.46503657223120159</v>
      </c>
      <c r="BB24" s="12">
        <f t="shared" si="3"/>
        <v>0.46448806193932551</v>
      </c>
    </row>
    <row r="25" spans="1:54">
      <c r="A25" s="12" t="s">
        <v>36</v>
      </c>
      <c r="B25" s="12">
        <v>15.07</v>
      </c>
      <c r="C25" s="12">
        <v>15.08</v>
      </c>
      <c r="D25" s="12">
        <v>15.13</v>
      </c>
      <c r="E25" s="12">
        <v>15.26</v>
      </c>
      <c r="F25" s="12">
        <v>15.33</v>
      </c>
      <c r="G25" s="12">
        <v>15.47</v>
      </c>
      <c r="H25" s="12">
        <v>15.81</v>
      </c>
      <c r="I25" s="12">
        <v>15.81</v>
      </c>
      <c r="J25" s="12">
        <v>15.84</v>
      </c>
      <c r="K25" s="12">
        <v>16.02</v>
      </c>
      <c r="L25" s="12">
        <v>16.03</v>
      </c>
      <c r="M25" s="12">
        <v>16.05</v>
      </c>
      <c r="N25" s="12">
        <v>16.100000000000001</v>
      </c>
      <c r="O25" s="12">
        <v>16.11</v>
      </c>
      <c r="P25" s="12">
        <v>16.11</v>
      </c>
      <c r="Q25" s="12">
        <v>16.11</v>
      </c>
      <c r="R25" s="12">
        <v>16.12</v>
      </c>
      <c r="S25" s="12">
        <v>16.12</v>
      </c>
      <c r="T25" s="12">
        <v>16.18</v>
      </c>
      <c r="U25" s="12">
        <v>16.2</v>
      </c>
      <c r="V25" s="12">
        <v>16.2</v>
      </c>
      <c r="W25" s="12">
        <v>16.2</v>
      </c>
      <c r="X25" s="12">
        <v>16.2</v>
      </c>
      <c r="Y25" s="12">
        <v>16.2</v>
      </c>
      <c r="Z25" s="12">
        <v>16.2</v>
      </c>
      <c r="AC25" s="12" t="s">
        <v>36</v>
      </c>
      <c r="AD25" s="12">
        <f t="shared" si="2"/>
        <v>0.83525377937917589</v>
      </c>
      <c r="AE25" s="12">
        <f t="shared" si="2"/>
        <v>0.80183546882333478</v>
      </c>
      <c r="AF25" s="12">
        <f t="shared" si="2"/>
        <v>0.73579800557254438</v>
      </c>
      <c r="AG25" s="12">
        <f t="shared" si="2"/>
        <v>0.71651574871343249</v>
      </c>
      <c r="AH25" s="12">
        <f t="shared" si="2"/>
        <v>0.68976605720031825</v>
      </c>
      <c r="AI25" s="12">
        <f t="shared" si="2"/>
        <v>0.64707369273683868</v>
      </c>
      <c r="AJ25" s="12">
        <f t="shared" si="2"/>
        <v>0.65018173564481341</v>
      </c>
      <c r="AK25" s="12">
        <f t="shared" si="2"/>
        <v>0.53088500230982538</v>
      </c>
      <c r="AL25" s="12">
        <f t="shared" si="2"/>
        <v>0.47114287929088883</v>
      </c>
      <c r="AM25" s="12">
        <f t="shared" si="2"/>
        <v>0.48739741581992335</v>
      </c>
      <c r="AN25" s="12">
        <f t="shared" si="2"/>
        <v>0.45165925451045952</v>
      </c>
      <c r="AO25" s="12">
        <f t="shared" si="2"/>
        <v>0.42619554487312278</v>
      </c>
      <c r="AP25" s="12">
        <f t="shared" si="2"/>
        <v>0.40429347737613336</v>
      </c>
      <c r="AQ25" s="12">
        <f t="shared" si="2"/>
        <v>0.38261150333246802</v>
      </c>
      <c r="AR25" s="12">
        <f t="shared" si="2"/>
        <v>0.35920147217017262</v>
      </c>
      <c r="AS25" s="12">
        <f t="shared" si="2"/>
        <v>0.34000771338111085</v>
      </c>
      <c r="AT25" s="12">
        <f t="shared" si="3"/>
        <v>0.32948120144579335</v>
      </c>
      <c r="AU25" s="12">
        <f t="shared" si="3"/>
        <v>0.320760628027843</v>
      </c>
      <c r="AV25" s="12">
        <f t="shared" si="3"/>
        <v>0.30191522767813816</v>
      </c>
      <c r="AW25" s="12">
        <f t="shared" si="3"/>
        <v>0.29371239461582216</v>
      </c>
      <c r="AX25" s="12">
        <f t="shared" si="3"/>
        <v>0.27952630000720058</v>
      </c>
      <c r="AY25" s="12">
        <f t="shared" si="3"/>
        <v>0.2709503624407531</v>
      </c>
      <c r="AZ25" s="12">
        <f t="shared" si="3"/>
        <v>0.26498136612241713</v>
      </c>
      <c r="BA25" s="12">
        <f t="shared" si="3"/>
        <v>0.26166129314123882</v>
      </c>
      <c r="BB25" s="12">
        <f t="shared" si="3"/>
        <v>0.26100060942402231</v>
      </c>
    </row>
    <row r="26" spans="1:54">
      <c r="A26" s="12" t="s">
        <v>37</v>
      </c>
      <c r="B26" s="12">
        <v>6.28</v>
      </c>
      <c r="C26" s="12">
        <v>6.71</v>
      </c>
      <c r="D26" s="12">
        <v>7</v>
      </c>
      <c r="E26" s="12">
        <v>7.43</v>
      </c>
      <c r="F26" s="12">
        <v>7.43</v>
      </c>
      <c r="G26" s="12">
        <v>7.5</v>
      </c>
      <c r="H26" s="12">
        <v>7.6</v>
      </c>
      <c r="I26" s="12">
        <v>7.74</v>
      </c>
      <c r="J26" s="12">
        <v>7.74</v>
      </c>
      <c r="K26" s="12">
        <v>7.86</v>
      </c>
      <c r="L26" s="12">
        <v>8.57</v>
      </c>
      <c r="M26" s="12">
        <v>9.15</v>
      </c>
      <c r="N26" s="12">
        <v>10.34</v>
      </c>
      <c r="O26" s="12">
        <v>10.63</v>
      </c>
      <c r="P26" s="12">
        <v>11.35</v>
      </c>
      <c r="Q26" s="12">
        <v>11.76</v>
      </c>
      <c r="R26" s="12">
        <v>12.71</v>
      </c>
      <c r="S26" s="12">
        <v>12.74</v>
      </c>
      <c r="T26" s="12">
        <v>12.84</v>
      </c>
      <c r="U26" s="12">
        <v>13.23</v>
      </c>
      <c r="V26" s="12">
        <v>13.42</v>
      </c>
      <c r="W26" s="12">
        <v>13.58</v>
      </c>
      <c r="X26" s="12">
        <v>13.63</v>
      </c>
      <c r="Y26" s="12">
        <v>13.74</v>
      </c>
      <c r="Z26" s="12">
        <v>13.81</v>
      </c>
      <c r="AC26" s="12" t="s">
        <v>37</v>
      </c>
      <c r="AD26" s="12">
        <f t="shared" si="2"/>
        <v>-0.96852149245855768</v>
      </c>
      <c r="AE26" s="12">
        <f t="shared" si="2"/>
        <v>-0.92942706501950045</v>
      </c>
      <c r="AF26" s="12">
        <f t="shared" si="2"/>
        <v>-0.98219101950062837</v>
      </c>
      <c r="AG26" s="12">
        <f t="shared" si="2"/>
        <v>-0.95677901852062175</v>
      </c>
      <c r="AH26" s="12">
        <f t="shared" si="2"/>
        <v>-1.0287446187402818</v>
      </c>
      <c r="AI26" s="12">
        <f t="shared" si="2"/>
        <v>-1.2717230181055252</v>
      </c>
      <c r="AJ26" s="12">
        <f t="shared" si="2"/>
        <v>-1.3428812229378331</v>
      </c>
      <c r="AK26" s="12">
        <f t="shared" si="2"/>
        <v>-1.4134675508853278</v>
      </c>
      <c r="AL26" s="12">
        <f t="shared" si="2"/>
        <v>-1.5138326932899846</v>
      </c>
      <c r="AM26" s="12">
        <f t="shared" si="2"/>
        <v>-1.5094567221541149</v>
      </c>
      <c r="AN26" s="12">
        <f t="shared" si="2"/>
        <v>-1.4031414902627568</v>
      </c>
      <c r="AO26" s="12">
        <f t="shared" si="2"/>
        <v>-1.3141870064772174</v>
      </c>
      <c r="AP26" s="12">
        <f t="shared" si="2"/>
        <v>-1.0890294438226273</v>
      </c>
      <c r="AQ26" s="12">
        <f t="shared" si="2"/>
        <v>-1.0467785694989964</v>
      </c>
      <c r="AR26" s="12">
        <f t="shared" si="2"/>
        <v>-0.89143521045367058</v>
      </c>
      <c r="AS26" s="12">
        <f t="shared" si="2"/>
        <v>-0.84728986373526816</v>
      </c>
      <c r="AT26" s="12">
        <f t="shared" si="3"/>
        <v>-0.6180749766880731</v>
      </c>
      <c r="AU26" s="12">
        <f t="shared" si="3"/>
        <v>-0.627177975411922</v>
      </c>
      <c r="AV26" s="12">
        <f t="shared" si="3"/>
        <v>-0.72020727784095673</v>
      </c>
      <c r="AW26" s="12">
        <f t="shared" si="3"/>
        <v>-0.62232131136421975</v>
      </c>
      <c r="AX26" s="12">
        <f t="shared" si="3"/>
        <v>-0.58198491287530119</v>
      </c>
      <c r="AY26" s="12">
        <f t="shared" si="3"/>
        <v>-0.54341044502621094</v>
      </c>
      <c r="AZ26" s="12">
        <f t="shared" si="3"/>
        <v>-0.53619758791830274</v>
      </c>
      <c r="BA26" s="12">
        <f t="shared" si="3"/>
        <v>-0.50803591695307881</v>
      </c>
      <c r="BB26" s="12">
        <f t="shared" si="3"/>
        <v>-0.48720710059378192</v>
      </c>
    </row>
    <row r="27" spans="1:54">
      <c r="A27" s="12" t="s">
        <v>21</v>
      </c>
      <c r="B27" s="12">
        <v>14.84</v>
      </c>
      <c r="C27" s="12">
        <v>15.88</v>
      </c>
      <c r="D27" s="12">
        <v>16.38</v>
      </c>
      <c r="E27" s="12">
        <v>16.54</v>
      </c>
      <c r="F27" s="12">
        <v>16.559999999999999</v>
      </c>
      <c r="G27" s="12">
        <v>16.7</v>
      </c>
      <c r="H27" s="12">
        <v>16.72</v>
      </c>
      <c r="I27" s="12">
        <v>16.72</v>
      </c>
      <c r="J27" s="12">
        <v>16.739999999999998</v>
      </c>
      <c r="K27" s="12">
        <v>16.739999999999998</v>
      </c>
      <c r="L27" s="12">
        <v>16.75</v>
      </c>
      <c r="M27" s="12">
        <v>16.88</v>
      </c>
      <c r="N27" s="12">
        <v>16.89</v>
      </c>
      <c r="O27" s="12">
        <v>16.89</v>
      </c>
      <c r="P27" s="12">
        <v>16.91</v>
      </c>
      <c r="Q27" s="12">
        <v>16.91</v>
      </c>
      <c r="R27" s="12">
        <v>16.91</v>
      </c>
      <c r="S27" s="12">
        <v>16.940000000000001</v>
      </c>
      <c r="T27" s="12">
        <v>16.940000000000001</v>
      </c>
      <c r="U27" s="12">
        <v>16.940000000000001</v>
      </c>
      <c r="V27" s="12">
        <v>16.940000000000001</v>
      </c>
      <c r="W27" s="12">
        <v>16.940000000000001</v>
      </c>
      <c r="X27" s="12">
        <v>16.940000000000001</v>
      </c>
      <c r="Y27" s="12">
        <v>16.940000000000001</v>
      </c>
      <c r="Z27" s="12">
        <v>16.940000000000001</v>
      </c>
      <c r="AC27" s="12" t="s">
        <v>21</v>
      </c>
      <c r="AD27" s="12">
        <f t="shared" si="2"/>
        <v>0.78805601913768786</v>
      </c>
      <c r="AE27" s="12">
        <f t="shared" si="2"/>
        <v>0.96730859033758443</v>
      </c>
      <c r="AF27" s="12">
        <f t="shared" si="2"/>
        <v>0.99994145961208469</v>
      </c>
      <c r="AG27" s="12">
        <f t="shared" si="2"/>
        <v>0.99005563403394181</v>
      </c>
      <c r="AH27" s="12">
        <f t="shared" si="2"/>
        <v>0.95733164345436073</v>
      </c>
      <c r="AI27" s="12">
        <f t="shared" si="2"/>
        <v>0.94319915752179539</v>
      </c>
      <c r="AJ27" s="12">
        <f t="shared" si="2"/>
        <v>0.87109370791158613</v>
      </c>
      <c r="AK27" s="12">
        <f t="shared" si="2"/>
        <v>0.75013665328969981</v>
      </c>
      <c r="AL27" s="12">
        <f t="shared" si="2"/>
        <v>0.69169572068876328</v>
      </c>
      <c r="AM27" s="12">
        <f t="shared" si="2"/>
        <v>0.66359042799410295</v>
      </c>
      <c r="AN27" s="12">
        <f t="shared" si="2"/>
        <v>0.63067487598991168</v>
      </c>
      <c r="AO27" s="12">
        <f t="shared" si="2"/>
        <v>0.63554590974569947</v>
      </c>
      <c r="AP27" s="12">
        <f t="shared" si="2"/>
        <v>0.60910686413776871</v>
      </c>
      <c r="AQ27" s="12">
        <f t="shared" si="2"/>
        <v>0.58606483486687388</v>
      </c>
      <c r="AR27" s="12">
        <f t="shared" si="2"/>
        <v>0.56939251126661705</v>
      </c>
      <c r="AS27" s="12">
        <f t="shared" si="2"/>
        <v>0.55836129078182439</v>
      </c>
      <c r="AT27" s="12">
        <f t="shared" si="3"/>
        <v>0.5490030139753399</v>
      </c>
      <c r="AU27" s="12">
        <f t="shared" si="3"/>
        <v>0.55073389868482747</v>
      </c>
      <c r="AV27" s="12">
        <f t="shared" si="3"/>
        <v>0.53449400138907044</v>
      </c>
      <c r="AW27" s="12">
        <f t="shared" si="3"/>
        <v>0.52194974896775248</v>
      </c>
      <c r="AX27" s="12">
        <f t="shared" si="3"/>
        <v>0.50884942861621252</v>
      </c>
      <c r="AY27" s="12">
        <f t="shared" si="3"/>
        <v>0.50096066683981988</v>
      </c>
      <c r="AZ27" s="12">
        <f t="shared" si="3"/>
        <v>0.49567102604075747</v>
      </c>
      <c r="BA27" s="12">
        <f t="shared" si="3"/>
        <v>0.49319622625904241</v>
      </c>
      <c r="BB27" s="12">
        <f t="shared" si="3"/>
        <v>0.49266324767221353</v>
      </c>
    </row>
    <row r="28" spans="1:54">
      <c r="A28" s="12" t="s">
        <v>38</v>
      </c>
      <c r="B28" s="12">
        <v>10.67</v>
      </c>
      <c r="C28" s="12">
        <v>10.69</v>
      </c>
      <c r="D28" s="12">
        <v>10.69</v>
      </c>
      <c r="E28" s="12">
        <v>10.69</v>
      </c>
      <c r="F28" s="12">
        <v>10.7</v>
      </c>
      <c r="G28" s="12">
        <v>11.44</v>
      </c>
      <c r="H28" s="12">
        <v>11.53</v>
      </c>
      <c r="I28" s="12">
        <v>16.61</v>
      </c>
      <c r="J28" s="12">
        <v>16.79</v>
      </c>
      <c r="K28" s="12">
        <v>16.91</v>
      </c>
      <c r="L28" s="12">
        <v>16.91</v>
      </c>
      <c r="M28" s="12">
        <v>16.91</v>
      </c>
      <c r="N28" s="12">
        <v>16.91</v>
      </c>
      <c r="O28" s="12">
        <v>16.91</v>
      </c>
      <c r="P28" s="12">
        <v>16.91</v>
      </c>
      <c r="Q28" s="12">
        <v>16.920000000000002</v>
      </c>
      <c r="R28" s="12">
        <v>16.920000000000002</v>
      </c>
      <c r="S28" s="12">
        <v>16.920000000000002</v>
      </c>
      <c r="T28" s="12">
        <v>16.940000000000001</v>
      </c>
      <c r="U28" s="12">
        <v>16.940000000000001</v>
      </c>
      <c r="V28" s="12">
        <v>16.940000000000001</v>
      </c>
      <c r="W28" s="12">
        <v>16.940000000000001</v>
      </c>
      <c r="X28" s="12">
        <v>16.940000000000001</v>
      </c>
      <c r="Y28" s="12">
        <v>16.940000000000001</v>
      </c>
      <c r="Z28" s="12">
        <v>16.940000000000001</v>
      </c>
      <c r="AC28" s="12" t="s">
        <v>38</v>
      </c>
      <c r="AD28" s="12">
        <f t="shared" si="2"/>
        <v>-6.765989480581025E-2</v>
      </c>
      <c r="AE28" s="12">
        <f t="shared" si="2"/>
        <v>-0.10619828548610939</v>
      </c>
      <c r="AF28" s="12">
        <f t="shared" si="2"/>
        <v>-0.20243954317590437</v>
      </c>
      <c r="AG28" s="12">
        <f t="shared" si="2"/>
        <v>-0.2601071230949491</v>
      </c>
      <c r="AH28" s="12">
        <f t="shared" si="2"/>
        <v>-0.31741171869904622</v>
      </c>
      <c r="AI28" s="12">
        <f t="shared" si="2"/>
        <v>-0.32315852115208576</v>
      </c>
      <c r="AJ28" s="12">
        <f t="shared" si="2"/>
        <v>-0.38883281523627417</v>
      </c>
      <c r="AK28" s="12">
        <f t="shared" si="2"/>
        <v>0.72363370646795677</v>
      </c>
      <c r="AL28" s="12">
        <f t="shared" si="2"/>
        <v>0.70394865632197878</v>
      </c>
      <c r="AM28" s="12">
        <f t="shared" si="2"/>
        <v>0.70519155586856253</v>
      </c>
      <c r="AN28" s="12">
        <f t="shared" si="2"/>
        <v>0.67045612520756792</v>
      </c>
      <c r="AO28" s="12">
        <f t="shared" si="2"/>
        <v>0.64311279040374469</v>
      </c>
      <c r="AP28" s="12">
        <f t="shared" si="2"/>
        <v>0.61429201316970872</v>
      </c>
      <c r="AQ28" s="12">
        <f t="shared" si="2"/>
        <v>0.59128158695749955</v>
      </c>
      <c r="AR28" s="12">
        <f t="shared" si="2"/>
        <v>0.56939251126661705</v>
      </c>
      <c r="AS28" s="12">
        <f t="shared" si="2"/>
        <v>0.56109071049933379</v>
      </c>
      <c r="AT28" s="12">
        <f t="shared" si="3"/>
        <v>0.55178177109596749</v>
      </c>
      <c r="AU28" s="12">
        <f t="shared" si="3"/>
        <v>0.5451247945224621</v>
      </c>
      <c r="AV28" s="12">
        <f t="shared" si="3"/>
        <v>0.53449400138907044</v>
      </c>
      <c r="AW28" s="12">
        <f t="shared" si="3"/>
        <v>0.52194974896775248</v>
      </c>
      <c r="AX28" s="12">
        <f t="shared" si="3"/>
        <v>0.50884942861621252</v>
      </c>
      <c r="AY28" s="12">
        <f t="shared" si="3"/>
        <v>0.50096066683981988</v>
      </c>
      <c r="AZ28" s="12">
        <f t="shared" si="3"/>
        <v>0.49567102604075747</v>
      </c>
      <c r="BA28" s="12">
        <f t="shared" si="3"/>
        <v>0.49319622625904241</v>
      </c>
      <c r="BB28" s="12">
        <f t="shared" si="3"/>
        <v>0.49266324767221353</v>
      </c>
    </row>
    <row r="29" spans="1:54">
      <c r="A29" s="12" t="s">
        <v>24</v>
      </c>
      <c r="B29" s="12">
        <v>16.12</v>
      </c>
      <c r="C29" s="12">
        <v>16.14</v>
      </c>
      <c r="D29" s="12">
        <v>16.16</v>
      </c>
      <c r="E29" s="12">
        <v>16.260000000000002</v>
      </c>
      <c r="F29" s="12">
        <v>16.489999999999998</v>
      </c>
      <c r="G29" s="12">
        <v>16.510000000000002</v>
      </c>
      <c r="H29" s="12">
        <v>16.510000000000002</v>
      </c>
      <c r="I29" s="12">
        <v>16.559999999999999</v>
      </c>
      <c r="J29" s="12">
        <v>16.57</v>
      </c>
      <c r="K29" s="12">
        <v>16.57</v>
      </c>
      <c r="L29" s="12">
        <v>16.57</v>
      </c>
      <c r="M29" s="12">
        <v>16.57</v>
      </c>
      <c r="N29" s="12">
        <v>16.62</v>
      </c>
      <c r="O29" s="12">
        <v>16.62</v>
      </c>
      <c r="P29" s="12">
        <v>17</v>
      </c>
      <c r="Q29" s="12">
        <v>17</v>
      </c>
      <c r="R29" s="12">
        <v>17</v>
      </c>
      <c r="S29" s="12">
        <v>17</v>
      </c>
      <c r="T29" s="12">
        <v>17</v>
      </c>
      <c r="U29" s="12">
        <v>17</v>
      </c>
      <c r="V29" s="12">
        <v>17</v>
      </c>
      <c r="W29" s="12">
        <v>17</v>
      </c>
      <c r="X29" s="12">
        <v>17</v>
      </c>
      <c r="Y29" s="12">
        <v>17</v>
      </c>
      <c r="Z29" s="12">
        <v>17</v>
      </c>
      <c r="AC29" s="12" t="s">
        <v>24</v>
      </c>
      <c r="AD29" s="12">
        <f t="shared" si="2"/>
        <v>1.0507218152642295</v>
      </c>
      <c r="AE29" s="12">
        <f t="shared" si="2"/>
        <v>1.0210873548297155</v>
      </c>
      <c r="AF29" s="12">
        <f t="shared" si="2"/>
        <v>0.95345221170112571</v>
      </c>
      <c r="AG29" s="12">
        <f t="shared" si="2"/>
        <v>0.93021878412008085</v>
      </c>
      <c r="AH29" s="12">
        <f t="shared" si="2"/>
        <v>0.9421043336675452</v>
      </c>
      <c r="AI29" s="12">
        <f t="shared" si="2"/>
        <v>0.89745619954688394</v>
      </c>
      <c r="AJ29" s="12">
        <f t="shared" si="2"/>
        <v>0.82011402200386996</v>
      </c>
      <c r="AK29" s="12">
        <f t="shared" si="2"/>
        <v>0.71158691245807337</v>
      </c>
      <c r="AL29" s="12">
        <f t="shared" si="2"/>
        <v>0.65003573953583182</v>
      </c>
      <c r="AM29" s="12">
        <f t="shared" si="2"/>
        <v>0.62198930011964426</v>
      </c>
      <c r="AN29" s="12">
        <f t="shared" si="2"/>
        <v>0.58592097062004866</v>
      </c>
      <c r="AO29" s="12">
        <f t="shared" si="2"/>
        <v>0.55735480961256856</v>
      </c>
      <c r="AP29" s="12">
        <f t="shared" si="2"/>
        <v>0.53910735220657691</v>
      </c>
      <c r="AQ29" s="12">
        <f t="shared" si="2"/>
        <v>0.51563868164342597</v>
      </c>
      <c r="AR29" s="12">
        <f t="shared" si="2"/>
        <v>0.59303900316496694</v>
      </c>
      <c r="AS29" s="12">
        <f t="shared" si="2"/>
        <v>0.58292606823940463</v>
      </c>
      <c r="AT29" s="12">
        <f t="shared" si="3"/>
        <v>0.57401182806098439</v>
      </c>
      <c r="AU29" s="12">
        <f t="shared" si="3"/>
        <v>0.56756121117192349</v>
      </c>
      <c r="AV29" s="12">
        <f t="shared" si="3"/>
        <v>0.5528554835241436</v>
      </c>
      <c r="AW29" s="12">
        <f t="shared" si="3"/>
        <v>0.54045548040169233</v>
      </c>
      <c r="AX29" s="12">
        <f t="shared" si="3"/>
        <v>0.52744319580072652</v>
      </c>
      <c r="AY29" s="12">
        <f t="shared" si="3"/>
        <v>0.5196101509802844</v>
      </c>
      <c r="AZ29" s="12">
        <f t="shared" si="3"/>
        <v>0.51437559306116298</v>
      </c>
      <c r="BA29" s="12">
        <f t="shared" si="3"/>
        <v>0.51196932894426928</v>
      </c>
      <c r="BB29" s="12">
        <f t="shared" si="3"/>
        <v>0.51144670482747179</v>
      </c>
    </row>
    <row r="30" spans="1:54">
      <c r="A30" s="12" t="s">
        <v>23</v>
      </c>
      <c r="B30" s="12">
        <v>10.88</v>
      </c>
      <c r="C30" s="12">
        <v>10.9</v>
      </c>
      <c r="D30" s="12">
        <v>13.01</v>
      </c>
      <c r="E30" s="12">
        <v>13.4</v>
      </c>
      <c r="F30" s="12">
        <v>13.4</v>
      </c>
      <c r="G30" s="12">
        <v>13.51</v>
      </c>
      <c r="H30" s="12">
        <v>13.76</v>
      </c>
      <c r="I30" s="12">
        <v>13.9</v>
      </c>
      <c r="J30" s="12">
        <v>14.46</v>
      </c>
      <c r="K30" s="12">
        <v>14.71</v>
      </c>
      <c r="L30" s="12">
        <v>14.71</v>
      </c>
      <c r="M30" s="12">
        <v>14.81</v>
      </c>
      <c r="N30" s="12">
        <v>15.59</v>
      </c>
      <c r="O30" s="12">
        <v>16.190000000000001</v>
      </c>
      <c r="P30" s="12">
        <v>17</v>
      </c>
      <c r="Q30" s="12">
        <v>17</v>
      </c>
      <c r="R30" s="12">
        <v>17</v>
      </c>
      <c r="S30" s="12">
        <v>17</v>
      </c>
      <c r="T30" s="12">
        <v>17</v>
      </c>
      <c r="U30" s="12">
        <v>17</v>
      </c>
      <c r="V30" s="12">
        <v>17</v>
      </c>
      <c r="W30" s="12">
        <v>17</v>
      </c>
      <c r="X30" s="12">
        <v>17</v>
      </c>
      <c r="Y30" s="12">
        <v>17</v>
      </c>
      <c r="Z30" s="12">
        <v>17</v>
      </c>
      <c r="AC30" s="12" t="s">
        <v>23</v>
      </c>
      <c r="AD30" s="12">
        <f t="shared" si="2"/>
        <v>-2.4566287628799376E-2</v>
      </c>
      <c r="AE30" s="12">
        <f t="shared" si="2"/>
        <v>-6.2761591088618715E-2</v>
      </c>
      <c r="AF30" s="12">
        <f t="shared" si="2"/>
        <v>0.28781070752148313</v>
      </c>
      <c r="AG30" s="12">
        <f t="shared" si="2"/>
        <v>0.31902810285706723</v>
      </c>
      <c r="AH30" s="12">
        <f t="shared" si="2"/>
        <v>0.26992737307812109</v>
      </c>
      <c r="AI30" s="12">
        <f t="shared" si="2"/>
        <v>0.17519896836406149</v>
      </c>
      <c r="AJ30" s="12">
        <f t="shared" si="2"/>
        <v>0.15252289702186253</v>
      </c>
      <c r="AK30" s="12">
        <f t="shared" si="2"/>
        <v>7.0697471132285972E-2</v>
      </c>
      <c r="AL30" s="12">
        <f t="shared" si="2"/>
        <v>0.13296185581414766</v>
      </c>
      <c r="AM30" s="12">
        <f t="shared" si="2"/>
        <v>0.16682401866967977</v>
      </c>
      <c r="AN30" s="12">
        <f t="shared" si="2"/>
        <v>0.12346394846479652</v>
      </c>
      <c r="AO30" s="12">
        <f t="shared" si="2"/>
        <v>0.11343114434059784</v>
      </c>
      <c r="AP30" s="12">
        <f t="shared" si="2"/>
        <v>0.27207217706165943</v>
      </c>
      <c r="AQ30" s="12">
        <f t="shared" si="2"/>
        <v>0.40347851169497162</v>
      </c>
      <c r="AR30" s="12">
        <f t="shared" si="2"/>
        <v>0.59303900316496694</v>
      </c>
      <c r="AS30" s="12">
        <f t="shared" si="2"/>
        <v>0.58292606823940463</v>
      </c>
      <c r="AT30" s="12">
        <f t="shared" si="3"/>
        <v>0.57401182806098439</v>
      </c>
      <c r="AU30" s="12">
        <f t="shared" si="3"/>
        <v>0.56756121117192349</v>
      </c>
      <c r="AV30" s="12">
        <f t="shared" si="3"/>
        <v>0.5528554835241436</v>
      </c>
      <c r="AW30" s="12">
        <f t="shared" si="3"/>
        <v>0.54045548040169233</v>
      </c>
      <c r="AX30" s="12">
        <f t="shared" si="3"/>
        <v>0.52744319580072652</v>
      </c>
      <c r="AY30" s="12">
        <f t="shared" si="3"/>
        <v>0.5196101509802844</v>
      </c>
      <c r="AZ30" s="12">
        <f t="shared" si="3"/>
        <v>0.51437559306116298</v>
      </c>
      <c r="BA30" s="12">
        <f t="shared" si="3"/>
        <v>0.51196932894426928</v>
      </c>
      <c r="BB30" s="12">
        <f t="shared" si="3"/>
        <v>0.51144670482747179</v>
      </c>
    </row>
    <row r="31" spans="1:54">
      <c r="A31" s="12" t="s">
        <v>160</v>
      </c>
      <c r="B31" s="12">
        <v>6.51</v>
      </c>
      <c r="C31" s="12">
        <v>6.54</v>
      </c>
      <c r="D31" s="12">
        <v>6.54</v>
      </c>
      <c r="E31" s="12">
        <v>6.6</v>
      </c>
      <c r="F31" s="12">
        <v>6.6</v>
      </c>
      <c r="G31" s="12">
        <v>6.6</v>
      </c>
      <c r="H31" s="12">
        <v>6.61</v>
      </c>
      <c r="I31" s="12">
        <v>6.62</v>
      </c>
      <c r="J31" s="12">
        <v>6.65</v>
      </c>
      <c r="K31" s="12">
        <v>6.67</v>
      </c>
      <c r="L31" s="12">
        <v>6.69</v>
      </c>
      <c r="M31" s="12">
        <v>6.71</v>
      </c>
      <c r="N31" s="12">
        <v>7.31</v>
      </c>
      <c r="O31" s="12">
        <v>7.35</v>
      </c>
      <c r="P31" s="12">
        <v>7.35</v>
      </c>
      <c r="Q31" s="12">
        <v>9.09</v>
      </c>
      <c r="R31" s="12">
        <v>9.6300000000000008</v>
      </c>
      <c r="S31" s="12">
        <v>9.74</v>
      </c>
      <c r="T31" s="12">
        <v>10.25</v>
      </c>
      <c r="U31" s="12">
        <v>10.36</v>
      </c>
      <c r="V31" s="12">
        <v>10.41</v>
      </c>
      <c r="W31" s="12">
        <v>10.5</v>
      </c>
      <c r="X31" s="12">
        <v>10.54</v>
      </c>
      <c r="Y31" s="12">
        <v>10.67</v>
      </c>
      <c r="Z31" s="12">
        <v>10.67</v>
      </c>
      <c r="AC31" s="12" t="s">
        <v>160</v>
      </c>
      <c r="AD31" s="12">
        <f t="shared" si="2"/>
        <v>-0.92132373221706987</v>
      </c>
      <c r="AE31" s="12">
        <f t="shared" si="2"/>
        <v>-0.96459010334127848</v>
      </c>
      <c r="AF31" s="12">
        <f t="shared" si="2"/>
        <v>-1.0793958105871793</v>
      </c>
      <c r="AG31" s="12">
        <f t="shared" si="2"/>
        <v>-1.1341525379081396</v>
      </c>
      <c r="AH31" s="12">
        <f t="shared" si="2"/>
        <v>-1.2092970062125221</v>
      </c>
      <c r="AI31" s="12">
        <f t="shared" si="2"/>
        <v>-1.4884001874603718</v>
      </c>
      <c r="AJ31" s="12">
        <f t="shared" si="2"/>
        <v>-1.5832140279313556</v>
      </c>
      <c r="AK31" s="12">
        <f t="shared" si="2"/>
        <v>-1.6833157367067122</v>
      </c>
      <c r="AL31" s="12">
        <f t="shared" si="2"/>
        <v>-1.7809466900940774</v>
      </c>
      <c r="AM31" s="12">
        <f t="shared" si="2"/>
        <v>-1.8006646172753289</v>
      </c>
      <c r="AN31" s="12">
        <f t="shared" si="2"/>
        <v>-1.8705711685702162</v>
      </c>
      <c r="AO31" s="12">
        <f t="shared" si="2"/>
        <v>-1.9296266333315406</v>
      </c>
      <c r="AP31" s="12">
        <f t="shared" si="2"/>
        <v>-1.8745795221615587</v>
      </c>
      <c r="AQ31" s="12">
        <f t="shared" si="2"/>
        <v>-1.9023259123616252</v>
      </c>
      <c r="AR31" s="12">
        <f t="shared" si="2"/>
        <v>-1.9423904059358919</v>
      </c>
      <c r="AS31" s="12">
        <f t="shared" si="2"/>
        <v>-1.5760449283101492</v>
      </c>
      <c r="AT31" s="12">
        <f t="shared" si="3"/>
        <v>-1.4739321698412429</v>
      </c>
      <c r="AU31" s="12">
        <f t="shared" si="3"/>
        <v>-1.4685435997667429</v>
      </c>
      <c r="AV31" s="12">
        <f t="shared" si="3"/>
        <v>-1.5128112566716321</v>
      </c>
      <c r="AW31" s="12">
        <f t="shared" si="3"/>
        <v>-1.5075121316210285</v>
      </c>
      <c r="AX31" s="12">
        <f t="shared" si="3"/>
        <v>-1.5147722332984417</v>
      </c>
      <c r="AY31" s="12">
        <f t="shared" si="3"/>
        <v>-1.5007506309034055</v>
      </c>
      <c r="AZ31" s="12">
        <f t="shared" si="3"/>
        <v>-1.4994827894692082</v>
      </c>
      <c r="BA31" s="12">
        <f t="shared" si="3"/>
        <v>-1.4685930043472075</v>
      </c>
      <c r="BB31" s="12">
        <f t="shared" si="3"/>
        <v>-1.4702080250523204</v>
      </c>
    </row>
    <row r="32" spans="1:54">
      <c r="A32" s="12" t="s">
        <v>10</v>
      </c>
      <c r="B32" s="12">
        <v>9.61</v>
      </c>
      <c r="C32" s="12">
        <v>9.7200000000000006</v>
      </c>
      <c r="D32" s="12">
        <v>11.32</v>
      </c>
      <c r="E32" s="12">
        <v>11.5</v>
      </c>
      <c r="F32" s="12">
        <v>11.95</v>
      </c>
      <c r="G32" s="12">
        <v>12.15</v>
      </c>
      <c r="H32" s="12">
        <v>12.28</v>
      </c>
      <c r="I32" s="12">
        <v>14.47</v>
      </c>
      <c r="J32" s="12">
        <v>14.51</v>
      </c>
      <c r="K32" s="12">
        <v>16.07</v>
      </c>
      <c r="L32" s="12">
        <v>16.399999999999999</v>
      </c>
      <c r="M32" s="12">
        <v>16.399999999999999</v>
      </c>
      <c r="N32" s="12">
        <v>16.940000000000001</v>
      </c>
      <c r="O32" s="12">
        <v>16.940000000000001</v>
      </c>
      <c r="P32" s="12">
        <v>16.940000000000001</v>
      </c>
      <c r="Q32" s="12">
        <v>16.940000000000001</v>
      </c>
      <c r="R32" s="12">
        <v>16.940000000000001</v>
      </c>
      <c r="S32" s="12">
        <v>16.940000000000001</v>
      </c>
      <c r="T32" s="12">
        <v>16.940000000000001</v>
      </c>
      <c r="U32" s="12">
        <v>16.940000000000001</v>
      </c>
      <c r="V32" s="12">
        <v>16.940000000000001</v>
      </c>
      <c r="W32" s="12">
        <v>16.940000000000001</v>
      </c>
      <c r="X32" s="12">
        <v>16.940000000000001</v>
      </c>
      <c r="Y32" s="12">
        <v>16.940000000000001</v>
      </c>
      <c r="Z32" s="12">
        <v>16.940000000000001</v>
      </c>
      <c r="AC32" s="12" t="s">
        <v>10</v>
      </c>
      <c r="AD32" s="12">
        <f t="shared" si="2"/>
        <v>-0.28518000722310244</v>
      </c>
      <c r="AE32" s="12">
        <f t="shared" si="2"/>
        <v>-0.30683444532213666</v>
      </c>
      <c r="AF32" s="12">
        <f t="shared" si="2"/>
        <v>-6.9311242339975723E-2</v>
      </c>
      <c r="AG32" s="12">
        <f t="shared" si="2"/>
        <v>-8.7007664415564109E-2</v>
      </c>
      <c r="AH32" s="12">
        <f t="shared" si="2"/>
        <v>-4.5495472505913299E-2</v>
      </c>
      <c r="AI32" s="12">
        <f t="shared" si="2"/>
        <v>-0.15222430977215101</v>
      </c>
      <c r="AJ32" s="12">
        <f t="shared" si="2"/>
        <v>-0.20676250842299954</v>
      </c>
      <c r="AK32" s="12">
        <f t="shared" ref="AD32:AS37" si="4">(I32-I$38)/I$39</f>
        <v>0.20803092284495486</v>
      </c>
      <c r="AL32" s="12">
        <f t="shared" si="4"/>
        <v>0.14521479144736266</v>
      </c>
      <c r="AM32" s="12">
        <f t="shared" si="4"/>
        <v>0.49963304166535266</v>
      </c>
      <c r="AN32" s="12">
        <f t="shared" si="4"/>
        <v>0.54365339332628859</v>
      </c>
      <c r="AO32" s="12">
        <f t="shared" si="4"/>
        <v>0.51447581921698005</v>
      </c>
      <c r="AP32" s="12">
        <f t="shared" si="4"/>
        <v>0.62206973671761923</v>
      </c>
      <c r="AQ32" s="12">
        <f t="shared" si="4"/>
        <v>0.59910671509343849</v>
      </c>
      <c r="AR32" s="12">
        <f t="shared" si="4"/>
        <v>0.57727467523273401</v>
      </c>
      <c r="AS32" s="12">
        <f t="shared" si="4"/>
        <v>0.56654954993435147</v>
      </c>
      <c r="AT32" s="12">
        <f t="shared" si="3"/>
        <v>0.55733928533722166</v>
      </c>
      <c r="AU32" s="12">
        <f t="shared" si="3"/>
        <v>0.55073389868482747</v>
      </c>
      <c r="AV32" s="12">
        <f t="shared" si="3"/>
        <v>0.53449400138907044</v>
      </c>
      <c r="AW32" s="12">
        <f t="shared" si="3"/>
        <v>0.52194974896775248</v>
      </c>
      <c r="AX32" s="12">
        <f t="shared" si="3"/>
        <v>0.50884942861621252</v>
      </c>
      <c r="AY32" s="12">
        <f t="shared" si="3"/>
        <v>0.50096066683981988</v>
      </c>
      <c r="AZ32" s="12">
        <f t="shared" si="3"/>
        <v>0.49567102604075747</v>
      </c>
      <c r="BA32" s="12">
        <f t="shared" si="3"/>
        <v>0.49319622625904241</v>
      </c>
      <c r="BB32" s="12">
        <f t="shared" si="3"/>
        <v>0.49266324767221353</v>
      </c>
    </row>
    <row r="33" spans="1:54">
      <c r="A33" s="12" t="s">
        <v>26</v>
      </c>
      <c r="B33" s="12">
        <v>8.08</v>
      </c>
      <c r="C33" s="12">
        <v>8.1199999999999992</v>
      </c>
      <c r="D33" s="12">
        <v>8.19</v>
      </c>
      <c r="E33" s="12">
        <v>8.4499999999999993</v>
      </c>
      <c r="F33" s="12">
        <v>8.52</v>
      </c>
      <c r="G33" s="12">
        <v>9.81</v>
      </c>
      <c r="H33" s="12">
        <v>10.29</v>
      </c>
      <c r="I33" s="12">
        <v>10.65</v>
      </c>
      <c r="J33" s="12">
        <v>12.24</v>
      </c>
      <c r="K33" s="12">
        <v>12.82</v>
      </c>
      <c r="L33" s="12">
        <v>13.72</v>
      </c>
      <c r="M33" s="12">
        <v>14.41</v>
      </c>
      <c r="N33" s="12">
        <v>14.55</v>
      </c>
      <c r="O33" s="12">
        <v>14.87</v>
      </c>
      <c r="P33" s="12">
        <v>14.96</v>
      </c>
      <c r="Q33" s="12">
        <v>15.37</v>
      </c>
      <c r="R33" s="12">
        <v>15.48</v>
      </c>
      <c r="S33" s="12">
        <v>15.59</v>
      </c>
      <c r="T33" s="12">
        <v>15.69</v>
      </c>
      <c r="U33" s="12">
        <v>15.79</v>
      </c>
      <c r="V33" s="12">
        <v>15.9</v>
      </c>
      <c r="W33" s="12">
        <v>16.329999999999998</v>
      </c>
      <c r="X33" s="12">
        <v>16.38</v>
      </c>
      <c r="Y33" s="12">
        <v>16.440000000000001</v>
      </c>
      <c r="Z33" s="12">
        <v>16.440000000000001</v>
      </c>
      <c r="AC33" s="12" t="s">
        <v>26</v>
      </c>
      <c r="AD33" s="12">
        <f t="shared" si="4"/>
        <v>-0.59914771665560884</v>
      </c>
      <c r="AE33" s="12">
        <f t="shared" si="4"/>
        <v>-0.63778068835063595</v>
      </c>
      <c r="AF33" s="12">
        <f t="shared" si="4"/>
        <v>-0.7307264512549857</v>
      </c>
      <c r="AG33" s="12">
        <f t="shared" si="4"/>
        <v>-0.73880192240584075</v>
      </c>
      <c r="AH33" s="12">
        <f t="shared" si="4"/>
        <v>-0.79163365205986991</v>
      </c>
      <c r="AI33" s="12">
        <f t="shared" si="4"/>
        <v>-0.71558495009475209</v>
      </c>
      <c r="AJ33" s="12">
        <f t="shared" si="4"/>
        <v>-0.68985572250088822</v>
      </c>
      <c r="AK33" s="12">
        <f t="shared" si="4"/>
        <v>-0.71234413951012387</v>
      </c>
      <c r="AL33" s="12">
        <f t="shared" si="4"/>
        <v>-0.41106848630061044</v>
      </c>
      <c r="AM33" s="12">
        <f t="shared" si="4"/>
        <v>-0.29568263828754249</v>
      </c>
      <c r="AN33" s="12">
        <f t="shared" si="4"/>
        <v>-0.12268253106945071</v>
      </c>
      <c r="AO33" s="12">
        <f t="shared" si="4"/>
        <v>1.253940223333167E-2</v>
      </c>
      <c r="AP33" s="12">
        <f t="shared" si="4"/>
        <v>2.4444274007723336E-3</v>
      </c>
      <c r="AQ33" s="12">
        <f t="shared" si="4"/>
        <v>5.9172873713669374E-2</v>
      </c>
      <c r="AR33" s="12">
        <f t="shared" si="4"/>
        <v>5.705185346903438E-2</v>
      </c>
      <c r="AS33" s="12">
        <f t="shared" si="4"/>
        <v>0.13803065428545086</v>
      </c>
      <c r="AT33" s="12">
        <f t="shared" si="3"/>
        <v>0.15164074572565403</v>
      </c>
      <c r="AU33" s="12">
        <f t="shared" si="3"/>
        <v>0.17211936772515768</v>
      </c>
      <c r="AV33" s="12">
        <f t="shared" si="3"/>
        <v>0.15196312357503736</v>
      </c>
      <c r="AW33" s="12">
        <f t="shared" si="3"/>
        <v>0.16725656315056373</v>
      </c>
      <c r="AX33" s="12">
        <f t="shared" si="3"/>
        <v>0.18655746408462875</v>
      </c>
      <c r="AY33" s="12">
        <f t="shared" si="3"/>
        <v>0.31135757807842657</v>
      </c>
      <c r="AZ33" s="12">
        <f t="shared" si="3"/>
        <v>0.32109506718363479</v>
      </c>
      <c r="BA33" s="12">
        <f t="shared" si="3"/>
        <v>0.33675370388214854</v>
      </c>
      <c r="BB33" s="12">
        <f t="shared" si="3"/>
        <v>0.33613443804505772</v>
      </c>
    </row>
    <row r="34" spans="1:54">
      <c r="A34" s="12" t="s">
        <v>40</v>
      </c>
      <c r="B34" s="12">
        <v>3.67</v>
      </c>
      <c r="C34" s="12">
        <v>5.04</v>
      </c>
      <c r="D34" s="12">
        <v>10.61</v>
      </c>
      <c r="E34" s="12">
        <v>10.61</v>
      </c>
      <c r="F34" s="12">
        <v>12.3</v>
      </c>
      <c r="G34" s="12">
        <v>12.47</v>
      </c>
      <c r="H34" s="12">
        <v>13.22</v>
      </c>
      <c r="I34" s="12">
        <v>13.24</v>
      </c>
      <c r="J34" s="12">
        <v>13.4</v>
      </c>
      <c r="K34" s="12">
        <v>13.4</v>
      </c>
      <c r="L34" s="12">
        <v>13.42</v>
      </c>
      <c r="M34" s="12">
        <v>15.52</v>
      </c>
      <c r="N34" s="12">
        <v>15.52</v>
      </c>
      <c r="O34" s="12">
        <v>15.8</v>
      </c>
      <c r="P34" s="12">
        <v>15.85</v>
      </c>
      <c r="Q34" s="12">
        <v>15.85</v>
      </c>
      <c r="R34" s="12">
        <v>15.94</v>
      </c>
      <c r="S34" s="12">
        <v>16.02</v>
      </c>
      <c r="T34" s="12">
        <v>16.059999999999999</v>
      </c>
      <c r="U34" s="12">
        <v>16.46</v>
      </c>
      <c r="V34" s="12">
        <v>16.95</v>
      </c>
      <c r="W34" s="12">
        <v>16.95</v>
      </c>
      <c r="X34" s="12">
        <v>16.95</v>
      </c>
      <c r="Y34" s="12">
        <v>16.95</v>
      </c>
      <c r="Z34" s="12">
        <v>16.95</v>
      </c>
      <c r="AC34" s="12" t="s">
        <v>40</v>
      </c>
      <c r="AD34" s="12">
        <f t="shared" si="4"/>
        <v>-1.5041134673728336</v>
      </c>
      <c r="AE34" s="12">
        <f t="shared" si="4"/>
        <v>-1.2748522061804963</v>
      </c>
      <c r="AF34" s="12">
        <f t="shared" si="4"/>
        <v>-0.21934472423443499</v>
      </c>
      <c r="AG34" s="12">
        <f t="shared" si="4"/>
        <v>-0.27720336592748096</v>
      </c>
      <c r="AH34" s="12">
        <f t="shared" si="4"/>
        <v>3.0641076428164223E-2</v>
      </c>
      <c r="AI34" s="12">
        <f t="shared" si="4"/>
        <v>-7.5183538445983272E-2</v>
      </c>
      <c r="AJ34" s="12">
        <f t="shared" si="4"/>
        <v>2.143227611630499E-2</v>
      </c>
      <c r="AK34" s="12">
        <f t="shared" si="4"/>
        <v>-8.8320209798172677E-2</v>
      </c>
      <c r="AL34" s="12">
        <f t="shared" si="4"/>
        <v>-0.12680037961001617</v>
      </c>
      <c r="AM34" s="12">
        <f t="shared" si="4"/>
        <v>-0.15374937848056427</v>
      </c>
      <c r="AN34" s="12">
        <f t="shared" si="4"/>
        <v>-0.1972723733525561</v>
      </c>
      <c r="AO34" s="12">
        <f t="shared" si="4"/>
        <v>0.29251398658099492</v>
      </c>
      <c r="AP34" s="12">
        <f t="shared" si="4"/>
        <v>0.25392415544986885</v>
      </c>
      <c r="AQ34" s="12">
        <f t="shared" si="4"/>
        <v>0.30175184592776871</v>
      </c>
      <c r="AR34" s="12">
        <f t="shared" si="4"/>
        <v>0.29088938446382828</v>
      </c>
      <c r="AS34" s="12">
        <f t="shared" si="4"/>
        <v>0.26904280072587905</v>
      </c>
      <c r="AT34" s="12">
        <f t="shared" si="3"/>
        <v>0.27946357327450377</v>
      </c>
      <c r="AU34" s="12">
        <f t="shared" si="3"/>
        <v>0.29271510721601529</v>
      </c>
      <c r="AV34" s="12">
        <f t="shared" si="3"/>
        <v>0.26519226340799074</v>
      </c>
      <c r="AW34" s="12">
        <f t="shared" si="3"/>
        <v>0.37390389749623038</v>
      </c>
      <c r="AX34" s="12">
        <f t="shared" si="3"/>
        <v>0.511948389813631</v>
      </c>
      <c r="AY34" s="12">
        <f t="shared" si="3"/>
        <v>0.50406891419656341</v>
      </c>
      <c r="AZ34" s="12">
        <f t="shared" si="3"/>
        <v>0.49878845387749116</v>
      </c>
      <c r="BA34" s="12">
        <f t="shared" si="3"/>
        <v>0.49632507670657972</v>
      </c>
      <c r="BB34" s="12">
        <f t="shared" si="3"/>
        <v>0.49579382386475601</v>
      </c>
    </row>
    <row r="35" spans="1:54">
      <c r="A35" s="12" t="s">
        <v>41</v>
      </c>
      <c r="B35" s="12">
        <v>0.24</v>
      </c>
      <c r="C35" s="12">
        <v>0.24</v>
      </c>
      <c r="D35" s="12">
        <v>0.24</v>
      </c>
      <c r="E35" s="12">
        <v>0.36</v>
      </c>
      <c r="F35" s="12">
        <v>0.46</v>
      </c>
      <c r="G35" s="12">
        <v>0.52</v>
      </c>
      <c r="H35" s="12">
        <v>0.52</v>
      </c>
      <c r="I35" s="12">
        <v>0.52</v>
      </c>
      <c r="J35" s="12">
        <v>0.61</v>
      </c>
      <c r="K35" s="12">
        <v>0.61</v>
      </c>
      <c r="L35" s="12">
        <v>0.61</v>
      </c>
      <c r="M35" s="12">
        <v>0.61</v>
      </c>
      <c r="N35" s="12">
        <v>0.61</v>
      </c>
      <c r="O35" s="12">
        <v>0.61</v>
      </c>
      <c r="P35" s="12">
        <v>0.71</v>
      </c>
      <c r="Q35" s="12">
        <v>0.76</v>
      </c>
      <c r="R35" s="12">
        <v>0.78</v>
      </c>
      <c r="S35" s="12">
        <v>0.78</v>
      </c>
      <c r="T35" s="12">
        <v>0.78</v>
      </c>
      <c r="U35" s="12">
        <v>0.78</v>
      </c>
      <c r="V35" s="12">
        <v>0.78</v>
      </c>
      <c r="W35" s="12">
        <v>0.79</v>
      </c>
      <c r="X35" s="12">
        <v>0.8</v>
      </c>
      <c r="Y35" s="12">
        <v>0.8</v>
      </c>
      <c r="Z35" s="12">
        <v>0.8</v>
      </c>
      <c r="AC35" s="12" t="s">
        <v>41</v>
      </c>
      <c r="AD35" s="12">
        <f t="shared" si="4"/>
        <v>-2.2079757179306747</v>
      </c>
      <c r="AE35" s="12">
        <f t="shared" si="4"/>
        <v>-2.2676909352659931</v>
      </c>
      <c r="AF35" s="12">
        <f t="shared" si="4"/>
        <v>-2.4106788189464643</v>
      </c>
      <c r="AG35" s="12">
        <f t="shared" si="4"/>
        <v>-2.4676594788456234</v>
      </c>
      <c r="AH35" s="12">
        <f t="shared" si="4"/>
        <v>-2.5449496075131908</v>
      </c>
      <c r="AI35" s="12">
        <f t="shared" si="4"/>
        <v>-2.9521748426575578</v>
      </c>
      <c r="AJ35" s="12">
        <f t="shared" si="4"/>
        <v>-3.0616249192551459</v>
      </c>
      <c r="AK35" s="12">
        <f t="shared" si="4"/>
        <v>-3.1530246059124662</v>
      </c>
      <c r="AL35" s="12">
        <f t="shared" si="4"/>
        <v>-3.2611013145864822</v>
      </c>
      <c r="AM35" s="12">
        <f t="shared" si="4"/>
        <v>-3.2836224697413425</v>
      </c>
      <c r="AN35" s="12">
        <f t="shared" si="4"/>
        <v>-3.3822586388411486</v>
      </c>
      <c r="AO35" s="12">
        <f t="shared" si="4"/>
        <v>-3.4682257004673485</v>
      </c>
      <c r="AP35" s="12">
        <f t="shared" si="4"/>
        <v>-3.6116044478615055</v>
      </c>
      <c r="AQ35" s="12">
        <f t="shared" si="4"/>
        <v>-3.6603713669025142</v>
      </c>
      <c r="AR35" s="12">
        <f t="shared" si="4"/>
        <v>-3.6869760304363792</v>
      </c>
      <c r="AS35" s="12">
        <f t="shared" si="4"/>
        <v>-3.8496515529950774</v>
      </c>
      <c r="AT35" s="12">
        <f t="shared" si="3"/>
        <v>-3.9331322215962925</v>
      </c>
      <c r="AU35" s="12">
        <f t="shared" si="3"/>
        <v>-3.9814222645064747</v>
      </c>
      <c r="AV35" s="12">
        <f t="shared" si="3"/>
        <v>-4.4108651869907431</v>
      </c>
      <c r="AW35" s="12">
        <f t="shared" si="3"/>
        <v>-4.4622605839068212</v>
      </c>
      <c r="AX35" s="12">
        <f t="shared" si="3"/>
        <v>-4.4990718664130078</v>
      </c>
      <c r="AY35" s="12">
        <f t="shared" si="3"/>
        <v>-4.5188588143019635</v>
      </c>
      <c r="AZ35" s="12">
        <f t="shared" si="3"/>
        <v>-4.5358575024484358</v>
      </c>
      <c r="BA35" s="12">
        <f t="shared" si="3"/>
        <v>-4.5567683960670928</v>
      </c>
      <c r="BB35" s="12">
        <f t="shared" si="3"/>
        <v>-4.5600867270923757</v>
      </c>
    </row>
    <row r="36" spans="1:54">
      <c r="A36" s="12" t="s">
        <v>42</v>
      </c>
      <c r="B36" s="12">
        <v>16.89</v>
      </c>
      <c r="C36" s="12">
        <v>16.89</v>
      </c>
      <c r="D36" s="12">
        <v>16.89</v>
      </c>
      <c r="E36" s="12">
        <v>16.89</v>
      </c>
      <c r="F36" s="12">
        <v>16.89</v>
      </c>
      <c r="G36" s="12">
        <v>16.89</v>
      </c>
      <c r="H36" s="12">
        <v>16.89</v>
      </c>
      <c r="I36" s="12">
        <v>16.89</v>
      </c>
      <c r="J36" s="12">
        <v>16.89</v>
      </c>
      <c r="K36" s="12">
        <v>16.89</v>
      </c>
      <c r="L36" s="12">
        <v>16.89</v>
      </c>
      <c r="M36" s="12">
        <v>16.89</v>
      </c>
      <c r="N36" s="12">
        <v>16.89</v>
      </c>
      <c r="O36" s="12">
        <v>16.89</v>
      </c>
      <c r="P36" s="12">
        <v>16.89</v>
      </c>
      <c r="Q36" s="12">
        <v>16.89</v>
      </c>
      <c r="R36" s="12">
        <v>16.89</v>
      </c>
      <c r="S36" s="12">
        <v>16.89</v>
      </c>
      <c r="T36" s="12">
        <v>16.89</v>
      </c>
      <c r="U36" s="12">
        <v>16.89</v>
      </c>
      <c r="V36" s="12">
        <v>16.89</v>
      </c>
      <c r="W36" s="12">
        <v>16.89</v>
      </c>
      <c r="X36" s="12">
        <v>16.89</v>
      </c>
      <c r="Y36" s="12">
        <v>16.89</v>
      </c>
      <c r="Z36" s="12">
        <v>16.89</v>
      </c>
      <c r="AC36" s="12" t="s">
        <v>42</v>
      </c>
      <c r="AD36" s="12">
        <f t="shared" si="4"/>
        <v>1.208731708246602</v>
      </c>
      <c r="AE36" s="12">
        <f t="shared" si="4"/>
        <v>1.1762184062493244</v>
      </c>
      <c r="AF36" s="12">
        <f t="shared" si="4"/>
        <v>1.1077119888602176</v>
      </c>
      <c r="AG36" s="12">
        <f t="shared" si="4"/>
        <v>1.0648516964262689</v>
      </c>
      <c r="AH36" s="12">
        <f t="shared" si="4"/>
        <v>1.0291175324493482</v>
      </c>
      <c r="AI36" s="12">
        <f t="shared" si="4"/>
        <v>0.98894211549670774</v>
      </c>
      <c r="AJ36" s="12">
        <f t="shared" si="4"/>
        <v>0.91236297745592887</v>
      </c>
      <c r="AK36" s="12">
        <f t="shared" si="4"/>
        <v>0.79109575292330314</v>
      </c>
      <c r="AL36" s="12">
        <f t="shared" si="4"/>
        <v>0.72845452758840967</v>
      </c>
      <c r="AM36" s="12">
        <f t="shared" si="4"/>
        <v>0.70029730553039093</v>
      </c>
      <c r="AN36" s="12">
        <f t="shared" si="4"/>
        <v>0.66548346905536093</v>
      </c>
      <c r="AO36" s="12">
        <f t="shared" si="4"/>
        <v>0.63806820329838154</v>
      </c>
      <c r="AP36" s="12">
        <f t="shared" si="4"/>
        <v>0.60910686413776871</v>
      </c>
      <c r="AQ36" s="12">
        <f t="shared" si="4"/>
        <v>0.58606483486687388</v>
      </c>
      <c r="AR36" s="12">
        <f t="shared" si="4"/>
        <v>0.56413773528920608</v>
      </c>
      <c r="AS36" s="12">
        <f t="shared" si="4"/>
        <v>0.55290245134680671</v>
      </c>
      <c r="AT36" s="12">
        <f t="shared" si="3"/>
        <v>0.54344549973408562</v>
      </c>
      <c r="AU36" s="12">
        <f t="shared" si="3"/>
        <v>0.53671113827891359</v>
      </c>
      <c r="AV36" s="12">
        <f t="shared" si="3"/>
        <v>0.5191927662765089</v>
      </c>
      <c r="AW36" s="12">
        <f t="shared" si="3"/>
        <v>0.50652830610613542</v>
      </c>
      <c r="AX36" s="12">
        <f t="shared" si="3"/>
        <v>0.49335462262911689</v>
      </c>
      <c r="AY36" s="12">
        <f t="shared" si="3"/>
        <v>0.485419430056099</v>
      </c>
      <c r="AZ36" s="12">
        <f t="shared" si="3"/>
        <v>0.48008388685708564</v>
      </c>
      <c r="BA36" s="12">
        <f t="shared" si="3"/>
        <v>0.4775519740213528</v>
      </c>
      <c r="BB36" s="12">
        <f t="shared" si="3"/>
        <v>0.4770103667094977</v>
      </c>
    </row>
    <row r="37" spans="1:54">
      <c r="A37" s="12" t="s">
        <v>48</v>
      </c>
      <c r="B37" s="12">
        <v>12.23</v>
      </c>
      <c r="C37" s="12">
        <v>12.24</v>
      </c>
      <c r="D37" s="12">
        <v>12.25</v>
      </c>
      <c r="E37" s="12">
        <v>12.25</v>
      </c>
      <c r="F37" s="12">
        <v>12.26</v>
      </c>
      <c r="G37" s="12">
        <v>12.26</v>
      </c>
      <c r="H37" s="12">
        <v>12.26</v>
      </c>
      <c r="I37" s="12">
        <v>12.3</v>
      </c>
      <c r="J37" s="12">
        <v>12.3</v>
      </c>
      <c r="K37" s="12">
        <v>12.31</v>
      </c>
      <c r="L37" s="12">
        <v>12.31</v>
      </c>
      <c r="M37" s="12">
        <v>12.31</v>
      </c>
      <c r="N37" s="12">
        <v>12.31</v>
      </c>
      <c r="O37" s="12">
        <v>12.31</v>
      </c>
      <c r="P37" s="12">
        <v>12.32</v>
      </c>
      <c r="Q37" s="12">
        <v>12.33</v>
      </c>
      <c r="R37" s="12">
        <v>12.34</v>
      </c>
      <c r="S37" s="12">
        <v>12.34</v>
      </c>
      <c r="T37" s="12">
        <v>12.34</v>
      </c>
      <c r="U37" s="12">
        <v>12.35</v>
      </c>
      <c r="V37" s="12">
        <v>12.36</v>
      </c>
      <c r="W37" s="12">
        <v>12.37</v>
      </c>
      <c r="X37" s="12">
        <v>12.37</v>
      </c>
      <c r="Y37" s="12">
        <v>12.37</v>
      </c>
      <c r="Z37" s="12">
        <v>12.37</v>
      </c>
      <c r="AC37" s="12" t="s">
        <v>48</v>
      </c>
      <c r="AD37" s="12">
        <f t="shared" si="4"/>
        <v>0.25246404422341218</v>
      </c>
      <c r="AE37" s="12">
        <f t="shared" si="4"/>
        <v>0.21440588744774913</v>
      </c>
      <c r="AF37" s="12">
        <f t="shared" si="4"/>
        <v>0.12721148746544247</v>
      </c>
      <c r="AG37" s="12">
        <f t="shared" si="4"/>
        <v>7.326961213942193E-2</v>
      </c>
      <c r="AH37" s="12">
        <f t="shared" si="4"/>
        <v>2.1939756549983768E-2</v>
      </c>
      <c r="AI37" s="12">
        <f t="shared" si="4"/>
        <v>-0.12574154462878101</v>
      </c>
      <c r="AJ37" s="12">
        <f t="shared" si="4"/>
        <v>-0.21161771660468676</v>
      </c>
      <c r="AK37" s="12">
        <f t="shared" si="4"/>
        <v>-0.31479993718397725</v>
      </c>
      <c r="AL37" s="12">
        <f t="shared" si="4"/>
        <v>-0.39636496354075201</v>
      </c>
      <c r="AM37" s="12">
        <f t="shared" si="4"/>
        <v>-0.42048602191091983</v>
      </c>
      <c r="AN37" s="12">
        <f t="shared" si="4"/>
        <v>-0.47325478980004521</v>
      </c>
      <c r="AO37" s="12">
        <f t="shared" si="4"/>
        <v>-0.51714224382981522</v>
      </c>
      <c r="AP37" s="12">
        <f t="shared" si="4"/>
        <v>-0.57829226417652346</v>
      </c>
      <c r="AQ37" s="12">
        <f t="shared" si="4"/>
        <v>-0.60857139388643056</v>
      </c>
      <c r="AR37" s="12">
        <f t="shared" si="4"/>
        <v>-0.63657857554923181</v>
      </c>
      <c r="AS37" s="12">
        <f t="shared" si="4"/>
        <v>-0.69171293983725979</v>
      </c>
      <c r="AT37" s="12">
        <f t="shared" si="3"/>
        <v>-0.72088899015127883</v>
      </c>
      <c r="AU37" s="12">
        <f t="shared" si="3"/>
        <v>-0.7393600586592316</v>
      </c>
      <c r="AV37" s="12">
        <f t="shared" si="3"/>
        <v>-0.87321962896656979</v>
      </c>
      <c r="AW37" s="12">
        <f t="shared" si="3"/>
        <v>-0.89373870572867686</v>
      </c>
      <c r="AX37" s="12">
        <f t="shared" si="3"/>
        <v>-0.91047479980172286</v>
      </c>
      <c r="AY37" s="12">
        <f t="shared" si="3"/>
        <v>-0.91950837519225193</v>
      </c>
      <c r="AZ37" s="12">
        <f t="shared" si="3"/>
        <v>-0.92899349534682762</v>
      </c>
      <c r="BA37" s="12">
        <f t="shared" si="3"/>
        <v>-0.93668842826576848</v>
      </c>
      <c r="BB37" s="12">
        <f t="shared" si="3"/>
        <v>-0.93801007231999101</v>
      </c>
    </row>
    <row r="38" spans="1:54">
      <c r="B38" s="12">
        <f>AVERAGE(B3:B37)</f>
        <v>10.999714285714287</v>
      </c>
      <c r="C38" s="12">
        <f t="shared" ref="C38:Z38" si="5">AVERAGE(C3:C37)</f>
        <v>11.203428571428571</v>
      </c>
      <c r="D38" s="12">
        <f t="shared" si="5"/>
        <v>11.648000000000001</v>
      </c>
      <c r="E38" s="12">
        <f t="shared" si="5"/>
        <v>11.907142857142858</v>
      </c>
      <c r="F38" s="12">
        <f t="shared" si="5"/>
        <v>12.159142857142854</v>
      </c>
      <c r="G38" s="12">
        <f t="shared" si="5"/>
        <v>12.782285714285715</v>
      </c>
      <c r="H38" s="12">
        <f t="shared" si="5"/>
        <v>13.131714285714288</v>
      </c>
      <c r="I38" s="12">
        <f t="shared" si="5"/>
        <v>13.60657142857143</v>
      </c>
      <c r="J38" s="12">
        <f t="shared" si="5"/>
        <v>13.917428571428571</v>
      </c>
      <c r="K38" s="12">
        <f t="shared" si="5"/>
        <v>14.028285714285715</v>
      </c>
      <c r="L38" s="12">
        <f t="shared" si="5"/>
        <v>14.213428571428574</v>
      </c>
      <c r="M38" s="12">
        <f t="shared" si="5"/>
        <v>14.360285714285714</v>
      </c>
      <c r="N38" s="12">
        <f t="shared" si="5"/>
        <v>14.540571428571427</v>
      </c>
      <c r="O38" s="12">
        <f t="shared" si="5"/>
        <v>14.643142857142857</v>
      </c>
      <c r="P38" s="12">
        <f t="shared" si="5"/>
        <v>14.742857142857146</v>
      </c>
      <c r="Q38" s="12">
        <f t="shared" si="5"/>
        <v>14.864285714285714</v>
      </c>
      <c r="R38" s="12">
        <f t="shared" si="5"/>
        <v>14.934285714285716</v>
      </c>
      <c r="S38" s="12">
        <f t="shared" si="5"/>
        <v>14.976285714285714</v>
      </c>
      <c r="T38" s="12">
        <f t="shared" si="5"/>
        <v>15.193428571428571</v>
      </c>
      <c r="U38" s="12">
        <f t="shared" si="5"/>
        <v>15.247714285714288</v>
      </c>
      <c r="V38" s="12">
        <f t="shared" si="5"/>
        <v>15.297999999999998</v>
      </c>
      <c r="W38" s="12">
        <f t="shared" si="5"/>
        <v>15.328285714285714</v>
      </c>
      <c r="X38" s="12">
        <f t="shared" si="5"/>
        <v>15.35</v>
      </c>
      <c r="Y38" s="12">
        <f t="shared" si="5"/>
        <v>15.363714285714286</v>
      </c>
      <c r="Z38" s="12">
        <f t="shared" si="5"/>
        <v>15.366285714285716</v>
      </c>
    </row>
    <row r="39" spans="1:54">
      <c r="B39" s="12">
        <f>STDEV(B3:B37)</f>
        <v>4.8731125973606</v>
      </c>
      <c r="C39" s="12">
        <f t="shared" ref="C39:Z39" si="6">STDEV(C3:C37)</f>
        <v>4.8346220381846674</v>
      </c>
      <c r="D39" s="12">
        <f t="shared" si="6"/>
        <v>4.7322770293330176</v>
      </c>
      <c r="E39" s="12">
        <f t="shared" si="6"/>
        <v>4.6793907166416</v>
      </c>
      <c r="F39" s="12">
        <f t="shared" si="6"/>
        <v>4.5970037373646564</v>
      </c>
      <c r="G39" s="12">
        <f t="shared" si="6"/>
        <v>4.1536448102942183</v>
      </c>
      <c r="H39" s="12">
        <f t="shared" si="6"/>
        <v>4.1192878351612574</v>
      </c>
      <c r="I39" s="12">
        <f t="shared" si="6"/>
        <v>4.1504818592382202</v>
      </c>
      <c r="J39" s="12">
        <f t="shared" si="6"/>
        <v>4.0806547505611599</v>
      </c>
      <c r="K39" s="12">
        <f t="shared" si="6"/>
        <v>4.0864276688125782</v>
      </c>
      <c r="L39" s="12">
        <f t="shared" si="6"/>
        <v>4.0219953658214234</v>
      </c>
      <c r="M39" s="12">
        <f t="shared" si="6"/>
        <v>3.9646455859066045</v>
      </c>
      <c r="N39" s="12">
        <f t="shared" si="6"/>
        <v>3.8571697509177572</v>
      </c>
      <c r="O39" s="12">
        <f t="shared" si="6"/>
        <v>3.8338030354056691</v>
      </c>
      <c r="P39" s="12">
        <f t="shared" si="6"/>
        <v>3.806061397474358</v>
      </c>
      <c r="Q39" s="12">
        <f t="shared" si="6"/>
        <v>3.663782428129736</v>
      </c>
      <c r="R39" s="12">
        <f t="shared" si="6"/>
        <v>3.5987312189929606</v>
      </c>
      <c r="S39" s="12">
        <f t="shared" si="6"/>
        <v>3.5656317695418935</v>
      </c>
      <c r="T39" s="12">
        <f t="shared" si="6"/>
        <v>3.2677100660294611</v>
      </c>
      <c r="U39" s="12">
        <f t="shared" si="6"/>
        <v>3.242238774197145</v>
      </c>
      <c r="V39" s="12">
        <f t="shared" si="6"/>
        <v>3.2268877739832194</v>
      </c>
      <c r="W39" s="12">
        <f t="shared" si="6"/>
        <v>3.2172471660926343</v>
      </c>
      <c r="X39" s="12">
        <f t="shared" si="6"/>
        <v>3.2077727292239611</v>
      </c>
      <c r="Y39" s="12">
        <f t="shared" si="6"/>
        <v>3.1960619939086876</v>
      </c>
      <c r="Z39" s="12">
        <f t="shared" si="6"/>
        <v>3.1943001495442043</v>
      </c>
    </row>
  </sheetData>
  <mergeCells count="2">
    <mergeCell ref="B1:AA1"/>
    <mergeCell ref="AD1:BC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9"/>
  <sheetViews>
    <sheetView topLeftCell="A22" workbookViewId="0">
      <selection sqref="A1:C1"/>
    </sheetView>
  </sheetViews>
  <sheetFormatPr defaultColWidth="9.125" defaultRowHeight="13.8"/>
  <cols>
    <col min="1" max="16384" width="9.125" style="12"/>
  </cols>
  <sheetData>
    <row r="1" spans="1:55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D1" s="232" t="s">
        <v>163</v>
      </c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</row>
    <row r="2" spans="1:55">
      <c r="A2" s="12" t="s">
        <v>236</v>
      </c>
      <c r="B2" s="12" t="s">
        <v>472</v>
      </c>
      <c r="C2" s="12" t="s">
        <v>473</v>
      </c>
      <c r="D2" s="12" t="s">
        <v>474</v>
      </c>
      <c r="E2" s="12" t="s">
        <v>475</v>
      </c>
      <c r="F2" s="12" t="s">
        <v>476</v>
      </c>
      <c r="G2" s="12" t="s">
        <v>477</v>
      </c>
      <c r="H2" s="12" t="s">
        <v>478</v>
      </c>
      <c r="I2" s="12" t="s">
        <v>479</v>
      </c>
      <c r="J2" s="12" t="s">
        <v>480</v>
      </c>
      <c r="K2" s="12" t="s">
        <v>481</v>
      </c>
      <c r="L2" s="12" t="s">
        <v>482</v>
      </c>
      <c r="M2" s="12" t="s">
        <v>483</v>
      </c>
      <c r="N2" s="12" t="s">
        <v>484</v>
      </c>
      <c r="O2" s="12" t="s">
        <v>485</v>
      </c>
      <c r="P2" s="12" t="s">
        <v>486</v>
      </c>
      <c r="Q2" s="12" t="s">
        <v>487</v>
      </c>
      <c r="R2" s="12" t="s">
        <v>488</v>
      </c>
      <c r="S2" s="12" t="s">
        <v>489</v>
      </c>
      <c r="T2" s="12" t="s">
        <v>490</v>
      </c>
      <c r="U2" s="12" t="s">
        <v>491</v>
      </c>
      <c r="V2" s="12" t="s">
        <v>492</v>
      </c>
      <c r="W2" s="12" t="s">
        <v>493</v>
      </c>
      <c r="X2" s="12" t="s">
        <v>494</v>
      </c>
      <c r="Y2" s="12" t="s">
        <v>495</v>
      </c>
      <c r="Z2" s="12" t="s">
        <v>496</v>
      </c>
      <c r="AC2" s="12" t="s">
        <v>236</v>
      </c>
      <c r="AD2" s="12" t="s">
        <v>472</v>
      </c>
      <c r="AE2" s="12" t="s">
        <v>473</v>
      </c>
      <c r="AF2" s="12" t="s">
        <v>474</v>
      </c>
      <c r="AG2" s="12" t="s">
        <v>475</v>
      </c>
      <c r="AH2" s="12" t="s">
        <v>476</v>
      </c>
      <c r="AI2" s="12" t="s">
        <v>477</v>
      </c>
      <c r="AJ2" s="12" t="s">
        <v>478</v>
      </c>
      <c r="AK2" s="12" t="s">
        <v>479</v>
      </c>
      <c r="AL2" s="12" t="s">
        <v>480</v>
      </c>
      <c r="AM2" s="12" t="s">
        <v>481</v>
      </c>
      <c r="AN2" s="12" t="s">
        <v>482</v>
      </c>
      <c r="AO2" s="12" t="s">
        <v>483</v>
      </c>
      <c r="AP2" s="12" t="s">
        <v>484</v>
      </c>
      <c r="AQ2" s="12" t="s">
        <v>485</v>
      </c>
      <c r="AR2" s="12" t="s">
        <v>486</v>
      </c>
      <c r="AS2" s="12" t="s">
        <v>487</v>
      </c>
      <c r="AT2" s="12" t="s">
        <v>488</v>
      </c>
      <c r="AU2" s="12" t="s">
        <v>489</v>
      </c>
      <c r="AV2" s="12" t="s">
        <v>490</v>
      </c>
      <c r="AW2" s="12" t="s">
        <v>491</v>
      </c>
      <c r="AX2" s="12" t="s">
        <v>492</v>
      </c>
      <c r="AY2" s="12" t="s">
        <v>493</v>
      </c>
      <c r="AZ2" s="12" t="s">
        <v>494</v>
      </c>
      <c r="BA2" s="12" t="s">
        <v>495</v>
      </c>
      <c r="BB2" s="12" t="s">
        <v>496</v>
      </c>
    </row>
    <row r="3" spans="1:55">
      <c r="A3" s="12" t="s">
        <v>27</v>
      </c>
      <c r="B3" s="12">
        <v>10.9</v>
      </c>
      <c r="C3" s="12">
        <v>11.15</v>
      </c>
      <c r="D3" s="12">
        <v>11.24</v>
      </c>
      <c r="E3" s="12">
        <v>11.31</v>
      </c>
      <c r="F3" s="12">
        <v>11.68</v>
      </c>
      <c r="G3" s="12">
        <v>11.72</v>
      </c>
      <c r="H3" s="12">
        <v>11.84</v>
      </c>
      <c r="I3" s="12">
        <v>11.91</v>
      </c>
      <c r="J3" s="12">
        <v>11.97</v>
      </c>
      <c r="K3" s="12">
        <v>12.09</v>
      </c>
      <c r="L3" s="12">
        <v>12.27</v>
      </c>
      <c r="M3" s="12">
        <v>12.33</v>
      </c>
      <c r="N3" s="12">
        <v>12.79</v>
      </c>
      <c r="O3" s="12">
        <v>12.88</v>
      </c>
      <c r="P3" s="12">
        <v>13.01</v>
      </c>
      <c r="Q3" s="12">
        <v>13.26</v>
      </c>
      <c r="R3" s="12">
        <v>13.45</v>
      </c>
      <c r="S3" s="12">
        <v>13.68</v>
      </c>
      <c r="T3" s="12">
        <v>13.92</v>
      </c>
      <c r="U3" s="12">
        <v>14.3</v>
      </c>
      <c r="V3" s="12">
        <v>14.64</v>
      </c>
      <c r="W3" s="12">
        <v>14.78</v>
      </c>
      <c r="X3" s="12">
        <v>15.2</v>
      </c>
      <c r="Y3" s="12">
        <v>15.2</v>
      </c>
      <c r="Z3" s="12">
        <v>15.2</v>
      </c>
      <c r="AC3" s="12" t="s">
        <v>27</v>
      </c>
      <c r="AD3" s="12">
        <f>(B3-B$38)/B$39</f>
        <v>-3.9672565982798509E-2</v>
      </c>
      <c r="AE3" s="12">
        <f t="shared" ref="AE3:AT18" si="0">(C3-C$38)/C$39</f>
        <v>-3.1385474872404374E-2</v>
      </c>
      <c r="AF3" s="12">
        <f t="shared" si="0"/>
        <v>-9.6657866031613901E-2</v>
      </c>
      <c r="AG3" s="12">
        <f t="shared" si="0"/>
        <v>-0.12517861287233392</v>
      </c>
      <c r="AH3" s="12">
        <f t="shared" si="0"/>
        <v>-9.2092124224167002E-2</v>
      </c>
      <c r="AI3" s="12">
        <f t="shared" si="0"/>
        <v>-0.24631936429542739</v>
      </c>
      <c r="AJ3" s="12">
        <f t="shared" si="0"/>
        <v>-0.30609133180360598</v>
      </c>
      <c r="AK3" s="12">
        <f t="shared" si="0"/>
        <v>-0.38222561150102236</v>
      </c>
      <c r="AL3" s="12">
        <f t="shared" si="0"/>
        <v>-0.43301381540894429</v>
      </c>
      <c r="AM3" s="12">
        <f t="shared" si="0"/>
        <v>-0.42160479549842939</v>
      </c>
      <c r="AN3" s="12">
        <f t="shared" si="0"/>
        <v>-0.42860597994092786</v>
      </c>
      <c r="AO3" s="12">
        <f t="shared" si="0"/>
        <v>-0.44332552304953554</v>
      </c>
      <c r="AP3" s="12">
        <f t="shared" si="0"/>
        <v>-0.37979227911778796</v>
      </c>
      <c r="AQ3" s="12">
        <f t="shared" si="0"/>
        <v>-0.37763778526824404</v>
      </c>
      <c r="AR3" s="12">
        <f t="shared" si="0"/>
        <v>-0.36345655659019221</v>
      </c>
      <c r="AS3" s="12">
        <f t="shared" si="0"/>
        <v>-0.34175030932939499</v>
      </c>
      <c r="AT3" s="12">
        <f t="shared" si="0"/>
        <v>-0.31231033985879547</v>
      </c>
      <c r="AU3" s="12">
        <f t="shared" ref="AU3:BB18" si="1">(S3-S$38)/S$39</f>
        <v>-0.26793953032578499</v>
      </c>
      <c r="AV3" s="12">
        <f t="shared" si="1"/>
        <v>-0.2938449991839962</v>
      </c>
      <c r="AW3" s="12">
        <f t="shared" si="1"/>
        <v>-0.201720993349952</v>
      </c>
      <c r="AX3" s="12">
        <f t="shared" si="1"/>
        <v>-0.12242210640842206</v>
      </c>
      <c r="AY3" s="12">
        <f t="shared" si="1"/>
        <v>-9.08719174200463E-2</v>
      </c>
      <c r="AZ3" s="12">
        <f t="shared" si="1"/>
        <v>2.283902140171121E-2</v>
      </c>
      <c r="BA3" s="12">
        <f t="shared" si="1"/>
        <v>1.9147618252224097E-2</v>
      </c>
      <c r="BB3" s="12">
        <f t="shared" si="1"/>
        <v>1.882335800621061E-2</v>
      </c>
    </row>
    <row r="4" spans="1:55">
      <c r="A4" s="12" t="s">
        <v>20</v>
      </c>
      <c r="B4" s="12">
        <v>13.12</v>
      </c>
      <c r="C4" s="12">
        <v>13.15</v>
      </c>
      <c r="D4" s="12">
        <v>13.15</v>
      </c>
      <c r="E4" s="12">
        <v>13.15</v>
      </c>
      <c r="F4" s="12">
        <v>13.15</v>
      </c>
      <c r="G4" s="12">
        <v>13.16</v>
      </c>
      <c r="H4" s="12">
        <v>13.16</v>
      </c>
      <c r="I4" s="12">
        <v>13.16</v>
      </c>
      <c r="J4" s="12">
        <v>13.16</v>
      </c>
      <c r="K4" s="12">
        <v>13.16</v>
      </c>
      <c r="L4" s="12">
        <v>13.16</v>
      </c>
      <c r="M4" s="12">
        <v>13.16</v>
      </c>
      <c r="N4" s="12">
        <v>13.17</v>
      </c>
      <c r="O4" s="12">
        <v>13.17</v>
      </c>
      <c r="P4" s="12">
        <v>13.17</v>
      </c>
      <c r="Q4" s="12">
        <v>13.17</v>
      </c>
      <c r="R4" s="12">
        <v>13.17</v>
      </c>
      <c r="S4" s="12">
        <v>13.17</v>
      </c>
      <c r="T4" s="12">
        <v>13.17</v>
      </c>
      <c r="U4" s="12">
        <v>13.17</v>
      </c>
      <c r="V4" s="12">
        <v>13.17</v>
      </c>
      <c r="W4" s="12">
        <v>13.17</v>
      </c>
      <c r="X4" s="12">
        <v>13.17</v>
      </c>
      <c r="Y4" s="12">
        <v>13.17</v>
      </c>
      <c r="Z4" s="12">
        <v>13.17</v>
      </c>
      <c r="AC4" s="12" t="s">
        <v>20</v>
      </c>
      <c r="AD4" s="12">
        <f t="shared" ref="AD4:AS32" si="2">(B4-B$38)/B$39</f>
        <v>0.42178826887699516</v>
      </c>
      <c r="AE4" s="12">
        <f t="shared" si="0"/>
        <v>0.38549939060545324</v>
      </c>
      <c r="AF4" s="12">
        <f t="shared" si="0"/>
        <v>0.30097772438151998</v>
      </c>
      <c r="AG4" s="12">
        <f t="shared" si="0"/>
        <v>0.25980241238928431</v>
      </c>
      <c r="AH4" s="12">
        <f t="shared" si="0"/>
        <v>0.22003829681228945</v>
      </c>
      <c r="AI4" s="12">
        <f t="shared" si="0"/>
        <v>8.3765612053670321E-2</v>
      </c>
      <c r="AJ4" s="12">
        <f t="shared" si="0"/>
        <v>-7.9298272487901848E-4</v>
      </c>
      <c r="AK4" s="12">
        <f t="shared" si="0"/>
        <v>-9.9609919373766329E-2</v>
      </c>
      <c r="AL4" s="12">
        <f t="shared" si="0"/>
        <v>-0.1616880231450277</v>
      </c>
      <c r="AM4" s="12">
        <f t="shared" si="0"/>
        <v>-0.17753152928392654</v>
      </c>
      <c r="AN4" s="12">
        <f t="shared" si="0"/>
        <v>-0.22320480647692947</v>
      </c>
      <c r="AO4" s="12">
        <f t="shared" si="0"/>
        <v>-0.24966226824368581</v>
      </c>
      <c r="AP4" s="12">
        <f t="shared" si="0"/>
        <v>-0.28904062061497465</v>
      </c>
      <c r="AQ4" s="12">
        <f t="shared" si="0"/>
        <v>-0.30779406222756123</v>
      </c>
      <c r="AR4" s="12">
        <f t="shared" si="0"/>
        <v>-0.32464349944097254</v>
      </c>
      <c r="AS4" s="12">
        <f t="shared" si="0"/>
        <v>-0.36437564506683912</v>
      </c>
      <c r="AT4" s="12">
        <f t="shared" si="0"/>
        <v>-0.3833558674961256</v>
      </c>
      <c r="AU4" s="12">
        <f t="shared" si="1"/>
        <v>-0.3987221558744658</v>
      </c>
      <c r="AV4" s="12">
        <f t="shared" si="1"/>
        <v>-0.5032215254755239</v>
      </c>
      <c r="AW4" s="12">
        <f t="shared" si="1"/>
        <v>-0.5189402890553434</v>
      </c>
      <c r="AX4" s="12">
        <f t="shared" si="1"/>
        <v>-0.54037946372184631</v>
      </c>
      <c r="AY4" s="12">
        <f t="shared" si="1"/>
        <v>-0.54970995923183186</v>
      </c>
      <c r="AZ4" s="12">
        <f t="shared" si="1"/>
        <v>-0.55670114666674864</v>
      </c>
      <c r="BA4" s="12">
        <f t="shared" si="1"/>
        <v>-0.56223626073092914</v>
      </c>
      <c r="BB4" s="12">
        <f t="shared" si="1"/>
        <v>-0.56265472301174468</v>
      </c>
    </row>
    <row r="5" spans="1:55">
      <c r="A5" s="12" t="s">
        <v>4</v>
      </c>
      <c r="B5" s="12">
        <v>16.600000000000001</v>
      </c>
      <c r="C5" s="12">
        <v>16.649999999999999</v>
      </c>
      <c r="D5" s="12">
        <v>16.66</v>
      </c>
      <c r="E5" s="12">
        <v>16.68</v>
      </c>
      <c r="F5" s="12">
        <v>16.809999999999999</v>
      </c>
      <c r="G5" s="12">
        <v>16.82</v>
      </c>
      <c r="H5" s="12">
        <v>16.89</v>
      </c>
      <c r="I5" s="12">
        <v>16.920000000000002</v>
      </c>
      <c r="J5" s="12">
        <v>16.93</v>
      </c>
      <c r="K5" s="12">
        <v>16.940000000000001</v>
      </c>
      <c r="L5" s="12">
        <v>16.98</v>
      </c>
      <c r="M5" s="12">
        <v>16.989999999999998</v>
      </c>
      <c r="N5" s="12">
        <v>17</v>
      </c>
      <c r="O5" s="12">
        <v>17</v>
      </c>
      <c r="P5" s="12">
        <v>17</v>
      </c>
      <c r="Q5" s="12">
        <v>17</v>
      </c>
      <c r="R5" s="12">
        <v>17</v>
      </c>
      <c r="S5" s="12">
        <v>17</v>
      </c>
      <c r="T5" s="12">
        <v>17</v>
      </c>
      <c r="U5" s="12">
        <v>17</v>
      </c>
      <c r="V5" s="12">
        <v>17</v>
      </c>
      <c r="W5" s="12">
        <v>17</v>
      </c>
      <c r="X5" s="12">
        <v>17</v>
      </c>
      <c r="Y5" s="12">
        <v>17</v>
      </c>
      <c r="Z5" s="12">
        <v>17</v>
      </c>
      <c r="AC5" s="12" t="s">
        <v>4</v>
      </c>
      <c r="AD5" s="12">
        <f t="shared" si="2"/>
        <v>1.1451593073058617</v>
      </c>
      <c r="AE5" s="12">
        <f t="shared" si="0"/>
        <v>1.1150479051917037</v>
      </c>
      <c r="AF5" s="12">
        <f t="shared" si="0"/>
        <v>1.031711191580525</v>
      </c>
      <c r="AG5" s="12">
        <f t="shared" si="0"/>
        <v>0.99838014020097565</v>
      </c>
      <c r="AH5" s="12">
        <f t="shared" si="0"/>
        <v>0.99717934510713957</v>
      </c>
      <c r="AI5" s="12">
        <f t="shared" si="0"/>
        <v>0.92273159360762735</v>
      </c>
      <c r="AJ5" s="12">
        <f t="shared" si="0"/>
        <v>0.8619061400506145</v>
      </c>
      <c r="AK5" s="12">
        <f t="shared" si="0"/>
        <v>0.75049808254502004</v>
      </c>
      <c r="AL5" s="12">
        <f t="shared" si="0"/>
        <v>0.69789032713645627</v>
      </c>
      <c r="AM5" s="12">
        <f t="shared" si="0"/>
        <v>0.68470860743646667</v>
      </c>
      <c r="AN5" s="12">
        <f t="shared" si="0"/>
        <v>0.65840472457079346</v>
      </c>
      <c r="AO5" s="12">
        <f t="shared" si="0"/>
        <v>0.64398865453511422</v>
      </c>
      <c r="AP5" s="12">
        <f t="shared" si="0"/>
        <v>0.62564056903179965</v>
      </c>
      <c r="AQ5" s="12">
        <f t="shared" si="0"/>
        <v>0.61462476275801059</v>
      </c>
      <c r="AR5" s="12">
        <f t="shared" si="0"/>
        <v>0.60444405606847196</v>
      </c>
      <c r="AS5" s="12">
        <f t="shared" si="0"/>
        <v>0.59845808687106206</v>
      </c>
      <c r="AT5" s="12">
        <f t="shared" si="0"/>
        <v>0.58844545697164263</v>
      </c>
      <c r="AU5" s="12">
        <f t="shared" si="1"/>
        <v>0.58342971834405921</v>
      </c>
      <c r="AV5" s="12">
        <f t="shared" si="1"/>
        <v>0.56599460211987762</v>
      </c>
      <c r="AW5" s="12">
        <f t="shared" si="1"/>
        <v>0.55623661585761974</v>
      </c>
      <c r="AX5" s="12">
        <f t="shared" si="1"/>
        <v>0.54858426315598652</v>
      </c>
      <c r="AY5" s="12">
        <f t="shared" si="1"/>
        <v>0.54181159364962117</v>
      </c>
      <c r="AZ5" s="12">
        <f t="shared" si="1"/>
        <v>0.53671700294024749</v>
      </c>
      <c r="BA5" s="12">
        <f t="shared" si="1"/>
        <v>0.53466041735058689</v>
      </c>
      <c r="BB5" s="12">
        <f t="shared" si="1"/>
        <v>0.5344196860024274</v>
      </c>
    </row>
    <row r="6" spans="1:55">
      <c r="A6" s="12" t="s">
        <v>29</v>
      </c>
      <c r="B6" s="12">
        <v>7.22</v>
      </c>
      <c r="C6" s="12">
        <v>7.25</v>
      </c>
      <c r="D6" s="12">
        <v>7.29</v>
      </c>
      <c r="E6" s="12">
        <v>7.33</v>
      </c>
      <c r="F6" s="12">
        <v>7.44</v>
      </c>
      <c r="G6" s="12">
        <v>7.94</v>
      </c>
      <c r="H6" s="12">
        <v>8.26</v>
      </c>
      <c r="I6" s="12">
        <v>8.44</v>
      </c>
      <c r="J6" s="12">
        <v>8.75</v>
      </c>
      <c r="K6" s="12">
        <v>8.92</v>
      </c>
      <c r="L6" s="12">
        <v>9.33</v>
      </c>
      <c r="M6" s="12">
        <v>10.17</v>
      </c>
      <c r="N6" s="12">
        <v>10.28</v>
      </c>
      <c r="O6" s="12">
        <v>10.64</v>
      </c>
      <c r="P6" s="12">
        <v>10.76</v>
      </c>
      <c r="Q6" s="12">
        <v>11.01</v>
      </c>
      <c r="R6" s="12">
        <v>11.18</v>
      </c>
      <c r="S6" s="12">
        <v>11.25</v>
      </c>
      <c r="T6" s="12">
        <v>11.41</v>
      </c>
      <c r="U6" s="12">
        <v>11.49</v>
      </c>
      <c r="V6" s="12">
        <v>11.55</v>
      </c>
      <c r="W6" s="12">
        <v>11.73</v>
      </c>
      <c r="X6" s="12">
        <v>11.9</v>
      </c>
      <c r="Y6" s="12">
        <v>12.12</v>
      </c>
      <c r="Z6" s="12">
        <v>12.12</v>
      </c>
      <c r="AC6" s="12" t="s">
        <v>29</v>
      </c>
      <c r="AD6" s="12">
        <f t="shared" si="2"/>
        <v>-0.80461665259723181</v>
      </c>
      <c r="AE6" s="12">
        <f t="shared" si="0"/>
        <v>-0.84431096255422677</v>
      </c>
      <c r="AF6" s="12">
        <f t="shared" si="0"/>
        <v>-0.91899324934673365</v>
      </c>
      <c r="AG6" s="12">
        <f t="shared" si="0"/>
        <v>-0.95790930881866043</v>
      </c>
      <c r="AH6" s="12">
        <f t="shared" si="0"/>
        <v>-0.99238667197557828</v>
      </c>
      <c r="AI6" s="12">
        <f t="shared" si="0"/>
        <v>-1.1127924272118093</v>
      </c>
      <c r="AJ6" s="12">
        <f t="shared" si="0"/>
        <v>-1.1340974603656078</v>
      </c>
      <c r="AK6" s="12">
        <f t="shared" si="0"/>
        <v>-1.1667667728462852</v>
      </c>
      <c r="AL6" s="12">
        <f t="shared" si="0"/>
        <v>-1.1671894885936602</v>
      </c>
      <c r="AM6" s="12">
        <f t="shared" si="0"/>
        <v>-1.1447003598909282</v>
      </c>
      <c r="AN6" s="12">
        <f t="shared" si="0"/>
        <v>-1.1071222158781804</v>
      </c>
      <c r="AO6" s="12">
        <f t="shared" si="0"/>
        <v>-0.9473166439900601</v>
      </c>
      <c r="AP6" s="12">
        <f t="shared" si="0"/>
        <v>-0.97923086554426397</v>
      </c>
      <c r="AQ6" s="12">
        <f t="shared" si="0"/>
        <v>-0.91712033565145057</v>
      </c>
      <c r="AR6" s="12">
        <f t="shared" si="0"/>
        <v>-0.90926517275109298</v>
      </c>
      <c r="AS6" s="12">
        <f t="shared" si="0"/>
        <v>-0.90738370276549885</v>
      </c>
      <c r="AT6" s="12">
        <f t="shared" si="0"/>
        <v>-0.88828658177572328</v>
      </c>
      <c r="AU6" s="12">
        <f t="shared" si="1"/>
        <v>-0.89108027558714664</v>
      </c>
      <c r="AV6" s="12">
        <f t="shared" si="1"/>
        <v>-0.99455844050630882</v>
      </c>
      <c r="AW6" s="12">
        <f t="shared" si="1"/>
        <v>-0.99055835700672146</v>
      </c>
      <c r="AX6" s="12">
        <f t="shared" si="1"/>
        <v>-1.0009855309652116</v>
      </c>
      <c r="AY6" s="12">
        <f t="shared" si="1"/>
        <v>-0.96009926370945387</v>
      </c>
      <c r="AZ6" s="12">
        <f t="shared" si="1"/>
        <v>-0.91927061141893784</v>
      </c>
      <c r="BA6" s="12">
        <f t="shared" si="1"/>
        <v>-0.86295206020497417</v>
      </c>
      <c r="BB6" s="12">
        <f t="shared" si="1"/>
        <v>-0.86341924767620459</v>
      </c>
    </row>
    <row r="7" spans="1:55">
      <c r="A7" s="12" t="s">
        <v>6</v>
      </c>
      <c r="B7" s="12">
        <v>16.61</v>
      </c>
      <c r="C7" s="12">
        <v>16.7</v>
      </c>
      <c r="D7" s="12">
        <v>16.7</v>
      </c>
      <c r="E7" s="12">
        <v>16.72</v>
      </c>
      <c r="F7" s="12">
        <v>16.73</v>
      </c>
      <c r="G7" s="12">
        <v>16.73</v>
      </c>
      <c r="H7" s="12">
        <v>16.739999999999998</v>
      </c>
      <c r="I7" s="12">
        <v>16.75</v>
      </c>
      <c r="J7" s="12">
        <v>16.77</v>
      </c>
      <c r="K7" s="12">
        <v>16.79</v>
      </c>
      <c r="L7" s="12">
        <v>16.79</v>
      </c>
      <c r="M7" s="12">
        <v>16.8</v>
      </c>
      <c r="N7" s="12">
        <v>16.809999999999999</v>
      </c>
      <c r="O7" s="12">
        <v>16.84</v>
      </c>
      <c r="P7" s="12">
        <v>16.95</v>
      </c>
      <c r="Q7" s="12">
        <v>17</v>
      </c>
      <c r="R7" s="12">
        <v>17</v>
      </c>
      <c r="S7" s="12">
        <v>17</v>
      </c>
      <c r="T7" s="12">
        <v>17</v>
      </c>
      <c r="U7" s="12">
        <v>17</v>
      </c>
      <c r="V7" s="12">
        <v>17</v>
      </c>
      <c r="W7" s="12">
        <v>17</v>
      </c>
      <c r="X7" s="12">
        <v>17</v>
      </c>
      <c r="Y7" s="12">
        <v>17</v>
      </c>
      <c r="Z7" s="12">
        <v>17</v>
      </c>
      <c r="AC7" s="12" t="s">
        <v>6</v>
      </c>
      <c r="AD7" s="12">
        <f t="shared" si="2"/>
        <v>1.1472379597151396</v>
      </c>
      <c r="AE7" s="12">
        <f t="shared" si="0"/>
        <v>1.1254700268286502</v>
      </c>
      <c r="AF7" s="12">
        <f t="shared" si="0"/>
        <v>1.0400386385001716</v>
      </c>
      <c r="AG7" s="12">
        <f t="shared" si="0"/>
        <v>1.0067492929240542</v>
      </c>
      <c r="AH7" s="12">
        <f t="shared" si="0"/>
        <v>0.98019265552692458</v>
      </c>
      <c r="AI7" s="12">
        <f t="shared" si="0"/>
        <v>0.90210128258580868</v>
      </c>
      <c r="AJ7" s="12">
        <f t="shared" si="0"/>
        <v>0.82721314583712235</v>
      </c>
      <c r="AK7" s="12">
        <f t="shared" si="0"/>
        <v>0.71206234841571292</v>
      </c>
      <c r="AL7" s="12">
        <f t="shared" si="0"/>
        <v>0.66140954834466914</v>
      </c>
      <c r="AM7" s="12">
        <f t="shared" si="0"/>
        <v>0.65049272899518074</v>
      </c>
      <c r="AN7" s="12">
        <f t="shared" si="0"/>
        <v>0.61455503585375981</v>
      </c>
      <c r="AO7" s="12">
        <f t="shared" si="0"/>
        <v>0.59965610223016119</v>
      </c>
      <c r="AP7" s="12">
        <f t="shared" si="0"/>
        <v>0.58026473978039284</v>
      </c>
      <c r="AQ7" s="12">
        <f t="shared" si="0"/>
        <v>0.57609029487349583</v>
      </c>
      <c r="AR7" s="12">
        <f t="shared" si="0"/>
        <v>0.59231497570934066</v>
      </c>
      <c r="AS7" s="12">
        <f t="shared" si="0"/>
        <v>0.59845808687106206</v>
      </c>
      <c r="AT7" s="12">
        <f t="shared" si="0"/>
        <v>0.58844545697164263</v>
      </c>
      <c r="AU7" s="12">
        <f t="shared" si="1"/>
        <v>0.58342971834405921</v>
      </c>
      <c r="AV7" s="12">
        <f t="shared" si="1"/>
        <v>0.56599460211987762</v>
      </c>
      <c r="AW7" s="12">
        <f t="shared" si="1"/>
        <v>0.55623661585761974</v>
      </c>
      <c r="AX7" s="12">
        <f t="shared" si="1"/>
        <v>0.54858426315598652</v>
      </c>
      <c r="AY7" s="12">
        <f t="shared" si="1"/>
        <v>0.54181159364962117</v>
      </c>
      <c r="AZ7" s="12">
        <f t="shared" si="1"/>
        <v>0.53671700294024749</v>
      </c>
      <c r="BA7" s="12">
        <f t="shared" si="1"/>
        <v>0.53466041735058689</v>
      </c>
      <c r="BB7" s="12">
        <f t="shared" si="1"/>
        <v>0.5344196860024274</v>
      </c>
    </row>
    <row r="8" spans="1:55">
      <c r="A8" s="12" t="s">
        <v>7</v>
      </c>
      <c r="B8" s="12">
        <v>15.77</v>
      </c>
      <c r="C8" s="12">
        <v>15.81</v>
      </c>
      <c r="D8" s="12">
        <v>17</v>
      </c>
      <c r="E8" s="12">
        <v>17</v>
      </c>
      <c r="F8" s="12">
        <v>17</v>
      </c>
      <c r="G8" s="12">
        <v>17</v>
      </c>
      <c r="H8" s="12">
        <v>17</v>
      </c>
      <c r="I8" s="12">
        <v>17</v>
      </c>
      <c r="J8" s="12">
        <v>17</v>
      </c>
      <c r="K8" s="12">
        <v>17</v>
      </c>
      <c r="L8" s="12">
        <v>17</v>
      </c>
      <c r="M8" s="12">
        <v>17</v>
      </c>
      <c r="N8" s="12">
        <v>17</v>
      </c>
      <c r="O8" s="12">
        <v>17</v>
      </c>
      <c r="P8" s="12">
        <v>17</v>
      </c>
      <c r="Q8" s="12">
        <v>17</v>
      </c>
      <c r="R8" s="12">
        <v>17</v>
      </c>
      <c r="S8" s="12">
        <v>17</v>
      </c>
      <c r="T8" s="12">
        <v>17</v>
      </c>
      <c r="U8" s="12">
        <v>17</v>
      </c>
      <c r="V8" s="12">
        <v>17</v>
      </c>
      <c r="W8" s="12">
        <v>17</v>
      </c>
      <c r="X8" s="12">
        <v>17</v>
      </c>
      <c r="Y8" s="12">
        <v>17</v>
      </c>
      <c r="Z8" s="12">
        <v>17</v>
      </c>
      <c r="AC8" s="12" t="s">
        <v>7</v>
      </c>
      <c r="AD8" s="12">
        <f t="shared" si="2"/>
        <v>0.97263115733575822</v>
      </c>
      <c r="AE8" s="12">
        <f t="shared" si="0"/>
        <v>0.93995626169100388</v>
      </c>
      <c r="AF8" s="12">
        <f t="shared" si="0"/>
        <v>1.1024944903975227</v>
      </c>
      <c r="AG8" s="12">
        <f t="shared" si="0"/>
        <v>1.0653333619856049</v>
      </c>
      <c r="AH8" s="12">
        <f t="shared" si="0"/>
        <v>1.0375227328601511</v>
      </c>
      <c r="AI8" s="12">
        <f t="shared" si="0"/>
        <v>0.96399221565126447</v>
      </c>
      <c r="AJ8" s="12">
        <f t="shared" si="0"/>
        <v>0.88734766914050833</v>
      </c>
      <c r="AK8" s="12">
        <f t="shared" si="0"/>
        <v>0.76858548684116412</v>
      </c>
      <c r="AL8" s="12">
        <f t="shared" si="0"/>
        <v>0.71385066785786322</v>
      </c>
      <c r="AM8" s="12">
        <f t="shared" si="0"/>
        <v>0.69839495881298053</v>
      </c>
      <c r="AN8" s="12">
        <f t="shared" si="0"/>
        <v>0.66302048127784952</v>
      </c>
      <c r="AO8" s="12">
        <f t="shared" si="0"/>
        <v>0.64632194676169108</v>
      </c>
      <c r="AP8" s="12">
        <f t="shared" si="0"/>
        <v>0.62564056903179965</v>
      </c>
      <c r="AQ8" s="12">
        <f t="shared" si="0"/>
        <v>0.61462476275801059</v>
      </c>
      <c r="AR8" s="12">
        <f t="shared" si="0"/>
        <v>0.60444405606847196</v>
      </c>
      <c r="AS8" s="12">
        <f t="shared" si="0"/>
        <v>0.59845808687106206</v>
      </c>
      <c r="AT8" s="12">
        <f t="shared" si="0"/>
        <v>0.58844545697164263</v>
      </c>
      <c r="AU8" s="12">
        <f t="shared" si="1"/>
        <v>0.58342971834405921</v>
      </c>
      <c r="AV8" s="12">
        <f t="shared" si="1"/>
        <v>0.56599460211987762</v>
      </c>
      <c r="AW8" s="12">
        <f t="shared" si="1"/>
        <v>0.55623661585761974</v>
      </c>
      <c r="AX8" s="12">
        <f t="shared" si="1"/>
        <v>0.54858426315598652</v>
      </c>
      <c r="AY8" s="12">
        <f t="shared" si="1"/>
        <v>0.54181159364962117</v>
      </c>
      <c r="AZ8" s="12">
        <f t="shared" si="1"/>
        <v>0.53671700294024749</v>
      </c>
      <c r="BA8" s="12">
        <f t="shared" si="1"/>
        <v>0.53466041735058689</v>
      </c>
      <c r="BB8" s="12">
        <f t="shared" si="1"/>
        <v>0.5344196860024274</v>
      </c>
    </row>
    <row r="9" spans="1:55">
      <c r="A9" s="12" t="s">
        <v>9</v>
      </c>
      <c r="B9" s="12">
        <v>15.66</v>
      </c>
      <c r="C9" s="12">
        <v>15.66</v>
      </c>
      <c r="D9" s="12">
        <v>15.66</v>
      </c>
      <c r="E9" s="12">
        <v>15.66</v>
      </c>
      <c r="F9" s="12">
        <v>15.67</v>
      </c>
      <c r="G9" s="12">
        <v>15.67</v>
      </c>
      <c r="H9" s="12">
        <v>15.73</v>
      </c>
      <c r="I9" s="12">
        <v>16.829999999999998</v>
      </c>
      <c r="J9" s="12">
        <v>16.829999999999998</v>
      </c>
      <c r="K9" s="12">
        <v>16.88</v>
      </c>
      <c r="L9" s="12">
        <v>16.940000000000001</v>
      </c>
      <c r="M9" s="12">
        <v>16.989999999999998</v>
      </c>
      <c r="N9" s="12">
        <v>17</v>
      </c>
      <c r="O9" s="12">
        <v>17</v>
      </c>
      <c r="P9" s="12">
        <v>17</v>
      </c>
      <c r="Q9" s="12">
        <v>17</v>
      </c>
      <c r="R9" s="12">
        <v>17</v>
      </c>
      <c r="S9" s="12">
        <v>17</v>
      </c>
      <c r="T9" s="12">
        <v>17</v>
      </c>
      <c r="U9" s="12">
        <v>17</v>
      </c>
      <c r="V9" s="12">
        <v>17</v>
      </c>
      <c r="W9" s="12">
        <v>17</v>
      </c>
      <c r="X9" s="12">
        <v>17</v>
      </c>
      <c r="Y9" s="12">
        <v>17</v>
      </c>
      <c r="Z9" s="12">
        <v>17</v>
      </c>
      <c r="AC9" s="12" t="s">
        <v>9</v>
      </c>
      <c r="AD9" s="12">
        <f t="shared" si="2"/>
        <v>0.94976598083369645</v>
      </c>
      <c r="AE9" s="12">
        <f t="shared" si="0"/>
        <v>0.90868989678016443</v>
      </c>
      <c r="AF9" s="12">
        <f t="shared" si="0"/>
        <v>0.82352501858935545</v>
      </c>
      <c r="AG9" s="12">
        <f t="shared" si="0"/>
        <v>0.78496674576247005</v>
      </c>
      <c r="AH9" s="12">
        <f t="shared" si="0"/>
        <v>0.7551190185890716</v>
      </c>
      <c r="AI9" s="12">
        <f t="shared" si="0"/>
        <v>0.65912206388438943</v>
      </c>
      <c r="AJ9" s="12">
        <f t="shared" si="0"/>
        <v>0.59361365146627876</v>
      </c>
      <c r="AK9" s="12">
        <f t="shared" si="0"/>
        <v>0.73014975271185689</v>
      </c>
      <c r="AL9" s="12">
        <f t="shared" si="0"/>
        <v>0.67508984039158904</v>
      </c>
      <c r="AM9" s="12">
        <f t="shared" si="0"/>
        <v>0.67102225605995203</v>
      </c>
      <c r="AN9" s="12">
        <f t="shared" si="0"/>
        <v>0.64917321115668136</v>
      </c>
      <c r="AO9" s="12">
        <f t="shared" si="0"/>
        <v>0.64398865453511422</v>
      </c>
      <c r="AP9" s="12">
        <f t="shared" si="0"/>
        <v>0.62564056903179965</v>
      </c>
      <c r="AQ9" s="12">
        <f t="shared" si="0"/>
        <v>0.61462476275801059</v>
      </c>
      <c r="AR9" s="12">
        <f t="shared" si="0"/>
        <v>0.60444405606847196</v>
      </c>
      <c r="AS9" s="12">
        <f t="shared" si="0"/>
        <v>0.59845808687106206</v>
      </c>
      <c r="AT9" s="12">
        <f t="shared" si="0"/>
        <v>0.58844545697164263</v>
      </c>
      <c r="AU9" s="12">
        <f t="shared" si="1"/>
        <v>0.58342971834405921</v>
      </c>
      <c r="AV9" s="12">
        <f t="shared" si="1"/>
        <v>0.56599460211987762</v>
      </c>
      <c r="AW9" s="12">
        <f t="shared" si="1"/>
        <v>0.55623661585761974</v>
      </c>
      <c r="AX9" s="12">
        <f t="shared" si="1"/>
        <v>0.54858426315598652</v>
      </c>
      <c r="AY9" s="12">
        <f t="shared" si="1"/>
        <v>0.54181159364962117</v>
      </c>
      <c r="AZ9" s="12">
        <f t="shared" si="1"/>
        <v>0.53671700294024749</v>
      </c>
      <c r="BA9" s="12">
        <f t="shared" si="1"/>
        <v>0.53466041735058689</v>
      </c>
      <c r="BB9" s="12">
        <f t="shared" si="1"/>
        <v>0.5344196860024274</v>
      </c>
    </row>
    <row r="10" spans="1:55">
      <c r="A10" s="12" t="s">
        <v>25</v>
      </c>
      <c r="B10" s="12">
        <v>7.7</v>
      </c>
      <c r="C10" s="12">
        <v>8.4700000000000006</v>
      </c>
      <c r="D10" s="12">
        <v>9.4700000000000006</v>
      </c>
      <c r="E10" s="12">
        <v>13.08</v>
      </c>
      <c r="F10" s="12">
        <v>13.17</v>
      </c>
      <c r="G10" s="12">
        <v>13.22</v>
      </c>
      <c r="H10" s="12">
        <v>15.06</v>
      </c>
      <c r="I10" s="12">
        <v>15.41</v>
      </c>
      <c r="J10" s="12">
        <v>15.58</v>
      </c>
      <c r="K10" s="12">
        <v>15.6</v>
      </c>
      <c r="L10" s="12">
        <v>16.09</v>
      </c>
      <c r="M10" s="12">
        <v>16.11</v>
      </c>
      <c r="N10" s="12">
        <v>16.12</v>
      </c>
      <c r="O10" s="12">
        <v>16.14</v>
      </c>
      <c r="P10" s="12">
        <v>16.170000000000002</v>
      </c>
      <c r="Q10" s="12">
        <v>16.2</v>
      </c>
      <c r="R10" s="12">
        <v>16.21</v>
      </c>
      <c r="S10" s="12">
        <v>16.22</v>
      </c>
      <c r="T10" s="12">
        <v>16.239999999999998</v>
      </c>
      <c r="U10" s="12">
        <v>16.260000000000002</v>
      </c>
      <c r="V10" s="12">
        <v>16.28</v>
      </c>
      <c r="W10" s="12">
        <v>16.309999999999999</v>
      </c>
      <c r="X10" s="12">
        <v>16.34</v>
      </c>
      <c r="Y10" s="12">
        <v>16.34</v>
      </c>
      <c r="Z10" s="12">
        <v>16.34</v>
      </c>
      <c r="AC10" s="12" t="s">
        <v>25</v>
      </c>
      <c r="AD10" s="12">
        <f t="shared" si="2"/>
        <v>-0.70484133695187079</v>
      </c>
      <c r="AE10" s="12">
        <f t="shared" si="0"/>
        <v>-0.59001119461273355</v>
      </c>
      <c r="AF10" s="12">
        <f t="shared" si="0"/>
        <v>-0.46514739222598389</v>
      </c>
      <c r="AG10" s="12">
        <f t="shared" si="0"/>
        <v>0.24515639512389659</v>
      </c>
      <c r="AH10" s="12">
        <f t="shared" si="0"/>
        <v>0.2242849692073432</v>
      </c>
      <c r="AI10" s="12">
        <f t="shared" si="0"/>
        <v>9.7519152734882847E-2</v>
      </c>
      <c r="AJ10" s="12">
        <f t="shared" si="0"/>
        <v>0.43865161064601588</v>
      </c>
      <c r="AK10" s="12">
        <f t="shared" si="0"/>
        <v>0.40909832645529448</v>
      </c>
      <c r="AL10" s="12">
        <f t="shared" si="0"/>
        <v>0.39008375608075252</v>
      </c>
      <c r="AM10" s="12">
        <f t="shared" si="0"/>
        <v>0.37904676002764975</v>
      </c>
      <c r="AN10" s="12">
        <f t="shared" si="0"/>
        <v>0.45300355110679508</v>
      </c>
      <c r="AO10" s="12">
        <f t="shared" si="0"/>
        <v>0.43865893859638222</v>
      </c>
      <c r="AP10" s="12">
        <f t="shared" si="0"/>
        <v>0.41547883355160115</v>
      </c>
      <c r="AQ10" s="12">
        <f t="shared" si="0"/>
        <v>0.40750199787874392</v>
      </c>
      <c r="AR10" s="12">
        <f t="shared" si="0"/>
        <v>0.40310132210689559</v>
      </c>
      <c r="AS10" s="12">
        <f t="shared" si="0"/>
        <v>0.39734399142711391</v>
      </c>
      <c r="AT10" s="12">
        <f t="shared" si="0"/>
        <v>0.38799557542346091</v>
      </c>
      <c r="AU10" s="12">
        <f t="shared" si="1"/>
        <v>0.38340923221078227</v>
      </c>
      <c r="AV10" s="12">
        <f t="shared" si="1"/>
        <v>0.3538263888111291</v>
      </c>
      <c r="AW10" s="12">
        <f t="shared" si="1"/>
        <v>0.34850008592665599</v>
      </c>
      <c r="AX10" s="12">
        <f t="shared" si="1"/>
        <v>0.34387045549226897</v>
      </c>
      <c r="AY10" s="12">
        <f t="shared" si="1"/>
        <v>0.34516671858742692</v>
      </c>
      <c r="AZ10" s="12">
        <f t="shared" si="1"/>
        <v>0.34829507637611751</v>
      </c>
      <c r="BA10" s="12">
        <f t="shared" si="1"/>
        <v>0.34563905768118725</v>
      </c>
      <c r="BB10" s="12">
        <f t="shared" si="1"/>
        <v>0.34536769907048132</v>
      </c>
    </row>
    <row r="11" spans="1:55">
      <c r="A11" s="12" t="s">
        <v>11</v>
      </c>
      <c r="B11" s="12">
        <v>13.18</v>
      </c>
      <c r="C11" s="12">
        <v>13.65</v>
      </c>
      <c r="D11" s="12">
        <v>13.68</v>
      </c>
      <c r="E11" s="12">
        <v>13.78</v>
      </c>
      <c r="F11" s="12">
        <v>13.98</v>
      </c>
      <c r="G11" s="12">
        <v>16.91</v>
      </c>
      <c r="H11" s="12">
        <v>16.98</v>
      </c>
      <c r="I11" s="12">
        <v>16.98</v>
      </c>
      <c r="J11" s="12">
        <v>16.989999999999998</v>
      </c>
      <c r="K11" s="12">
        <v>16.989999999999998</v>
      </c>
      <c r="L11" s="12">
        <v>16.989999999999998</v>
      </c>
      <c r="M11" s="12">
        <v>16.989999999999998</v>
      </c>
      <c r="N11" s="12">
        <v>16.989999999999998</v>
      </c>
      <c r="O11" s="12">
        <v>16.989999999999998</v>
      </c>
      <c r="P11" s="12">
        <v>16.989999999999998</v>
      </c>
      <c r="Q11" s="12">
        <v>16.989999999999998</v>
      </c>
      <c r="R11" s="12">
        <v>16.989999999999998</v>
      </c>
      <c r="S11" s="12">
        <v>16.989999999999998</v>
      </c>
      <c r="T11" s="12">
        <v>16.989999999999998</v>
      </c>
      <c r="U11" s="12">
        <v>16.989999999999998</v>
      </c>
      <c r="V11" s="12">
        <v>16.989999999999998</v>
      </c>
      <c r="W11" s="12">
        <v>16.989999999999998</v>
      </c>
      <c r="X11" s="12">
        <v>17</v>
      </c>
      <c r="Y11" s="12">
        <v>17</v>
      </c>
      <c r="Z11" s="12">
        <v>17</v>
      </c>
      <c r="AC11" s="12" t="s">
        <v>11</v>
      </c>
      <c r="AD11" s="12">
        <f t="shared" si="2"/>
        <v>0.43426018333266536</v>
      </c>
      <c r="AE11" s="12">
        <f t="shared" si="0"/>
        <v>0.48972060697491765</v>
      </c>
      <c r="AF11" s="12">
        <f t="shared" si="0"/>
        <v>0.41131639606683967</v>
      </c>
      <c r="AG11" s="12">
        <f t="shared" si="0"/>
        <v>0.39161656777777293</v>
      </c>
      <c r="AH11" s="12">
        <f t="shared" si="0"/>
        <v>0.39627520120702331</v>
      </c>
      <c r="AI11" s="12">
        <f t="shared" si="0"/>
        <v>0.94336190462944591</v>
      </c>
      <c r="AJ11" s="12">
        <f t="shared" si="0"/>
        <v>0.88272193657870957</v>
      </c>
      <c r="AK11" s="12">
        <f t="shared" si="0"/>
        <v>0.7640636357671281</v>
      </c>
      <c r="AL11" s="12">
        <f t="shared" si="0"/>
        <v>0.71157061918337616</v>
      </c>
      <c r="AM11" s="12">
        <f t="shared" si="0"/>
        <v>0.69611390025022779</v>
      </c>
      <c r="AN11" s="12">
        <f t="shared" si="0"/>
        <v>0.6607126029243211</v>
      </c>
      <c r="AO11" s="12">
        <f t="shared" si="0"/>
        <v>0.64398865453511422</v>
      </c>
      <c r="AP11" s="12">
        <f t="shared" si="0"/>
        <v>0.62325236749225155</v>
      </c>
      <c r="AQ11" s="12">
        <f t="shared" si="0"/>
        <v>0.61221635851522804</v>
      </c>
      <c r="AR11" s="12">
        <f t="shared" si="0"/>
        <v>0.60201823999664528</v>
      </c>
      <c r="AS11" s="12">
        <f t="shared" si="0"/>
        <v>0.59594416067801237</v>
      </c>
      <c r="AT11" s="12">
        <f t="shared" si="0"/>
        <v>0.58590811669888043</v>
      </c>
      <c r="AU11" s="12">
        <f t="shared" si="1"/>
        <v>0.58086535313722187</v>
      </c>
      <c r="AV11" s="12">
        <f t="shared" si="1"/>
        <v>0.56320291510265685</v>
      </c>
      <c r="AW11" s="12">
        <f t="shared" si="1"/>
        <v>0.5534293654531468</v>
      </c>
      <c r="AX11" s="12">
        <f t="shared" si="1"/>
        <v>0.54574101582732337</v>
      </c>
      <c r="AY11" s="12">
        <f t="shared" si="1"/>
        <v>0.53896166792408173</v>
      </c>
      <c r="AZ11" s="12">
        <f t="shared" si="1"/>
        <v>0.53671700294024749</v>
      </c>
      <c r="BA11" s="12">
        <f t="shared" si="1"/>
        <v>0.53466041735058689</v>
      </c>
      <c r="BB11" s="12">
        <f t="shared" si="1"/>
        <v>0.5344196860024274</v>
      </c>
    </row>
    <row r="12" spans="1:55">
      <c r="A12" s="12" t="s">
        <v>8</v>
      </c>
      <c r="B12" s="12">
        <v>17</v>
      </c>
      <c r="C12" s="12">
        <v>17</v>
      </c>
      <c r="D12" s="12">
        <v>17</v>
      </c>
      <c r="E12" s="12">
        <v>17</v>
      </c>
      <c r="F12" s="12">
        <v>17</v>
      </c>
      <c r="G12" s="12">
        <v>17</v>
      </c>
      <c r="H12" s="12">
        <v>17</v>
      </c>
      <c r="I12" s="12">
        <v>17</v>
      </c>
      <c r="J12" s="12">
        <v>17</v>
      </c>
      <c r="K12" s="12">
        <v>17</v>
      </c>
      <c r="L12" s="12">
        <v>17</v>
      </c>
      <c r="M12" s="12">
        <v>17</v>
      </c>
      <c r="N12" s="12">
        <v>17</v>
      </c>
      <c r="O12" s="12">
        <v>17</v>
      </c>
      <c r="P12" s="12">
        <v>17</v>
      </c>
      <c r="Q12" s="12">
        <v>17</v>
      </c>
      <c r="R12" s="12">
        <v>17</v>
      </c>
      <c r="S12" s="12">
        <v>17</v>
      </c>
      <c r="T12" s="12">
        <v>17</v>
      </c>
      <c r="U12" s="12">
        <v>17</v>
      </c>
      <c r="V12" s="12">
        <v>17</v>
      </c>
      <c r="W12" s="12">
        <v>17</v>
      </c>
      <c r="X12" s="12">
        <v>17</v>
      </c>
      <c r="Y12" s="12">
        <v>17</v>
      </c>
      <c r="Z12" s="12">
        <v>17</v>
      </c>
      <c r="AC12" s="12" t="s">
        <v>8</v>
      </c>
      <c r="AD12" s="12">
        <f t="shared" si="2"/>
        <v>1.2283054036769954</v>
      </c>
      <c r="AE12" s="12">
        <f t="shared" si="0"/>
        <v>1.1880027566503291</v>
      </c>
      <c r="AF12" s="12">
        <f t="shared" si="0"/>
        <v>1.1024944903975227</v>
      </c>
      <c r="AG12" s="12">
        <f t="shared" si="0"/>
        <v>1.0653333619856049</v>
      </c>
      <c r="AH12" s="12">
        <f t="shared" si="0"/>
        <v>1.0375227328601511</v>
      </c>
      <c r="AI12" s="12">
        <f t="shared" si="0"/>
        <v>0.96399221565126447</v>
      </c>
      <c r="AJ12" s="12">
        <f t="shared" si="0"/>
        <v>0.88734766914050833</v>
      </c>
      <c r="AK12" s="12">
        <f t="shared" si="0"/>
        <v>0.76858548684116412</v>
      </c>
      <c r="AL12" s="12">
        <f t="shared" si="0"/>
        <v>0.71385066785786322</v>
      </c>
      <c r="AM12" s="12">
        <f t="shared" si="0"/>
        <v>0.69839495881298053</v>
      </c>
      <c r="AN12" s="12">
        <f t="shared" si="0"/>
        <v>0.66302048127784952</v>
      </c>
      <c r="AO12" s="12">
        <f t="shared" si="0"/>
        <v>0.64632194676169108</v>
      </c>
      <c r="AP12" s="12">
        <f t="shared" si="0"/>
        <v>0.62564056903179965</v>
      </c>
      <c r="AQ12" s="12">
        <f t="shared" si="0"/>
        <v>0.61462476275801059</v>
      </c>
      <c r="AR12" s="12">
        <f t="shared" si="0"/>
        <v>0.60444405606847196</v>
      </c>
      <c r="AS12" s="12">
        <f t="shared" si="0"/>
        <v>0.59845808687106206</v>
      </c>
      <c r="AT12" s="12">
        <f t="shared" si="0"/>
        <v>0.58844545697164263</v>
      </c>
      <c r="AU12" s="12">
        <f t="shared" si="1"/>
        <v>0.58342971834405921</v>
      </c>
      <c r="AV12" s="12">
        <f t="shared" si="1"/>
        <v>0.56599460211987762</v>
      </c>
      <c r="AW12" s="12">
        <f t="shared" si="1"/>
        <v>0.55623661585761974</v>
      </c>
      <c r="AX12" s="12">
        <f t="shared" si="1"/>
        <v>0.54858426315598652</v>
      </c>
      <c r="AY12" s="12">
        <f t="shared" si="1"/>
        <v>0.54181159364962117</v>
      </c>
      <c r="AZ12" s="12">
        <f t="shared" si="1"/>
        <v>0.53671700294024749</v>
      </c>
      <c r="BA12" s="12">
        <f t="shared" si="1"/>
        <v>0.53466041735058689</v>
      </c>
      <c r="BB12" s="12">
        <f t="shared" si="1"/>
        <v>0.5344196860024274</v>
      </c>
    </row>
    <row r="13" spans="1:55">
      <c r="A13" s="12" t="s">
        <v>30</v>
      </c>
      <c r="B13" s="12">
        <v>11.9</v>
      </c>
      <c r="C13" s="12">
        <v>11.97</v>
      </c>
      <c r="D13" s="12">
        <v>12.64</v>
      </c>
      <c r="E13" s="12">
        <v>12.65</v>
      </c>
      <c r="F13" s="12">
        <v>13.73</v>
      </c>
      <c r="G13" s="12">
        <v>17</v>
      </c>
      <c r="H13" s="12">
        <v>17</v>
      </c>
      <c r="I13" s="12">
        <v>17</v>
      </c>
      <c r="J13" s="12">
        <v>17</v>
      </c>
      <c r="K13" s="12">
        <v>17</v>
      </c>
      <c r="L13" s="12">
        <v>17</v>
      </c>
      <c r="M13" s="12">
        <v>17</v>
      </c>
      <c r="N13" s="12">
        <v>17</v>
      </c>
      <c r="O13" s="12">
        <v>17</v>
      </c>
      <c r="P13" s="12">
        <v>17</v>
      </c>
      <c r="Q13" s="12">
        <v>17</v>
      </c>
      <c r="R13" s="12">
        <v>17</v>
      </c>
      <c r="S13" s="12">
        <v>17</v>
      </c>
      <c r="T13" s="12">
        <v>17</v>
      </c>
      <c r="U13" s="12">
        <v>17</v>
      </c>
      <c r="V13" s="12">
        <v>17</v>
      </c>
      <c r="W13" s="12">
        <v>17</v>
      </c>
      <c r="X13" s="12">
        <v>17</v>
      </c>
      <c r="Y13" s="12">
        <v>17</v>
      </c>
      <c r="Z13" s="12">
        <v>17</v>
      </c>
      <c r="AC13" s="12" t="s">
        <v>30</v>
      </c>
      <c r="AD13" s="12">
        <f t="shared" si="2"/>
        <v>0.16819267494503656</v>
      </c>
      <c r="AE13" s="12">
        <f t="shared" si="0"/>
        <v>0.13953731997351729</v>
      </c>
      <c r="AF13" s="12">
        <f t="shared" si="0"/>
        <v>0.19480277615602354</v>
      </c>
      <c r="AG13" s="12">
        <f t="shared" si="0"/>
        <v>0.15518800335080107</v>
      </c>
      <c r="AH13" s="12">
        <f t="shared" si="0"/>
        <v>0.34319179626885044</v>
      </c>
      <c r="AI13" s="12">
        <f t="shared" si="0"/>
        <v>0.96399221565126447</v>
      </c>
      <c r="AJ13" s="12">
        <f t="shared" si="0"/>
        <v>0.88734766914050833</v>
      </c>
      <c r="AK13" s="12">
        <f t="shared" si="0"/>
        <v>0.76858548684116412</v>
      </c>
      <c r="AL13" s="12">
        <f t="shared" si="0"/>
        <v>0.71385066785786322</v>
      </c>
      <c r="AM13" s="12">
        <f t="shared" si="0"/>
        <v>0.69839495881298053</v>
      </c>
      <c r="AN13" s="12">
        <f t="shared" si="0"/>
        <v>0.66302048127784952</v>
      </c>
      <c r="AO13" s="12">
        <f t="shared" si="0"/>
        <v>0.64632194676169108</v>
      </c>
      <c r="AP13" s="12">
        <f t="shared" si="0"/>
        <v>0.62564056903179965</v>
      </c>
      <c r="AQ13" s="12">
        <f t="shared" si="0"/>
        <v>0.61462476275801059</v>
      </c>
      <c r="AR13" s="12">
        <f t="shared" si="0"/>
        <v>0.60444405606847196</v>
      </c>
      <c r="AS13" s="12">
        <f t="shared" si="0"/>
        <v>0.59845808687106206</v>
      </c>
      <c r="AT13" s="12">
        <f t="shared" si="0"/>
        <v>0.58844545697164263</v>
      </c>
      <c r="AU13" s="12">
        <f t="shared" si="1"/>
        <v>0.58342971834405921</v>
      </c>
      <c r="AV13" s="12">
        <f t="shared" si="1"/>
        <v>0.56599460211987762</v>
      </c>
      <c r="AW13" s="12">
        <f t="shared" si="1"/>
        <v>0.55623661585761974</v>
      </c>
      <c r="AX13" s="12">
        <f t="shared" si="1"/>
        <v>0.54858426315598652</v>
      </c>
      <c r="AY13" s="12">
        <f t="shared" si="1"/>
        <v>0.54181159364962117</v>
      </c>
      <c r="AZ13" s="12">
        <f t="shared" si="1"/>
        <v>0.53671700294024749</v>
      </c>
      <c r="BA13" s="12">
        <f t="shared" si="1"/>
        <v>0.53466041735058689</v>
      </c>
      <c r="BB13" s="12">
        <f t="shared" si="1"/>
        <v>0.5344196860024274</v>
      </c>
    </row>
    <row r="14" spans="1:55">
      <c r="A14" s="12" t="s">
        <v>17</v>
      </c>
      <c r="B14" s="12">
        <v>11.15</v>
      </c>
      <c r="C14" s="12">
        <v>11.32</v>
      </c>
      <c r="D14" s="12">
        <v>11.51</v>
      </c>
      <c r="E14" s="12">
        <v>12.06</v>
      </c>
      <c r="F14" s="12">
        <v>12.07</v>
      </c>
      <c r="G14" s="12">
        <v>12.08</v>
      </c>
      <c r="H14" s="12">
        <v>12.88</v>
      </c>
      <c r="I14" s="12">
        <v>15.15</v>
      </c>
      <c r="J14" s="12">
        <v>15.81</v>
      </c>
      <c r="K14" s="12">
        <v>15.99</v>
      </c>
      <c r="L14" s="12">
        <v>16</v>
      </c>
      <c r="M14" s="12">
        <v>16.05</v>
      </c>
      <c r="N14" s="12">
        <v>16.59</v>
      </c>
      <c r="O14" s="12">
        <v>16.95</v>
      </c>
      <c r="P14" s="12">
        <v>17</v>
      </c>
      <c r="Q14" s="12">
        <v>17</v>
      </c>
      <c r="R14" s="12">
        <v>17</v>
      </c>
      <c r="S14" s="12">
        <v>17</v>
      </c>
      <c r="T14" s="12">
        <v>17</v>
      </c>
      <c r="U14" s="12">
        <v>17</v>
      </c>
      <c r="V14" s="12">
        <v>17</v>
      </c>
      <c r="W14" s="12">
        <v>17</v>
      </c>
      <c r="X14" s="12">
        <v>17</v>
      </c>
      <c r="Y14" s="12">
        <v>17</v>
      </c>
      <c r="Z14" s="12">
        <v>17</v>
      </c>
      <c r="AC14" s="12" t="s">
        <v>17</v>
      </c>
      <c r="AD14" s="12">
        <f t="shared" si="2"/>
        <v>1.2293744249160259E-2</v>
      </c>
      <c r="AE14" s="12">
        <f t="shared" si="2"/>
        <v>4.0497386932135037E-3</v>
      </c>
      <c r="AF14" s="12">
        <f t="shared" si="2"/>
        <v>-4.0447599323998218E-2</v>
      </c>
      <c r="AG14" s="12">
        <f t="shared" si="2"/>
        <v>3.1743000685390911E-2</v>
      </c>
      <c r="AH14" s="12">
        <f t="shared" si="2"/>
        <v>-9.2820125206172482E-3</v>
      </c>
      <c r="AI14" s="12">
        <f t="shared" si="2"/>
        <v>-0.16379812020815307</v>
      </c>
      <c r="AJ14" s="12">
        <f t="shared" si="0"/>
        <v>-6.5553238590063373E-2</v>
      </c>
      <c r="AK14" s="12">
        <f t="shared" si="0"/>
        <v>0.35031426249282527</v>
      </c>
      <c r="AL14" s="12">
        <f t="shared" si="0"/>
        <v>0.4425248755939466</v>
      </c>
      <c r="AM14" s="12">
        <f t="shared" si="0"/>
        <v>0.46800804397499202</v>
      </c>
      <c r="AN14" s="12">
        <f t="shared" si="0"/>
        <v>0.43223264592504246</v>
      </c>
      <c r="AO14" s="12">
        <f t="shared" si="0"/>
        <v>0.42465918523692348</v>
      </c>
      <c r="AP14" s="12">
        <f t="shared" si="0"/>
        <v>0.52772430591034336</v>
      </c>
      <c r="AQ14" s="12">
        <f t="shared" si="0"/>
        <v>0.60258274154409952</v>
      </c>
      <c r="AR14" s="12">
        <f t="shared" si="0"/>
        <v>0.60444405606847196</v>
      </c>
      <c r="AS14" s="12">
        <f t="shared" si="0"/>
        <v>0.59845808687106206</v>
      </c>
      <c r="AT14" s="12">
        <f t="shared" si="0"/>
        <v>0.58844545697164263</v>
      </c>
      <c r="AU14" s="12">
        <f t="shared" si="1"/>
        <v>0.58342971834405921</v>
      </c>
      <c r="AV14" s="12">
        <f t="shared" si="1"/>
        <v>0.56599460211987762</v>
      </c>
      <c r="AW14" s="12">
        <f t="shared" si="1"/>
        <v>0.55623661585761974</v>
      </c>
      <c r="AX14" s="12">
        <f t="shared" si="1"/>
        <v>0.54858426315598652</v>
      </c>
      <c r="AY14" s="12">
        <f t="shared" si="1"/>
        <v>0.54181159364962117</v>
      </c>
      <c r="AZ14" s="12">
        <f t="shared" si="1"/>
        <v>0.53671700294024749</v>
      </c>
      <c r="BA14" s="12">
        <f t="shared" si="1"/>
        <v>0.53466041735058689</v>
      </c>
      <c r="BB14" s="12">
        <f t="shared" si="1"/>
        <v>0.5344196860024274</v>
      </c>
    </row>
    <row r="15" spans="1:55">
      <c r="A15" s="12" t="s">
        <v>44</v>
      </c>
      <c r="B15" s="12">
        <v>9.64</v>
      </c>
      <c r="C15" s="12">
        <v>9.64</v>
      </c>
      <c r="D15" s="12">
        <v>9.66</v>
      </c>
      <c r="E15" s="12">
        <v>9.66</v>
      </c>
      <c r="F15" s="12">
        <v>9.76</v>
      </c>
      <c r="G15" s="12">
        <v>9.8699999999999992</v>
      </c>
      <c r="H15" s="12">
        <v>9.9499999999999993</v>
      </c>
      <c r="I15" s="12">
        <v>9.9499999999999993</v>
      </c>
      <c r="J15" s="12">
        <v>10.130000000000001</v>
      </c>
      <c r="K15" s="12">
        <v>10.130000000000001</v>
      </c>
      <c r="L15" s="12">
        <v>10.15</v>
      </c>
      <c r="M15" s="12">
        <v>10.15</v>
      </c>
      <c r="N15" s="12">
        <v>10.15</v>
      </c>
      <c r="O15" s="12">
        <v>10.15</v>
      </c>
      <c r="P15" s="12">
        <v>10.17</v>
      </c>
      <c r="Q15" s="12">
        <v>10.53</v>
      </c>
      <c r="R15" s="12">
        <v>10.54</v>
      </c>
      <c r="S15" s="12">
        <v>11.01</v>
      </c>
      <c r="T15" s="12">
        <v>11.04</v>
      </c>
      <c r="U15" s="12">
        <v>11.11</v>
      </c>
      <c r="V15" s="12">
        <v>11.41</v>
      </c>
      <c r="W15" s="12">
        <v>11.42</v>
      </c>
      <c r="X15" s="12">
        <v>11.42</v>
      </c>
      <c r="Y15" s="12">
        <v>11.42</v>
      </c>
      <c r="Z15" s="12">
        <v>11.44</v>
      </c>
      <c r="AC15" s="12" t="s">
        <v>44</v>
      </c>
      <c r="AD15" s="12">
        <f t="shared" si="2"/>
        <v>-0.30158276955187069</v>
      </c>
      <c r="AE15" s="12">
        <f t="shared" si="2"/>
        <v>-0.34613354830818682</v>
      </c>
      <c r="AF15" s="12">
        <f t="shared" si="2"/>
        <v>-0.42559201935766183</v>
      </c>
      <c r="AG15" s="12">
        <f t="shared" si="2"/>
        <v>-0.47040616269932861</v>
      </c>
      <c r="AH15" s="12">
        <f t="shared" si="2"/>
        <v>-0.49977267414933441</v>
      </c>
      <c r="AI15" s="12">
        <f t="shared" si="2"/>
        <v>-0.67038686863281027</v>
      </c>
      <c r="AJ15" s="12">
        <f t="shared" si="0"/>
        <v>-0.74322305889360152</v>
      </c>
      <c r="AK15" s="12">
        <f t="shared" si="0"/>
        <v>-0.82536701675655999</v>
      </c>
      <c r="AL15" s="12">
        <f t="shared" si="0"/>
        <v>-0.8525427715144962</v>
      </c>
      <c r="AM15" s="12">
        <f t="shared" si="0"/>
        <v>-0.86869227379789216</v>
      </c>
      <c r="AN15" s="12">
        <f t="shared" si="0"/>
        <v>-0.91787619088887862</v>
      </c>
      <c r="AO15" s="12">
        <f t="shared" si="0"/>
        <v>-0.95198322844321304</v>
      </c>
      <c r="AP15" s="12">
        <f t="shared" si="0"/>
        <v>-1.010277485558384</v>
      </c>
      <c r="AQ15" s="12">
        <f t="shared" si="0"/>
        <v>-1.0351321435477769</v>
      </c>
      <c r="AR15" s="12">
        <f t="shared" si="0"/>
        <v>-1.0523883209888403</v>
      </c>
      <c r="AS15" s="12">
        <f t="shared" si="0"/>
        <v>-1.0280521600318677</v>
      </c>
      <c r="AT15" s="12">
        <f t="shared" si="0"/>
        <v>-1.0506763592324784</v>
      </c>
      <c r="AU15" s="12">
        <f t="shared" si="1"/>
        <v>-0.95262504055123187</v>
      </c>
      <c r="AV15" s="12">
        <f t="shared" si="1"/>
        <v>-1.0978508601434629</v>
      </c>
      <c r="AW15" s="12">
        <f t="shared" si="1"/>
        <v>-1.0972338723766761</v>
      </c>
      <c r="AX15" s="12">
        <f t="shared" si="1"/>
        <v>-1.0407909935664901</v>
      </c>
      <c r="AY15" s="12">
        <f t="shared" si="1"/>
        <v>-1.0484469612011642</v>
      </c>
      <c r="AZ15" s="12">
        <f t="shared" si="1"/>
        <v>-1.0563047398292142</v>
      </c>
      <c r="BA15" s="12">
        <f t="shared" si="1"/>
        <v>-1.0634292598543371</v>
      </c>
      <c r="BB15" s="12">
        <f t="shared" si="1"/>
        <v>-1.0582000826969975</v>
      </c>
    </row>
    <row r="16" spans="1:55">
      <c r="A16" s="12" t="s">
        <v>31</v>
      </c>
      <c r="B16" s="12">
        <v>3.74</v>
      </c>
      <c r="C16" s="12">
        <v>3.74</v>
      </c>
      <c r="D16" s="12">
        <v>3.74</v>
      </c>
      <c r="E16" s="12">
        <v>3.74</v>
      </c>
      <c r="F16" s="12">
        <v>3.89</v>
      </c>
      <c r="G16" s="12">
        <v>5.25</v>
      </c>
      <c r="H16" s="12">
        <v>5.26</v>
      </c>
      <c r="I16" s="12">
        <v>5.26</v>
      </c>
      <c r="J16" s="12">
        <v>5.26</v>
      </c>
      <c r="K16" s="12">
        <v>5.27</v>
      </c>
      <c r="L16" s="12">
        <v>5.27</v>
      </c>
      <c r="M16" s="12">
        <v>5.46</v>
      </c>
      <c r="N16" s="12">
        <v>5.55</v>
      </c>
      <c r="O16" s="12">
        <v>5.65</v>
      </c>
      <c r="P16" s="12">
        <v>5.65</v>
      </c>
      <c r="Q16" s="12">
        <v>6.12</v>
      </c>
      <c r="R16" s="12">
        <v>6.19</v>
      </c>
      <c r="S16" s="12">
        <v>6.2</v>
      </c>
      <c r="T16" s="12">
        <v>13.67</v>
      </c>
      <c r="U16" s="12">
        <v>13.73</v>
      </c>
      <c r="V16" s="12">
        <v>13.73</v>
      </c>
      <c r="W16" s="12">
        <v>13.73</v>
      </c>
      <c r="X16" s="12">
        <v>13.73</v>
      </c>
      <c r="Y16" s="12">
        <v>13.77</v>
      </c>
      <c r="Z16" s="12">
        <v>13.77</v>
      </c>
      <c r="AC16" s="12" t="s">
        <v>31</v>
      </c>
      <c r="AD16" s="12">
        <f t="shared" si="2"/>
        <v>-1.5279876910260979</v>
      </c>
      <c r="AE16" s="12">
        <f t="shared" si="2"/>
        <v>-1.5759439014678669</v>
      </c>
      <c r="AF16" s="12">
        <f t="shared" si="2"/>
        <v>-1.6580541634653856</v>
      </c>
      <c r="AG16" s="12">
        <f t="shared" si="2"/>
        <v>-1.70904076571497</v>
      </c>
      <c r="AH16" s="12">
        <f t="shared" si="2"/>
        <v>-1.7461710220976325</v>
      </c>
      <c r="AI16" s="12">
        <f t="shared" si="2"/>
        <v>-1.7294095010861656</v>
      </c>
      <c r="AJ16" s="12">
        <f t="shared" si="0"/>
        <v>-1.8279573446354418</v>
      </c>
      <c r="AK16" s="12">
        <f t="shared" si="0"/>
        <v>-1.8857410936180243</v>
      </c>
      <c r="AL16" s="12">
        <f t="shared" si="0"/>
        <v>-1.9629264759895169</v>
      </c>
      <c r="AM16" s="12">
        <f t="shared" si="0"/>
        <v>-1.9772867352955406</v>
      </c>
      <c r="AN16" s="12">
        <f t="shared" si="0"/>
        <v>-2.0441208274105773</v>
      </c>
      <c r="AO16" s="12">
        <f t="shared" si="0"/>
        <v>-2.0462972827075925</v>
      </c>
      <c r="AP16" s="12">
        <f t="shared" si="0"/>
        <v>-2.1088501937503326</v>
      </c>
      <c r="AQ16" s="12">
        <f t="shared" si="0"/>
        <v>-2.1189140527997545</v>
      </c>
      <c r="AR16" s="12">
        <f t="shared" si="0"/>
        <v>-2.1488571854542942</v>
      </c>
      <c r="AS16" s="12">
        <f t="shared" si="0"/>
        <v>-2.1366936111666313</v>
      </c>
      <c r="AT16" s="12">
        <f t="shared" si="0"/>
        <v>-2.1544193778838601</v>
      </c>
      <c r="AU16" s="12">
        <f t="shared" si="1"/>
        <v>-2.1860847050397711</v>
      </c>
      <c r="AV16" s="12">
        <f t="shared" si="1"/>
        <v>-0.3636371746145054</v>
      </c>
      <c r="AW16" s="12">
        <f t="shared" si="1"/>
        <v>-0.36173426640488393</v>
      </c>
      <c r="AX16" s="12">
        <f t="shared" si="1"/>
        <v>-0.38115761331673226</v>
      </c>
      <c r="AY16" s="12">
        <f t="shared" si="1"/>
        <v>-0.39011411860164541</v>
      </c>
      <c r="AZ16" s="12">
        <f t="shared" si="1"/>
        <v>-0.39682799685475956</v>
      </c>
      <c r="BA16" s="12">
        <f t="shared" si="1"/>
        <v>-0.39039866103147502</v>
      </c>
      <c r="BB16" s="12">
        <f t="shared" si="1"/>
        <v>-0.3907892803463392</v>
      </c>
    </row>
    <row r="17" spans="1:54">
      <c r="A17" s="12" t="s">
        <v>32</v>
      </c>
      <c r="B17" s="12">
        <v>0.53</v>
      </c>
      <c r="C17" s="12">
        <v>0.54</v>
      </c>
      <c r="D17" s="12">
        <v>0.55000000000000004</v>
      </c>
      <c r="E17" s="12">
        <v>0.55000000000000004</v>
      </c>
      <c r="F17" s="12">
        <v>1.64</v>
      </c>
      <c r="G17" s="12">
        <v>9.5500000000000007</v>
      </c>
      <c r="H17" s="12">
        <v>13.89</v>
      </c>
      <c r="I17" s="12">
        <v>15.56</v>
      </c>
      <c r="J17" s="12">
        <v>16.95</v>
      </c>
      <c r="K17" s="12">
        <v>16.97</v>
      </c>
      <c r="L17" s="12">
        <v>16.97</v>
      </c>
      <c r="M17" s="12">
        <v>16.97</v>
      </c>
      <c r="N17" s="12">
        <v>16.97</v>
      </c>
      <c r="O17" s="12">
        <v>16.989999999999998</v>
      </c>
      <c r="P17" s="12">
        <v>16.989999999999998</v>
      </c>
      <c r="Q17" s="12">
        <v>16.989999999999998</v>
      </c>
      <c r="R17" s="12">
        <v>16.989999999999998</v>
      </c>
      <c r="S17" s="12">
        <v>16.989999999999998</v>
      </c>
      <c r="T17" s="12">
        <v>16.989999999999998</v>
      </c>
      <c r="U17" s="12">
        <v>16.989999999999998</v>
      </c>
      <c r="V17" s="12">
        <v>16.989999999999998</v>
      </c>
      <c r="W17" s="12">
        <v>16.989999999999998</v>
      </c>
      <c r="X17" s="12">
        <v>16.989999999999998</v>
      </c>
      <c r="Y17" s="12">
        <v>16.989999999999998</v>
      </c>
      <c r="Z17" s="12">
        <v>16.989999999999998</v>
      </c>
      <c r="AC17" s="12" t="s">
        <v>32</v>
      </c>
      <c r="AD17" s="12">
        <f t="shared" si="2"/>
        <v>-2.1952351144044484</v>
      </c>
      <c r="AE17" s="12">
        <f t="shared" si="2"/>
        <v>-2.2429596862324388</v>
      </c>
      <c r="AF17" s="12">
        <f t="shared" si="2"/>
        <v>-2.3221680553072162</v>
      </c>
      <c r="AG17" s="12">
        <f t="shared" si="2"/>
        <v>-2.3764806953804927</v>
      </c>
      <c r="AH17" s="12">
        <f t="shared" si="2"/>
        <v>-2.2239216665411883</v>
      </c>
      <c r="AI17" s="12">
        <f t="shared" si="2"/>
        <v>-0.74373908559927615</v>
      </c>
      <c r="AJ17" s="12">
        <f t="shared" si="0"/>
        <v>0.16804625578078067</v>
      </c>
      <c r="AK17" s="12">
        <f t="shared" si="0"/>
        <v>0.44301220951056525</v>
      </c>
      <c r="AL17" s="12">
        <f t="shared" si="0"/>
        <v>0.7024504244854296</v>
      </c>
      <c r="AM17" s="12">
        <f t="shared" si="0"/>
        <v>0.69155178312472321</v>
      </c>
      <c r="AN17" s="12">
        <f t="shared" si="0"/>
        <v>0.65609684621726505</v>
      </c>
      <c r="AO17" s="12">
        <f t="shared" si="0"/>
        <v>0.63932207008196129</v>
      </c>
      <c r="AP17" s="12">
        <f t="shared" si="0"/>
        <v>0.61847596441315622</v>
      </c>
      <c r="AQ17" s="12">
        <f t="shared" si="0"/>
        <v>0.61221635851522804</v>
      </c>
      <c r="AR17" s="12">
        <f t="shared" si="0"/>
        <v>0.60201823999664528</v>
      </c>
      <c r="AS17" s="12">
        <f t="shared" si="0"/>
        <v>0.59594416067801237</v>
      </c>
      <c r="AT17" s="12">
        <f t="shared" si="0"/>
        <v>0.58590811669888043</v>
      </c>
      <c r="AU17" s="12">
        <f t="shared" si="1"/>
        <v>0.58086535313722187</v>
      </c>
      <c r="AV17" s="12">
        <f t="shared" si="1"/>
        <v>0.56320291510265685</v>
      </c>
      <c r="AW17" s="12">
        <f t="shared" si="1"/>
        <v>0.5534293654531468</v>
      </c>
      <c r="AX17" s="12">
        <f t="shared" si="1"/>
        <v>0.54574101582732337</v>
      </c>
      <c r="AY17" s="12">
        <f t="shared" si="1"/>
        <v>0.53896166792408173</v>
      </c>
      <c r="AZ17" s="12">
        <f t="shared" si="1"/>
        <v>0.53386212526503296</v>
      </c>
      <c r="BA17" s="12">
        <f t="shared" si="1"/>
        <v>0.53179645735559555</v>
      </c>
      <c r="BB17" s="12">
        <f t="shared" si="1"/>
        <v>0.53155526195800362</v>
      </c>
    </row>
    <row r="18" spans="1:54">
      <c r="A18" s="12" t="s">
        <v>45</v>
      </c>
      <c r="B18" s="12">
        <v>8.16</v>
      </c>
      <c r="C18" s="12">
        <v>8.16</v>
      </c>
      <c r="D18" s="12">
        <v>8.57</v>
      </c>
      <c r="E18" s="12">
        <v>8.59</v>
      </c>
      <c r="F18" s="12">
        <v>8.98</v>
      </c>
      <c r="G18" s="12">
        <v>8.98</v>
      </c>
      <c r="H18" s="12">
        <v>9.1</v>
      </c>
      <c r="I18" s="12">
        <v>9.1</v>
      </c>
      <c r="J18" s="12">
        <v>9.1</v>
      </c>
      <c r="K18" s="12">
        <v>9.1</v>
      </c>
      <c r="L18" s="12">
        <v>9.1199999999999992</v>
      </c>
      <c r="M18" s="12">
        <v>9.1300000000000008</v>
      </c>
      <c r="N18" s="12">
        <v>9.17</v>
      </c>
      <c r="O18" s="12">
        <v>9.33</v>
      </c>
      <c r="P18" s="12">
        <v>9.33</v>
      </c>
      <c r="Q18" s="12">
        <v>9.3699999999999992</v>
      </c>
      <c r="R18" s="12">
        <v>9.3699999999999992</v>
      </c>
      <c r="S18" s="12">
        <v>9.49</v>
      </c>
      <c r="T18" s="12">
        <v>9.5500000000000007</v>
      </c>
      <c r="U18" s="12">
        <v>9.6</v>
      </c>
      <c r="V18" s="12">
        <v>10.32</v>
      </c>
      <c r="W18" s="12">
        <v>10.34</v>
      </c>
      <c r="X18" s="12">
        <v>10.34</v>
      </c>
      <c r="Y18" s="12">
        <v>10.34</v>
      </c>
      <c r="Z18" s="12">
        <v>10.34</v>
      </c>
      <c r="AC18" s="12" t="s">
        <v>45</v>
      </c>
      <c r="AD18" s="12">
        <f t="shared" si="2"/>
        <v>-0.60922332612506669</v>
      </c>
      <c r="AE18" s="12">
        <f t="shared" si="2"/>
        <v>-0.65462834876180154</v>
      </c>
      <c r="AF18" s="12">
        <f t="shared" si="2"/>
        <v>-0.65251494791803655</v>
      </c>
      <c r="AG18" s="12">
        <f t="shared" si="2"/>
        <v>-0.69428099804168275</v>
      </c>
      <c r="AH18" s="12">
        <f t="shared" si="2"/>
        <v>-0.6653928975564336</v>
      </c>
      <c r="AI18" s="12">
        <f t="shared" si="2"/>
        <v>-0.87439772207079414</v>
      </c>
      <c r="AJ18" s="12">
        <f t="shared" si="0"/>
        <v>-0.93981669277005431</v>
      </c>
      <c r="AK18" s="12">
        <f t="shared" si="0"/>
        <v>-1.0175456874030939</v>
      </c>
      <c r="AL18" s="12">
        <f t="shared" si="0"/>
        <v>-1.087387784986626</v>
      </c>
      <c r="AM18" s="12">
        <f t="shared" si="0"/>
        <v>-1.1036413057613859</v>
      </c>
      <c r="AN18" s="12">
        <f t="shared" si="0"/>
        <v>-1.1555876613022702</v>
      </c>
      <c r="AO18" s="12">
        <f t="shared" si="0"/>
        <v>-1.1899790355540161</v>
      </c>
      <c r="AP18" s="12">
        <f t="shared" si="0"/>
        <v>-1.2443212364340601</v>
      </c>
      <c r="AQ18" s="12">
        <f t="shared" si="0"/>
        <v>-1.2326212914559151</v>
      </c>
      <c r="AR18" s="12">
        <f t="shared" si="0"/>
        <v>-1.2561568710222433</v>
      </c>
      <c r="AS18" s="12">
        <f t="shared" si="0"/>
        <v>-1.3196675984255923</v>
      </c>
      <c r="AT18" s="12">
        <f t="shared" si="0"/>
        <v>-1.3475451711456086</v>
      </c>
      <c r="AU18" s="12">
        <f t="shared" si="1"/>
        <v>-1.3424085519904374</v>
      </c>
      <c r="AV18" s="12">
        <f t="shared" si="1"/>
        <v>-1.5138122257092974</v>
      </c>
      <c r="AW18" s="12">
        <f t="shared" si="1"/>
        <v>-1.5211286834520219</v>
      </c>
      <c r="AX18" s="12">
        <f t="shared" si="1"/>
        <v>-1.3507049523907297</v>
      </c>
      <c r="AY18" s="12">
        <f t="shared" si="1"/>
        <v>-1.3562389395593808</v>
      </c>
      <c r="AZ18" s="12">
        <f t="shared" si="1"/>
        <v>-1.3646315287523358</v>
      </c>
      <c r="BA18" s="12">
        <f t="shared" si="1"/>
        <v>-1.3727369393133548</v>
      </c>
      <c r="BB18" s="12">
        <f t="shared" si="1"/>
        <v>-1.3732867275835741</v>
      </c>
    </row>
    <row r="19" spans="1:54">
      <c r="A19" s="12" t="s">
        <v>12</v>
      </c>
      <c r="B19" s="12">
        <v>11.09</v>
      </c>
      <c r="C19" s="12">
        <v>12.43</v>
      </c>
      <c r="D19" s="12">
        <v>12.45</v>
      </c>
      <c r="E19" s="12">
        <v>13.07</v>
      </c>
      <c r="F19" s="12">
        <v>13.09</v>
      </c>
      <c r="G19" s="12">
        <v>16.41</v>
      </c>
      <c r="H19" s="12">
        <v>16.47</v>
      </c>
      <c r="I19" s="12">
        <v>16.559999999999999</v>
      </c>
      <c r="J19" s="12">
        <v>16.84</v>
      </c>
      <c r="K19" s="12">
        <v>16.84</v>
      </c>
      <c r="L19" s="12">
        <v>16.850000000000001</v>
      </c>
      <c r="M19" s="12">
        <v>16.850000000000001</v>
      </c>
      <c r="N19" s="12">
        <v>16.920000000000002</v>
      </c>
      <c r="O19" s="12">
        <v>16.93</v>
      </c>
      <c r="P19" s="12">
        <v>16.940000000000001</v>
      </c>
      <c r="Q19" s="12">
        <v>16.96</v>
      </c>
      <c r="R19" s="12">
        <v>16.989999999999998</v>
      </c>
      <c r="S19" s="12">
        <v>16.989999999999998</v>
      </c>
      <c r="T19" s="12">
        <v>16.989999999999998</v>
      </c>
      <c r="U19" s="12">
        <v>17</v>
      </c>
      <c r="V19" s="12">
        <v>17</v>
      </c>
      <c r="W19" s="12">
        <v>17</v>
      </c>
      <c r="X19" s="12">
        <v>17</v>
      </c>
      <c r="Y19" s="12">
        <v>17</v>
      </c>
      <c r="Z19" s="12">
        <v>17</v>
      </c>
      <c r="AC19" s="12" t="s">
        <v>12</v>
      </c>
      <c r="AD19" s="12">
        <f t="shared" si="2"/>
        <v>-1.7817020650994894E-4</v>
      </c>
      <c r="AE19" s="12">
        <f t="shared" si="2"/>
        <v>0.23542083903342437</v>
      </c>
      <c r="AF19" s="12">
        <f t="shared" si="2"/>
        <v>0.15524740328770106</v>
      </c>
      <c r="AG19" s="12">
        <f t="shared" si="2"/>
        <v>0.24306410694312697</v>
      </c>
      <c r="AH19" s="12">
        <f t="shared" si="2"/>
        <v>0.20729827962712785</v>
      </c>
      <c r="AI19" s="12">
        <f t="shared" si="2"/>
        <v>0.82874906561934247</v>
      </c>
      <c r="AJ19" s="12">
        <f t="shared" si="2"/>
        <v>0.76476575625283738</v>
      </c>
      <c r="AK19" s="12">
        <f t="shared" si="2"/>
        <v>0.66910476321236967</v>
      </c>
      <c r="AL19" s="12">
        <f t="shared" si="2"/>
        <v>0.67736988906607609</v>
      </c>
      <c r="AM19" s="12">
        <f t="shared" si="2"/>
        <v>0.66189802180894275</v>
      </c>
      <c r="AN19" s="12">
        <f t="shared" si="2"/>
        <v>0.62840230597492874</v>
      </c>
      <c r="AO19" s="12">
        <f t="shared" si="2"/>
        <v>0.61132256336304391</v>
      </c>
      <c r="AP19" s="12">
        <f t="shared" si="2"/>
        <v>0.60653495671541835</v>
      </c>
      <c r="AQ19" s="12">
        <f t="shared" si="2"/>
        <v>0.59776593305853531</v>
      </c>
      <c r="AR19" s="12">
        <f t="shared" si="2"/>
        <v>0.58988915963751487</v>
      </c>
      <c r="AS19" s="12">
        <f t="shared" si="2"/>
        <v>0.58840238209886486</v>
      </c>
      <c r="AT19" s="12">
        <f t="shared" ref="AT19:BB37" si="3">(R19-R$38)/R$39</f>
        <v>0.58590811669888043</v>
      </c>
      <c r="AU19" s="12">
        <f t="shared" si="3"/>
        <v>0.58086535313722187</v>
      </c>
      <c r="AV19" s="12">
        <f t="shared" si="3"/>
        <v>0.56320291510265685</v>
      </c>
      <c r="AW19" s="12">
        <f t="shared" si="3"/>
        <v>0.55623661585761974</v>
      </c>
      <c r="AX19" s="12">
        <f t="shared" si="3"/>
        <v>0.54858426315598652</v>
      </c>
      <c r="AY19" s="12">
        <f t="shared" si="3"/>
        <v>0.54181159364962117</v>
      </c>
      <c r="AZ19" s="12">
        <f t="shared" si="3"/>
        <v>0.53671700294024749</v>
      </c>
      <c r="BA19" s="12">
        <f t="shared" si="3"/>
        <v>0.53466041735058689</v>
      </c>
      <c r="BB19" s="12">
        <f t="shared" si="3"/>
        <v>0.5344196860024274</v>
      </c>
    </row>
    <row r="20" spans="1:54">
      <c r="A20" s="12" t="s">
        <v>33</v>
      </c>
      <c r="B20" s="12">
        <v>16.78</v>
      </c>
      <c r="C20" s="12">
        <v>16.78</v>
      </c>
      <c r="D20" s="12">
        <v>16.79</v>
      </c>
      <c r="E20" s="12">
        <v>16.8</v>
      </c>
      <c r="F20" s="12">
        <v>16.82</v>
      </c>
      <c r="G20" s="12">
        <v>16.82</v>
      </c>
      <c r="H20" s="12">
        <v>16.82</v>
      </c>
      <c r="I20" s="12">
        <v>16.829999999999998</v>
      </c>
      <c r="J20" s="12">
        <v>16.829999999999998</v>
      </c>
      <c r="K20" s="12">
        <v>16.829999999999998</v>
      </c>
      <c r="L20" s="12">
        <v>16.829999999999998</v>
      </c>
      <c r="M20" s="12">
        <v>16.829999999999998</v>
      </c>
      <c r="N20" s="12">
        <v>16.829999999999998</v>
      </c>
      <c r="O20" s="12">
        <v>16.84</v>
      </c>
      <c r="P20" s="12">
        <v>16.84</v>
      </c>
      <c r="Q20" s="12">
        <v>16.84</v>
      </c>
      <c r="R20" s="12">
        <v>16.84</v>
      </c>
      <c r="S20" s="12">
        <v>16.86</v>
      </c>
      <c r="T20" s="12">
        <v>16.86</v>
      </c>
      <c r="U20" s="12">
        <v>16.86</v>
      </c>
      <c r="V20" s="12">
        <v>16.86</v>
      </c>
      <c r="W20" s="12">
        <v>16.86</v>
      </c>
      <c r="X20" s="12">
        <v>16.86</v>
      </c>
      <c r="Y20" s="12">
        <v>16.86</v>
      </c>
      <c r="Z20" s="12">
        <v>16.86</v>
      </c>
      <c r="AC20" s="12" t="s">
        <v>33</v>
      </c>
      <c r="AD20" s="12">
        <f t="shared" si="2"/>
        <v>1.1825750506728721</v>
      </c>
      <c r="AE20" s="12">
        <f t="shared" si="2"/>
        <v>1.1421454214477649</v>
      </c>
      <c r="AF20" s="12">
        <f t="shared" si="2"/>
        <v>1.0587753940693769</v>
      </c>
      <c r="AG20" s="12">
        <f t="shared" si="2"/>
        <v>1.0234875983702119</v>
      </c>
      <c r="AH20" s="12">
        <f t="shared" si="2"/>
        <v>0.99930268130466682</v>
      </c>
      <c r="AI20" s="12">
        <f t="shared" si="2"/>
        <v>0.92273159360762735</v>
      </c>
      <c r="AJ20" s="12">
        <f t="shared" si="2"/>
        <v>0.84571607608431831</v>
      </c>
      <c r="AK20" s="12">
        <f t="shared" si="2"/>
        <v>0.73014975271185689</v>
      </c>
      <c r="AL20" s="12">
        <f t="shared" si="2"/>
        <v>0.67508984039158904</v>
      </c>
      <c r="AM20" s="12">
        <f t="shared" si="2"/>
        <v>0.65961696324619001</v>
      </c>
      <c r="AN20" s="12">
        <f t="shared" si="2"/>
        <v>0.62378654926787191</v>
      </c>
      <c r="AO20" s="12">
        <f t="shared" si="2"/>
        <v>0.60665597890989009</v>
      </c>
      <c r="AP20" s="12">
        <f t="shared" si="2"/>
        <v>0.58504114285948816</v>
      </c>
      <c r="AQ20" s="12">
        <f t="shared" si="2"/>
        <v>0.57609029487349583</v>
      </c>
      <c r="AR20" s="12">
        <f t="shared" si="2"/>
        <v>0.56563099891925228</v>
      </c>
      <c r="AS20" s="12">
        <f t="shared" si="2"/>
        <v>0.5582352677822725</v>
      </c>
      <c r="AT20" s="12">
        <f t="shared" si="3"/>
        <v>0.54784801260745386</v>
      </c>
      <c r="AU20" s="12">
        <f t="shared" si="3"/>
        <v>0.5475286054483427</v>
      </c>
      <c r="AV20" s="12">
        <f t="shared" si="3"/>
        <v>0.52691098387879232</v>
      </c>
      <c r="AW20" s="12">
        <f t="shared" si="3"/>
        <v>0.51693511019500471</v>
      </c>
      <c r="AX20" s="12">
        <f t="shared" si="3"/>
        <v>0.50877880055470792</v>
      </c>
      <c r="AY20" s="12">
        <f t="shared" si="3"/>
        <v>0.50191263349207449</v>
      </c>
      <c r="AZ20" s="12">
        <f t="shared" si="3"/>
        <v>0.49674871548725003</v>
      </c>
      <c r="BA20" s="12">
        <f t="shared" si="3"/>
        <v>0.49456497742071409</v>
      </c>
      <c r="BB20" s="12">
        <f t="shared" si="3"/>
        <v>0.49431774938049933</v>
      </c>
    </row>
    <row r="21" spans="1:54">
      <c r="A21" s="12" t="s">
        <v>14</v>
      </c>
      <c r="B21" s="12">
        <v>14.16</v>
      </c>
      <c r="C21" s="12">
        <v>14.16</v>
      </c>
      <c r="D21" s="12">
        <v>14.16</v>
      </c>
      <c r="E21" s="12">
        <v>14.16</v>
      </c>
      <c r="F21" s="12">
        <v>14.16</v>
      </c>
      <c r="G21" s="12">
        <v>14.17</v>
      </c>
      <c r="H21" s="12">
        <v>14.27</v>
      </c>
      <c r="I21" s="12">
        <v>16.71</v>
      </c>
      <c r="J21" s="12">
        <v>16.71</v>
      </c>
      <c r="K21" s="12">
        <v>16.739999999999998</v>
      </c>
      <c r="L21" s="12">
        <v>16.739999999999998</v>
      </c>
      <c r="M21" s="12">
        <v>16.75</v>
      </c>
      <c r="N21" s="12">
        <v>16.75</v>
      </c>
      <c r="O21" s="12">
        <v>16.809999999999999</v>
      </c>
      <c r="P21" s="12">
        <v>16.82</v>
      </c>
      <c r="Q21" s="12">
        <v>16.829999999999998</v>
      </c>
      <c r="R21" s="12">
        <v>16.829999999999998</v>
      </c>
      <c r="S21" s="12">
        <v>16.829999999999998</v>
      </c>
      <c r="T21" s="12">
        <v>16.829999999999998</v>
      </c>
      <c r="U21" s="12">
        <v>16.829999999999998</v>
      </c>
      <c r="V21" s="12">
        <v>16.829999999999998</v>
      </c>
      <c r="W21" s="12">
        <v>16.829999999999998</v>
      </c>
      <c r="X21" s="12">
        <v>16.829999999999998</v>
      </c>
      <c r="Y21" s="12">
        <v>16.829999999999998</v>
      </c>
      <c r="Z21" s="12">
        <v>16.829999999999998</v>
      </c>
      <c r="AC21" s="12" t="s">
        <v>14</v>
      </c>
      <c r="AD21" s="12">
        <f t="shared" si="2"/>
        <v>0.63796811944194387</v>
      </c>
      <c r="AE21" s="12">
        <f t="shared" si="2"/>
        <v>0.59602624767177126</v>
      </c>
      <c r="AF21" s="12">
        <f t="shared" si="2"/>
        <v>0.51124575910260117</v>
      </c>
      <c r="AG21" s="12">
        <f t="shared" si="2"/>
        <v>0.47112351864702035</v>
      </c>
      <c r="AH21" s="12">
        <f t="shared" si="2"/>
        <v>0.43449525276250767</v>
      </c>
      <c r="AI21" s="12">
        <f t="shared" si="2"/>
        <v>0.31528354685407917</v>
      </c>
      <c r="AJ21" s="12">
        <f t="shared" si="2"/>
        <v>0.25593517445495939</v>
      </c>
      <c r="AK21" s="12">
        <f t="shared" si="2"/>
        <v>0.70301864626764088</v>
      </c>
      <c r="AL21" s="12">
        <f t="shared" si="2"/>
        <v>0.64772925629774925</v>
      </c>
      <c r="AM21" s="12">
        <f t="shared" si="2"/>
        <v>0.63908743618141883</v>
      </c>
      <c r="AN21" s="12">
        <f t="shared" si="2"/>
        <v>0.6030156440861193</v>
      </c>
      <c r="AO21" s="12">
        <f t="shared" si="2"/>
        <v>0.58798964109727847</v>
      </c>
      <c r="AP21" s="12">
        <f t="shared" si="2"/>
        <v>0.56593553054310686</v>
      </c>
      <c r="AQ21" s="12">
        <f t="shared" si="2"/>
        <v>0.56886508214514897</v>
      </c>
      <c r="AR21" s="12">
        <f t="shared" si="2"/>
        <v>0.56077936677559992</v>
      </c>
      <c r="AS21" s="12">
        <f t="shared" si="2"/>
        <v>0.55572134158922271</v>
      </c>
      <c r="AT21" s="12">
        <f t="shared" si="3"/>
        <v>0.54531067233469166</v>
      </c>
      <c r="AU21" s="12">
        <f t="shared" si="3"/>
        <v>0.53983550982783179</v>
      </c>
      <c r="AV21" s="12">
        <f t="shared" si="3"/>
        <v>0.5185359228271309</v>
      </c>
      <c r="AW21" s="12">
        <f t="shared" si="3"/>
        <v>0.50851335898158689</v>
      </c>
      <c r="AX21" s="12">
        <f t="shared" si="3"/>
        <v>0.50024905856871937</v>
      </c>
      <c r="AY21" s="12">
        <f t="shared" si="3"/>
        <v>0.49336285631545701</v>
      </c>
      <c r="AZ21" s="12">
        <f t="shared" si="3"/>
        <v>0.48818408246160744</v>
      </c>
      <c r="BA21" s="12">
        <f t="shared" si="3"/>
        <v>0.48597309743574107</v>
      </c>
      <c r="BB21" s="12">
        <f t="shared" si="3"/>
        <v>0.48572447724722873</v>
      </c>
    </row>
    <row r="22" spans="1:54">
      <c r="A22" s="12" t="s">
        <v>16</v>
      </c>
      <c r="B22" s="12">
        <v>14.11</v>
      </c>
      <c r="C22" s="12">
        <v>14.6</v>
      </c>
      <c r="D22" s="12">
        <v>14.6</v>
      </c>
      <c r="E22" s="12">
        <v>14.72</v>
      </c>
      <c r="F22" s="12">
        <v>15.76</v>
      </c>
      <c r="G22" s="12">
        <v>15.76</v>
      </c>
      <c r="H22" s="12">
        <v>17</v>
      </c>
      <c r="I22" s="12">
        <v>17</v>
      </c>
      <c r="J22" s="12">
        <v>17</v>
      </c>
      <c r="K22" s="12">
        <v>17</v>
      </c>
      <c r="L22" s="12">
        <v>17</v>
      </c>
      <c r="M22" s="12">
        <v>17</v>
      </c>
      <c r="N22" s="12">
        <v>17</v>
      </c>
      <c r="O22" s="12">
        <v>17</v>
      </c>
      <c r="P22" s="12">
        <v>17</v>
      </c>
      <c r="Q22" s="12">
        <v>17</v>
      </c>
      <c r="R22" s="12">
        <v>17</v>
      </c>
      <c r="S22" s="12">
        <v>17</v>
      </c>
      <c r="T22" s="12">
        <v>17</v>
      </c>
      <c r="U22" s="12">
        <v>17</v>
      </c>
      <c r="V22" s="12">
        <v>17</v>
      </c>
      <c r="W22" s="12">
        <v>17</v>
      </c>
      <c r="X22" s="12">
        <v>17</v>
      </c>
      <c r="Y22" s="12">
        <v>17</v>
      </c>
      <c r="Z22" s="12">
        <v>17</v>
      </c>
      <c r="AC22" s="12" t="s">
        <v>16</v>
      </c>
      <c r="AD22" s="12">
        <f t="shared" si="2"/>
        <v>0.62757485739555197</v>
      </c>
      <c r="AE22" s="12">
        <f t="shared" si="2"/>
        <v>0.68774091807689985</v>
      </c>
      <c r="AF22" s="12">
        <f t="shared" si="2"/>
        <v>0.60284767521871563</v>
      </c>
      <c r="AG22" s="12">
        <f t="shared" si="2"/>
        <v>0.58829165677012163</v>
      </c>
      <c r="AH22" s="12">
        <f t="shared" si="2"/>
        <v>0.77422904436681383</v>
      </c>
      <c r="AI22" s="12">
        <f t="shared" si="2"/>
        <v>0.67975237490620799</v>
      </c>
      <c r="AJ22" s="12">
        <f t="shared" si="2"/>
        <v>0.88734766914050833</v>
      </c>
      <c r="AK22" s="12">
        <f t="shared" si="2"/>
        <v>0.76858548684116412</v>
      </c>
      <c r="AL22" s="12">
        <f t="shared" si="2"/>
        <v>0.71385066785786322</v>
      </c>
      <c r="AM22" s="12">
        <f t="shared" si="2"/>
        <v>0.69839495881298053</v>
      </c>
      <c r="AN22" s="12">
        <f t="shared" si="2"/>
        <v>0.66302048127784952</v>
      </c>
      <c r="AO22" s="12">
        <f t="shared" si="2"/>
        <v>0.64632194676169108</v>
      </c>
      <c r="AP22" s="12">
        <f t="shared" si="2"/>
        <v>0.62564056903179965</v>
      </c>
      <c r="AQ22" s="12">
        <f t="shared" si="2"/>
        <v>0.61462476275801059</v>
      </c>
      <c r="AR22" s="12">
        <f t="shared" si="2"/>
        <v>0.60444405606847196</v>
      </c>
      <c r="AS22" s="12">
        <f t="shared" si="2"/>
        <v>0.59845808687106206</v>
      </c>
      <c r="AT22" s="12">
        <f t="shared" si="3"/>
        <v>0.58844545697164263</v>
      </c>
      <c r="AU22" s="12">
        <f t="shared" si="3"/>
        <v>0.58342971834405921</v>
      </c>
      <c r="AV22" s="12">
        <f t="shared" si="3"/>
        <v>0.56599460211987762</v>
      </c>
      <c r="AW22" s="12">
        <f t="shared" si="3"/>
        <v>0.55623661585761974</v>
      </c>
      <c r="AX22" s="12">
        <f t="shared" si="3"/>
        <v>0.54858426315598652</v>
      </c>
      <c r="AY22" s="12">
        <f t="shared" si="3"/>
        <v>0.54181159364962117</v>
      </c>
      <c r="AZ22" s="12">
        <f t="shared" si="3"/>
        <v>0.53671700294024749</v>
      </c>
      <c r="BA22" s="12">
        <f t="shared" si="3"/>
        <v>0.53466041735058689</v>
      </c>
      <c r="BB22" s="12">
        <f t="shared" si="3"/>
        <v>0.5344196860024274</v>
      </c>
    </row>
    <row r="23" spans="1:54">
      <c r="A23" s="12" t="s">
        <v>35</v>
      </c>
      <c r="B23" s="12">
        <v>3.17</v>
      </c>
      <c r="C23" s="12">
        <v>3.17</v>
      </c>
      <c r="D23" s="12">
        <v>3.32</v>
      </c>
      <c r="E23" s="12">
        <v>3.57</v>
      </c>
      <c r="F23" s="12">
        <v>4.03</v>
      </c>
      <c r="G23" s="12">
        <v>4.6500000000000004</v>
      </c>
      <c r="H23" s="12">
        <v>4.84</v>
      </c>
      <c r="I23" s="12">
        <v>5.57</v>
      </c>
      <c r="J23" s="12">
        <v>5.86</v>
      </c>
      <c r="K23" s="12">
        <v>5.95</v>
      </c>
      <c r="L23" s="12">
        <v>6.8</v>
      </c>
      <c r="M23" s="12">
        <v>6.93</v>
      </c>
      <c r="N23" s="12">
        <v>8.1</v>
      </c>
      <c r="O23" s="12">
        <v>8.5</v>
      </c>
      <c r="P23" s="12">
        <v>8.92</v>
      </c>
      <c r="Q23" s="12">
        <v>9.14</v>
      </c>
      <c r="R23" s="12">
        <v>9.2799999999999994</v>
      </c>
      <c r="S23" s="12">
        <v>9.6300000000000008</v>
      </c>
      <c r="T23" s="12">
        <v>9.85</v>
      </c>
      <c r="U23" s="12">
        <v>10</v>
      </c>
      <c r="V23" s="12">
        <v>10.039999999999999</v>
      </c>
      <c r="W23" s="12">
        <v>10.039999999999999</v>
      </c>
      <c r="X23" s="12">
        <v>10.050000000000001</v>
      </c>
      <c r="Y23" s="12">
        <v>10.050000000000001</v>
      </c>
      <c r="Z23" s="12">
        <v>10.050000000000001</v>
      </c>
      <c r="AC23" s="12" t="s">
        <v>35</v>
      </c>
      <c r="AD23" s="12">
        <f t="shared" si="2"/>
        <v>-1.6464708783549638</v>
      </c>
      <c r="AE23" s="12">
        <f t="shared" si="2"/>
        <v>-1.6947560881290562</v>
      </c>
      <c r="AF23" s="12">
        <f t="shared" si="2"/>
        <v>-1.7454923561216766</v>
      </c>
      <c r="AG23" s="12">
        <f t="shared" si="2"/>
        <v>-1.7446096647880542</v>
      </c>
      <c r="AH23" s="12">
        <f t="shared" si="2"/>
        <v>-1.7164443153322557</v>
      </c>
      <c r="AI23" s="12">
        <f t="shared" si="2"/>
        <v>-1.8669449078982896</v>
      </c>
      <c r="AJ23" s="12">
        <f t="shared" si="2"/>
        <v>-1.9250977284332185</v>
      </c>
      <c r="AK23" s="12">
        <f t="shared" si="2"/>
        <v>-1.8156524019704647</v>
      </c>
      <c r="AL23" s="12">
        <f t="shared" si="2"/>
        <v>-1.826123555520315</v>
      </c>
      <c r="AM23" s="12">
        <f t="shared" si="2"/>
        <v>-1.8221747530283798</v>
      </c>
      <c r="AN23" s="12">
        <f t="shared" si="2"/>
        <v>-1.6910154393207824</v>
      </c>
      <c r="AO23" s="12">
        <f t="shared" si="2"/>
        <v>-1.7033033254008469</v>
      </c>
      <c r="AP23" s="12">
        <f t="shared" si="2"/>
        <v>-1.4998588011656655</v>
      </c>
      <c r="AQ23" s="12">
        <f t="shared" si="2"/>
        <v>-1.4325188436068355</v>
      </c>
      <c r="AR23" s="12">
        <f t="shared" si="2"/>
        <v>-1.3556153299671185</v>
      </c>
      <c r="AS23" s="12">
        <f t="shared" si="2"/>
        <v>-1.377487900865727</v>
      </c>
      <c r="AT23" s="12">
        <f t="shared" si="3"/>
        <v>-1.3703812336004648</v>
      </c>
      <c r="AU23" s="12">
        <f t="shared" si="3"/>
        <v>-1.3065074390947211</v>
      </c>
      <c r="AV23" s="12">
        <f t="shared" si="3"/>
        <v>-1.4300616151926866</v>
      </c>
      <c r="AW23" s="12">
        <f t="shared" si="3"/>
        <v>-1.4088386672731223</v>
      </c>
      <c r="AX23" s="12">
        <f t="shared" si="3"/>
        <v>-1.4303158775932872</v>
      </c>
      <c r="AY23" s="12">
        <f t="shared" si="3"/>
        <v>-1.4417367113255524</v>
      </c>
      <c r="AZ23" s="12">
        <f t="shared" si="3"/>
        <v>-1.4474229813335442</v>
      </c>
      <c r="BA23" s="12">
        <f t="shared" si="3"/>
        <v>-1.4557917791680908</v>
      </c>
      <c r="BB23" s="12">
        <f t="shared" si="3"/>
        <v>-1.4563550248718533</v>
      </c>
    </row>
    <row r="24" spans="1:54">
      <c r="A24" s="12" t="s">
        <v>19</v>
      </c>
      <c r="B24" s="12">
        <v>7.19</v>
      </c>
      <c r="C24" s="12">
        <v>7.41</v>
      </c>
      <c r="D24" s="12">
        <v>7.88</v>
      </c>
      <c r="E24" s="12">
        <v>8.17</v>
      </c>
      <c r="F24" s="12">
        <v>8.32</v>
      </c>
      <c r="G24" s="12">
        <v>8.8800000000000008</v>
      </c>
      <c r="H24" s="12">
        <v>10.52</v>
      </c>
      <c r="I24" s="12">
        <v>10.69</v>
      </c>
      <c r="J24" s="12">
        <v>13.82</v>
      </c>
      <c r="K24" s="12">
        <v>13.82</v>
      </c>
      <c r="L24" s="12">
        <v>16.54</v>
      </c>
      <c r="M24" s="12">
        <v>16.559999999999999</v>
      </c>
      <c r="N24" s="12">
        <v>16.940000000000001</v>
      </c>
      <c r="O24" s="12">
        <v>16.96</v>
      </c>
      <c r="P24" s="12">
        <v>16.96</v>
      </c>
      <c r="Q24" s="12">
        <v>16.97</v>
      </c>
      <c r="R24" s="12">
        <v>16.97</v>
      </c>
      <c r="S24" s="12">
        <v>16.97</v>
      </c>
      <c r="T24" s="12">
        <v>16.97</v>
      </c>
      <c r="U24" s="12">
        <v>16.97</v>
      </c>
      <c r="V24" s="12">
        <v>16.97</v>
      </c>
      <c r="W24" s="12">
        <v>16.97</v>
      </c>
      <c r="X24" s="12">
        <v>16.97</v>
      </c>
      <c r="Y24" s="12">
        <v>16.97</v>
      </c>
      <c r="Z24" s="12">
        <v>16.97</v>
      </c>
      <c r="AC24" s="12" t="s">
        <v>19</v>
      </c>
      <c r="AD24" s="12">
        <f t="shared" si="2"/>
        <v>-0.81085260982506668</v>
      </c>
      <c r="AE24" s="12">
        <f t="shared" si="2"/>
        <v>-0.81096017331599812</v>
      </c>
      <c r="AF24" s="12">
        <f t="shared" si="2"/>
        <v>-0.79616340728194368</v>
      </c>
      <c r="AG24" s="12">
        <f t="shared" si="2"/>
        <v>-0.78215710163400864</v>
      </c>
      <c r="AH24" s="12">
        <f t="shared" si="2"/>
        <v>-0.80553308659320988</v>
      </c>
      <c r="AI24" s="12">
        <f t="shared" si="2"/>
        <v>-0.89732028987281476</v>
      </c>
      <c r="AJ24" s="12">
        <f t="shared" si="2"/>
        <v>-0.61138968088233303</v>
      </c>
      <c r="AK24" s="12">
        <f t="shared" si="2"/>
        <v>-0.65805852701722434</v>
      </c>
      <c r="AL24" s="12">
        <f t="shared" si="2"/>
        <v>-1.1204810628905795E-2</v>
      </c>
      <c r="AM24" s="12">
        <f t="shared" si="2"/>
        <v>-2.6981664142270607E-2</v>
      </c>
      <c r="AN24" s="12">
        <f t="shared" si="2"/>
        <v>0.55685807701555812</v>
      </c>
      <c r="AO24" s="12">
        <f t="shared" si="2"/>
        <v>0.54365708879232466</v>
      </c>
      <c r="AP24" s="12">
        <f t="shared" si="2"/>
        <v>0.61131135979451368</v>
      </c>
      <c r="AQ24" s="12">
        <f t="shared" si="2"/>
        <v>0.60499114578688207</v>
      </c>
      <c r="AR24" s="12">
        <f t="shared" si="2"/>
        <v>0.59474079178116723</v>
      </c>
      <c r="AS24" s="12">
        <f t="shared" si="2"/>
        <v>0.59091630829191377</v>
      </c>
      <c r="AT24" s="12">
        <f t="shared" si="3"/>
        <v>0.58083343615335692</v>
      </c>
      <c r="AU24" s="12">
        <f t="shared" si="3"/>
        <v>0.57573662272354831</v>
      </c>
      <c r="AV24" s="12">
        <f t="shared" si="3"/>
        <v>0.55761954106821621</v>
      </c>
      <c r="AW24" s="12">
        <f t="shared" si="3"/>
        <v>0.54781486464420193</v>
      </c>
      <c r="AX24" s="12">
        <f t="shared" si="3"/>
        <v>0.54005452116999797</v>
      </c>
      <c r="AY24" s="12">
        <f t="shared" si="3"/>
        <v>0.53326181647300375</v>
      </c>
      <c r="AZ24" s="12">
        <f t="shared" si="3"/>
        <v>0.5281523699146049</v>
      </c>
      <c r="BA24" s="12">
        <f t="shared" si="3"/>
        <v>0.52606853736561388</v>
      </c>
      <c r="BB24" s="12">
        <f t="shared" si="3"/>
        <v>0.52582641386915685</v>
      </c>
    </row>
    <row r="25" spans="1:54">
      <c r="A25" s="12" t="s">
        <v>36</v>
      </c>
      <c r="B25" s="12">
        <v>15.2</v>
      </c>
      <c r="C25" s="12">
        <v>15.21</v>
      </c>
      <c r="D25" s="12">
        <v>15.28</v>
      </c>
      <c r="E25" s="12">
        <v>15.42</v>
      </c>
      <c r="F25" s="12">
        <v>15.42</v>
      </c>
      <c r="G25" s="12">
        <v>15.55</v>
      </c>
      <c r="H25" s="12">
        <v>16</v>
      </c>
      <c r="I25" s="12">
        <v>16</v>
      </c>
      <c r="J25" s="12">
        <v>16.04</v>
      </c>
      <c r="K25" s="12">
        <v>16.3</v>
      </c>
      <c r="L25" s="12">
        <v>16.32</v>
      </c>
      <c r="M25" s="12">
        <v>16.329999999999998</v>
      </c>
      <c r="N25" s="12">
        <v>16.39</v>
      </c>
      <c r="O25" s="12">
        <v>16.399999999999999</v>
      </c>
      <c r="P25" s="12">
        <v>16.399999999999999</v>
      </c>
      <c r="Q25" s="12">
        <v>16.41</v>
      </c>
      <c r="R25" s="12">
        <v>16.41</v>
      </c>
      <c r="S25" s="12">
        <v>16.41</v>
      </c>
      <c r="T25" s="12">
        <v>16.48</v>
      </c>
      <c r="U25" s="12">
        <v>16.48</v>
      </c>
      <c r="V25" s="12">
        <v>16.48</v>
      </c>
      <c r="W25" s="12">
        <v>16.48</v>
      </c>
      <c r="X25" s="12">
        <v>16.48</v>
      </c>
      <c r="Y25" s="12">
        <v>16.48</v>
      </c>
      <c r="Z25" s="12">
        <v>16.48</v>
      </c>
      <c r="AC25" s="12" t="s">
        <v>36</v>
      </c>
      <c r="AD25" s="12">
        <f t="shared" si="2"/>
        <v>0.85414797000689213</v>
      </c>
      <c r="AE25" s="12">
        <f t="shared" si="2"/>
        <v>0.81489080204764663</v>
      </c>
      <c r="AF25" s="12">
        <f t="shared" si="2"/>
        <v>0.74441427285271089</v>
      </c>
      <c r="AG25" s="12">
        <f t="shared" si="2"/>
        <v>0.73475182942399808</v>
      </c>
      <c r="AH25" s="12">
        <f t="shared" si="2"/>
        <v>0.70203561365089873</v>
      </c>
      <c r="AI25" s="12">
        <f t="shared" si="2"/>
        <v>0.6316149825219648</v>
      </c>
      <c r="AJ25" s="12">
        <f t="shared" si="2"/>
        <v>0.65606104105056373</v>
      </c>
      <c r="AK25" s="12">
        <f t="shared" si="2"/>
        <v>0.54249293313935931</v>
      </c>
      <c r="AL25" s="12">
        <f t="shared" si="2"/>
        <v>0.49496599510714029</v>
      </c>
      <c r="AM25" s="12">
        <f t="shared" si="2"/>
        <v>0.53872085942031533</v>
      </c>
      <c r="AN25" s="12">
        <f t="shared" si="2"/>
        <v>0.50608475323794078</v>
      </c>
      <c r="AO25" s="12">
        <f t="shared" si="2"/>
        <v>0.48999136758106498</v>
      </c>
      <c r="AP25" s="12">
        <f t="shared" si="2"/>
        <v>0.47996027511938927</v>
      </c>
      <c r="AQ25" s="12">
        <f t="shared" si="2"/>
        <v>0.47012050819107992</v>
      </c>
      <c r="AR25" s="12">
        <f t="shared" si="2"/>
        <v>0.45889509175889803</v>
      </c>
      <c r="AS25" s="12">
        <f t="shared" si="2"/>
        <v>0.45013644148115045</v>
      </c>
      <c r="AT25" s="12">
        <f t="shared" si="3"/>
        <v>0.43874238087869666</v>
      </c>
      <c r="AU25" s="12">
        <f t="shared" si="3"/>
        <v>0.43213217114068331</v>
      </c>
      <c r="AV25" s="12">
        <f t="shared" si="3"/>
        <v>0.42082687722441853</v>
      </c>
      <c r="AW25" s="12">
        <f t="shared" si="3"/>
        <v>0.41025959482505042</v>
      </c>
      <c r="AX25" s="12">
        <f t="shared" si="3"/>
        <v>0.40073540206552372</v>
      </c>
      <c r="AY25" s="12">
        <f t="shared" si="3"/>
        <v>0.39361545592159114</v>
      </c>
      <c r="AZ25" s="12">
        <f t="shared" si="3"/>
        <v>0.38826336382911492</v>
      </c>
      <c r="BA25" s="12">
        <f t="shared" si="3"/>
        <v>0.38573449761106005</v>
      </c>
      <c r="BB25" s="12">
        <f t="shared" si="3"/>
        <v>0.38546963569240944</v>
      </c>
    </row>
    <row r="26" spans="1:54">
      <c r="A26" s="12" t="s">
        <v>37</v>
      </c>
      <c r="B26" s="12">
        <v>7.37</v>
      </c>
      <c r="C26" s="12">
        <v>7.89</v>
      </c>
      <c r="D26" s="12">
        <v>8.11</v>
      </c>
      <c r="E26" s="12">
        <v>8.3699999999999992</v>
      </c>
      <c r="F26" s="12">
        <v>8.3699999999999992</v>
      </c>
      <c r="G26" s="12">
        <v>8.44</v>
      </c>
      <c r="H26" s="12">
        <v>8.52</v>
      </c>
      <c r="I26" s="12">
        <v>8.69</v>
      </c>
      <c r="J26" s="12">
        <v>8.69</v>
      </c>
      <c r="K26" s="12">
        <v>8.7899999999999991</v>
      </c>
      <c r="L26" s="12">
        <v>9.59</v>
      </c>
      <c r="M26" s="12">
        <v>10.33</v>
      </c>
      <c r="N26" s="12">
        <v>11.64</v>
      </c>
      <c r="O26" s="12">
        <v>11.97</v>
      </c>
      <c r="P26" s="12">
        <v>12.92</v>
      </c>
      <c r="Q26" s="12">
        <v>13.32</v>
      </c>
      <c r="R26" s="12">
        <v>14.46</v>
      </c>
      <c r="S26" s="12">
        <v>14.49</v>
      </c>
      <c r="T26" s="12">
        <v>14.57</v>
      </c>
      <c r="U26" s="12">
        <v>15.04</v>
      </c>
      <c r="V26" s="12">
        <v>15.18</v>
      </c>
      <c r="W26" s="12">
        <v>15.36</v>
      </c>
      <c r="X26" s="12">
        <v>15.4</v>
      </c>
      <c r="Y26" s="12">
        <v>15.47</v>
      </c>
      <c r="Z26" s="12">
        <v>15.49</v>
      </c>
      <c r="AC26" s="12" t="s">
        <v>37</v>
      </c>
      <c r="AD26" s="12">
        <f t="shared" si="2"/>
        <v>-0.77343686645805643</v>
      </c>
      <c r="AE26" s="12">
        <f t="shared" si="2"/>
        <v>-0.71090780560131239</v>
      </c>
      <c r="AF26" s="12">
        <f t="shared" si="2"/>
        <v>-0.74828058749397475</v>
      </c>
      <c r="AG26" s="12">
        <f t="shared" si="2"/>
        <v>-0.74031133801861548</v>
      </c>
      <c r="AH26" s="12">
        <f t="shared" si="2"/>
        <v>-0.79491640560557553</v>
      </c>
      <c r="AI26" s="12">
        <f t="shared" si="2"/>
        <v>-0.99817958820170605</v>
      </c>
      <c r="AJ26" s="12">
        <f t="shared" si="2"/>
        <v>-1.0739629370622223</v>
      </c>
      <c r="AK26" s="12">
        <f t="shared" si="2"/>
        <v>-1.110243634420834</v>
      </c>
      <c r="AL26" s="12">
        <f t="shared" si="2"/>
        <v>-1.1808697806405806</v>
      </c>
      <c r="AM26" s="12">
        <f t="shared" si="2"/>
        <v>-1.1743541212067092</v>
      </c>
      <c r="AN26" s="12">
        <f t="shared" si="2"/>
        <v>-1.0471173786864507</v>
      </c>
      <c r="AO26" s="12">
        <f t="shared" si="2"/>
        <v>-0.90998396836483597</v>
      </c>
      <c r="AP26" s="12">
        <f t="shared" si="2"/>
        <v>-0.6544354561657747</v>
      </c>
      <c r="AQ26" s="12">
        <f t="shared" si="2"/>
        <v>-0.59680257136142167</v>
      </c>
      <c r="AR26" s="12">
        <f t="shared" si="2"/>
        <v>-0.38528890123662818</v>
      </c>
      <c r="AS26" s="12">
        <f t="shared" si="2"/>
        <v>-0.32666675217109875</v>
      </c>
      <c r="AT26" s="12">
        <f t="shared" si="3"/>
        <v>-5.6038972309853573E-2</v>
      </c>
      <c r="AU26" s="12">
        <f t="shared" si="3"/>
        <v>-6.0225948571997583E-2</v>
      </c>
      <c r="AV26" s="12">
        <f t="shared" si="3"/>
        <v>-0.11238534306467207</v>
      </c>
      <c r="AW26" s="12">
        <f t="shared" si="3"/>
        <v>6.0155365810117059E-3</v>
      </c>
      <c r="AX26" s="12">
        <f t="shared" si="3"/>
        <v>3.1113249339366149E-2</v>
      </c>
      <c r="AY26" s="12">
        <f t="shared" si="3"/>
        <v>7.4423774661218162E-2</v>
      </c>
      <c r="AZ26" s="12">
        <f t="shared" si="3"/>
        <v>7.9936574905993291E-2</v>
      </c>
      <c r="BA26" s="12">
        <f t="shared" si="3"/>
        <v>9.647453811697887E-2</v>
      </c>
      <c r="BB26" s="12">
        <f t="shared" si="3"/>
        <v>0.10189165529449022</v>
      </c>
    </row>
    <row r="27" spans="1:54">
      <c r="A27" s="12" t="s">
        <v>21</v>
      </c>
      <c r="B27" s="12">
        <v>15</v>
      </c>
      <c r="C27" s="12">
        <v>16.170000000000002</v>
      </c>
      <c r="D27" s="12">
        <v>16.77</v>
      </c>
      <c r="E27" s="12">
        <v>16.95</v>
      </c>
      <c r="F27" s="12">
        <v>16.97</v>
      </c>
      <c r="G27" s="12">
        <v>16.98</v>
      </c>
      <c r="H27" s="12">
        <v>16.98</v>
      </c>
      <c r="I27" s="12">
        <v>16.98</v>
      </c>
      <c r="J27" s="12">
        <v>16.98</v>
      </c>
      <c r="K27" s="12">
        <v>16.98</v>
      </c>
      <c r="L27" s="12">
        <v>16.98</v>
      </c>
      <c r="M27" s="12">
        <v>17</v>
      </c>
      <c r="N27" s="12">
        <v>17</v>
      </c>
      <c r="O27" s="12">
        <v>17</v>
      </c>
      <c r="P27" s="12">
        <v>17</v>
      </c>
      <c r="Q27" s="12">
        <v>17</v>
      </c>
      <c r="R27" s="12">
        <v>17</v>
      </c>
      <c r="S27" s="12">
        <v>17</v>
      </c>
      <c r="T27" s="12">
        <v>17</v>
      </c>
      <c r="U27" s="12">
        <v>17</v>
      </c>
      <c r="V27" s="12">
        <v>17</v>
      </c>
      <c r="W27" s="12">
        <v>17</v>
      </c>
      <c r="X27" s="12">
        <v>17</v>
      </c>
      <c r="Y27" s="12">
        <v>17</v>
      </c>
      <c r="Z27" s="12">
        <v>17</v>
      </c>
      <c r="AC27" s="12" t="s">
        <v>21</v>
      </c>
      <c r="AD27" s="12">
        <f t="shared" si="2"/>
        <v>0.81257492182132529</v>
      </c>
      <c r="AE27" s="12">
        <f t="shared" si="2"/>
        <v>1.0149955374770185</v>
      </c>
      <c r="AF27" s="12">
        <f t="shared" si="2"/>
        <v>1.0546116706095536</v>
      </c>
      <c r="AG27" s="12">
        <f t="shared" si="2"/>
        <v>1.0548719210817565</v>
      </c>
      <c r="AH27" s="12">
        <f t="shared" si="2"/>
        <v>1.0311527242675702</v>
      </c>
      <c r="AI27" s="12">
        <f t="shared" si="2"/>
        <v>0.95940770209086046</v>
      </c>
      <c r="AJ27" s="12">
        <f t="shared" si="2"/>
        <v>0.88272193657870957</v>
      </c>
      <c r="AK27" s="12">
        <f t="shared" si="2"/>
        <v>0.7640636357671281</v>
      </c>
      <c r="AL27" s="12">
        <f t="shared" si="2"/>
        <v>0.70929057050888988</v>
      </c>
      <c r="AM27" s="12">
        <f t="shared" si="2"/>
        <v>0.69383284168747594</v>
      </c>
      <c r="AN27" s="12">
        <f t="shared" si="2"/>
        <v>0.65840472457079346</v>
      </c>
      <c r="AO27" s="12">
        <f t="shared" si="2"/>
        <v>0.64632194676169108</v>
      </c>
      <c r="AP27" s="12">
        <f t="shared" si="2"/>
        <v>0.62564056903179965</v>
      </c>
      <c r="AQ27" s="12">
        <f t="shared" si="2"/>
        <v>0.61462476275801059</v>
      </c>
      <c r="AR27" s="12">
        <f t="shared" si="2"/>
        <v>0.60444405606847196</v>
      </c>
      <c r="AS27" s="12">
        <f t="shared" si="2"/>
        <v>0.59845808687106206</v>
      </c>
      <c r="AT27" s="12">
        <f t="shared" si="3"/>
        <v>0.58844545697164263</v>
      </c>
      <c r="AU27" s="12">
        <f t="shared" si="3"/>
        <v>0.58342971834405921</v>
      </c>
      <c r="AV27" s="12">
        <f t="shared" si="3"/>
        <v>0.56599460211987762</v>
      </c>
      <c r="AW27" s="12">
        <f t="shared" si="3"/>
        <v>0.55623661585761974</v>
      </c>
      <c r="AX27" s="12">
        <f t="shared" si="3"/>
        <v>0.54858426315598652</v>
      </c>
      <c r="AY27" s="12">
        <f t="shared" si="3"/>
        <v>0.54181159364962117</v>
      </c>
      <c r="AZ27" s="12">
        <f t="shared" si="3"/>
        <v>0.53671700294024749</v>
      </c>
      <c r="BA27" s="12">
        <f t="shared" si="3"/>
        <v>0.53466041735058689</v>
      </c>
      <c r="BB27" s="12">
        <f t="shared" si="3"/>
        <v>0.5344196860024274</v>
      </c>
    </row>
    <row r="28" spans="1:54">
      <c r="A28" s="12" t="s">
        <v>38</v>
      </c>
      <c r="B28" s="12">
        <v>12.93</v>
      </c>
      <c r="C28" s="12">
        <v>12.94</v>
      </c>
      <c r="D28" s="12">
        <v>12.94</v>
      </c>
      <c r="E28" s="12">
        <v>12.94</v>
      </c>
      <c r="F28" s="12">
        <v>12.94</v>
      </c>
      <c r="G28" s="12">
        <v>13.34</v>
      </c>
      <c r="H28" s="12">
        <v>13.38</v>
      </c>
      <c r="I28" s="12">
        <v>16.77</v>
      </c>
      <c r="J28" s="12">
        <v>16.899999999999999</v>
      </c>
      <c r="K28" s="12">
        <v>17</v>
      </c>
      <c r="L28" s="12">
        <v>17</v>
      </c>
      <c r="M28" s="12">
        <v>17</v>
      </c>
      <c r="N28" s="12">
        <v>17</v>
      </c>
      <c r="O28" s="12">
        <v>17</v>
      </c>
      <c r="P28" s="12">
        <v>17</v>
      </c>
      <c r="Q28" s="12">
        <v>17</v>
      </c>
      <c r="R28" s="12">
        <v>17</v>
      </c>
      <c r="S28" s="12">
        <v>17</v>
      </c>
      <c r="T28" s="12">
        <v>17</v>
      </c>
      <c r="U28" s="12">
        <v>17</v>
      </c>
      <c r="V28" s="12">
        <v>17</v>
      </c>
      <c r="W28" s="12">
        <v>17</v>
      </c>
      <c r="X28" s="12">
        <v>17</v>
      </c>
      <c r="Y28" s="12">
        <v>17</v>
      </c>
      <c r="Z28" s="12">
        <v>17</v>
      </c>
      <c r="AC28" s="12" t="s">
        <v>38</v>
      </c>
      <c r="AD28" s="12">
        <f t="shared" si="2"/>
        <v>0.38229387310070656</v>
      </c>
      <c r="AE28" s="12">
        <f t="shared" si="2"/>
        <v>0.34172647973027798</v>
      </c>
      <c r="AF28" s="12">
        <f t="shared" si="2"/>
        <v>0.25725862805337418</v>
      </c>
      <c r="AG28" s="12">
        <f t="shared" si="2"/>
        <v>0.21586436059312117</v>
      </c>
      <c r="AH28" s="12">
        <f t="shared" si="2"/>
        <v>0.17544823666422407</v>
      </c>
      <c r="AI28" s="12">
        <f t="shared" si="2"/>
        <v>0.12502623409730748</v>
      </c>
      <c r="AJ28" s="12">
        <f t="shared" si="2"/>
        <v>5.0090075454908949E-2</v>
      </c>
      <c r="AK28" s="12">
        <f t="shared" si="2"/>
        <v>0.71658419948974883</v>
      </c>
      <c r="AL28" s="12">
        <f t="shared" si="2"/>
        <v>0.69105018111299588</v>
      </c>
      <c r="AM28" s="12">
        <f t="shared" si="2"/>
        <v>0.69839495881298053</v>
      </c>
      <c r="AN28" s="12">
        <f t="shared" si="2"/>
        <v>0.66302048127784952</v>
      </c>
      <c r="AO28" s="12">
        <f t="shared" si="2"/>
        <v>0.64632194676169108</v>
      </c>
      <c r="AP28" s="12">
        <f t="shared" si="2"/>
        <v>0.62564056903179965</v>
      </c>
      <c r="AQ28" s="12">
        <f t="shared" si="2"/>
        <v>0.61462476275801059</v>
      </c>
      <c r="AR28" s="12">
        <f t="shared" si="2"/>
        <v>0.60444405606847196</v>
      </c>
      <c r="AS28" s="12">
        <f t="shared" si="2"/>
        <v>0.59845808687106206</v>
      </c>
      <c r="AT28" s="12">
        <f t="shared" si="3"/>
        <v>0.58844545697164263</v>
      </c>
      <c r="AU28" s="12">
        <f t="shared" si="3"/>
        <v>0.58342971834405921</v>
      </c>
      <c r="AV28" s="12">
        <f t="shared" si="3"/>
        <v>0.56599460211987762</v>
      </c>
      <c r="AW28" s="12">
        <f t="shared" si="3"/>
        <v>0.55623661585761974</v>
      </c>
      <c r="AX28" s="12">
        <f t="shared" si="3"/>
        <v>0.54858426315598652</v>
      </c>
      <c r="AY28" s="12">
        <f t="shared" si="3"/>
        <v>0.54181159364962117</v>
      </c>
      <c r="AZ28" s="12">
        <f t="shared" si="3"/>
        <v>0.53671700294024749</v>
      </c>
      <c r="BA28" s="12">
        <f t="shared" si="3"/>
        <v>0.53466041735058689</v>
      </c>
      <c r="BB28" s="12">
        <f t="shared" si="3"/>
        <v>0.5344196860024274</v>
      </c>
    </row>
    <row r="29" spans="1:54">
      <c r="A29" s="12" t="s">
        <v>24</v>
      </c>
      <c r="B29" s="12">
        <v>16.79</v>
      </c>
      <c r="C29" s="12">
        <v>16.8</v>
      </c>
      <c r="D29" s="12">
        <v>16.809999999999999</v>
      </c>
      <c r="E29" s="12">
        <v>16.850000000000001</v>
      </c>
      <c r="F29" s="12">
        <v>16.989999999999998</v>
      </c>
      <c r="G29" s="12">
        <v>16.989999999999998</v>
      </c>
      <c r="H29" s="12">
        <v>16.989999999999998</v>
      </c>
      <c r="I29" s="12">
        <v>16.989999999999998</v>
      </c>
      <c r="J29" s="12">
        <v>16.989999999999998</v>
      </c>
      <c r="K29" s="12">
        <v>16.989999999999998</v>
      </c>
      <c r="L29" s="12">
        <v>16.989999999999998</v>
      </c>
      <c r="M29" s="12">
        <v>16.989999999999998</v>
      </c>
      <c r="N29" s="12">
        <v>16.989999999999998</v>
      </c>
      <c r="O29" s="12">
        <v>16.989999999999998</v>
      </c>
      <c r="P29" s="12">
        <v>17</v>
      </c>
      <c r="Q29" s="12">
        <v>17</v>
      </c>
      <c r="R29" s="12">
        <v>17</v>
      </c>
      <c r="S29" s="12">
        <v>17</v>
      </c>
      <c r="T29" s="12">
        <v>17</v>
      </c>
      <c r="U29" s="12">
        <v>17</v>
      </c>
      <c r="V29" s="12">
        <v>17</v>
      </c>
      <c r="W29" s="12">
        <v>17</v>
      </c>
      <c r="X29" s="12">
        <v>17</v>
      </c>
      <c r="Y29" s="12">
        <v>17</v>
      </c>
      <c r="Z29" s="12">
        <v>17</v>
      </c>
      <c r="AC29" s="12" t="s">
        <v>24</v>
      </c>
      <c r="AD29" s="12">
        <f t="shared" si="2"/>
        <v>1.18465370308215</v>
      </c>
      <c r="AE29" s="12">
        <f t="shared" si="2"/>
        <v>1.1463142701025435</v>
      </c>
      <c r="AF29" s="12">
        <f t="shared" si="2"/>
        <v>1.0629391175292002</v>
      </c>
      <c r="AG29" s="12">
        <f t="shared" si="2"/>
        <v>1.0339490392740605</v>
      </c>
      <c r="AH29" s="12">
        <f t="shared" si="2"/>
        <v>1.0353993966626238</v>
      </c>
      <c r="AI29" s="12">
        <f t="shared" si="2"/>
        <v>0.96169995887106208</v>
      </c>
      <c r="AJ29" s="12">
        <f t="shared" si="2"/>
        <v>0.88503480285960856</v>
      </c>
      <c r="AK29" s="12">
        <f t="shared" si="2"/>
        <v>0.76632456130414572</v>
      </c>
      <c r="AL29" s="12">
        <f t="shared" si="2"/>
        <v>0.71157061918337616</v>
      </c>
      <c r="AM29" s="12">
        <f t="shared" si="2"/>
        <v>0.69611390025022779</v>
      </c>
      <c r="AN29" s="12">
        <f t="shared" si="2"/>
        <v>0.6607126029243211</v>
      </c>
      <c r="AO29" s="12">
        <f t="shared" si="2"/>
        <v>0.64398865453511422</v>
      </c>
      <c r="AP29" s="12">
        <f t="shared" si="2"/>
        <v>0.62325236749225155</v>
      </c>
      <c r="AQ29" s="12">
        <f t="shared" si="2"/>
        <v>0.61221635851522804</v>
      </c>
      <c r="AR29" s="12">
        <f t="shared" si="2"/>
        <v>0.60444405606847196</v>
      </c>
      <c r="AS29" s="12">
        <f t="shared" si="2"/>
        <v>0.59845808687106206</v>
      </c>
      <c r="AT29" s="12">
        <f t="shared" si="3"/>
        <v>0.58844545697164263</v>
      </c>
      <c r="AU29" s="12">
        <f t="shared" si="3"/>
        <v>0.58342971834405921</v>
      </c>
      <c r="AV29" s="12">
        <f t="shared" si="3"/>
        <v>0.56599460211987762</v>
      </c>
      <c r="AW29" s="12">
        <f t="shared" si="3"/>
        <v>0.55623661585761974</v>
      </c>
      <c r="AX29" s="12">
        <f t="shared" si="3"/>
        <v>0.54858426315598652</v>
      </c>
      <c r="AY29" s="12">
        <f t="shared" si="3"/>
        <v>0.54181159364962117</v>
      </c>
      <c r="AZ29" s="12">
        <f t="shared" si="3"/>
        <v>0.53671700294024749</v>
      </c>
      <c r="BA29" s="12">
        <f t="shared" si="3"/>
        <v>0.53466041735058689</v>
      </c>
      <c r="BB29" s="12">
        <f t="shared" si="3"/>
        <v>0.5344196860024274</v>
      </c>
    </row>
    <row r="30" spans="1:54">
      <c r="A30" s="12" t="s">
        <v>23</v>
      </c>
      <c r="B30" s="12">
        <v>13.55</v>
      </c>
      <c r="C30" s="12">
        <v>13.57</v>
      </c>
      <c r="D30" s="12">
        <v>14.95</v>
      </c>
      <c r="E30" s="12">
        <v>15.22</v>
      </c>
      <c r="F30" s="12">
        <v>15.22</v>
      </c>
      <c r="G30" s="12">
        <v>15.33</v>
      </c>
      <c r="H30" s="12">
        <v>15.56</v>
      </c>
      <c r="I30" s="12">
        <v>15.66</v>
      </c>
      <c r="J30" s="12">
        <v>16.02</v>
      </c>
      <c r="K30" s="12">
        <v>16.2</v>
      </c>
      <c r="L30" s="12">
        <v>16.2</v>
      </c>
      <c r="M30" s="12">
        <v>16.25</v>
      </c>
      <c r="N30" s="12">
        <v>16.72</v>
      </c>
      <c r="O30" s="12">
        <v>16.829999999999998</v>
      </c>
      <c r="P30" s="12">
        <v>17</v>
      </c>
      <c r="Q30" s="12">
        <v>17</v>
      </c>
      <c r="R30" s="12">
        <v>17</v>
      </c>
      <c r="S30" s="12">
        <v>17</v>
      </c>
      <c r="T30" s="12">
        <v>17</v>
      </c>
      <c r="U30" s="12">
        <v>17</v>
      </c>
      <c r="V30" s="12">
        <v>17</v>
      </c>
      <c r="W30" s="12">
        <v>17</v>
      </c>
      <c r="X30" s="12">
        <v>17</v>
      </c>
      <c r="Y30" s="12">
        <v>17</v>
      </c>
      <c r="Z30" s="12">
        <v>17</v>
      </c>
      <c r="AC30" s="12" t="s">
        <v>23</v>
      </c>
      <c r="AD30" s="12">
        <f t="shared" si="2"/>
        <v>0.5111703224759645</v>
      </c>
      <c r="AE30" s="12">
        <f t="shared" si="2"/>
        <v>0.47304521235580332</v>
      </c>
      <c r="AF30" s="12">
        <f t="shared" si="2"/>
        <v>0.67571283576562491</v>
      </c>
      <c r="AG30" s="12">
        <f t="shared" si="2"/>
        <v>0.69290606580860492</v>
      </c>
      <c r="AH30" s="12">
        <f t="shared" si="2"/>
        <v>0.65956888970036065</v>
      </c>
      <c r="AI30" s="12">
        <f t="shared" si="2"/>
        <v>0.5811853333575191</v>
      </c>
      <c r="AJ30" s="12">
        <f t="shared" si="2"/>
        <v>0.55429492469098818</v>
      </c>
      <c r="AK30" s="12">
        <f t="shared" si="2"/>
        <v>0.46562146488074568</v>
      </c>
      <c r="AL30" s="12">
        <f t="shared" si="2"/>
        <v>0.49040589775816695</v>
      </c>
      <c r="AM30" s="12">
        <f t="shared" si="2"/>
        <v>0.51591027379279142</v>
      </c>
      <c r="AN30" s="12">
        <f t="shared" si="2"/>
        <v>0.47839021299560369</v>
      </c>
      <c r="AO30" s="12">
        <f t="shared" si="2"/>
        <v>0.47132502976845336</v>
      </c>
      <c r="AP30" s="12">
        <f t="shared" si="2"/>
        <v>0.55877092592446342</v>
      </c>
      <c r="AQ30" s="12">
        <f t="shared" si="2"/>
        <v>0.57368189063071329</v>
      </c>
      <c r="AR30" s="12">
        <f t="shared" si="2"/>
        <v>0.60444405606847196</v>
      </c>
      <c r="AS30" s="12">
        <f t="shared" si="2"/>
        <v>0.59845808687106206</v>
      </c>
      <c r="AT30" s="12">
        <f t="shared" si="3"/>
        <v>0.58844545697164263</v>
      </c>
      <c r="AU30" s="12">
        <f t="shared" si="3"/>
        <v>0.58342971834405921</v>
      </c>
      <c r="AV30" s="12">
        <f t="shared" si="3"/>
        <v>0.56599460211987762</v>
      </c>
      <c r="AW30" s="12">
        <f t="shared" si="3"/>
        <v>0.55623661585761974</v>
      </c>
      <c r="AX30" s="12">
        <f t="shared" si="3"/>
        <v>0.54858426315598652</v>
      </c>
      <c r="AY30" s="12">
        <f t="shared" si="3"/>
        <v>0.54181159364962117</v>
      </c>
      <c r="AZ30" s="12">
        <f t="shared" si="3"/>
        <v>0.53671700294024749</v>
      </c>
      <c r="BA30" s="12">
        <f t="shared" si="3"/>
        <v>0.53466041735058689</v>
      </c>
      <c r="BB30" s="12">
        <f t="shared" si="3"/>
        <v>0.5344196860024274</v>
      </c>
    </row>
    <row r="31" spans="1:54">
      <c r="A31" s="12" t="s">
        <v>160</v>
      </c>
      <c r="B31" s="12">
        <v>6</v>
      </c>
      <c r="C31" s="12">
        <v>6.02</v>
      </c>
      <c r="D31" s="12">
        <v>6.02</v>
      </c>
      <c r="E31" s="12">
        <v>6.05</v>
      </c>
      <c r="F31" s="12">
        <v>6.05</v>
      </c>
      <c r="G31" s="12">
        <v>6.05</v>
      </c>
      <c r="H31" s="12">
        <v>6.07</v>
      </c>
      <c r="I31" s="12">
        <v>6.07</v>
      </c>
      <c r="J31" s="12">
        <v>6.1</v>
      </c>
      <c r="K31" s="12">
        <v>6.15</v>
      </c>
      <c r="L31" s="12">
        <v>6.17</v>
      </c>
      <c r="M31" s="12">
        <v>6.2</v>
      </c>
      <c r="N31" s="12">
        <v>6.61</v>
      </c>
      <c r="O31" s="12">
        <v>6.65</v>
      </c>
      <c r="P31" s="12">
        <v>6.65</v>
      </c>
      <c r="Q31" s="12">
        <v>8.18</v>
      </c>
      <c r="R31" s="12">
        <v>8.5</v>
      </c>
      <c r="S31" s="12">
        <v>8.6300000000000008</v>
      </c>
      <c r="T31" s="12">
        <v>8.8800000000000008</v>
      </c>
      <c r="U31" s="12">
        <v>8.99</v>
      </c>
      <c r="V31" s="12">
        <v>9.0399999999999991</v>
      </c>
      <c r="W31" s="12">
        <v>9.1300000000000008</v>
      </c>
      <c r="X31" s="12">
        <v>9.16</v>
      </c>
      <c r="Y31" s="12">
        <v>9.24</v>
      </c>
      <c r="Z31" s="12">
        <v>9.24</v>
      </c>
      <c r="AC31" s="12" t="s">
        <v>160</v>
      </c>
      <c r="AD31" s="12">
        <f t="shared" si="2"/>
        <v>-1.0582122465291905</v>
      </c>
      <c r="AE31" s="12">
        <f t="shared" si="2"/>
        <v>-1.1006951548231092</v>
      </c>
      <c r="AF31" s="12">
        <f t="shared" si="2"/>
        <v>-1.1833896890455191</v>
      </c>
      <c r="AG31" s="12">
        <f t="shared" si="2"/>
        <v>-1.2257221959571776</v>
      </c>
      <c r="AH31" s="12">
        <f t="shared" si="2"/>
        <v>-1.2875304034318193</v>
      </c>
      <c r="AI31" s="12">
        <f t="shared" si="2"/>
        <v>-1.5460289586700002</v>
      </c>
      <c r="AJ31" s="12">
        <f t="shared" si="2"/>
        <v>-1.6406151758825864</v>
      </c>
      <c r="AK31" s="12">
        <f t="shared" si="2"/>
        <v>-1.7026061251195623</v>
      </c>
      <c r="AL31" s="12">
        <f t="shared" si="2"/>
        <v>-1.7714023873326346</v>
      </c>
      <c r="AM31" s="12">
        <f t="shared" si="2"/>
        <v>-1.7765535817733324</v>
      </c>
      <c r="AN31" s="12">
        <f t="shared" si="2"/>
        <v>-1.8364117755930507</v>
      </c>
      <c r="AO31" s="12">
        <f t="shared" si="2"/>
        <v>-1.8736336579409316</v>
      </c>
      <c r="AP31" s="12">
        <f t="shared" si="2"/>
        <v>-1.8557008305582747</v>
      </c>
      <c r="AQ31" s="12">
        <f t="shared" si="2"/>
        <v>-1.8780736285215371</v>
      </c>
      <c r="AR31" s="12">
        <f t="shared" si="2"/>
        <v>-1.9062755782716716</v>
      </c>
      <c r="AS31" s="12">
        <f t="shared" si="2"/>
        <v>-1.618824815398465</v>
      </c>
      <c r="AT31" s="12">
        <f t="shared" si="3"/>
        <v>-1.5682937748758847</v>
      </c>
      <c r="AU31" s="12">
        <f t="shared" si="3"/>
        <v>-1.5629439597784089</v>
      </c>
      <c r="AV31" s="12">
        <f t="shared" si="3"/>
        <v>-1.7008552558630621</v>
      </c>
      <c r="AW31" s="12">
        <f t="shared" si="3"/>
        <v>-1.6923709581248436</v>
      </c>
      <c r="AX31" s="12">
        <f t="shared" si="3"/>
        <v>-1.714640610459562</v>
      </c>
      <c r="AY31" s="12">
        <f t="shared" si="3"/>
        <v>-1.7010799523496047</v>
      </c>
      <c r="AZ31" s="12">
        <f t="shared" si="3"/>
        <v>-1.7015070944275983</v>
      </c>
      <c r="BA31" s="12">
        <f t="shared" si="3"/>
        <v>-1.6877725387623541</v>
      </c>
      <c r="BB31" s="12">
        <f t="shared" si="3"/>
        <v>-1.6883733724701508</v>
      </c>
    </row>
    <row r="32" spans="1:54">
      <c r="A32" s="12" t="s">
        <v>10</v>
      </c>
      <c r="B32" s="12">
        <v>12.68</v>
      </c>
      <c r="C32" s="12">
        <v>12.78</v>
      </c>
      <c r="D32" s="12">
        <v>13.75</v>
      </c>
      <c r="E32" s="12">
        <v>13.88</v>
      </c>
      <c r="F32" s="12">
        <v>14.1</v>
      </c>
      <c r="G32" s="12">
        <v>14.25</v>
      </c>
      <c r="H32" s="12">
        <v>14.36</v>
      </c>
      <c r="I32" s="12">
        <v>16.559999999999999</v>
      </c>
      <c r="J32" s="12">
        <v>16.62</v>
      </c>
      <c r="K32" s="12">
        <v>16.760000000000002</v>
      </c>
      <c r="L32" s="12">
        <v>16.97</v>
      </c>
      <c r="M32" s="12">
        <v>16.98</v>
      </c>
      <c r="N32" s="12">
        <v>17</v>
      </c>
      <c r="O32" s="12">
        <v>17</v>
      </c>
      <c r="P32" s="12">
        <v>17</v>
      </c>
      <c r="Q32" s="12">
        <v>17</v>
      </c>
      <c r="R32" s="12">
        <v>17</v>
      </c>
      <c r="S32" s="12">
        <v>17</v>
      </c>
      <c r="T32" s="12">
        <v>17</v>
      </c>
      <c r="U32" s="12">
        <v>17</v>
      </c>
      <c r="V32" s="12">
        <v>17</v>
      </c>
      <c r="W32" s="12">
        <v>17</v>
      </c>
      <c r="X32" s="12">
        <v>17</v>
      </c>
      <c r="Y32" s="12">
        <v>17</v>
      </c>
      <c r="Z32" s="12">
        <v>17</v>
      </c>
      <c r="AC32" s="12" t="s">
        <v>10</v>
      </c>
      <c r="AD32" s="12">
        <f t="shared" si="2"/>
        <v>0.33032756286874781</v>
      </c>
      <c r="AE32" s="12">
        <f t="shared" si="2"/>
        <v>0.30837569049204938</v>
      </c>
      <c r="AF32" s="12">
        <f t="shared" si="2"/>
        <v>0.42588942817622161</v>
      </c>
      <c r="AG32" s="12">
        <f t="shared" si="2"/>
        <v>0.4125394495854699</v>
      </c>
      <c r="AH32" s="12">
        <f t="shared" si="2"/>
        <v>0.42175523557734612</v>
      </c>
      <c r="AI32" s="12">
        <f t="shared" si="2"/>
        <v>0.33362160109569572</v>
      </c>
      <c r="AJ32" s="12">
        <f t="shared" si="2"/>
        <v>0.2767509709830544</v>
      </c>
      <c r="AK32" s="12">
        <f t="shared" ref="AD32:AS37" si="4">(I32-I$38)/I$39</f>
        <v>0.66910476321236967</v>
      </c>
      <c r="AL32" s="12">
        <f t="shared" si="4"/>
        <v>0.62720881822736896</v>
      </c>
      <c r="AM32" s="12">
        <f t="shared" si="4"/>
        <v>0.64364955330692419</v>
      </c>
      <c r="AN32" s="12">
        <f t="shared" si="4"/>
        <v>0.65609684621726505</v>
      </c>
      <c r="AO32" s="12">
        <f t="shared" si="4"/>
        <v>0.64165536230853815</v>
      </c>
      <c r="AP32" s="12">
        <f t="shared" si="4"/>
        <v>0.62564056903179965</v>
      </c>
      <c r="AQ32" s="12">
        <f t="shared" si="4"/>
        <v>0.61462476275801059</v>
      </c>
      <c r="AR32" s="12">
        <f t="shared" si="4"/>
        <v>0.60444405606847196</v>
      </c>
      <c r="AS32" s="12">
        <f t="shared" si="4"/>
        <v>0.59845808687106206</v>
      </c>
      <c r="AT32" s="12">
        <f t="shared" si="3"/>
        <v>0.58844545697164263</v>
      </c>
      <c r="AU32" s="12">
        <f t="shared" si="3"/>
        <v>0.58342971834405921</v>
      </c>
      <c r="AV32" s="12">
        <f t="shared" si="3"/>
        <v>0.56599460211987762</v>
      </c>
      <c r="AW32" s="12">
        <f t="shared" si="3"/>
        <v>0.55623661585761974</v>
      </c>
      <c r="AX32" s="12">
        <f t="shared" si="3"/>
        <v>0.54858426315598652</v>
      </c>
      <c r="AY32" s="12">
        <f t="shared" si="3"/>
        <v>0.54181159364962117</v>
      </c>
      <c r="AZ32" s="12">
        <f t="shared" si="3"/>
        <v>0.53671700294024749</v>
      </c>
      <c r="BA32" s="12">
        <f t="shared" si="3"/>
        <v>0.53466041735058689</v>
      </c>
      <c r="BB32" s="12">
        <f t="shared" si="3"/>
        <v>0.5344196860024274</v>
      </c>
    </row>
    <row r="33" spans="1:54">
      <c r="A33" s="12" t="s">
        <v>26</v>
      </c>
      <c r="B33" s="12">
        <v>8.2200000000000006</v>
      </c>
      <c r="C33" s="12">
        <v>8.26</v>
      </c>
      <c r="D33" s="12">
        <v>8.31</v>
      </c>
      <c r="E33" s="12">
        <v>8.6300000000000008</v>
      </c>
      <c r="F33" s="12">
        <v>8.69</v>
      </c>
      <c r="G33" s="12">
        <v>10.83</v>
      </c>
      <c r="H33" s="12">
        <v>11.18</v>
      </c>
      <c r="I33" s="12">
        <v>11.44</v>
      </c>
      <c r="J33" s="12">
        <v>13.53</v>
      </c>
      <c r="K33" s="12">
        <v>14.4</v>
      </c>
      <c r="L33" s="12">
        <v>15.14</v>
      </c>
      <c r="M33" s="12">
        <v>15.57</v>
      </c>
      <c r="N33" s="12">
        <v>15.65</v>
      </c>
      <c r="O33" s="12">
        <v>15.82</v>
      </c>
      <c r="P33" s="12">
        <v>15.87</v>
      </c>
      <c r="Q33" s="12">
        <v>16.05</v>
      </c>
      <c r="R33" s="12">
        <v>16.11</v>
      </c>
      <c r="S33" s="12">
        <v>16.18</v>
      </c>
      <c r="T33" s="12">
        <v>16.239999999999998</v>
      </c>
      <c r="U33" s="12">
        <v>16.309999999999999</v>
      </c>
      <c r="V33" s="12">
        <v>16.38</v>
      </c>
      <c r="W33" s="12">
        <v>16.7</v>
      </c>
      <c r="X33" s="12">
        <v>16.73</v>
      </c>
      <c r="Y33" s="12">
        <v>16.760000000000002</v>
      </c>
      <c r="Z33" s="12">
        <v>16.760000000000002</v>
      </c>
      <c r="AC33" s="12" t="s">
        <v>26</v>
      </c>
      <c r="AD33" s="12">
        <f t="shared" si="4"/>
        <v>-0.59675141166939649</v>
      </c>
      <c r="AE33" s="12">
        <f t="shared" si="4"/>
        <v>-0.63378410548790876</v>
      </c>
      <c r="AF33" s="12">
        <f t="shared" si="4"/>
        <v>-0.70664335289574065</v>
      </c>
      <c r="AG33" s="12">
        <f t="shared" si="4"/>
        <v>-0.68591184531860394</v>
      </c>
      <c r="AH33" s="12">
        <f t="shared" si="4"/>
        <v>-0.72696964728471425</v>
      </c>
      <c r="AI33" s="12">
        <f t="shared" si="4"/>
        <v>-0.45033021773341159</v>
      </c>
      <c r="AJ33" s="12">
        <f t="shared" si="4"/>
        <v>-0.45874050634296948</v>
      </c>
      <c r="AK33" s="12">
        <f t="shared" si="4"/>
        <v>-0.48848911174087073</v>
      </c>
      <c r="AL33" s="12">
        <f t="shared" si="4"/>
        <v>-7.7326222189020161E-2</v>
      </c>
      <c r="AM33" s="12">
        <f t="shared" si="4"/>
        <v>0.10531973249736643</v>
      </c>
      <c r="AN33" s="12">
        <f t="shared" si="4"/>
        <v>0.23375510752162854</v>
      </c>
      <c r="AO33" s="12">
        <f t="shared" si="4"/>
        <v>0.3126611583612513</v>
      </c>
      <c r="AP33" s="12">
        <f t="shared" si="4"/>
        <v>0.30323336119285843</v>
      </c>
      <c r="AQ33" s="12">
        <f t="shared" si="4"/>
        <v>0.33043306210971435</v>
      </c>
      <c r="AR33" s="12">
        <f t="shared" si="4"/>
        <v>0.33032683995210821</v>
      </c>
      <c r="AS33" s="12">
        <f t="shared" si="4"/>
        <v>0.35963509853137399</v>
      </c>
      <c r="AT33" s="12">
        <f t="shared" si="3"/>
        <v>0.36262217269584257</v>
      </c>
      <c r="AU33" s="12">
        <f t="shared" si="3"/>
        <v>0.37315177138343497</v>
      </c>
      <c r="AV33" s="12">
        <f t="shared" si="3"/>
        <v>0.3538263888111291</v>
      </c>
      <c r="AW33" s="12">
        <f t="shared" si="3"/>
        <v>0.36253633794901763</v>
      </c>
      <c r="AX33" s="12">
        <f t="shared" si="3"/>
        <v>0.37230292877889581</v>
      </c>
      <c r="AY33" s="12">
        <f t="shared" si="3"/>
        <v>0.45631382188344977</v>
      </c>
      <c r="AZ33" s="12">
        <f t="shared" si="3"/>
        <v>0.45963530570946715</v>
      </c>
      <c r="BA33" s="12">
        <f t="shared" si="3"/>
        <v>0.46592537747080565</v>
      </c>
      <c r="BB33" s="12">
        <f t="shared" si="3"/>
        <v>0.46567350893626569</v>
      </c>
    </row>
    <row r="34" spans="1:54">
      <c r="A34" s="12" t="s">
        <v>40</v>
      </c>
      <c r="B34" s="12">
        <v>5.89</v>
      </c>
      <c r="C34" s="12">
        <v>7.29</v>
      </c>
      <c r="D34" s="12">
        <v>13.79</v>
      </c>
      <c r="E34" s="12">
        <v>13.79</v>
      </c>
      <c r="F34" s="12">
        <v>14.99</v>
      </c>
      <c r="G34" s="12">
        <v>15.08</v>
      </c>
      <c r="H34" s="12">
        <v>15.64</v>
      </c>
      <c r="I34" s="12">
        <v>15.64</v>
      </c>
      <c r="J34" s="12">
        <v>15.75</v>
      </c>
      <c r="K34" s="12">
        <v>15.75</v>
      </c>
      <c r="L34" s="12">
        <v>15.75</v>
      </c>
      <c r="M34" s="12">
        <v>16.66</v>
      </c>
      <c r="N34" s="12">
        <v>16.66</v>
      </c>
      <c r="O34" s="12">
        <v>16.73</v>
      </c>
      <c r="P34" s="12">
        <v>16.75</v>
      </c>
      <c r="Q34" s="12">
        <v>16.75</v>
      </c>
      <c r="R34" s="12">
        <v>16.760000000000002</v>
      </c>
      <c r="S34" s="12">
        <v>16.78</v>
      </c>
      <c r="T34" s="12">
        <v>16.79</v>
      </c>
      <c r="U34" s="12">
        <v>16.920000000000002</v>
      </c>
      <c r="V34" s="12">
        <v>17</v>
      </c>
      <c r="W34" s="12">
        <v>17</v>
      </c>
      <c r="X34" s="12">
        <v>17</v>
      </c>
      <c r="Y34" s="12">
        <v>17</v>
      </c>
      <c r="Z34" s="12">
        <v>17</v>
      </c>
      <c r="AC34" s="12" t="s">
        <v>40</v>
      </c>
      <c r="AD34" s="12">
        <f t="shared" si="4"/>
        <v>-1.0810774230312525</v>
      </c>
      <c r="AE34" s="12">
        <f t="shared" si="4"/>
        <v>-0.83597326524466964</v>
      </c>
      <c r="AF34" s="12">
        <f t="shared" si="4"/>
        <v>0.4342168750958682</v>
      </c>
      <c r="AG34" s="12">
        <f t="shared" si="4"/>
        <v>0.39370885595854255</v>
      </c>
      <c r="AH34" s="12">
        <f t="shared" si="4"/>
        <v>0.6107321571572415</v>
      </c>
      <c r="AI34" s="12">
        <f t="shared" si="4"/>
        <v>0.52387891385246743</v>
      </c>
      <c r="AJ34" s="12">
        <f t="shared" si="4"/>
        <v>0.5727978549381838</v>
      </c>
      <c r="AK34" s="12">
        <f t="shared" si="4"/>
        <v>0.46109961380670966</v>
      </c>
      <c r="AL34" s="12">
        <f t="shared" si="4"/>
        <v>0.42884458354702631</v>
      </c>
      <c r="AM34" s="12">
        <f t="shared" si="4"/>
        <v>0.41326263846893524</v>
      </c>
      <c r="AN34" s="12">
        <f t="shared" si="4"/>
        <v>0.37453568708684071</v>
      </c>
      <c r="AO34" s="12">
        <f t="shared" si="4"/>
        <v>0.56699001105808999</v>
      </c>
      <c r="AP34" s="12">
        <f t="shared" si="4"/>
        <v>0.54444171668717745</v>
      </c>
      <c r="AQ34" s="12">
        <f t="shared" si="4"/>
        <v>0.54959784820289204</v>
      </c>
      <c r="AR34" s="12">
        <f t="shared" si="4"/>
        <v>0.54379865427281626</v>
      </c>
      <c r="AS34" s="12">
        <f t="shared" si="4"/>
        <v>0.53560993204482832</v>
      </c>
      <c r="AT34" s="12">
        <f t="shared" si="3"/>
        <v>0.52754929042535992</v>
      </c>
      <c r="AU34" s="12">
        <f t="shared" si="3"/>
        <v>0.5270136837936481</v>
      </c>
      <c r="AV34" s="12">
        <f t="shared" si="3"/>
        <v>0.50736917475824961</v>
      </c>
      <c r="AW34" s="12">
        <f t="shared" si="3"/>
        <v>0.53377861262184023</v>
      </c>
      <c r="AX34" s="12">
        <f t="shared" si="3"/>
        <v>0.54858426315598652</v>
      </c>
      <c r="AY34" s="12">
        <f t="shared" si="3"/>
        <v>0.54181159364962117</v>
      </c>
      <c r="AZ34" s="12">
        <f t="shared" si="3"/>
        <v>0.53671700294024749</v>
      </c>
      <c r="BA34" s="12">
        <f t="shared" si="3"/>
        <v>0.53466041735058689</v>
      </c>
      <c r="BB34" s="12">
        <f t="shared" si="3"/>
        <v>0.5344196860024274</v>
      </c>
    </row>
    <row r="35" spans="1:54">
      <c r="A35" s="12" t="s">
        <v>41</v>
      </c>
      <c r="B35" s="12">
        <v>0.13</v>
      </c>
      <c r="C35" s="12">
        <v>0.13</v>
      </c>
      <c r="D35" s="12">
        <v>0.13</v>
      </c>
      <c r="E35" s="12">
        <v>0.17</v>
      </c>
      <c r="F35" s="12">
        <v>0.28999999999999998</v>
      </c>
      <c r="G35" s="12">
        <v>0.3</v>
      </c>
      <c r="H35" s="12">
        <v>0.3</v>
      </c>
      <c r="I35" s="12">
        <v>0.3</v>
      </c>
      <c r="J35" s="12">
        <v>0.37</v>
      </c>
      <c r="K35" s="12">
        <v>0.37</v>
      </c>
      <c r="L35" s="12">
        <v>0.37</v>
      </c>
      <c r="M35" s="12">
        <v>0.37</v>
      </c>
      <c r="N35" s="12">
        <v>0.37</v>
      </c>
      <c r="O35" s="12">
        <v>0.37</v>
      </c>
      <c r="P35" s="12">
        <v>0.38</v>
      </c>
      <c r="Q35" s="12">
        <v>0.42</v>
      </c>
      <c r="R35" s="12">
        <v>0.42</v>
      </c>
      <c r="S35" s="12">
        <v>0.42</v>
      </c>
      <c r="T35" s="12">
        <v>0.42</v>
      </c>
      <c r="U35" s="12">
        <v>0.42</v>
      </c>
      <c r="V35" s="12">
        <v>0.42</v>
      </c>
      <c r="W35" s="12">
        <v>0.43</v>
      </c>
      <c r="X35" s="12">
        <v>0.43</v>
      </c>
      <c r="Y35" s="12">
        <v>0.44</v>
      </c>
      <c r="Z35" s="12">
        <v>0.44</v>
      </c>
      <c r="AC35" s="12" t="s">
        <v>41</v>
      </c>
      <c r="AD35" s="12">
        <f t="shared" si="4"/>
        <v>-2.2783812107755823</v>
      </c>
      <c r="AE35" s="12">
        <f t="shared" si="4"/>
        <v>-2.3284210836553996</v>
      </c>
      <c r="AF35" s="12">
        <f t="shared" si="4"/>
        <v>-2.4096062479635076</v>
      </c>
      <c r="AG35" s="12">
        <f t="shared" si="4"/>
        <v>-2.4559876462497403</v>
      </c>
      <c r="AH35" s="12">
        <f t="shared" si="4"/>
        <v>-2.5105720532073219</v>
      </c>
      <c r="AI35" s="12">
        <f t="shared" si="4"/>
        <v>-2.8640766072861892</v>
      </c>
      <c r="AJ35" s="12">
        <f t="shared" si="4"/>
        <v>-2.975139019961567</v>
      </c>
      <c r="AK35" s="12">
        <f t="shared" si="4"/>
        <v>-3.0071601599789761</v>
      </c>
      <c r="AL35" s="12">
        <f t="shared" si="4"/>
        <v>-3.0778702778135112</v>
      </c>
      <c r="AM35" s="12">
        <f t="shared" si="4"/>
        <v>-3.0950054310441981</v>
      </c>
      <c r="AN35" s="12">
        <f t="shared" si="4"/>
        <v>-3.1749812206393315</v>
      </c>
      <c r="AO35" s="12">
        <f t="shared" si="4"/>
        <v>-3.2339430260350328</v>
      </c>
      <c r="AP35" s="12">
        <f t="shared" si="4"/>
        <v>-3.345938591236048</v>
      </c>
      <c r="AQ35" s="12">
        <f t="shared" si="4"/>
        <v>-3.3905514929887413</v>
      </c>
      <c r="AR35" s="12">
        <f t="shared" si="4"/>
        <v>-3.4272622553067151</v>
      </c>
      <c r="AS35" s="12">
        <f t="shared" si="4"/>
        <v>-3.5696315412047608</v>
      </c>
      <c r="AT35" s="12">
        <f t="shared" si="3"/>
        <v>-3.6184647152674168</v>
      </c>
      <c r="AU35" s="12">
        <f t="shared" si="3"/>
        <v>-3.6682877945914876</v>
      </c>
      <c r="AV35" s="12">
        <f t="shared" si="3"/>
        <v>-4.062622472431495</v>
      </c>
      <c r="AW35" s="12">
        <f t="shared" si="3"/>
        <v>-4.0981845547577667</v>
      </c>
      <c r="AX35" s="12">
        <f t="shared" si="3"/>
        <v>-4.1655198077668514</v>
      </c>
      <c r="AY35" s="12">
        <f t="shared" si="3"/>
        <v>-4.1805153335685716</v>
      </c>
      <c r="AZ35" s="12">
        <f t="shared" si="3"/>
        <v>-4.1938153048894984</v>
      </c>
      <c r="BA35" s="12">
        <f t="shared" si="3"/>
        <v>-4.2080573343543488</v>
      </c>
      <c r="BB35" s="12">
        <f t="shared" si="3"/>
        <v>-4.2090665315627653</v>
      </c>
    </row>
    <row r="36" spans="1:54">
      <c r="A36" s="12" t="s">
        <v>42</v>
      </c>
      <c r="B36" s="12">
        <v>17</v>
      </c>
      <c r="C36" s="12">
        <v>17</v>
      </c>
      <c r="D36" s="12">
        <v>17</v>
      </c>
      <c r="E36" s="12">
        <v>17</v>
      </c>
      <c r="F36" s="12">
        <v>17</v>
      </c>
      <c r="G36" s="12">
        <v>17</v>
      </c>
      <c r="H36" s="12">
        <v>17</v>
      </c>
      <c r="I36" s="12">
        <v>17</v>
      </c>
      <c r="J36" s="12">
        <v>17</v>
      </c>
      <c r="K36" s="12">
        <v>17</v>
      </c>
      <c r="L36" s="12">
        <v>17</v>
      </c>
      <c r="M36" s="12">
        <v>17</v>
      </c>
      <c r="N36" s="12">
        <v>17</v>
      </c>
      <c r="O36" s="12">
        <v>17</v>
      </c>
      <c r="P36" s="12">
        <v>17</v>
      </c>
      <c r="Q36" s="12">
        <v>17</v>
      </c>
      <c r="R36" s="12">
        <v>17</v>
      </c>
      <c r="S36" s="12">
        <v>17</v>
      </c>
      <c r="T36" s="12">
        <v>17</v>
      </c>
      <c r="U36" s="12">
        <v>17</v>
      </c>
      <c r="V36" s="12">
        <v>17</v>
      </c>
      <c r="W36" s="12">
        <v>17</v>
      </c>
      <c r="X36" s="12">
        <v>17</v>
      </c>
      <c r="Y36" s="12">
        <v>17</v>
      </c>
      <c r="Z36" s="12">
        <v>17</v>
      </c>
      <c r="AC36" s="12" t="s">
        <v>42</v>
      </c>
      <c r="AD36" s="12">
        <f t="shared" si="4"/>
        <v>1.2283054036769954</v>
      </c>
      <c r="AE36" s="12">
        <f t="shared" si="4"/>
        <v>1.1880027566503291</v>
      </c>
      <c r="AF36" s="12">
        <f t="shared" si="4"/>
        <v>1.1024944903975227</v>
      </c>
      <c r="AG36" s="12">
        <f t="shared" si="4"/>
        <v>1.0653333619856049</v>
      </c>
      <c r="AH36" s="12">
        <f t="shared" si="4"/>
        <v>1.0375227328601511</v>
      </c>
      <c r="AI36" s="12">
        <f t="shared" si="4"/>
        <v>0.96399221565126447</v>
      </c>
      <c r="AJ36" s="12">
        <f t="shared" si="4"/>
        <v>0.88734766914050833</v>
      </c>
      <c r="AK36" s="12">
        <f t="shared" si="4"/>
        <v>0.76858548684116412</v>
      </c>
      <c r="AL36" s="12">
        <f t="shared" si="4"/>
        <v>0.71385066785786322</v>
      </c>
      <c r="AM36" s="12">
        <f t="shared" si="4"/>
        <v>0.69839495881298053</v>
      </c>
      <c r="AN36" s="12">
        <f t="shared" si="4"/>
        <v>0.66302048127784952</v>
      </c>
      <c r="AO36" s="12">
        <f t="shared" si="4"/>
        <v>0.64632194676169108</v>
      </c>
      <c r="AP36" s="12">
        <f t="shared" si="4"/>
        <v>0.62564056903179965</v>
      </c>
      <c r="AQ36" s="12">
        <f t="shared" si="4"/>
        <v>0.61462476275801059</v>
      </c>
      <c r="AR36" s="12">
        <f t="shared" si="4"/>
        <v>0.60444405606847196</v>
      </c>
      <c r="AS36" s="12">
        <f t="shared" si="4"/>
        <v>0.59845808687106206</v>
      </c>
      <c r="AT36" s="12">
        <f t="shared" si="3"/>
        <v>0.58844545697164263</v>
      </c>
      <c r="AU36" s="12">
        <f t="shared" si="3"/>
        <v>0.58342971834405921</v>
      </c>
      <c r="AV36" s="12">
        <f t="shared" si="3"/>
        <v>0.56599460211987762</v>
      </c>
      <c r="AW36" s="12">
        <f t="shared" si="3"/>
        <v>0.55623661585761974</v>
      </c>
      <c r="AX36" s="12">
        <f t="shared" si="3"/>
        <v>0.54858426315598652</v>
      </c>
      <c r="AY36" s="12">
        <f t="shared" si="3"/>
        <v>0.54181159364962117</v>
      </c>
      <c r="AZ36" s="12">
        <f t="shared" si="3"/>
        <v>0.53671700294024749</v>
      </c>
      <c r="BA36" s="12">
        <f t="shared" si="3"/>
        <v>0.53466041735058689</v>
      </c>
      <c r="BB36" s="12">
        <f t="shared" si="3"/>
        <v>0.5344196860024274</v>
      </c>
    </row>
    <row r="37" spans="1:54">
      <c r="A37" s="12" t="s">
        <v>48</v>
      </c>
      <c r="B37" s="12">
        <v>12.04</v>
      </c>
      <c r="C37" s="12">
        <v>12.05</v>
      </c>
      <c r="D37" s="12">
        <v>12.07</v>
      </c>
      <c r="E37" s="12">
        <v>12.07</v>
      </c>
      <c r="F37" s="12">
        <v>12.07</v>
      </c>
      <c r="G37" s="12">
        <v>12.08</v>
      </c>
      <c r="H37" s="12">
        <v>12.08</v>
      </c>
      <c r="I37" s="12">
        <v>12.14</v>
      </c>
      <c r="J37" s="12">
        <v>12.14</v>
      </c>
      <c r="K37" s="12">
        <v>12.14</v>
      </c>
      <c r="L37" s="12">
        <v>12.15</v>
      </c>
      <c r="M37" s="12">
        <v>12.15</v>
      </c>
      <c r="N37" s="12">
        <v>12.15</v>
      </c>
      <c r="O37" s="12">
        <v>12.15</v>
      </c>
      <c r="P37" s="12">
        <v>12.15</v>
      </c>
      <c r="Q37" s="12">
        <v>12.17</v>
      </c>
      <c r="R37" s="12">
        <v>12.17</v>
      </c>
      <c r="S37" s="12">
        <v>12.18</v>
      </c>
      <c r="T37" s="12">
        <v>12.18</v>
      </c>
      <c r="U37" s="12">
        <v>12.19</v>
      </c>
      <c r="V37" s="12">
        <v>12.19</v>
      </c>
      <c r="W37" s="12">
        <v>12.2</v>
      </c>
      <c r="X37" s="12">
        <v>12.2</v>
      </c>
      <c r="Y37" s="12">
        <v>12.21</v>
      </c>
      <c r="Z37" s="12">
        <v>12.21</v>
      </c>
      <c r="AC37" s="12" t="s">
        <v>48</v>
      </c>
      <c r="AD37" s="12">
        <f t="shared" si="4"/>
        <v>0.19729380867493324</v>
      </c>
      <c r="AE37" s="12">
        <f t="shared" si="4"/>
        <v>0.15621271459263161</v>
      </c>
      <c r="AF37" s="12">
        <f t="shared" si="4"/>
        <v>7.6136657551056836E-2</v>
      </c>
      <c r="AG37" s="12">
        <f t="shared" si="4"/>
        <v>3.383528886616053E-2</v>
      </c>
      <c r="AH37" s="12">
        <f t="shared" si="4"/>
        <v>-9.2820125206172482E-3</v>
      </c>
      <c r="AI37" s="12">
        <f t="shared" si="4"/>
        <v>-0.16379812020815307</v>
      </c>
      <c r="AJ37" s="12">
        <f t="shared" si="4"/>
        <v>-0.25058254106201922</v>
      </c>
      <c r="AK37" s="12">
        <f t="shared" si="4"/>
        <v>-0.33022432414960712</v>
      </c>
      <c r="AL37" s="12">
        <f t="shared" si="4"/>
        <v>-0.3942529879426705</v>
      </c>
      <c r="AM37" s="12">
        <f t="shared" si="4"/>
        <v>-0.41019950268466743</v>
      </c>
      <c r="AN37" s="12">
        <f t="shared" si="4"/>
        <v>-0.45630052018326456</v>
      </c>
      <c r="AO37" s="12">
        <f t="shared" si="4"/>
        <v>-0.4853247831279125</v>
      </c>
      <c r="AP37" s="12">
        <f t="shared" si="4"/>
        <v>-0.53263717764884133</v>
      </c>
      <c r="AQ37" s="12">
        <f t="shared" si="4"/>
        <v>-0.55345129499134271</v>
      </c>
      <c r="AR37" s="12">
        <f t="shared" si="4"/>
        <v>-0.57207673876724752</v>
      </c>
      <c r="AS37" s="12">
        <f t="shared" si="4"/>
        <v>-0.61576826437177412</v>
      </c>
      <c r="AT37" s="12">
        <f t="shared" si="3"/>
        <v>-0.63708989477230527</v>
      </c>
      <c r="AU37" s="12">
        <f t="shared" si="3"/>
        <v>-0.65259431135131696</v>
      </c>
      <c r="AV37" s="12">
        <f t="shared" si="3"/>
        <v>-0.77959854018034058</v>
      </c>
      <c r="AW37" s="12">
        <f t="shared" si="3"/>
        <v>-0.7940508286936474</v>
      </c>
      <c r="AX37" s="12">
        <f t="shared" si="3"/>
        <v>-0.81901770193079593</v>
      </c>
      <c r="AY37" s="12">
        <f t="shared" si="3"/>
        <v>-0.82615275460911919</v>
      </c>
      <c r="AZ37" s="12">
        <f t="shared" si="3"/>
        <v>-0.83362428116251552</v>
      </c>
      <c r="BA37" s="12">
        <f t="shared" si="3"/>
        <v>-0.83717642025005556</v>
      </c>
      <c r="BB37" s="12">
        <f t="shared" si="3"/>
        <v>-0.83763943127639329</v>
      </c>
    </row>
    <row r="38" spans="1:54">
      <c r="B38" s="12">
        <f>AVERAGE(B3:B37)</f>
        <v>11.090857142857145</v>
      </c>
      <c r="C38" s="12">
        <f t="shared" ref="C38:Z38" si="5">AVERAGE(C3:C37)</f>
        <v>11.300571428571429</v>
      </c>
      <c r="D38" s="12">
        <f t="shared" si="5"/>
        <v>11.704285714285712</v>
      </c>
      <c r="E38" s="12">
        <f t="shared" si="5"/>
        <v>11.908285714285716</v>
      </c>
      <c r="F38" s="12">
        <f t="shared" si="5"/>
        <v>12.113714285714284</v>
      </c>
      <c r="G38" s="12">
        <f t="shared" si="5"/>
        <v>12.794571428571427</v>
      </c>
      <c r="H38" s="12">
        <f t="shared" si="5"/>
        <v>13.163428571428568</v>
      </c>
      <c r="I38" s="12">
        <f t="shared" si="5"/>
        <v>13.600571428571428</v>
      </c>
      <c r="J38" s="12">
        <f t="shared" si="5"/>
        <v>13.869142857142856</v>
      </c>
      <c r="K38" s="12">
        <f t="shared" si="5"/>
        <v>13.938285714285714</v>
      </c>
      <c r="L38" s="12">
        <f t="shared" si="5"/>
        <v>14.127142857142859</v>
      </c>
      <c r="M38" s="12">
        <f t="shared" si="5"/>
        <v>14.23</v>
      </c>
      <c r="N38" s="12">
        <f t="shared" si="5"/>
        <v>14.380285714285714</v>
      </c>
      <c r="O38" s="12">
        <f t="shared" si="5"/>
        <v>14.447999999999999</v>
      </c>
      <c r="P38" s="12">
        <f t="shared" si="5"/>
        <v>14.508285714285714</v>
      </c>
      <c r="Q38" s="12">
        <f t="shared" si="5"/>
        <v>14.619428571428573</v>
      </c>
      <c r="R38" s="12">
        <f t="shared" si="5"/>
        <v>14.680857142857144</v>
      </c>
      <c r="S38" s="12">
        <f t="shared" si="5"/>
        <v>14.724857142857143</v>
      </c>
      <c r="T38" s="12">
        <f t="shared" si="5"/>
        <v>14.972571428571431</v>
      </c>
      <c r="U38" s="12">
        <f t="shared" si="5"/>
        <v>15.01857142857143</v>
      </c>
      <c r="V38" s="12">
        <f t="shared" si="5"/>
        <v>15.07057142857143</v>
      </c>
      <c r="W38" s="12">
        <f t="shared" si="5"/>
        <v>15.098857142857147</v>
      </c>
      <c r="X38" s="12">
        <f t="shared" si="5"/>
        <v>15.120000000000005</v>
      </c>
      <c r="Y38" s="12">
        <f t="shared" si="5"/>
        <v>15.133142857142859</v>
      </c>
      <c r="Z38" s="12">
        <f t="shared" si="5"/>
        <v>15.134285714285715</v>
      </c>
    </row>
    <row r="39" spans="1:54">
      <c r="B39" s="12">
        <f>STDEV(B3:B37)</f>
        <v>4.8108091354589275</v>
      </c>
      <c r="C39" s="12">
        <f t="shared" ref="C39:Z39" si="6">STDEV(C3:C37)</f>
        <v>4.7974876653473233</v>
      </c>
      <c r="D39" s="12">
        <f t="shared" si="6"/>
        <v>4.8033929709751479</v>
      </c>
      <c r="E39" s="12">
        <f t="shared" si="6"/>
        <v>4.7794563348923678</v>
      </c>
      <c r="F39" s="12">
        <f t="shared" si="6"/>
        <v>4.709569785344013</v>
      </c>
      <c r="G39" s="12">
        <f t="shared" si="6"/>
        <v>4.3625129987044797</v>
      </c>
      <c r="H39" s="12">
        <f t="shared" si="6"/>
        <v>4.3236394955401911</v>
      </c>
      <c r="I39" s="12">
        <f t="shared" si="6"/>
        <v>4.422967424742823</v>
      </c>
      <c r="J39" s="12">
        <f t="shared" si="6"/>
        <v>4.3858712806871498</v>
      </c>
      <c r="K39" s="12">
        <f t="shared" si="6"/>
        <v>4.3839295331084518</v>
      </c>
      <c r="L39" s="12">
        <f t="shared" si="6"/>
        <v>4.3329840087597891</v>
      </c>
      <c r="M39" s="12">
        <f t="shared" si="6"/>
        <v>4.2857897892508694</v>
      </c>
      <c r="N39" s="12">
        <f t="shared" si="6"/>
        <v>4.1872512995255153</v>
      </c>
      <c r="O39" s="12">
        <f t="shared" si="6"/>
        <v>4.15212688234101</v>
      </c>
      <c r="P39" s="12">
        <f t="shared" si="6"/>
        <v>4.1223240773038929</v>
      </c>
      <c r="Q39" s="12">
        <f t="shared" si="6"/>
        <v>3.977841524404568</v>
      </c>
      <c r="R39" s="12">
        <f t="shared" si="6"/>
        <v>3.941134780915839</v>
      </c>
      <c r="S39" s="12">
        <f t="shared" si="6"/>
        <v>3.8996005613158764</v>
      </c>
      <c r="T39" s="12">
        <f t="shared" si="6"/>
        <v>3.5820634398897671</v>
      </c>
      <c r="U39" s="12">
        <f t="shared" si="6"/>
        <v>3.562204491650649</v>
      </c>
      <c r="V39" s="12">
        <f t="shared" si="6"/>
        <v>3.5171052124766269</v>
      </c>
      <c r="W39" s="12">
        <f t="shared" si="6"/>
        <v>3.5088633750651783</v>
      </c>
      <c r="X39" s="12">
        <f t="shared" si="6"/>
        <v>3.502777049545597</v>
      </c>
      <c r="Y39" s="12">
        <f t="shared" si="6"/>
        <v>3.4916688841639223</v>
      </c>
      <c r="Z39" s="12">
        <f t="shared" si="6"/>
        <v>3.4911032182781723</v>
      </c>
    </row>
  </sheetData>
  <mergeCells count="2">
    <mergeCell ref="B1:AA1"/>
    <mergeCell ref="AD1:BC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topLeftCell="A5" workbookViewId="0">
      <selection sqref="A1:C1"/>
    </sheetView>
  </sheetViews>
  <sheetFormatPr defaultRowHeight="13.8"/>
  <cols>
    <col min="1" max="16384" width="9" style="12"/>
  </cols>
  <sheetData>
    <row r="1" spans="1:19">
      <c r="B1" s="232" t="s">
        <v>162</v>
      </c>
      <c r="C1" s="232"/>
      <c r="D1" s="232"/>
      <c r="E1" s="232"/>
      <c r="F1" s="232"/>
      <c r="G1" s="232"/>
      <c r="H1" s="232"/>
      <c r="I1" s="232"/>
      <c r="L1" s="232" t="s">
        <v>163</v>
      </c>
      <c r="M1" s="232"/>
      <c r="N1" s="232"/>
      <c r="O1" s="232"/>
      <c r="P1" s="232"/>
      <c r="Q1" s="232"/>
      <c r="R1" s="232"/>
      <c r="S1" s="232"/>
    </row>
    <row r="2" spans="1:19" ht="14.4">
      <c r="A2" s="371" t="s">
        <v>142</v>
      </c>
      <c r="B2" s="371"/>
      <c r="C2" s="371"/>
      <c r="D2" s="371"/>
      <c r="E2" s="371"/>
      <c r="F2" s="371"/>
      <c r="G2" s="371"/>
      <c r="H2" s="371"/>
      <c r="I2" s="371"/>
      <c r="K2" s="371" t="s">
        <v>142</v>
      </c>
      <c r="L2" s="371"/>
      <c r="M2" s="371"/>
      <c r="N2" s="371"/>
      <c r="O2" s="371"/>
      <c r="P2" s="371"/>
      <c r="Q2" s="371"/>
      <c r="R2" s="371"/>
      <c r="S2" s="371"/>
    </row>
    <row r="3" spans="1:19" ht="14.4">
      <c r="A3" s="371" t="s">
        <v>80</v>
      </c>
      <c r="B3" s="371"/>
      <c r="C3" s="371"/>
      <c r="D3" s="371"/>
      <c r="E3" s="371"/>
      <c r="F3" s="371"/>
      <c r="G3" s="371"/>
      <c r="H3" s="371"/>
      <c r="I3" s="371"/>
      <c r="K3" s="371" t="s">
        <v>80</v>
      </c>
      <c r="L3" s="371"/>
      <c r="M3" s="371"/>
      <c r="N3" s="371"/>
      <c r="O3" s="371"/>
      <c r="P3" s="371"/>
      <c r="Q3" s="371"/>
      <c r="R3" s="371"/>
      <c r="S3" s="371"/>
    </row>
    <row r="4" spans="1:19" ht="14.4">
      <c r="A4" s="371" t="s">
        <v>75</v>
      </c>
      <c r="B4" s="371" t="s">
        <v>57</v>
      </c>
      <c r="C4" s="371" t="s">
        <v>58</v>
      </c>
      <c r="D4" s="371" t="s">
        <v>59</v>
      </c>
      <c r="E4" s="371" t="s">
        <v>60</v>
      </c>
      <c r="F4" s="371" t="s">
        <v>61</v>
      </c>
      <c r="G4" s="371" t="s">
        <v>62</v>
      </c>
      <c r="H4" s="371" t="s">
        <v>64</v>
      </c>
      <c r="I4" s="371" t="s">
        <v>66</v>
      </c>
      <c r="K4" s="371" t="s">
        <v>75</v>
      </c>
      <c r="L4" s="371" t="s">
        <v>57</v>
      </c>
      <c r="M4" s="371" t="s">
        <v>58</v>
      </c>
      <c r="N4" s="371" t="s">
        <v>59</v>
      </c>
      <c r="O4" s="371" t="s">
        <v>60</v>
      </c>
      <c r="P4" s="371" t="s">
        <v>61</v>
      </c>
      <c r="Q4" s="371" t="s">
        <v>62</v>
      </c>
      <c r="R4" s="371" t="s">
        <v>64</v>
      </c>
      <c r="S4" s="371" t="s">
        <v>66</v>
      </c>
    </row>
    <row r="5" spans="1:19" ht="14.4">
      <c r="A5" s="371" t="s">
        <v>4</v>
      </c>
      <c r="B5" s="371">
        <v>91</v>
      </c>
      <c r="C5" s="371">
        <v>100</v>
      </c>
      <c r="D5" s="371">
        <v>100</v>
      </c>
      <c r="E5" s="371">
        <v>100</v>
      </c>
      <c r="F5" s="371">
        <v>100</v>
      </c>
      <c r="G5" s="371">
        <v>100</v>
      </c>
      <c r="H5" s="371">
        <v>100</v>
      </c>
      <c r="I5" s="371">
        <v>94</v>
      </c>
      <c r="K5" s="371" t="s">
        <v>4</v>
      </c>
      <c r="L5" s="371">
        <f>(B5-B$33)/B$34</f>
        <v>0.44015944043008681</v>
      </c>
      <c r="M5" s="371">
        <f t="shared" ref="M5:S5" si="0">(C5-C$33)/C$34</f>
        <v>0.71588165549320404</v>
      </c>
      <c r="N5" s="371">
        <f t="shared" si="0"/>
        <v>1.0364767450857906</v>
      </c>
      <c r="O5" s="371">
        <f t="shared" si="0"/>
        <v>0.84681176879376174</v>
      </c>
      <c r="P5" s="371">
        <f t="shared" si="0"/>
        <v>0.80642065971341947</v>
      </c>
      <c r="Q5" s="371">
        <f t="shared" si="0"/>
        <v>0.73448656611646002</v>
      </c>
      <c r="R5" s="371">
        <f t="shared" si="0"/>
        <v>0.70263454045016582</v>
      </c>
      <c r="S5" s="371">
        <f t="shared" si="0"/>
        <v>0.51797183992429929</v>
      </c>
    </row>
    <row r="6" spans="1:19" ht="14.4">
      <c r="A6" s="371" t="s">
        <v>5</v>
      </c>
      <c r="B6" s="372" t="s">
        <v>69</v>
      </c>
      <c r="C6" s="372" t="s">
        <v>69</v>
      </c>
      <c r="D6" s="372" t="s">
        <v>69</v>
      </c>
      <c r="E6" s="372" t="s">
        <v>69</v>
      </c>
      <c r="F6" s="372" t="s">
        <v>69</v>
      </c>
      <c r="G6" s="371">
        <v>94</v>
      </c>
      <c r="H6" s="371">
        <v>94</v>
      </c>
      <c r="I6" s="371">
        <v>98</v>
      </c>
      <c r="K6" s="371" t="s">
        <v>5</v>
      </c>
      <c r="L6" s="371"/>
      <c r="M6" s="371"/>
      <c r="N6" s="371"/>
      <c r="O6" s="371"/>
      <c r="P6" s="371"/>
      <c r="Q6" s="371">
        <f t="shared" ref="Q6:Q32" si="1">(G6-G$33)/G$34</f>
        <v>0.45582889934628074</v>
      </c>
      <c r="R6" s="371">
        <f t="shared" ref="R6:R32" si="2">(H6-H$33)/H$34</f>
        <v>0.30740261144694769</v>
      </c>
      <c r="S6" s="371">
        <f t="shared" ref="S6:S32" si="3">(I6-I$33)/I$34</f>
        <v>0.79085456534783249</v>
      </c>
    </row>
    <row r="7" spans="1:19" ht="14.4">
      <c r="A7" s="371" t="s">
        <v>6</v>
      </c>
      <c r="B7" s="372" t="s">
        <v>69</v>
      </c>
      <c r="C7" s="372" t="s">
        <v>69</v>
      </c>
      <c r="D7" s="372" t="s">
        <v>69</v>
      </c>
      <c r="E7" s="371">
        <v>59</v>
      </c>
      <c r="F7" s="371">
        <v>59</v>
      </c>
      <c r="G7" s="371">
        <v>59</v>
      </c>
      <c r="H7" s="371">
        <v>60</v>
      </c>
      <c r="I7" s="371">
        <v>79</v>
      </c>
      <c r="K7" s="371" t="s">
        <v>6</v>
      </c>
      <c r="L7" s="371"/>
      <c r="M7" s="371"/>
      <c r="N7" s="371"/>
      <c r="O7" s="371">
        <f t="shared" ref="O7:O32" si="4">(E7-E$33)/E$34</f>
        <v>-1.2003157383137999</v>
      </c>
      <c r="P7" s="371">
        <f t="shared" ref="P7:P32" si="5">(F7-F$33)/F$34</f>
        <v>-1.0552486560664336</v>
      </c>
      <c r="Q7" s="371">
        <f t="shared" si="1"/>
        <v>-1.1696741568130986</v>
      </c>
      <c r="R7" s="371">
        <f t="shared" si="2"/>
        <v>-1.9322449862379547</v>
      </c>
      <c r="S7" s="371">
        <f t="shared" si="3"/>
        <v>-0.50533838041395018</v>
      </c>
    </row>
    <row r="8" spans="1:19" ht="14.4">
      <c r="A8" s="371" t="s">
        <v>7</v>
      </c>
      <c r="B8" s="371">
        <v>97</v>
      </c>
      <c r="C8" s="371">
        <v>99</v>
      </c>
      <c r="D8" s="371">
        <v>99</v>
      </c>
      <c r="E8" s="371">
        <v>100</v>
      </c>
      <c r="F8" s="371">
        <v>100</v>
      </c>
      <c r="G8" s="371">
        <v>100</v>
      </c>
      <c r="H8" s="371">
        <v>100</v>
      </c>
      <c r="I8" s="371">
        <v>99</v>
      </c>
      <c r="K8" s="371" t="s">
        <v>7</v>
      </c>
      <c r="L8" s="371">
        <f t="shared" ref="L8:L32" si="6">(B8-B$33)/B$34</f>
        <v>0.77874362537630759</v>
      </c>
      <c r="M8" s="371">
        <f t="shared" ref="M8:M32" si="7">(C8-C$33)/C$34</f>
        <v>0.66400617321108779</v>
      </c>
      <c r="N8" s="371">
        <f t="shared" ref="N8:N32" si="8">(D8-D$33)/D$34</f>
        <v>0.94847400257850645</v>
      </c>
      <c r="O8" s="371">
        <f t="shared" si="4"/>
        <v>0.84681176879376174</v>
      </c>
      <c r="P8" s="371">
        <f t="shared" si="5"/>
        <v>0.80642065971341947</v>
      </c>
      <c r="Q8" s="371">
        <f t="shared" si="1"/>
        <v>0.73448656611646002</v>
      </c>
      <c r="R8" s="371">
        <f t="shared" si="2"/>
        <v>0.70263454045016582</v>
      </c>
      <c r="S8" s="371">
        <f t="shared" si="3"/>
        <v>0.85907524670371582</v>
      </c>
    </row>
    <row r="9" spans="1:19" ht="14.4">
      <c r="A9" s="371" t="s">
        <v>8</v>
      </c>
      <c r="B9" s="371">
        <v>27</v>
      </c>
      <c r="C9" s="371">
        <v>26</v>
      </c>
      <c r="D9" s="371">
        <v>93</v>
      </c>
      <c r="E9" s="371">
        <v>99</v>
      </c>
      <c r="F9" s="371">
        <v>99</v>
      </c>
      <c r="G9" s="371">
        <v>99</v>
      </c>
      <c r="H9" s="371">
        <v>99</v>
      </c>
      <c r="I9" s="371">
        <v>90</v>
      </c>
      <c r="K9" s="371" t="s">
        <v>8</v>
      </c>
      <c r="L9" s="371">
        <f t="shared" si="6"/>
        <v>-3.1714051989962679</v>
      </c>
      <c r="M9" s="371">
        <f t="shared" si="7"/>
        <v>-3.1229040333833979</v>
      </c>
      <c r="N9" s="371">
        <f t="shared" si="8"/>
        <v>0.42045754753480152</v>
      </c>
      <c r="O9" s="371">
        <f t="shared" si="4"/>
        <v>0.79688182959601639</v>
      </c>
      <c r="P9" s="371">
        <f t="shared" si="5"/>
        <v>0.76101409103586215</v>
      </c>
      <c r="Q9" s="371">
        <f t="shared" si="1"/>
        <v>0.68804362165476352</v>
      </c>
      <c r="R9" s="371">
        <f t="shared" si="2"/>
        <v>0.63676255228296275</v>
      </c>
      <c r="S9" s="371">
        <f t="shared" si="3"/>
        <v>0.24508911450076609</v>
      </c>
    </row>
    <row r="10" spans="1:19" ht="14.4">
      <c r="A10" s="371" t="s">
        <v>9</v>
      </c>
      <c r="B10" s="372" t="s">
        <v>69</v>
      </c>
      <c r="C10" s="372" t="s">
        <v>69</v>
      </c>
      <c r="D10" s="372" t="s">
        <v>69</v>
      </c>
      <c r="E10" s="371">
        <v>84</v>
      </c>
      <c r="F10" s="371">
        <v>84</v>
      </c>
      <c r="G10" s="371">
        <v>84</v>
      </c>
      <c r="H10" s="371">
        <v>98</v>
      </c>
      <c r="I10" s="371">
        <v>96</v>
      </c>
      <c r="K10" s="371" t="s">
        <v>9</v>
      </c>
      <c r="L10" s="371"/>
      <c r="M10" s="371"/>
      <c r="N10" s="371"/>
      <c r="O10" s="371">
        <f t="shared" si="4"/>
        <v>4.7932741629835275E-2</v>
      </c>
      <c r="P10" s="371">
        <f t="shared" si="5"/>
        <v>7.9915560872501248E-2</v>
      </c>
      <c r="Q10" s="371">
        <f t="shared" si="1"/>
        <v>-8.6005452706847917E-3</v>
      </c>
      <c r="R10" s="371">
        <f t="shared" si="2"/>
        <v>0.57089056411575978</v>
      </c>
      <c r="S10" s="371">
        <f t="shared" si="3"/>
        <v>0.65441320263606595</v>
      </c>
    </row>
    <row r="11" spans="1:19" ht="14.4">
      <c r="A11" s="371" t="s">
        <v>32</v>
      </c>
      <c r="B11" s="371">
        <v>94</v>
      </c>
      <c r="C11" s="371">
        <v>86</v>
      </c>
      <c r="D11" s="371">
        <v>86</v>
      </c>
      <c r="E11" s="371">
        <v>86</v>
      </c>
      <c r="F11" s="371">
        <v>86</v>
      </c>
      <c r="G11" s="371">
        <v>86</v>
      </c>
      <c r="H11" s="371">
        <v>94</v>
      </c>
      <c r="I11" s="371">
        <v>100</v>
      </c>
      <c r="K11" s="371" t="s">
        <v>32</v>
      </c>
      <c r="L11" s="371">
        <f t="shared" si="6"/>
        <v>0.6094515329031972</v>
      </c>
      <c r="M11" s="371">
        <f t="shared" si="7"/>
        <v>-1.0375096456423396E-2</v>
      </c>
      <c r="N11" s="371">
        <f t="shared" si="8"/>
        <v>-0.19556165001618758</v>
      </c>
      <c r="O11" s="371">
        <f t="shared" si="4"/>
        <v>0.14779262002532609</v>
      </c>
      <c r="P11" s="371">
        <f t="shared" si="5"/>
        <v>0.17072869822761602</v>
      </c>
      <c r="Q11" s="371">
        <f t="shared" si="1"/>
        <v>8.4285343652708317E-2</v>
      </c>
      <c r="R11" s="371">
        <f t="shared" si="2"/>
        <v>0.30740261144694769</v>
      </c>
      <c r="S11" s="371">
        <f t="shared" si="3"/>
        <v>0.92729592805959915</v>
      </c>
    </row>
    <row r="12" spans="1:19" ht="14.4">
      <c r="A12" s="371" t="s">
        <v>30</v>
      </c>
      <c r="B12" s="371">
        <v>89</v>
      </c>
      <c r="C12" s="371">
        <v>99</v>
      </c>
      <c r="D12" s="371">
        <v>99</v>
      </c>
      <c r="E12" s="371">
        <v>99</v>
      </c>
      <c r="F12" s="371">
        <v>99</v>
      </c>
      <c r="G12" s="371">
        <v>99</v>
      </c>
      <c r="H12" s="371">
        <v>100</v>
      </c>
      <c r="I12" s="371">
        <v>85</v>
      </c>
      <c r="K12" s="371" t="s">
        <v>30</v>
      </c>
      <c r="L12" s="371">
        <f t="shared" si="6"/>
        <v>0.32729804544801322</v>
      </c>
      <c r="M12" s="371">
        <f t="shared" si="7"/>
        <v>0.66400617321108779</v>
      </c>
      <c r="N12" s="371">
        <f t="shared" si="8"/>
        <v>0.94847400257850645</v>
      </c>
      <c r="O12" s="371">
        <f t="shared" si="4"/>
        <v>0.79688182959601639</v>
      </c>
      <c r="P12" s="371">
        <f t="shared" si="5"/>
        <v>0.76101409103586215</v>
      </c>
      <c r="Q12" s="371">
        <f t="shared" si="1"/>
        <v>0.68804362165476352</v>
      </c>
      <c r="R12" s="371">
        <f t="shared" si="2"/>
        <v>0.70263454045016582</v>
      </c>
      <c r="S12" s="371">
        <f t="shared" si="3"/>
        <v>-9.6014292278650396E-2</v>
      </c>
    </row>
    <row r="13" spans="1:19" ht="14.4">
      <c r="A13" s="371" t="s">
        <v>10</v>
      </c>
      <c r="B13" s="371">
        <v>87</v>
      </c>
      <c r="C13" s="371">
        <v>93</v>
      </c>
      <c r="D13" s="371">
        <v>94</v>
      </c>
      <c r="E13" s="371">
        <v>95</v>
      </c>
      <c r="F13" s="371">
        <v>95</v>
      </c>
      <c r="G13" s="371">
        <v>96</v>
      </c>
      <c r="H13" s="371">
        <v>99</v>
      </c>
      <c r="I13" s="371">
        <v>92</v>
      </c>
      <c r="K13" s="371" t="s">
        <v>10</v>
      </c>
      <c r="L13" s="371">
        <f t="shared" si="6"/>
        <v>0.21443665046593965</v>
      </c>
      <c r="M13" s="371">
        <f t="shared" si="7"/>
        <v>0.35275327951839031</v>
      </c>
      <c r="N13" s="371">
        <f t="shared" si="8"/>
        <v>0.50846029004208571</v>
      </c>
      <c r="O13" s="371">
        <f t="shared" si="4"/>
        <v>0.59716207280503475</v>
      </c>
      <c r="P13" s="371">
        <f t="shared" si="5"/>
        <v>0.57938781632563252</v>
      </c>
      <c r="Q13" s="371">
        <f t="shared" si="1"/>
        <v>0.54871478826967379</v>
      </c>
      <c r="R13" s="371">
        <f t="shared" si="2"/>
        <v>0.63676255228296275</v>
      </c>
      <c r="S13" s="371">
        <f t="shared" si="3"/>
        <v>0.38153047721253269</v>
      </c>
    </row>
    <row r="14" spans="1:19" ht="14.4">
      <c r="A14" s="371" t="s">
        <v>11</v>
      </c>
      <c r="B14" s="371">
        <v>73</v>
      </c>
      <c r="C14" s="371">
        <v>74</v>
      </c>
      <c r="D14" s="371">
        <v>74</v>
      </c>
      <c r="E14" s="371">
        <v>91</v>
      </c>
      <c r="F14" s="371">
        <v>91</v>
      </c>
      <c r="G14" s="371">
        <v>91</v>
      </c>
      <c r="H14" s="371">
        <v>99</v>
      </c>
      <c r="I14" s="371">
        <v>96</v>
      </c>
      <c r="K14" s="371" t="s">
        <v>11</v>
      </c>
      <c r="L14" s="371">
        <f t="shared" si="6"/>
        <v>-0.57559311440857541</v>
      </c>
      <c r="M14" s="371">
        <f t="shared" si="7"/>
        <v>-0.63288088384181829</v>
      </c>
      <c r="N14" s="371">
        <f t="shared" si="8"/>
        <v>-1.2515945601035974</v>
      </c>
      <c r="O14" s="371">
        <f t="shared" si="4"/>
        <v>0.39744231601405311</v>
      </c>
      <c r="P14" s="371">
        <f t="shared" si="5"/>
        <v>0.397761541615403</v>
      </c>
      <c r="Q14" s="371">
        <f t="shared" si="1"/>
        <v>0.31650006596119107</v>
      </c>
      <c r="R14" s="371">
        <f t="shared" si="2"/>
        <v>0.63676255228296275</v>
      </c>
      <c r="S14" s="371">
        <f t="shared" si="3"/>
        <v>0.65441320263606595</v>
      </c>
    </row>
    <row r="15" spans="1:19" ht="14.4">
      <c r="A15" s="371" t="s">
        <v>46</v>
      </c>
      <c r="B15" s="372" t="s">
        <v>69</v>
      </c>
      <c r="C15" s="372" t="s">
        <v>69</v>
      </c>
      <c r="D15" s="372" t="s">
        <v>69</v>
      </c>
      <c r="E15" s="372" t="s">
        <v>69</v>
      </c>
      <c r="F15" s="372" t="s">
        <v>69</v>
      </c>
      <c r="G15" s="372" t="s">
        <v>69</v>
      </c>
      <c r="H15" s="372" t="s">
        <v>69</v>
      </c>
      <c r="I15" s="372" t="s">
        <v>69</v>
      </c>
      <c r="K15" s="371" t="s">
        <v>46</v>
      </c>
      <c r="L15" s="371"/>
      <c r="M15" s="371"/>
      <c r="N15" s="371"/>
      <c r="O15" s="371"/>
      <c r="P15" s="371"/>
      <c r="Q15" s="371"/>
      <c r="R15" s="371"/>
      <c r="S15" s="371"/>
    </row>
    <row r="16" spans="1:19" ht="14.4">
      <c r="A16" s="371" t="s">
        <v>12</v>
      </c>
      <c r="B16" s="371">
        <v>91</v>
      </c>
      <c r="C16" s="371">
        <v>98</v>
      </c>
      <c r="D16" s="371">
        <v>98</v>
      </c>
      <c r="E16" s="371">
        <v>99</v>
      </c>
      <c r="F16" s="371">
        <v>100</v>
      </c>
      <c r="G16" s="371">
        <v>100</v>
      </c>
      <c r="H16" s="371">
        <v>99</v>
      </c>
      <c r="I16" s="371">
        <v>88</v>
      </c>
      <c r="K16" s="371" t="s">
        <v>12</v>
      </c>
      <c r="L16" s="371">
        <f t="shared" si="6"/>
        <v>0.44015944043008681</v>
      </c>
      <c r="M16" s="371">
        <f t="shared" si="7"/>
        <v>0.61213069092897154</v>
      </c>
      <c r="N16" s="371">
        <f t="shared" si="8"/>
        <v>0.86047126007122232</v>
      </c>
      <c r="O16" s="371">
        <f t="shared" si="4"/>
        <v>0.79688182959601639</v>
      </c>
      <c r="P16" s="371">
        <f t="shared" si="5"/>
        <v>0.80642065971341947</v>
      </c>
      <c r="Q16" s="371">
        <f t="shared" si="1"/>
        <v>0.73448656611646002</v>
      </c>
      <c r="R16" s="371">
        <f t="shared" si="2"/>
        <v>0.63676255228296275</v>
      </c>
      <c r="S16" s="371">
        <f t="shared" si="3"/>
        <v>0.10864775178899951</v>
      </c>
    </row>
    <row r="17" spans="1:19" ht="14.4">
      <c r="A17" s="371" t="s">
        <v>13</v>
      </c>
      <c r="B17" s="372" t="s">
        <v>69</v>
      </c>
      <c r="C17" s="372" t="s">
        <v>69</v>
      </c>
      <c r="D17" s="372" t="s">
        <v>69</v>
      </c>
      <c r="E17" s="371">
        <v>46</v>
      </c>
      <c r="F17" s="371">
        <v>25</v>
      </c>
      <c r="G17" s="371">
        <v>25</v>
      </c>
      <c r="H17" s="371">
        <v>40</v>
      </c>
      <c r="I17" s="371">
        <v>44</v>
      </c>
      <c r="K17" s="371" t="s">
        <v>13</v>
      </c>
      <c r="L17" s="371"/>
      <c r="M17" s="371"/>
      <c r="N17" s="371"/>
      <c r="O17" s="371">
        <f t="shared" si="4"/>
        <v>-1.8494049478844901</v>
      </c>
      <c r="P17" s="371">
        <f t="shared" si="5"/>
        <v>-2.599071991103385</v>
      </c>
      <c r="Q17" s="371">
        <f t="shared" si="1"/>
        <v>-2.7487342685107814</v>
      </c>
      <c r="R17" s="371">
        <f t="shared" si="2"/>
        <v>-3.2496847495820149</v>
      </c>
      <c r="S17" s="371">
        <f t="shared" si="3"/>
        <v>-2.8930622278698657</v>
      </c>
    </row>
    <row r="18" spans="1:19" ht="14.4">
      <c r="A18" s="371" t="s">
        <v>14</v>
      </c>
      <c r="B18" s="372" t="s">
        <v>69</v>
      </c>
      <c r="C18" s="372" t="s">
        <v>69</v>
      </c>
      <c r="D18" s="371">
        <v>88</v>
      </c>
      <c r="E18" s="371">
        <v>89</v>
      </c>
      <c r="F18" s="371">
        <v>89</v>
      </c>
      <c r="G18" s="371">
        <v>89</v>
      </c>
      <c r="H18" s="371">
        <v>95</v>
      </c>
      <c r="I18" s="371">
        <v>90</v>
      </c>
      <c r="K18" s="371" t="s">
        <v>14</v>
      </c>
      <c r="L18" s="371"/>
      <c r="M18" s="371"/>
      <c r="N18" s="371">
        <f t="shared" si="8"/>
        <v>-1.9556165001619257E-2</v>
      </c>
      <c r="O18" s="371">
        <f t="shared" si="4"/>
        <v>0.29758243761856229</v>
      </c>
      <c r="P18" s="371">
        <f t="shared" si="5"/>
        <v>0.30694840426028819</v>
      </c>
      <c r="Q18" s="371">
        <f t="shared" si="1"/>
        <v>0.22361417703779796</v>
      </c>
      <c r="R18" s="371">
        <f t="shared" si="2"/>
        <v>0.37327459961415071</v>
      </c>
      <c r="S18" s="371">
        <f t="shared" si="3"/>
        <v>0.24508911450076609</v>
      </c>
    </row>
    <row r="19" spans="1:19" ht="14.4">
      <c r="A19" s="371" t="s">
        <v>15</v>
      </c>
      <c r="B19" s="372" t="s">
        <v>69</v>
      </c>
      <c r="C19" s="372" t="s">
        <v>69</v>
      </c>
      <c r="D19" s="372" t="s">
        <v>69</v>
      </c>
      <c r="E19" s="371">
        <v>61</v>
      </c>
      <c r="F19" s="371">
        <v>61</v>
      </c>
      <c r="G19" s="371">
        <v>61</v>
      </c>
      <c r="H19" s="371">
        <v>66</v>
      </c>
      <c r="I19" s="371">
        <v>63</v>
      </c>
      <c r="K19" s="371" t="s">
        <v>15</v>
      </c>
      <c r="L19" s="371"/>
      <c r="M19" s="371"/>
      <c r="N19" s="371"/>
      <c r="O19" s="371">
        <f t="shared" si="4"/>
        <v>-1.100455859918309</v>
      </c>
      <c r="P19" s="371">
        <f t="shared" si="5"/>
        <v>-0.96443551871131883</v>
      </c>
      <c r="Q19" s="371">
        <f t="shared" si="1"/>
        <v>-1.0767882678897054</v>
      </c>
      <c r="R19" s="371">
        <f t="shared" si="2"/>
        <v>-1.5370130572347367</v>
      </c>
      <c r="S19" s="371">
        <f t="shared" si="3"/>
        <v>-1.596869282108083</v>
      </c>
    </row>
    <row r="20" spans="1:19" ht="14.4">
      <c r="A20" s="371" t="s">
        <v>16</v>
      </c>
      <c r="B20" s="371">
        <v>97</v>
      </c>
      <c r="C20" s="371">
        <v>97</v>
      </c>
      <c r="D20" s="371">
        <v>97</v>
      </c>
      <c r="E20" s="371">
        <v>97</v>
      </c>
      <c r="F20" s="371">
        <v>97</v>
      </c>
      <c r="G20" s="371">
        <v>97</v>
      </c>
      <c r="H20" s="371">
        <v>100</v>
      </c>
      <c r="I20" s="371">
        <v>94</v>
      </c>
      <c r="K20" s="371" t="s">
        <v>16</v>
      </c>
      <c r="L20" s="371">
        <f t="shared" si="6"/>
        <v>0.77874362537630759</v>
      </c>
      <c r="M20" s="371">
        <f t="shared" si="7"/>
        <v>0.5602552086468553</v>
      </c>
      <c r="N20" s="371">
        <f t="shared" si="8"/>
        <v>0.7724685175639382</v>
      </c>
      <c r="O20" s="371">
        <f t="shared" si="4"/>
        <v>0.69702195120052557</v>
      </c>
      <c r="P20" s="371">
        <f t="shared" si="5"/>
        <v>0.67020095368074739</v>
      </c>
      <c r="Q20" s="371">
        <f t="shared" si="1"/>
        <v>0.5951577327313704</v>
      </c>
      <c r="R20" s="371">
        <f t="shared" si="2"/>
        <v>0.70263454045016582</v>
      </c>
      <c r="S20" s="371">
        <f t="shared" si="3"/>
        <v>0.51797183992429929</v>
      </c>
    </row>
    <row r="21" spans="1:19" ht="14.4">
      <c r="A21" s="371" t="s">
        <v>17</v>
      </c>
      <c r="B21" s="372" t="s">
        <v>69</v>
      </c>
      <c r="C21" s="372" t="s">
        <v>69</v>
      </c>
      <c r="D21" s="372" t="s">
        <v>69</v>
      </c>
      <c r="E21" s="371">
        <v>86</v>
      </c>
      <c r="F21" s="371">
        <v>86</v>
      </c>
      <c r="G21" s="371">
        <v>86</v>
      </c>
      <c r="H21" s="371">
        <v>86</v>
      </c>
      <c r="I21" s="371">
        <v>100</v>
      </c>
      <c r="K21" s="371" t="s">
        <v>17</v>
      </c>
      <c r="L21" s="371"/>
      <c r="M21" s="371"/>
      <c r="N21" s="371"/>
      <c r="O21" s="371">
        <f t="shared" si="4"/>
        <v>0.14779262002532609</v>
      </c>
      <c r="P21" s="371">
        <f t="shared" si="5"/>
        <v>0.17072869822761602</v>
      </c>
      <c r="Q21" s="371">
        <f t="shared" si="1"/>
        <v>8.4285343652708317E-2</v>
      </c>
      <c r="R21" s="371">
        <f t="shared" si="2"/>
        <v>-0.2195732938906764</v>
      </c>
      <c r="S21" s="371">
        <f t="shared" si="3"/>
        <v>0.92729592805959915</v>
      </c>
    </row>
    <row r="22" spans="1:19" ht="14.4">
      <c r="A22" s="371" t="s">
        <v>18</v>
      </c>
      <c r="B22" s="372" t="s">
        <v>69</v>
      </c>
      <c r="C22" s="372" t="s">
        <v>69</v>
      </c>
      <c r="D22" s="372" t="s">
        <v>69</v>
      </c>
      <c r="E22" s="371">
        <v>93</v>
      </c>
      <c r="F22" s="371">
        <v>93</v>
      </c>
      <c r="G22" s="371">
        <v>93</v>
      </c>
      <c r="H22" s="371">
        <v>98</v>
      </c>
      <c r="I22" s="371">
        <v>92</v>
      </c>
      <c r="K22" s="371" t="s">
        <v>18</v>
      </c>
      <c r="L22" s="371"/>
      <c r="M22" s="371"/>
      <c r="N22" s="371"/>
      <c r="O22" s="371">
        <f t="shared" si="4"/>
        <v>0.49730219440954393</v>
      </c>
      <c r="P22" s="371">
        <f t="shared" si="5"/>
        <v>0.48857467897051776</v>
      </c>
      <c r="Q22" s="371">
        <f t="shared" si="1"/>
        <v>0.40938595488458418</v>
      </c>
      <c r="R22" s="371">
        <f t="shared" si="2"/>
        <v>0.57089056411575978</v>
      </c>
      <c r="S22" s="371">
        <f t="shared" si="3"/>
        <v>0.38153047721253269</v>
      </c>
    </row>
    <row r="23" spans="1:19" ht="14.4">
      <c r="A23" s="371" t="s">
        <v>19</v>
      </c>
      <c r="B23" s="371">
        <v>100</v>
      </c>
      <c r="C23" s="371">
        <v>100</v>
      </c>
      <c r="D23" s="371">
        <v>100</v>
      </c>
      <c r="E23" s="371">
        <v>100</v>
      </c>
      <c r="F23" s="371">
        <v>100</v>
      </c>
      <c r="G23" s="371">
        <v>100</v>
      </c>
      <c r="H23" s="371">
        <v>100</v>
      </c>
      <c r="I23" s="371">
        <v>95</v>
      </c>
      <c r="K23" s="371" t="s">
        <v>19</v>
      </c>
      <c r="L23" s="371">
        <f t="shared" si="6"/>
        <v>0.94803571784941798</v>
      </c>
      <c r="M23" s="371">
        <f t="shared" si="7"/>
        <v>0.71588165549320404</v>
      </c>
      <c r="N23" s="371">
        <f t="shared" si="8"/>
        <v>1.0364767450857906</v>
      </c>
      <c r="O23" s="371">
        <f t="shared" si="4"/>
        <v>0.84681176879376174</v>
      </c>
      <c r="P23" s="371">
        <f t="shared" si="5"/>
        <v>0.80642065971341947</v>
      </c>
      <c r="Q23" s="371">
        <f t="shared" si="1"/>
        <v>0.73448656611646002</v>
      </c>
      <c r="R23" s="371">
        <f t="shared" si="2"/>
        <v>0.70263454045016582</v>
      </c>
      <c r="S23" s="371">
        <f t="shared" si="3"/>
        <v>0.58619252128018262</v>
      </c>
    </row>
    <row r="24" spans="1:19" ht="14.4">
      <c r="A24" s="371" t="s">
        <v>20</v>
      </c>
      <c r="B24" s="371">
        <v>75</v>
      </c>
      <c r="C24" s="371">
        <v>87</v>
      </c>
      <c r="D24" s="371">
        <v>87</v>
      </c>
      <c r="E24" s="371">
        <v>88</v>
      </c>
      <c r="F24" s="371">
        <v>88</v>
      </c>
      <c r="G24" s="371">
        <v>89</v>
      </c>
      <c r="H24" s="371">
        <v>89</v>
      </c>
      <c r="I24" s="371">
        <v>86</v>
      </c>
      <c r="K24" s="371" t="s">
        <v>20</v>
      </c>
      <c r="L24" s="371">
        <f t="shared" si="6"/>
        <v>-0.46273171942650188</v>
      </c>
      <c r="M24" s="371">
        <f t="shared" si="7"/>
        <v>4.1500385825692848E-2</v>
      </c>
      <c r="N24" s="371">
        <f t="shared" si="8"/>
        <v>-0.10755890750890341</v>
      </c>
      <c r="O24" s="371">
        <f t="shared" si="4"/>
        <v>0.24765249842081688</v>
      </c>
      <c r="P24" s="371">
        <f t="shared" si="5"/>
        <v>0.26154183558273081</v>
      </c>
      <c r="Q24" s="371">
        <f t="shared" si="1"/>
        <v>0.22361417703779796</v>
      </c>
      <c r="R24" s="371">
        <f t="shared" si="2"/>
        <v>-2.1957329389067359E-2</v>
      </c>
      <c r="S24" s="371">
        <f t="shared" si="3"/>
        <v>-2.7793610922767092E-2</v>
      </c>
    </row>
    <row r="25" spans="1:19" ht="14.4">
      <c r="A25" s="371" t="s">
        <v>21</v>
      </c>
      <c r="B25" s="372" t="s">
        <v>69</v>
      </c>
      <c r="C25" s="372" t="s">
        <v>69</v>
      </c>
      <c r="D25" s="372" t="s">
        <v>69</v>
      </c>
      <c r="E25" s="371">
        <v>17</v>
      </c>
      <c r="F25" s="371">
        <v>17</v>
      </c>
      <c r="G25" s="371">
        <v>17</v>
      </c>
      <c r="H25" s="371">
        <v>78</v>
      </c>
      <c r="I25" s="371">
        <v>72</v>
      </c>
      <c r="K25" s="371" t="s">
        <v>21</v>
      </c>
      <c r="L25" s="371"/>
      <c r="M25" s="371"/>
      <c r="N25" s="371"/>
      <c r="O25" s="371">
        <f t="shared" si="4"/>
        <v>-3.297373184619107</v>
      </c>
      <c r="P25" s="371">
        <f t="shared" si="5"/>
        <v>-2.9623245405238441</v>
      </c>
      <c r="Q25" s="371">
        <f t="shared" si="1"/>
        <v>-3.1202778242043538</v>
      </c>
      <c r="R25" s="371">
        <f t="shared" si="2"/>
        <v>-0.74654919922830054</v>
      </c>
      <c r="S25" s="371">
        <f t="shared" si="3"/>
        <v>-0.98288314990513326</v>
      </c>
    </row>
    <row r="26" spans="1:19" ht="14.4">
      <c r="A26" s="371" t="s">
        <v>38</v>
      </c>
      <c r="B26" s="371">
        <v>80</v>
      </c>
      <c r="C26" s="371">
        <v>82</v>
      </c>
      <c r="D26" s="371">
        <v>82</v>
      </c>
      <c r="E26" s="371">
        <v>88</v>
      </c>
      <c r="F26" s="371">
        <v>88</v>
      </c>
      <c r="G26" s="371">
        <v>88</v>
      </c>
      <c r="H26" s="371">
        <v>89</v>
      </c>
      <c r="I26" s="371">
        <v>85</v>
      </c>
      <c r="K26" s="371" t="s">
        <v>38</v>
      </c>
      <c r="L26" s="371">
        <f t="shared" si="6"/>
        <v>-0.18057823197131789</v>
      </c>
      <c r="M26" s="371">
        <f t="shared" si="7"/>
        <v>-0.21787702558488836</v>
      </c>
      <c r="N26" s="371">
        <f t="shared" si="8"/>
        <v>-0.54757262004532414</v>
      </c>
      <c r="O26" s="371">
        <f t="shared" si="4"/>
        <v>0.24765249842081688</v>
      </c>
      <c r="P26" s="371">
        <f t="shared" si="5"/>
        <v>0.26154183558273081</v>
      </c>
      <c r="Q26" s="371">
        <f t="shared" si="1"/>
        <v>0.1771712325761014</v>
      </c>
      <c r="R26" s="371">
        <f t="shared" si="2"/>
        <v>-2.1957329389067359E-2</v>
      </c>
      <c r="S26" s="371">
        <f t="shared" si="3"/>
        <v>-9.6014292278650396E-2</v>
      </c>
    </row>
    <row r="27" spans="1:19" ht="14.4">
      <c r="A27" s="371" t="s">
        <v>22</v>
      </c>
      <c r="B27" s="372" t="s">
        <v>69</v>
      </c>
      <c r="C27" s="372" t="s">
        <v>69</v>
      </c>
      <c r="D27" s="372" t="s">
        <v>69</v>
      </c>
      <c r="E27" s="372" t="s">
        <v>69</v>
      </c>
      <c r="F27" s="372" t="s">
        <v>69</v>
      </c>
      <c r="G27" s="371">
        <v>82</v>
      </c>
      <c r="H27" s="371">
        <v>82</v>
      </c>
      <c r="I27" s="371">
        <v>82</v>
      </c>
      <c r="K27" s="371" t="s">
        <v>22</v>
      </c>
      <c r="L27" s="371"/>
      <c r="M27" s="371"/>
      <c r="N27" s="371"/>
      <c r="O27" s="371"/>
      <c r="P27" s="371"/>
      <c r="Q27" s="371">
        <f t="shared" si="1"/>
        <v>-0.10148643419407789</v>
      </c>
      <c r="R27" s="371">
        <f t="shared" si="2"/>
        <v>-0.48306124655948846</v>
      </c>
      <c r="S27" s="371">
        <f t="shared" si="3"/>
        <v>-0.30067633634630031</v>
      </c>
    </row>
    <row r="28" spans="1:19" ht="14.4">
      <c r="A28" s="371" t="s">
        <v>23</v>
      </c>
      <c r="B28" s="372" t="s">
        <v>69</v>
      </c>
      <c r="C28" s="372" t="s">
        <v>69</v>
      </c>
      <c r="D28" s="371">
        <v>72</v>
      </c>
      <c r="E28" s="371">
        <v>73</v>
      </c>
      <c r="F28" s="371">
        <v>73</v>
      </c>
      <c r="G28" s="371">
        <v>73</v>
      </c>
      <c r="H28" s="371">
        <v>74</v>
      </c>
      <c r="I28" s="371">
        <v>51</v>
      </c>
      <c r="K28" s="371" t="s">
        <v>23</v>
      </c>
      <c r="L28" s="371"/>
      <c r="M28" s="371"/>
      <c r="N28" s="371">
        <f t="shared" si="8"/>
        <v>-1.4276000451181659</v>
      </c>
      <c r="O28" s="371">
        <f t="shared" si="4"/>
        <v>-0.50129658954536416</v>
      </c>
      <c r="P28" s="371">
        <f t="shared" si="5"/>
        <v>-0.41955669458063005</v>
      </c>
      <c r="Q28" s="371">
        <f t="shared" si="1"/>
        <v>-0.51947293434934683</v>
      </c>
      <c r="R28" s="371">
        <f t="shared" si="2"/>
        <v>-1.0100371518971125</v>
      </c>
      <c r="S28" s="371">
        <f t="shared" si="3"/>
        <v>-2.4155174583786825</v>
      </c>
    </row>
    <row r="29" spans="1:19" ht="14.4">
      <c r="A29" s="371" t="s">
        <v>24</v>
      </c>
      <c r="B29" s="372" t="s">
        <v>69</v>
      </c>
      <c r="C29" s="372" t="s">
        <v>69</v>
      </c>
      <c r="D29" s="371">
        <v>65</v>
      </c>
      <c r="E29" s="371">
        <v>72</v>
      </c>
      <c r="F29" s="371">
        <v>72</v>
      </c>
      <c r="G29" s="371">
        <v>72</v>
      </c>
      <c r="H29" s="371">
        <v>74</v>
      </c>
      <c r="I29" s="371">
        <v>71</v>
      </c>
      <c r="K29" s="371" t="s">
        <v>24</v>
      </c>
      <c r="L29" s="371"/>
      <c r="M29" s="371"/>
      <c r="N29" s="371">
        <f t="shared" si="8"/>
        <v>-2.0436192426691551</v>
      </c>
      <c r="O29" s="371">
        <f t="shared" si="4"/>
        <v>-0.55122652874310962</v>
      </c>
      <c r="P29" s="371">
        <f t="shared" si="5"/>
        <v>-0.46496326325818749</v>
      </c>
      <c r="Q29" s="371">
        <f t="shared" si="1"/>
        <v>-0.56591587881104344</v>
      </c>
      <c r="R29" s="371">
        <f t="shared" si="2"/>
        <v>-1.0100371518971125</v>
      </c>
      <c r="S29" s="371">
        <f t="shared" si="3"/>
        <v>-1.0511038312610166</v>
      </c>
    </row>
    <row r="30" spans="1:19" ht="14.4">
      <c r="A30" s="371" t="s">
        <v>25</v>
      </c>
      <c r="B30" s="371">
        <v>86</v>
      </c>
      <c r="C30" s="371">
        <v>68</v>
      </c>
      <c r="D30" s="371">
        <v>69</v>
      </c>
      <c r="E30" s="371">
        <v>69</v>
      </c>
      <c r="F30" s="371">
        <v>69</v>
      </c>
      <c r="G30" s="371">
        <v>99</v>
      </c>
      <c r="H30" s="371">
        <v>99</v>
      </c>
      <c r="I30" s="371">
        <v>97</v>
      </c>
      <c r="K30" s="371" t="s">
        <v>25</v>
      </c>
      <c r="L30" s="371">
        <f t="shared" si="6"/>
        <v>0.15800595297490286</v>
      </c>
      <c r="M30" s="371">
        <f t="shared" si="7"/>
        <v>-0.94413377753451577</v>
      </c>
      <c r="N30" s="371">
        <f t="shared" si="8"/>
        <v>-1.6916082726400183</v>
      </c>
      <c r="O30" s="371">
        <f t="shared" si="4"/>
        <v>-0.7010163463363458</v>
      </c>
      <c r="P30" s="371">
        <f t="shared" si="5"/>
        <v>-0.60118296929085968</v>
      </c>
      <c r="Q30" s="371">
        <f t="shared" si="1"/>
        <v>0.68804362165476352</v>
      </c>
      <c r="R30" s="371">
        <f t="shared" si="2"/>
        <v>0.63676255228296275</v>
      </c>
      <c r="S30" s="371">
        <f t="shared" si="3"/>
        <v>0.72263388399194917</v>
      </c>
    </row>
    <row r="31" spans="1:19" ht="14.4">
      <c r="A31" s="371" t="s">
        <v>26</v>
      </c>
      <c r="B31" s="371">
        <v>74</v>
      </c>
      <c r="C31" s="371">
        <v>91</v>
      </c>
      <c r="D31" s="371">
        <v>92</v>
      </c>
      <c r="E31" s="371">
        <v>92</v>
      </c>
      <c r="F31" s="371">
        <v>92</v>
      </c>
      <c r="G31" s="371">
        <v>99</v>
      </c>
      <c r="H31" s="371">
        <v>100</v>
      </c>
      <c r="I31" s="371">
        <v>97</v>
      </c>
      <c r="K31" s="371" t="s">
        <v>26</v>
      </c>
      <c r="L31" s="371">
        <f t="shared" si="6"/>
        <v>-0.51916241691753862</v>
      </c>
      <c r="M31" s="371">
        <f t="shared" si="7"/>
        <v>0.24900231495415781</v>
      </c>
      <c r="N31" s="371">
        <f t="shared" si="8"/>
        <v>0.33245480502751734</v>
      </c>
      <c r="O31" s="371">
        <f t="shared" si="4"/>
        <v>0.44737225521179852</v>
      </c>
      <c r="P31" s="371">
        <f t="shared" si="5"/>
        <v>0.44316811029296038</v>
      </c>
      <c r="Q31" s="371">
        <f t="shared" si="1"/>
        <v>0.68804362165476352</v>
      </c>
      <c r="R31" s="371">
        <f t="shared" si="2"/>
        <v>0.70263454045016582</v>
      </c>
      <c r="S31" s="371">
        <f t="shared" si="3"/>
        <v>0.72263388399194917</v>
      </c>
    </row>
    <row r="32" spans="1:19" ht="14.4">
      <c r="A32" s="371" t="s">
        <v>42</v>
      </c>
      <c r="B32" s="371">
        <v>87</v>
      </c>
      <c r="C32" s="371">
        <v>93</v>
      </c>
      <c r="D32" s="371">
        <v>93</v>
      </c>
      <c r="E32" s="371">
        <v>93</v>
      </c>
      <c r="F32" s="371">
        <v>93</v>
      </c>
      <c r="G32" s="371">
        <v>95</v>
      </c>
      <c r="H32" s="371">
        <v>100</v>
      </c>
      <c r="I32" s="371">
        <v>97</v>
      </c>
      <c r="K32" s="371" t="s">
        <v>42</v>
      </c>
      <c r="L32" s="371">
        <f t="shared" si="6"/>
        <v>0.21443665046593965</v>
      </c>
      <c r="M32" s="371">
        <f t="shared" si="7"/>
        <v>0.35275327951839031</v>
      </c>
      <c r="N32" s="371">
        <f t="shared" si="8"/>
        <v>0.42045754753480152</v>
      </c>
      <c r="O32" s="371">
        <f t="shared" si="4"/>
        <v>0.49730219440954393</v>
      </c>
      <c r="P32" s="371">
        <f t="shared" si="5"/>
        <v>0.48857467897051776</v>
      </c>
      <c r="Q32" s="371">
        <f t="shared" si="1"/>
        <v>0.50227184380797729</v>
      </c>
      <c r="R32" s="371">
        <f t="shared" si="2"/>
        <v>0.70263454045016582</v>
      </c>
      <c r="S32" s="371">
        <f t="shared" si="3"/>
        <v>0.72263388399194917</v>
      </c>
    </row>
    <row r="33" spans="2:19" ht="14.4">
      <c r="B33" s="12">
        <f>AVERAGE(B5:B32)</f>
        <v>83.2</v>
      </c>
      <c r="C33" s="12">
        <f t="shared" ref="C33:I33" si="9">AVERAGE(C5:C32)</f>
        <v>86.2</v>
      </c>
      <c r="D33" s="12">
        <f t="shared" si="9"/>
        <v>88.222222222222229</v>
      </c>
      <c r="E33" s="12">
        <f t="shared" si="9"/>
        <v>83.04</v>
      </c>
      <c r="F33" s="12">
        <f t="shared" si="9"/>
        <v>82.24</v>
      </c>
      <c r="G33" s="12">
        <f t="shared" si="9"/>
        <v>84.18518518518519</v>
      </c>
      <c r="H33" s="12">
        <f t="shared" si="9"/>
        <v>89.333333333333329</v>
      </c>
      <c r="I33" s="12">
        <f t="shared" si="9"/>
        <v>86.407407407407405</v>
      </c>
      <c r="S33" s="371"/>
    </row>
    <row r="34" spans="2:19">
      <c r="B34" s="12">
        <f>STDEV(B5:B32)</f>
        <v>17.720851317828131</v>
      </c>
      <c r="C34" s="12">
        <f t="shared" ref="C34:I34" si="10">STDEV(C5:C32)</f>
        <v>19.276929216034372</v>
      </c>
      <c r="D34" s="12">
        <f t="shared" si="10"/>
        <v>11.363282228587684</v>
      </c>
      <c r="E34" s="12">
        <f t="shared" si="10"/>
        <v>20.028063644130278</v>
      </c>
      <c r="F34" s="12">
        <f t="shared" si="10"/>
        <v>22.023245295217805</v>
      </c>
      <c r="G34" s="12">
        <f t="shared" si="10"/>
        <v>21.531795875361478</v>
      </c>
      <c r="H34" s="12">
        <f t="shared" si="10"/>
        <v>15.180959734533863</v>
      </c>
      <c r="I34" s="12">
        <f t="shared" si="10"/>
        <v>14.658311528484328</v>
      </c>
    </row>
  </sheetData>
  <mergeCells count="2">
    <mergeCell ref="B1:I1"/>
    <mergeCell ref="L1:S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2"/>
  <sheetViews>
    <sheetView topLeftCell="AD1" workbookViewId="0">
      <selection activeCell="AH3" sqref="AH3:BF3"/>
    </sheetView>
  </sheetViews>
  <sheetFormatPr defaultRowHeight="13.8"/>
  <cols>
    <col min="1" max="1" width="9" style="128"/>
    <col min="2" max="19" width="9.25" style="128" bestFit="1" customWidth="1"/>
    <col min="20" max="28" width="9.375" style="128" bestFit="1" customWidth="1"/>
    <col min="29" max="29" width="9.125" style="128"/>
    <col min="30" max="33" width="9" style="128"/>
    <col min="34" max="39" width="11.125" style="128" bestFit="1" customWidth="1"/>
    <col min="40" max="40" width="9.25" style="128" bestFit="1" customWidth="1"/>
    <col min="41" max="43" width="11.125" style="128" bestFit="1" customWidth="1"/>
    <col min="44" max="44" width="9.25" style="128" bestFit="1" customWidth="1"/>
    <col min="45" max="46" width="11.125" style="128" bestFit="1" customWidth="1"/>
    <col min="47" max="54" width="9.25" style="128" bestFit="1" customWidth="1"/>
    <col min="55" max="56" width="11.125" style="128" bestFit="1" customWidth="1"/>
    <col min="57" max="57" width="9.25" style="128" bestFit="1" customWidth="1"/>
    <col min="58" max="58" width="11.125" style="128" bestFit="1" customWidth="1"/>
    <col min="59" max="16384" width="9" style="128"/>
  </cols>
  <sheetData>
    <row r="1" spans="1:59">
      <c r="D1" s="274" t="s">
        <v>162</v>
      </c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H1" s="274" t="s">
        <v>163</v>
      </c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</row>
    <row r="2" spans="1:59">
      <c r="A2" s="276" t="s">
        <v>1541</v>
      </c>
      <c r="B2" s="277"/>
      <c r="C2" s="278"/>
      <c r="D2" s="279" t="s">
        <v>1538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1"/>
      <c r="AC2" s="275"/>
      <c r="AE2" s="276" t="s">
        <v>1541</v>
      </c>
      <c r="AF2" s="277"/>
      <c r="AG2" s="278"/>
      <c r="AH2" s="279" t="s">
        <v>1538</v>
      </c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1"/>
    </row>
    <row r="3" spans="1:59" ht="16.5" customHeight="1">
      <c r="A3" s="192" t="s">
        <v>91</v>
      </c>
      <c r="B3" s="193"/>
      <c r="C3" s="194"/>
      <c r="D3" s="282" t="s">
        <v>1539</v>
      </c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4"/>
      <c r="AC3" s="285"/>
      <c r="AE3" s="192" t="s">
        <v>91</v>
      </c>
      <c r="AF3" s="193"/>
      <c r="AG3" s="194"/>
      <c r="AH3" s="282" t="s">
        <v>1539</v>
      </c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4"/>
    </row>
    <row r="4" spans="1:59" ht="16.5" customHeight="1">
      <c r="A4" s="192" t="s">
        <v>83</v>
      </c>
      <c r="B4" s="193"/>
      <c r="C4" s="194"/>
      <c r="D4" s="279" t="s">
        <v>1540</v>
      </c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1"/>
      <c r="AC4" s="285"/>
      <c r="AE4" s="192" t="s">
        <v>83</v>
      </c>
      <c r="AF4" s="193"/>
      <c r="AG4" s="194"/>
      <c r="AH4" s="279" t="s">
        <v>1540</v>
      </c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1"/>
    </row>
    <row r="5" spans="1:59">
      <c r="A5" s="204" t="s">
        <v>90</v>
      </c>
      <c r="B5" s="205"/>
      <c r="C5" s="206"/>
      <c r="D5" s="286" t="s">
        <v>84</v>
      </c>
      <c r="E5" s="286" t="s">
        <v>85</v>
      </c>
      <c r="F5" s="286" t="s">
        <v>86</v>
      </c>
      <c r="G5" s="286" t="s">
        <v>87</v>
      </c>
      <c r="H5" s="286" t="s">
        <v>88</v>
      </c>
      <c r="I5" s="286" t="s">
        <v>49</v>
      </c>
      <c r="J5" s="286" t="s">
        <v>50</v>
      </c>
      <c r="K5" s="286" t="s">
        <v>51</v>
      </c>
      <c r="L5" s="286" t="s">
        <v>52</v>
      </c>
      <c r="M5" s="286" t="s">
        <v>53</v>
      </c>
      <c r="N5" s="286" t="s">
        <v>54</v>
      </c>
      <c r="O5" s="286" t="s">
        <v>55</v>
      </c>
      <c r="P5" s="286" t="s">
        <v>56</v>
      </c>
      <c r="Q5" s="286" t="s">
        <v>57</v>
      </c>
      <c r="R5" s="286" t="s">
        <v>58</v>
      </c>
      <c r="S5" s="286" t="s">
        <v>59</v>
      </c>
      <c r="T5" s="286" t="s">
        <v>60</v>
      </c>
      <c r="U5" s="286" t="s">
        <v>61</v>
      </c>
      <c r="V5" s="286" t="s">
        <v>62</v>
      </c>
      <c r="W5" s="286" t="s">
        <v>63</v>
      </c>
      <c r="X5" s="286" t="s">
        <v>64</v>
      </c>
      <c r="Y5" s="286" t="s">
        <v>65</v>
      </c>
      <c r="Z5" s="286" t="s">
        <v>66</v>
      </c>
      <c r="AA5" s="286" t="s">
        <v>73</v>
      </c>
      <c r="AB5" s="286" t="s">
        <v>76</v>
      </c>
      <c r="AC5" s="287"/>
      <c r="AE5" s="204" t="s">
        <v>90</v>
      </c>
      <c r="AF5" s="205"/>
      <c r="AG5" s="206"/>
      <c r="AH5" s="286" t="s">
        <v>84</v>
      </c>
      <c r="AI5" s="286" t="s">
        <v>85</v>
      </c>
      <c r="AJ5" s="286" t="s">
        <v>86</v>
      </c>
      <c r="AK5" s="286" t="s">
        <v>87</v>
      </c>
      <c r="AL5" s="286" t="s">
        <v>88</v>
      </c>
      <c r="AM5" s="286" t="s">
        <v>49</v>
      </c>
      <c r="AN5" s="286" t="s">
        <v>50</v>
      </c>
      <c r="AO5" s="286" t="s">
        <v>51</v>
      </c>
      <c r="AP5" s="286" t="s">
        <v>52</v>
      </c>
      <c r="AQ5" s="286" t="s">
        <v>53</v>
      </c>
      <c r="AR5" s="286" t="s">
        <v>54</v>
      </c>
      <c r="AS5" s="286" t="s">
        <v>55</v>
      </c>
      <c r="AT5" s="286" t="s">
        <v>56</v>
      </c>
      <c r="AU5" s="286" t="s">
        <v>57</v>
      </c>
      <c r="AV5" s="286" t="s">
        <v>58</v>
      </c>
      <c r="AW5" s="286" t="s">
        <v>59</v>
      </c>
      <c r="AX5" s="286" t="s">
        <v>60</v>
      </c>
      <c r="AY5" s="286" t="s">
        <v>61</v>
      </c>
      <c r="AZ5" s="286" t="s">
        <v>62</v>
      </c>
      <c r="BA5" s="286" t="s">
        <v>63</v>
      </c>
      <c r="BB5" s="286" t="s">
        <v>64</v>
      </c>
      <c r="BC5" s="286" t="s">
        <v>65</v>
      </c>
      <c r="BD5" s="286" t="s">
        <v>66</v>
      </c>
      <c r="BE5" s="286" t="s">
        <v>73</v>
      </c>
      <c r="BF5" s="286" t="s">
        <v>76</v>
      </c>
    </row>
    <row r="6" spans="1:59">
      <c r="A6" s="211" t="s">
        <v>47</v>
      </c>
      <c r="B6" s="212"/>
      <c r="C6" s="213" t="s">
        <v>28</v>
      </c>
      <c r="D6" s="288" t="s">
        <v>28</v>
      </c>
      <c r="E6" s="288" t="s">
        <v>28</v>
      </c>
      <c r="F6" s="288" t="s">
        <v>28</v>
      </c>
      <c r="G6" s="288" t="s">
        <v>28</v>
      </c>
      <c r="H6" s="288" t="s">
        <v>28</v>
      </c>
      <c r="I6" s="288" t="s">
        <v>28</v>
      </c>
      <c r="J6" s="288" t="s">
        <v>28</v>
      </c>
      <c r="K6" s="288" t="s">
        <v>28</v>
      </c>
      <c r="L6" s="288" t="s">
        <v>28</v>
      </c>
      <c r="M6" s="288" t="s">
        <v>28</v>
      </c>
      <c r="N6" s="288" t="s">
        <v>28</v>
      </c>
      <c r="O6" s="288" t="s">
        <v>28</v>
      </c>
      <c r="P6" s="288" t="s">
        <v>28</v>
      </c>
      <c r="Q6" s="288" t="s">
        <v>28</v>
      </c>
      <c r="R6" s="288" t="s">
        <v>28</v>
      </c>
      <c r="S6" s="288" t="s">
        <v>28</v>
      </c>
      <c r="T6" s="288" t="s">
        <v>28</v>
      </c>
      <c r="U6" s="288" t="s">
        <v>28</v>
      </c>
      <c r="V6" s="288" t="s">
        <v>28</v>
      </c>
      <c r="W6" s="288" t="s">
        <v>28</v>
      </c>
      <c r="X6" s="288" t="s">
        <v>28</v>
      </c>
      <c r="Y6" s="288" t="s">
        <v>28</v>
      </c>
      <c r="Z6" s="288" t="s">
        <v>28</v>
      </c>
      <c r="AA6" s="288" t="s">
        <v>28</v>
      </c>
      <c r="AB6" s="288" t="s">
        <v>28</v>
      </c>
      <c r="AC6" s="289"/>
      <c r="AE6" s="211" t="s">
        <v>47</v>
      </c>
      <c r="AF6" s="212"/>
      <c r="AG6" s="213" t="s">
        <v>28</v>
      </c>
      <c r="AH6" s="213" t="s">
        <v>28</v>
      </c>
      <c r="AI6" s="213" t="s">
        <v>28</v>
      </c>
      <c r="AJ6" s="213" t="s">
        <v>28</v>
      </c>
      <c r="AK6" s="213" t="s">
        <v>28</v>
      </c>
      <c r="AL6" s="213" t="s">
        <v>28</v>
      </c>
      <c r="AM6" s="213" t="s">
        <v>28</v>
      </c>
      <c r="AN6" s="213" t="s">
        <v>28</v>
      </c>
      <c r="AO6" s="213" t="s">
        <v>28</v>
      </c>
      <c r="AP6" s="213" t="s">
        <v>28</v>
      </c>
      <c r="AQ6" s="213" t="s">
        <v>28</v>
      </c>
      <c r="AR6" s="213" t="s">
        <v>28</v>
      </c>
      <c r="AS6" s="213" t="s">
        <v>28</v>
      </c>
      <c r="AT6" s="213" t="s">
        <v>28</v>
      </c>
      <c r="AU6" s="213" t="s">
        <v>28</v>
      </c>
      <c r="AV6" s="213" t="s">
        <v>28</v>
      </c>
      <c r="AW6" s="213" t="s">
        <v>28</v>
      </c>
    </row>
    <row r="7" spans="1:59">
      <c r="A7" s="195" t="s">
        <v>27</v>
      </c>
      <c r="B7" s="197"/>
      <c r="C7" s="213" t="s">
        <v>28</v>
      </c>
      <c r="D7" s="290">
        <v>0.85699999999999998</v>
      </c>
      <c r="E7" s="290">
        <v>0.85399999999999998</v>
      </c>
      <c r="F7" s="290">
        <v>0.82899999999999996</v>
      </c>
      <c r="G7" s="290">
        <v>0.79800000000000004</v>
      </c>
      <c r="H7" s="290">
        <v>0.76900000000000002</v>
      </c>
      <c r="I7" s="290">
        <v>0.75600000000000001</v>
      </c>
      <c r="J7" s="290">
        <v>0.73799999999999999</v>
      </c>
      <c r="K7" s="290">
        <v>0.72599999999999998</v>
      </c>
      <c r="L7" s="290">
        <v>0.71399999999999997</v>
      </c>
      <c r="M7" s="290">
        <v>0.69599999999999995</v>
      </c>
      <c r="N7" s="290">
        <v>0.69899999999999995</v>
      </c>
      <c r="O7" s="290">
        <v>0.68400000000000005</v>
      </c>
      <c r="P7" s="290">
        <v>0.66800000000000004</v>
      </c>
      <c r="Q7" s="290">
        <v>0.64200000000000002</v>
      </c>
      <c r="R7" s="290">
        <v>0.64300000000000002</v>
      </c>
      <c r="S7" s="290">
        <v>0.63300000000000001</v>
      </c>
      <c r="T7" s="290">
        <v>0.61399999999999999</v>
      </c>
      <c r="U7" s="290">
        <v>0.60099999999999998</v>
      </c>
      <c r="V7" s="290">
        <v>0.59399999999999997</v>
      </c>
      <c r="W7" s="290">
        <v>0.58699999999999997</v>
      </c>
      <c r="X7" s="290">
        <v>0.56899999999999995</v>
      </c>
      <c r="Y7" s="290">
        <v>0.54900000000000004</v>
      </c>
      <c r="Z7" s="290">
        <v>0.54</v>
      </c>
      <c r="AA7" s="290">
        <v>0.51600000000000001</v>
      </c>
      <c r="AB7" s="290">
        <v>0.5</v>
      </c>
      <c r="AC7" s="291"/>
      <c r="AE7" s="195" t="s">
        <v>27</v>
      </c>
      <c r="AF7" s="197"/>
      <c r="AG7" s="213" t="s">
        <v>28</v>
      </c>
      <c r="AH7" s="292">
        <f>(D7-D$42)/D$43</f>
        <v>0.86207661195588459</v>
      </c>
      <c r="AI7" s="292">
        <f t="shared" ref="AI7:AW7" si="0">(E7-E$42)/E$43</f>
        <v>0.81627427232728167</v>
      </c>
      <c r="AJ7" s="292">
        <f t="shared" si="0"/>
        <v>0.7782129776758282</v>
      </c>
      <c r="AK7" s="292">
        <f t="shared" si="0"/>
        <v>0.86752226520622311</v>
      </c>
      <c r="AL7" s="292">
        <f t="shared" si="0"/>
        <v>0.84377400184371554</v>
      </c>
      <c r="AM7" s="292">
        <f t="shared" si="0"/>
        <v>0.97769407952599552</v>
      </c>
      <c r="AN7" s="292">
        <f t="shared" si="0"/>
        <v>0.9706362627019901</v>
      </c>
      <c r="AO7" s="292">
        <f t="shared" si="0"/>
        <v>1.1045489656316221</v>
      </c>
      <c r="AP7" s="292">
        <f t="shared" si="0"/>
        <v>1.2938840149694664</v>
      </c>
      <c r="AQ7" s="292">
        <f t="shared" si="0"/>
        <v>1.3919472957493566</v>
      </c>
      <c r="AR7" s="292">
        <f t="shared" si="0"/>
        <v>1.6035893097598959</v>
      </c>
      <c r="AS7" s="292">
        <f t="shared" si="0"/>
        <v>1.5747852313773956</v>
      </c>
      <c r="AT7" s="292">
        <f t="shared" si="0"/>
        <v>1.6793354915226923</v>
      </c>
      <c r="AU7" s="292">
        <f t="shared" si="0"/>
        <v>1.5568698439267663</v>
      </c>
      <c r="AV7" s="292">
        <f t="shared" si="0"/>
        <v>1.7185741230771947</v>
      </c>
      <c r="AW7" s="292">
        <f t="shared" si="0"/>
        <v>1.8822900177348323</v>
      </c>
      <c r="AX7" s="292">
        <f t="shared" ref="AX7:AX41" si="1">(T7-T$42)/T$43</f>
        <v>1.9533602817123912</v>
      </c>
      <c r="AY7" s="292">
        <f t="shared" ref="AY7:AY41" si="2">(U7-U$42)/U$43</f>
        <v>1.9602216309425577</v>
      </c>
      <c r="AZ7" s="292">
        <f t="shared" ref="AZ7:AZ41" si="3">(V7-V$42)/V$43</f>
        <v>2.0006293321205733</v>
      </c>
      <c r="BA7" s="292">
        <f t="shared" ref="BA7:BA41" si="4">(W7-W$42)/W$43</f>
        <v>2.0734555617813575</v>
      </c>
      <c r="BB7" s="292">
        <f t="shared" ref="BB7:BB41" si="5">(X7-X$42)/X$43</f>
        <v>1.7833864026786777</v>
      </c>
      <c r="BC7" s="292">
        <f t="shared" ref="BC7:BC41" si="6">(Y7-Y$42)/Y$43</f>
        <v>1.7264157685893053</v>
      </c>
      <c r="BD7" s="292">
        <f t="shared" ref="BD7:BD41" si="7">(Z7-Z$42)/Z$43</f>
        <v>1.7839023104732783</v>
      </c>
      <c r="BE7" s="292">
        <f t="shared" ref="BE7:BE41" si="8">(AA7-AA$42)/AA$43</f>
        <v>1.6122366157702785</v>
      </c>
      <c r="BF7" s="292">
        <f t="shared" ref="BF7:BF41" si="9">(AB7-AB$42)/AB$43</f>
        <v>1.6147434311705764</v>
      </c>
      <c r="BG7" s="292"/>
    </row>
    <row r="8" spans="1:59">
      <c r="A8" s="195" t="s">
        <v>20</v>
      </c>
      <c r="B8" s="197"/>
      <c r="C8" s="213" t="s">
        <v>28</v>
      </c>
      <c r="D8" s="290">
        <v>0.33900000000000002</v>
      </c>
      <c r="E8" s="290">
        <v>0.34300000000000003</v>
      </c>
      <c r="F8" s="290">
        <v>0.309</v>
      </c>
      <c r="G8" s="290">
        <v>0.307</v>
      </c>
      <c r="H8" s="290">
        <v>0.30199999999999999</v>
      </c>
      <c r="I8" s="290">
        <v>0.307</v>
      </c>
      <c r="J8" s="290">
        <v>0.312</v>
      </c>
      <c r="K8" s="290">
        <v>0.30299999999999999</v>
      </c>
      <c r="L8" s="290">
        <v>0.28999999999999998</v>
      </c>
      <c r="M8" s="290">
        <v>0.27400000000000002</v>
      </c>
      <c r="N8" s="290">
        <v>0.26700000000000002</v>
      </c>
      <c r="O8" s="290">
        <v>0.27600000000000002</v>
      </c>
      <c r="P8" s="290">
        <v>0.27700000000000002</v>
      </c>
      <c r="Q8" s="290">
        <v>0.29399999999999998</v>
      </c>
      <c r="R8" s="290">
        <v>0.28499999999999998</v>
      </c>
      <c r="S8" s="290">
        <v>0.28199999999999997</v>
      </c>
      <c r="T8" s="290">
        <v>0.26500000000000001</v>
      </c>
      <c r="U8" s="290">
        <v>0.248</v>
      </c>
      <c r="V8" s="290">
        <v>0.24399999999999999</v>
      </c>
      <c r="W8" s="290">
        <v>0.23300000000000001</v>
      </c>
      <c r="X8" s="290">
        <v>0.24199999999999999</v>
      </c>
      <c r="Y8" s="290">
        <v>0.22900000000000001</v>
      </c>
      <c r="Z8" s="290">
        <v>0.22</v>
      </c>
      <c r="AA8" s="290">
        <v>0.22</v>
      </c>
      <c r="AB8" s="290">
        <v>0.20899999999999999</v>
      </c>
      <c r="AC8" s="291"/>
      <c r="AE8" s="195" t="s">
        <v>20</v>
      </c>
      <c r="AF8" s="197"/>
      <c r="AG8" s="213" t="s">
        <v>28</v>
      </c>
      <c r="AH8" s="292">
        <f t="shared" ref="AH8:AH41" si="10">(D8-D$42)/D$43</f>
        <v>-0.76489437923218206</v>
      </c>
      <c r="AI8" s="292">
        <f t="shared" ref="AI8:AI41" si="11">(E8-E$42)/E$43</f>
        <v>-0.74509853483050725</v>
      </c>
      <c r="AJ8" s="292">
        <f t="shared" ref="AJ8:AJ41" si="12">(F8-F$42)/F$43</f>
        <v>-0.8469707508038129</v>
      </c>
      <c r="AK8" s="292">
        <f t="shared" ref="AK8:AK41" si="13">(G8-G$42)/G$43</f>
        <v>-0.90946137839533447</v>
      </c>
      <c r="AL8" s="292">
        <f t="shared" ref="AL8:AL41" si="14">(H8-H$42)/H$43</f>
        <v>-0.89660578527949986</v>
      </c>
      <c r="AM8" s="292">
        <f t="shared" ref="AM8:AM41" si="15">(I8-I$42)/I$43</f>
        <v>-0.89079337891715038</v>
      </c>
      <c r="AN8" s="292">
        <f t="shared" ref="AN8:AN41" si="16">(J8-J$42)/J$43</f>
        <v>-0.88596241297301559</v>
      </c>
      <c r="AO8" s="292">
        <f t="shared" ref="AO8:AO41" si="17">(K8-K$42)/K$43</f>
        <v>-0.89263776101081982</v>
      </c>
      <c r="AP8" s="292">
        <f t="shared" ref="AP8:AP41" si="18">(L8-L$42)/L$43</f>
        <v>-0.93836011616981507</v>
      </c>
      <c r="AQ8" s="292">
        <f t="shared" ref="AQ8:AQ41" si="19">(M8-M$42)/M$43</f>
        <v>-0.99301327260647754</v>
      </c>
      <c r="AR8" s="292">
        <f t="shared" ref="AR8:AR41" si="20">(N8-N$42)/N$43</f>
        <v>-0.99320520277835289</v>
      </c>
      <c r="AS8" s="292">
        <f t="shared" ref="AS8:AS41" si="21">(O8-O$42)/O$43</f>
        <v>-0.91983858153424392</v>
      </c>
      <c r="AT8" s="292">
        <f t="shared" ref="AT8:AT41" si="22">(P8-P$42)/P$43</f>
        <v>-0.90758061789824185</v>
      </c>
      <c r="AU8" s="292">
        <f t="shared" ref="AU8:AU41" si="23">(Q8-Q$42)/Q$43</f>
        <v>-0.80225863318545221</v>
      </c>
      <c r="AV8" s="292">
        <f t="shared" ref="AV8:AV41" si="24">(R8-R$42)/R$43</f>
        <v>-0.80678459184684048</v>
      </c>
      <c r="AW8" s="292">
        <f t="shared" ref="AW8:AW41" si="25">(S8-S$42)/S$43</f>
        <v>-0.76195616498356955</v>
      </c>
      <c r="AX8" s="292">
        <f t="shared" si="1"/>
        <v>-0.83177988883936038</v>
      </c>
      <c r="AY8" s="292">
        <f t="shared" si="2"/>
        <v>-0.87733411015823992</v>
      </c>
      <c r="AZ8" s="292">
        <f t="shared" si="3"/>
        <v>-0.86778233904949109</v>
      </c>
      <c r="BA8" s="292">
        <f t="shared" si="4"/>
        <v>-0.94075474098422018</v>
      </c>
      <c r="BB8" s="292">
        <f t="shared" si="5"/>
        <v>-0.84586226132460307</v>
      </c>
      <c r="BC8" s="292">
        <f t="shared" si="6"/>
        <v>-0.82443780861834337</v>
      </c>
      <c r="BD8" s="292">
        <f t="shared" si="7"/>
        <v>-0.88550514292020566</v>
      </c>
      <c r="BE8" s="292">
        <f t="shared" si="8"/>
        <v>-0.83137020668635975</v>
      </c>
      <c r="BF8" s="292">
        <f t="shared" si="9"/>
        <v>-0.76931556925328137</v>
      </c>
      <c r="BG8" s="292"/>
    </row>
    <row r="9" spans="1:59">
      <c r="A9" s="195" t="s">
        <v>4</v>
      </c>
      <c r="B9" s="197"/>
      <c r="C9" s="213" t="s">
        <v>28</v>
      </c>
      <c r="D9" s="290">
        <v>0.499</v>
      </c>
      <c r="E9" s="290">
        <v>0.5</v>
      </c>
      <c r="F9" s="290">
        <v>0.49099999999999999</v>
      </c>
      <c r="G9" s="290">
        <v>0.49199999999999999</v>
      </c>
      <c r="H9" s="290">
        <v>0.49099999999999999</v>
      </c>
      <c r="I9" s="290">
        <v>0.48699999999999999</v>
      </c>
      <c r="J9" s="290">
        <v>0.49</v>
      </c>
      <c r="K9" s="290">
        <v>0.44700000000000001</v>
      </c>
      <c r="L9" s="290">
        <v>0.45400000000000001</v>
      </c>
      <c r="M9" s="290">
        <v>0.42099999999999999</v>
      </c>
      <c r="N9" s="290">
        <v>0.40899999999999997</v>
      </c>
      <c r="O9" s="290">
        <v>0.40100000000000002</v>
      </c>
      <c r="P9" s="290">
        <v>0.39300000000000002</v>
      </c>
      <c r="Q9" s="290">
        <v>0.39100000000000001</v>
      </c>
      <c r="R9" s="290">
        <v>0.38100000000000001</v>
      </c>
      <c r="S9" s="290">
        <v>0.36299999999999999</v>
      </c>
      <c r="T9" s="290">
        <v>0.34499999999999997</v>
      </c>
      <c r="U9" s="290">
        <v>0.32300000000000001</v>
      </c>
      <c r="V9" s="290">
        <v>0.32600000000000001</v>
      </c>
      <c r="W9" s="290">
        <v>0.30199999999999999</v>
      </c>
      <c r="X9" s="290">
        <v>0.312</v>
      </c>
      <c r="Y9" s="290">
        <v>0.28199999999999997</v>
      </c>
      <c r="Z9" s="290">
        <v>0.27200000000000002</v>
      </c>
      <c r="AA9" s="290">
        <v>0.27400000000000002</v>
      </c>
      <c r="AB9" s="290">
        <v>0.25800000000000001</v>
      </c>
      <c r="AC9" s="291"/>
      <c r="AE9" s="195" t="s">
        <v>4</v>
      </c>
      <c r="AF9" s="197"/>
      <c r="AG9" s="213" t="s">
        <v>28</v>
      </c>
      <c r="AH9" s="292">
        <f t="shared" si="10"/>
        <v>-0.26235507693470972</v>
      </c>
      <c r="AI9" s="292">
        <f t="shared" si="11"/>
        <v>-0.26538125357067782</v>
      </c>
      <c r="AJ9" s="292">
        <f t="shared" si="12"/>
        <v>-0.27815644583593846</v>
      </c>
      <c r="AK9" s="292">
        <f t="shared" si="13"/>
        <v>-0.23992578966562345</v>
      </c>
      <c r="AL9" s="292">
        <f t="shared" si="14"/>
        <v>-0.19225507914183884</v>
      </c>
      <c r="AM9" s="292">
        <f t="shared" si="15"/>
        <v>-0.14173381873949728</v>
      </c>
      <c r="AN9" s="292">
        <f t="shared" si="16"/>
        <v>-0.11020052501491465</v>
      </c>
      <c r="AO9" s="292">
        <f t="shared" si="17"/>
        <v>-0.21274440726020119</v>
      </c>
      <c r="AP9" s="292">
        <f t="shared" si="18"/>
        <v>-7.4944933370658787E-2</v>
      </c>
      <c r="AQ9" s="292">
        <f t="shared" si="19"/>
        <v>-0.1622331694114359</v>
      </c>
      <c r="AR9" s="292">
        <f t="shared" si="20"/>
        <v>-0.13962922874957684</v>
      </c>
      <c r="AS9" s="292">
        <f t="shared" si="21"/>
        <v>-0.15555432512749165</v>
      </c>
      <c r="AT9" s="292">
        <f t="shared" si="22"/>
        <v>-0.14010678492425629</v>
      </c>
      <c r="AU9" s="292">
        <f t="shared" si="23"/>
        <v>-0.1446854657145176</v>
      </c>
      <c r="AV9" s="292">
        <f t="shared" si="24"/>
        <v>-0.12959342806832813</v>
      </c>
      <c r="AW9" s="292">
        <f t="shared" si="25"/>
        <v>-0.15174550743316909</v>
      </c>
      <c r="AX9" s="292">
        <f t="shared" si="1"/>
        <v>-0.19335234258107947</v>
      </c>
      <c r="AY9" s="292">
        <f t="shared" si="2"/>
        <v>-0.27445399519348107</v>
      </c>
      <c r="AZ9" s="292">
        <f t="shared" si="3"/>
        <v>-0.19575446180393302</v>
      </c>
      <c r="BA9" s="292">
        <f t="shared" si="4"/>
        <v>-0.35323917349601452</v>
      </c>
      <c r="BB9" s="292">
        <f t="shared" si="5"/>
        <v>-0.28302615588047558</v>
      </c>
      <c r="BC9" s="292">
        <f t="shared" si="6"/>
        <v>-0.40195268489332686</v>
      </c>
      <c r="BD9" s="292">
        <f t="shared" si="7"/>
        <v>-0.45172643174376442</v>
      </c>
      <c r="BE9" s="292">
        <f t="shared" si="8"/>
        <v>-0.38557707015710802</v>
      </c>
      <c r="BF9" s="292">
        <f t="shared" si="9"/>
        <v>-0.36787608120940141</v>
      </c>
      <c r="BG9" s="292"/>
    </row>
    <row r="10" spans="1:59">
      <c r="A10" s="195" t="s">
        <v>29</v>
      </c>
      <c r="B10" s="197"/>
      <c r="C10" s="213" t="s">
        <v>28</v>
      </c>
      <c r="D10" s="290">
        <v>0.71599999999999997</v>
      </c>
      <c r="E10" s="290">
        <v>0.72199999999999998</v>
      </c>
      <c r="F10" s="290">
        <v>0.73599999999999999</v>
      </c>
      <c r="G10" s="290">
        <v>0.72</v>
      </c>
      <c r="H10" s="290">
        <v>0.71199999999999997</v>
      </c>
      <c r="I10" s="290">
        <v>0.71399999999999997</v>
      </c>
      <c r="J10" s="290">
        <v>0.72299999999999998</v>
      </c>
      <c r="K10" s="290">
        <v>0.71</v>
      </c>
      <c r="L10" s="290">
        <v>0.69099999999999995</v>
      </c>
      <c r="M10" s="290">
        <v>0.66900000000000004</v>
      </c>
      <c r="N10" s="290">
        <v>0.65600000000000003</v>
      </c>
      <c r="O10" s="290">
        <v>0.63600000000000001</v>
      </c>
      <c r="P10" s="290">
        <v>0.61899999999999999</v>
      </c>
      <c r="Q10" s="290">
        <v>0.624</v>
      </c>
      <c r="R10" s="290">
        <v>0.60599999999999998</v>
      </c>
      <c r="S10" s="290">
        <v>0.58099999999999996</v>
      </c>
      <c r="T10" s="290">
        <v>0.55900000000000005</v>
      </c>
      <c r="U10" s="290">
        <v>0.56200000000000006</v>
      </c>
      <c r="V10" s="290">
        <v>0.54300000000000004</v>
      </c>
      <c r="W10" s="290">
        <v>0.52700000000000002</v>
      </c>
      <c r="X10" s="290">
        <v>0.51800000000000002</v>
      </c>
      <c r="Y10" s="290">
        <v>0.505</v>
      </c>
      <c r="Z10" s="290">
        <v>0.502</v>
      </c>
      <c r="AA10" s="290">
        <v>0.5</v>
      </c>
      <c r="AB10" s="290">
        <v>0.48899999999999999</v>
      </c>
      <c r="AC10" s="291"/>
      <c r="AE10" s="195" t="s">
        <v>29</v>
      </c>
      <c r="AF10" s="197"/>
      <c r="AG10" s="213" t="s">
        <v>28</v>
      </c>
      <c r="AH10" s="292">
        <f t="shared" si="10"/>
        <v>0.41921385180623705</v>
      </c>
      <c r="AI10" s="292">
        <f t="shared" si="11"/>
        <v>0.41294509317888994</v>
      </c>
      <c r="AJ10" s="292">
        <f t="shared" si="12"/>
        <v>0.48755511854389244</v>
      </c>
      <c r="AK10" s="292">
        <f t="shared" si="13"/>
        <v>0.58523158455261493</v>
      </c>
      <c r="AL10" s="292">
        <f t="shared" si="14"/>
        <v>0.63135077300854781</v>
      </c>
      <c r="AM10" s="292">
        <f t="shared" si="15"/>
        <v>0.80291351548454293</v>
      </c>
      <c r="AN10" s="292">
        <f t="shared" si="16"/>
        <v>0.90526306989653205</v>
      </c>
      <c r="AO10" s="292">
        <f t="shared" si="17"/>
        <v>1.0290052596593311</v>
      </c>
      <c r="AP10" s="292">
        <f t="shared" si="18"/>
        <v>1.1727953003086091</v>
      </c>
      <c r="AQ10" s="292">
        <f t="shared" si="19"/>
        <v>1.2393550318972064</v>
      </c>
      <c r="AR10" s="292">
        <f t="shared" si="20"/>
        <v>1.3451120781878021</v>
      </c>
      <c r="AS10" s="292">
        <f t="shared" si="21"/>
        <v>1.2813000769172025</v>
      </c>
      <c r="AT10" s="292">
        <f t="shared" si="22"/>
        <v>1.3551439586285086</v>
      </c>
      <c r="AU10" s="292">
        <f t="shared" si="23"/>
        <v>1.4348459571795826</v>
      </c>
      <c r="AV10" s="292">
        <f t="shared" si="24"/>
        <v>1.4575733620375595</v>
      </c>
      <c r="AW10" s="292">
        <f t="shared" si="25"/>
        <v>1.4905498425172909</v>
      </c>
      <c r="AX10" s="292">
        <f t="shared" si="1"/>
        <v>1.5144413436598232</v>
      </c>
      <c r="AY10" s="292">
        <f t="shared" si="2"/>
        <v>1.6467239711608839</v>
      </c>
      <c r="AZ10" s="292">
        <f t="shared" si="3"/>
        <v>1.5826607743215071</v>
      </c>
      <c r="BA10" s="292">
        <f t="shared" si="4"/>
        <v>1.5625724596177006</v>
      </c>
      <c r="BB10" s="292">
        <f t="shared" si="5"/>
        <v>1.373320097283671</v>
      </c>
      <c r="BC10" s="292">
        <f t="shared" si="6"/>
        <v>1.3756734017232533</v>
      </c>
      <c r="BD10" s="292">
        <f t="shared" si="7"/>
        <v>1.4669101753828018</v>
      </c>
      <c r="BE10" s="292">
        <f t="shared" si="8"/>
        <v>1.4801497605023521</v>
      </c>
      <c r="BF10" s="292">
        <f t="shared" si="9"/>
        <v>1.5246243624260318</v>
      </c>
      <c r="BG10" s="292"/>
    </row>
    <row r="11" spans="1:59">
      <c r="A11" s="195" t="s">
        <v>44</v>
      </c>
      <c r="B11" s="197"/>
      <c r="C11" s="213" t="s">
        <v>28</v>
      </c>
      <c r="D11" s="290">
        <v>0.45900000000000002</v>
      </c>
      <c r="E11" s="290">
        <v>0.41</v>
      </c>
      <c r="F11" s="290">
        <v>0.379</v>
      </c>
      <c r="G11" s="290">
        <v>0.373</v>
      </c>
      <c r="H11" s="290">
        <v>0.374</v>
      </c>
      <c r="I11" s="290">
        <v>0.35899999999999999</v>
      </c>
      <c r="J11" s="290">
        <v>0.36899999999999999</v>
      </c>
      <c r="K11" s="290">
        <v>0.38400000000000001</v>
      </c>
      <c r="L11" s="290">
        <v>0.373</v>
      </c>
      <c r="M11" s="290">
        <v>0.39100000000000001</v>
      </c>
      <c r="N11" s="290">
        <v>0.36</v>
      </c>
      <c r="O11" s="290">
        <v>0.33900000000000002</v>
      </c>
      <c r="P11" s="290">
        <v>0.33400000000000002</v>
      </c>
      <c r="Q11" s="290">
        <v>0.32700000000000001</v>
      </c>
      <c r="R11" s="290">
        <v>0.33</v>
      </c>
      <c r="S11" s="290">
        <v>0.317</v>
      </c>
      <c r="T11" s="290">
        <v>0.30499999999999999</v>
      </c>
      <c r="U11" s="290">
        <v>0.32300000000000001</v>
      </c>
      <c r="V11" s="290">
        <v>0.317</v>
      </c>
      <c r="W11" s="290">
        <v>0.31</v>
      </c>
      <c r="X11" s="290">
        <v>0.29499999999999998</v>
      </c>
      <c r="Y11" s="290" t="s">
        <v>89</v>
      </c>
      <c r="Z11" s="290" t="s">
        <v>89</v>
      </c>
      <c r="AA11" s="290" t="s">
        <v>89</v>
      </c>
      <c r="AB11" s="290" t="s">
        <v>89</v>
      </c>
      <c r="AC11" s="291"/>
      <c r="AE11" s="195" t="s">
        <v>44</v>
      </c>
      <c r="AF11" s="197"/>
      <c r="AG11" s="213" t="s">
        <v>28</v>
      </c>
      <c r="AH11" s="292">
        <f t="shared" si="10"/>
        <v>-0.38798990250907778</v>
      </c>
      <c r="AI11" s="292">
        <f t="shared" si="11"/>
        <v>-0.54037842117185397</v>
      </c>
      <c r="AJ11" s="292">
        <f t="shared" si="12"/>
        <v>-0.62819601812386117</v>
      </c>
      <c r="AK11" s="292">
        <f t="shared" si="13"/>
        <v>-0.67060003322689699</v>
      </c>
      <c r="AL11" s="292">
        <f t="shared" si="14"/>
        <v>-0.62828170675086703</v>
      </c>
      <c r="AM11" s="292">
        <f t="shared" si="15"/>
        <v>-0.67439839486582842</v>
      </c>
      <c r="AN11" s="292">
        <f t="shared" si="16"/>
        <v>-0.63754428031227539</v>
      </c>
      <c r="AO11" s="292">
        <f t="shared" si="17"/>
        <v>-0.51019774952609687</v>
      </c>
      <c r="AP11" s="292">
        <f t="shared" si="18"/>
        <v>-0.50138779804585176</v>
      </c>
      <c r="AQ11" s="292">
        <f t="shared" si="19"/>
        <v>-0.33178012924715855</v>
      </c>
      <c r="AR11" s="292">
        <f t="shared" si="20"/>
        <v>-0.43417305077359114</v>
      </c>
      <c r="AS11" s="292">
        <f t="shared" si="21"/>
        <v>-0.53463931630524075</v>
      </c>
      <c r="AT11" s="292">
        <f t="shared" si="22"/>
        <v>-0.53045985514378335</v>
      </c>
      <c r="AU11" s="292">
        <f t="shared" si="23"/>
        <v>-0.57854817414894855</v>
      </c>
      <c r="AV11" s="292">
        <f t="shared" si="24"/>
        <v>-0.48935123382566265</v>
      </c>
      <c r="AW11" s="292">
        <f t="shared" si="25"/>
        <v>-0.49828489320253216</v>
      </c>
      <c r="AX11" s="292">
        <f t="shared" si="1"/>
        <v>-0.51256611571021993</v>
      </c>
      <c r="AY11" s="292">
        <f t="shared" si="2"/>
        <v>-0.27445399519348107</v>
      </c>
      <c r="AZ11" s="292">
        <f t="shared" si="3"/>
        <v>-0.26951361906259191</v>
      </c>
      <c r="BA11" s="292">
        <f t="shared" si="4"/>
        <v>-0.28512142654086015</v>
      </c>
      <c r="BB11" s="292">
        <f t="shared" si="5"/>
        <v>-0.41971492434547808</v>
      </c>
      <c r="BC11" s="292" t="e">
        <f t="shared" si="6"/>
        <v>#VALUE!</v>
      </c>
      <c r="BD11" s="292" t="e">
        <f t="shared" si="7"/>
        <v>#VALUE!</v>
      </c>
      <c r="BE11" s="292"/>
      <c r="BF11" s="292" t="e">
        <f t="shared" si="9"/>
        <v>#VALUE!</v>
      </c>
      <c r="BG11" s="292"/>
    </row>
    <row r="12" spans="1:59" ht="16.5" customHeight="1">
      <c r="A12" s="195" t="s">
        <v>6</v>
      </c>
      <c r="B12" s="197"/>
      <c r="C12" s="213" t="s">
        <v>28</v>
      </c>
      <c r="D12" s="290">
        <v>0.99</v>
      </c>
      <c r="E12" s="290">
        <v>1.012</v>
      </c>
      <c r="F12" s="290">
        <v>0.97899999999999998</v>
      </c>
      <c r="G12" s="290">
        <v>0.93300000000000005</v>
      </c>
      <c r="H12" s="290">
        <v>0.86399999999999999</v>
      </c>
      <c r="I12" s="290">
        <v>0.81599999999999995</v>
      </c>
      <c r="J12" s="290">
        <v>0.79300000000000004</v>
      </c>
      <c r="K12" s="290">
        <v>0.77900000000000003</v>
      </c>
      <c r="L12" s="290">
        <v>0.752</v>
      </c>
      <c r="M12" s="290">
        <v>0.69599999999999995</v>
      </c>
      <c r="N12" s="290">
        <v>0.71399999999999997</v>
      </c>
      <c r="O12" s="290">
        <v>0.69</v>
      </c>
      <c r="P12" s="290">
        <v>0.66300000000000003</v>
      </c>
      <c r="Q12" s="290">
        <v>0.65500000000000003</v>
      </c>
      <c r="R12" s="290">
        <v>0.627</v>
      </c>
      <c r="S12" s="290">
        <v>0.58099999999999996</v>
      </c>
      <c r="T12" s="290">
        <v>0.55000000000000004</v>
      </c>
      <c r="U12" s="290">
        <v>0.52400000000000002</v>
      </c>
      <c r="V12" s="290">
        <v>0.49399999999999999</v>
      </c>
      <c r="W12" s="290">
        <v>0.48899999999999999</v>
      </c>
      <c r="X12" s="290">
        <v>0.48599999999999999</v>
      </c>
      <c r="Y12" s="290">
        <v>0.47199999999999998</v>
      </c>
      <c r="Z12" s="290">
        <v>0.46200000000000002</v>
      </c>
      <c r="AA12" s="290">
        <v>0.45</v>
      </c>
      <c r="AB12" s="290">
        <v>0.42499999999999999</v>
      </c>
      <c r="AC12" s="291"/>
      <c r="AE12" s="195" t="s">
        <v>6</v>
      </c>
      <c r="AF12" s="197"/>
      <c r="AG12" s="213" t="s">
        <v>28</v>
      </c>
      <c r="AH12" s="292">
        <f t="shared" si="10"/>
        <v>1.2798124069906585</v>
      </c>
      <c r="AI12" s="292">
        <f t="shared" si="11"/>
        <v>1.2990470776715688</v>
      </c>
      <c r="AJ12" s="292">
        <f t="shared" si="12"/>
        <v>1.2470159762757247</v>
      </c>
      <c r="AK12" s="292">
        <f t="shared" si="13"/>
        <v>1.3561022894143906</v>
      </c>
      <c r="AL12" s="292">
        <f t="shared" si="14"/>
        <v>1.1978127165689949</v>
      </c>
      <c r="AM12" s="292">
        <f t="shared" si="15"/>
        <v>1.227380599585213</v>
      </c>
      <c r="AN12" s="292">
        <f t="shared" si="16"/>
        <v>1.210337969655336</v>
      </c>
      <c r="AO12" s="292">
        <f t="shared" si="17"/>
        <v>1.3547874916648361</v>
      </c>
      <c r="AP12" s="292">
        <f t="shared" si="18"/>
        <v>1.4939436304961002</v>
      </c>
      <c r="AQ12" s="292">
        <f t="shared" si="19"/>
        <v>1.3919472957493566</v>
      </c>
      <c r="AR12" s="292">
        <f t="shared" si="20"/>
        <v>1.6937557858896963</v>
      </c>
      <c r="AS12" s="292">
        <f t="shared" si="21"/>
        <v>1.611470875684919</v>
      </c>
      <c r="AT12" s="292">
        <f t="shared" si="22"/>
        <v>1.6462547228600206</v>
      </c>
      <c r="AU12" s="292">
        <f t="shared" si="23"/>
        <v>1.6449982065775102</v>
      </c>
      <c r="AV12" s="292">
        <f t="shared" si="24"/>
        <v>1.6057089291141091</v>
      </c>
      <c r="AW12" s="292">
        <f t="shared" si="25"/>
        <v>1.4905498425172909</v>
      </c>
      <c r="AX12" s="292">
        <f t="shared" si="1"/>
        <v>1.4426182447057665</v>
      </c>
      <c r="AY12" s="292">
        <f t="shared" si="2"/>
        <v>1.3412647129120725</v>
      </c>
      <c r="AZ12" s="292">
        <f t="shared" si="3"/>
        <v>1.1810831403576978</v>
      </c>
      <c r="BA12" s="292">
        <f t="shared" si="4"/>
        <v>1.2390131615807174</v>
      </c>
      <c r="BB12" s="292">
        <f t="shared" si="5"/>
        <v>1.1160235919377839</v>
      </c>
      <c r="BC12" s="292">
        <f t="shared" si="6"/>
        <v>1.1126166265737143</v>
      </c>
      <c r="BD12" s="292">
        <f t="shared" si="7"/>
        <v>1.1332342437086165</v>
      </c>
      <c r="BE12" s="292">
        <f t="shared" si="8"/>
        <v>1.0673783377900823</v>
      </c>
      <c r="BF12" s="292">
        <f t="shared" si="9"/>
        <v>1.0002952351850458</v>
      </c>
      <c r="BG12" s="292"/>
    </row>
    <row r="13" spans="1:59">
      <c r="A13" s="195" t="s">
        <v>7</v>
      </c>
      <c r="B13" s="197"/>
      <c r="C13" s="213" t="s">
        <v>28</v>
      </c>
      <c r="D13" s="290">
        <v>0.42599999999999999</v>
      </c>
      <c r="E13" s="290">
        <v>0.48299999999999998</v>
      </c>
      <c r="F13" s="290">
        <v>0.44</v>
      </c>
      <c r="G13" s="290">
        <v>0.45200000000000001</v>
      </c>
      <c r="H13" s="290">
        <v>0.45</v>
      </c>
      <c r="I13" s="290">
        <v>0.42099999999999999</v>
      </c>
      <c r="J13" s="290">
        <v>0.47699999999999998</v>
      </c>
      <c r="K13" s="290">
        <v>0.41499999999999998</v>
      </c>
      <c r="L13" s="290">
        <v>0.38600000000000001</v>
      </c>
      <c r="M13" s="290">
        <v>0.36399999999999999</v>
      </c>
      <c r="N13" s="290">
        <v>0.33100000000000002</v>
      </c>
      <c r="O13" s="290">
        <v>0.33600000000000002</v>
      </c>
      <c r="P13" s="290">
        <v>0.33300000000000002</v>
      </c>
      <c r="Q13" s="290">
        <v>0.35399999999999998</v>
      </c>
      <c r="R13" s="290">
        <v>0.318</v>
      </c>
      <c r="S13" s="290">
        <v>0.29099999999999998</v>
      </c>
      <c r="T13" s="290">
        <v>0.313</v>
      </c>
      <c r="U13" s="290">
        <v>0.29199999999999998</v>
      </c>
      <c r="V13" s="290">
        <v>0.27900000000000003</v>
      </c>
      <c r="W13" s="290">
        <v>0.28100000000000003</v>
      </c>
      <c r="X13" s="290">
        <v>0.27900000000000003</v>
      </c>
      <c r="Y13" s="290">
        <v>0.253</v>
      </c>
      <c r="Z13" s="290">
        <v>0.23200000000000001</v>
      </c>
      <c r="AA13" s="290">
        <v>0.24099999999999999</v>
      </c>
      <c r="AB13" s="290">
        <v>0.22</v>
      </c>
      <c r="AC13" s="291"/>
      <c r="AE13" s="195" t="s">
        <v>7</v>
      </c>
      <c r="AF13" s="197"/>
      <c r="AG13" s="213" t="s">
        <v>28</v>
      </c>
      <c r="AH13" s="292">
        <f t="shared" si="10"/>
        <v>-0.49163863360793153</v>
      </c>
      <c r="AI13" s="292">
        <f t="shared" si="11"/>
        <v>-0.31732516300645558</v>
      </c>
      <c r="AJ13" s="292">
        <f t="shared" si="12"/>
        <v>-0.43754946535990324</v>
      </c>
      <c r="AK13" s="292">
        <f t="shared" si="13"/>
        <v>-0.38469024128285817</v>
      </c>
      <c r="AL13" s="292">
        <f t="shared" si="14"/>
        <v>-0.34505073497064354</v>
      </c>
      <c r="AM13" s="292">
        <f t="shared" si="15"/>
        <v>-0.41638899080463682</v>
      </c>
      <c r="AN13" s="292">
        <f t="shared" si="16"/>
        <v>-0.16685729211297826</v>
      </c>
      <c r="AO13" s="292">
        <f t="shared" si="17"/>
        <v>-0.36383181920478325</v>
      </c>
      <c r="AP13" s="292">
        <f t="shared" si="18"/>
        <v>-0.43294635062884546</v>
      </c>
      <c r="AQ13" s="292">
        <f t="shared" si="19"/>
        <v>-0.48437239309930924</v>
      </c>
      <c r="AR13" s="292">
        <f t="shared" si="20"/>
        <v>-0.60849490462453826</v>
      </c>
      <c r="AS13" s="292">
        <f t="shared" si="21"/>
        <v>-0.55298213845900279</v>
      </c>
      <c r="AT13" s="292">
        <f t="shared" si="22"/>
        <v>-0.53707600887631779</v>
      </c>
      <c r="AU13" s="292">
        <f t="shared" si="23"/>
        <v>-0.3955123440281732</v>
      </c>
      <c r="AV13" s="292">
        <f t="shared" si="24"/>
        <v>-0.57400012929797672</v>
      </c>
      <c r="AW13" s="292">
        <f t="shared" si="25"/>
        <v>-0.69415498081130278</v>
      </c>
      <c r="AX13" s="292">
        <f t="shared" si="1"/>
        <v>-0.4487233610843917</v>
      </c>
      <c r="AY13" s="292">
        <f t="shared" si="2"/>
        <v>-0.52364444271224819</v>
      </c>
      <c r="AZ13" s="292">
        <f t="shared" si="3"/>
        <v>-0.5809411719324844</v>
      </c>
      <c r="BA13" s="292">
        <f t="shared" si="4"/>
        <v>-0.53204825925329424</v>
      </c>
      <c r="BB13" s="292">
        <f t="shared" si="5"/>
        <v>-0.54836317701842119</v>
      </c>
      <c r="BC13" s="292">
        <f t="shared" si="6"/>
        <v>-0.63312379032776978</v>
      </c>
      <c r="BD13" s="292">
        <f t="shared" si="7"/>
        <v>-0.78540236341795</v>
      </c>
      <c r="BE13" s="292">
        <f t="shared" si="8"/>
        <v>-0.65800620914720642</v>
      </c>
      <c r="BF13" s="292">
        <f t="shared" si="9"/>
        <v>-0.67919650050873681</v>
      </c>
      <c r="BG13" s="292"/>
    </row>
    <row r="14" spans="1:59">
      <c r="A14" s="195" t="s">
        <v>9</v>
      </c>
      <c r="B14" s="197"/>
      <c r="C14" s="213" t="s">
        <v>28</v>
      </c>
      <c r="D14" s="290">
        <v>1.786</v>
      </c>
      <c r="E14" s="290">
        <v>1.7949999999999999</v>
      </c>
      <c r="F14" s="290">
        <v>1.7190000000000001</v>
      </c>
      <c r="G14" s="290">
        <v>1.4279999999999999</v>
      </c>
      <c r="H14" s="290">
        <v>1.5009999999999999</v>
      </c>
      <c r="I14" s="290">
        <v>1.3180000000000001</v>
      </c>
      <c r="J14" s="290">
        <v>1.2949999999999999</v>
      </c>
      <c r="K14" s="290">
        <v>1.1379999999999999</v>
      </c>
      <c r="L14" s="290">
        <v>1.0089999999999999</v>
      </c>
      <c r="M14" s="290">
        <v>0.94399999999999995</v>
      </c>
      <c r="N14" s="290">
        <v>0.83899999999999997</v>
      </c>
      <c r="O14" s="290">
        <v>0.80800000000000005</v>
      </c>
      <c r="P14" s="290">
        <v>0.73799999999999999</v>
      </c>
      <c r="Q14" s="290">
        <v>0.76300000000000001</v>
      </c>
      <c r="R14" s="290">
        <v>0.72799999999999998</v>
      </c>
      <c r="S14" s="290">
        <v>0.63900000000000001</v>
      </c>
      <c r="T14" s="290">
        <v>0.56000000000000005</v>
      </c>
      <c r="U14" s="290">
        <v>0.61199999999999999</v>
      </c>
      <c r="V14" s="290">
        <v>0.60199999999999998</v>
      </c>
      <c r="W14" s="290">
        <v>0.59</v>
      </c>
      <c r="X14" s="290">
        <v>0.70799999999999996</v>
      </c>
      <c r="Y14" s="290">
        <v>0.67700000000000005</v>
      </c>
      <c r="Z14" s="290">
        <v>0.61099999999999999</v>
      </c>
      <c r="AA14" s="290">
        <v>0.67100000000000004</v>
      </c>
      <c r="AB14" s="290">
        <v>0.63300000000000001</v>
      </c>
      <c r="AC14" s="291"/>
      <c r="AE14" s="195" t="s">
        <v>9</v>
      </c>
      <c r="AF14" s="197"/>
      <c r="AG14" s="213" t="s">
        <v>28</v>
      </c>
      <c r="AH14" s="292">
        <f t="shared" si="10"/>
        <v>3.7799454359205833</v>
      </c>
      <c r="AI14" s="292">
        <f t="shared" si="11"/>
        <v>3.6915224358018008</v>
      </c>
      <c r="AJ14" s="292">
        <f t="shared" si="12"/>
        <v>3.5597774360352146</v>
      </c>
      <c r="AK14" s="292">
        <f t="shared" si="13"/>
        <v>3.1475623781776711</v>
      </c>
      <c r="AL14" s="292">
        <f t="shared" si="14"/>
        <v>3.5717354668848151</v>
      </c>
      <c r="AM14" s="292">
        <f t="shared" si="15"/>
        <v>3.3164244840806685</v>
      </c>
      <c r="AN14" s="292">
        <f t="shared" si="16"/>
        <v>3.3981608222113282</v>
      </c>
      <c r="AO14" s="292">
        <f t="shared" si="17"/>
        <v>3.0497993944181139</v>
      </c>
      <c r="AP14" s="292">
        <f t="shared" si="18"/>
        <v>2.8469783986630701</v>
      </c>
      <c r="AQ14" s="292">
        <f t="shared" si="19"/>
        <v>2.7935354970579986</v>
      </c>
      <c r="AR14" s="292">
        <f t="shared" si="20"/>
        <v>2.4451430869713655</v>
      </c>
      <c r="AS14" s="292">
        <f t="shared" si="21"/>
        <v>2.3329552137328937</v>
      </c>
      <c r="AT14" s="292">
        <f t="shared" si="22"/>
        <v>2.1424662528000971</v>
      </c>
      <c r="AU14" s="292">
        <f t="shared" si="23"/>
        <v>2.3771415270606124</v>
      </c>
      <c r="AV14" s="292">
        <f t="shared" si="24"/>
        <v>2.3181704660060851</v>
      </c>
      <c r="AW14" s="292">
        <f t="shared" si="25"/>
        <v>1.9274908071830101</v>
      </c>
      <c r="AX14" s="292">
        <f t="shared" si="1"/>
        <v>1.5224216879880519</v>
      </c>
      <c r="AY14" s="292">
        <f t="shared" si="2"/>
        <v>2.0486440478040557</v>
      </c>
      <c r="AZ14" s="292">
        <f t="shared" si="3"/>
        <v>2.0661930274616034</v>
      </c>
      <c r="BA14" s="292">
        <f t="shared" si="4"/>
        <v>2.0989997168895402</v>
      </c>
      <c r="BB14" s="292">
        <f t="shared" si="5"/>
        <v>2.9010180977748736</v>
      </c>
      <c r="BC14" s="292">
        <f t="shared" si="6"/>
        <v>2.7467571994723645</v>
      </c>
      <c r="BD14" s="292">
        <f t="shared" si="7"/>
        <v>2.376177089194957</v>
      </c>
      <c r="BE14" s="292">
        <f t="shared" si="8"/>
        <v>2.8918280261783158</v>
      </c>
      <c r="BF14" s="292">
        <f t="shared" si="9"/>
        <v>2.70436489871825</v>
      </c>
      <c r="BG14" s="292"/>
    </row>
    <row r="15" spans="1:59">
      <c r="A15" s="195" t="s">
        <v>25</v>
      </c>
      <c r="B15" s="197"/>
      <c r="C15" s="213" t="s">
        <v>28</v>
      </c>
      <c r="D15" s="290">
        <v>0.51300000000000001</v>
      </c>
      <c r="E15" s="290">
        <v>0.52800000000000002</v>
      </c>
      <c r="F15" s="290">
        <v>0.53500000000000003</v>
      </c>
      <c r="G15" s="290">
        <v>0.55700000000000005</v>
      </c>
      <c r="H15" s="290">
        <v>0.57799999999999996</v>
      </c>
      <c r="I15" s="290">
        <v>0.52900000000000003</v>
      </c>
      <c r="J15" s="290">
        <v>0.55100000000000005</v>
      </c>
      <c r="K15" s="290">
        <v>0.50900000000000001</v>
      </c>
      <c r="L15" s="290">
        <v>0.46</v>
      </c>
      <c r="M15" s="290">
        <v>0.436</v>
      </c>
      <c r="N15" s="290">
        <v>0.40200000000000002</v>
      </c>
      <c r="O15" s="290">
        <v>0.42199999999999999</v>
      </c>
      <c r="P15" s="290">
        <v>0.42799999999999999</v>
      </c>
      <c r="Q15" s="290">
        <v>0.46100000000000002</v>
      </c>
      <c r="R15" s="290">
        <v>0.42299999999999999</v>
      </c>
      <c r="S15" s="290">
        <v>0.35199999999999998</v>
      </c>
      <c r="T15" s="290">
        <v>0.39300000000000002</v>
      </c>
      <c r="U15" s="290">
        <v>0.36599999999999999</v>
      </c>
      <c r="V15" s="290">
        <v>0.32700000000000001</v>
      </c>
      <c r="W15" s="290">
        <v>0.33900000000000002</v>
      </c>
      <c r="X15" s="290">
        <v>0.36899999999999999</v>
      </c>
      <c r="Y15" s="290">
        <v>0.32200000000000001</v>
      </c>
      <c r="Z15" s="290">
        <v>0.3</v>
      </c>
      <c r="AA15" s="290">
        <v>0.30599999999999999</v>
      </c>
      <c r="AB15" s="290">
        <v>0.28799999999999998</v>
      </c>
      <c r="AC15" s="291"/>
      <c r="AE15" s="195" t="s">
        <v>25</v>
      </c>
      <c r="AF15" s="197"/>
      <c r="AG15" s="213" t="s">
        <v>28</v>
      </c>
      <c r="AH15" s="292">
        <f t="shared" si="10"/>
        <v>-0.21838288798368086</v>
      </c>
      <c r="AI15" s="292">
        <f t="shared" si="11"/>
        <v>-0.17982657920586737</v>
      </c>
      <c r="AJ15" s="292">
        <f t="shared" si="12"/>
        <v>-0.14064089957996873</v>
      </c>
      <c r="AK15" s="292">
        <f t="shared" si="13"/>
        <v>-4.683555787616661E-3</v>
      </c>
      <c r="AL15" s="292">
        <f t="shared" si="14"/>
        <v>0.13196984908025897</v>
      </c>
      <c r="AM15" s="292">
        <f t="shared" si="15"/>
        <v>3.3046745301955262E-2</v>
      </c>
      <c r="AN15" s="292">
        <f t="shared" si="16"/>
        <v>0.15565045906061459</v>
      </c>
      <c r="AO15" s="292">
        <f t="shared" si="17"/>
        <v>7.9987453382426243E-2</v>
      </c>
      <c r="AP15" s="292">
        <f t="shared" si="18"/>
        <v>-4.3356573024348179E-2</v>
      </c>
      <c r="AQ15" s="292">
        <f t="shared" si="19"/>
        <v>-7.7459689493574402E-2</v>
      </c>
      <c r="AR15" s="292">
        <f t="shared" si="20"/>
        <v>-0.18170691761015004</v>
      </c>
      <c r="AS15" s="292">
        <f t="shared" si="21"/>
        <v>-2.7154570051157494E-2</v>
      </c>
      <c r="AT15" s="292">
        <f t="shared" si="22"/>
        <v>9.1458595714446103E-2</v>
      </c>
      <c r="AU15" s="292">
        <f t="shared" si="23"/>
        <v>0.32985187163564134</v>
      </c>
      <c r="AV15" s="292">
        <f t="shared" si="24"/>
        <v>0.16667770608477078</v>
      </c>
      <c r="AW15" s="292">
        <f t="shared" si="25"/>
        <v>-0.23461362142149514</v>
      </c>
      <c r="AX15" s="292">
        <f t="shared" si="1"/>
        <v>0.18970418517388957</v>
      </c>
      <c r="AY15" s="292">
        <f t="shared" si="2"/>
        <v>7.1197270719647127E-2</v>
      </c>
      <c r="AZ15" s="292">
        <f t="shared" si="3"/>
        <v>-0.18755899988630426</v>
      </c>
      <c r="BA15" s="292">
        <f t="shared" si="4"/>
        <v>-3.8194593828425584E-2</v>
      </c>
      <c r="BB15" s="292">
        <f t="shared" si="5"/>
        <v>0.1752832442668853</v>
      </c>
      <c r="BC15" s="292">
        <f t="shared" si="6"/>
        <v>-8.3095987742370536E-2</v>
      </c>
      <c r="BD15" s="292">
        <f t="shared" si="7"/>
        <v>-0.21815327957183486</v>
      </c>
      <c r="BE15" s="292">
        <f t="shared" si="8"/>
        <v>-0.12140335962125544</v>
      </c>
      <c r="BF15" s="292">
        <f t="shared" si="9"/>
        <v>-0.12209680281518953</v>
      </c>
      <c r="BG15" s="292"/>
    </row>
    <row r="16" spans="1:59">
      <c r="A16" s="195" t="s">
        <v>11</v>
      </c>
      <c r="B16" s="197"/>
      <c r="C16" s="213" t="s">
        <v>28</v>
      </c>
      <c r="D16" s="290">
        <v>0.32600000000000001</v>
      </c>
      <c r="E16" s="290">
        <v>0.33900000000000002</v>
      </c>
      <c r="F16" s="290">
        <v>0.32700000000000001</v>
      </c>
      <c r="G16" s="290">
        <v>0.316</v>
      </c>
      <c r="H16" s="290">
        <v>0.308</v>
      </c>
      <c r="I16" s="290">
        <v>0.30599999999999999</v>
      </c>
      <c r="J16" s="290">
        <v>0.31</v>
      </c>
      <c r="K16" s="290">
        <v>0.3</v>
      </c>
      <c r="L16" s="290">
        <v>0.29799999999999999</v>
      </c>
      <c r="M16" s="290">
        <v>0.28100000000000003</v>
      </c>
      <c r="N16" s="290">
        <v>0.26900000000000002</v>
      </c>
      <c r="O16" s="290">
        <v>0.26400000000000001</v>
      </c>
      <c r="P16" s="290">
        <v>0.25800000000000001</v>
      </c>
      <c r="Q16" s="290">
        <v>0.25900000000000001</v>
      </c>
      <c r="R16" s="290">
        <v>0.251</v>
      </c>
      <c r="S16" s="290">
        <v>0.248</v>
      </c>
      <c r="T16" s="290">
        <v>0.23799999999999999</v>
      </c>
      <c r="U16" s="290">
        <v>0.22800000000000001</v>
      </c>
      <c r="V16" s="290">
        <v>0.22500000000000001</v>
      </c>
      <c r="W16" s="290">
        <v>0.223</v>
      </c>
      <c r="X16" s="290">
        <v>0.222</v>
      </c>
      <c r="Y16" s="290">
        <v>0.20599999999999999</v>
      </c>
      <c r="Z16" s="290">
        <v>0.20699999999999999</v>
      </c>
      <c r="AA16" s="290">
        <v>0.20399999999999999</v>
      </c>
      <c r="AB16" s="290">
        <v>0.193</v>
      </c>
      <c r="AC16" s="291"/>
      <c r="AE16" s="195" t="s">
        <v>11</v>
      </c>
      <c r="AF16" s="197"/>
      <c r="AG16" s="213" t="s">
        <v>28</v>
      </c>
      <c r="AH16" s="292">
        <f t="shared" si="10"/>
        <v>-0.8057256975438517</v>
      </c>
      <c r="AI16" s="292">
        <f t="shared" si="11"/>
        <v>-0.75732063116833725</v>
      </c>
      <c r="AJ16" s="292">
        <f t="shared" si="12"/>
        <v>-0.79071439097182528</v>
      </c>
      <c r="AK16" s="292">
        <f t="shared" si="13"/>
        <v>-0.87688937678145662</v>
      </c>
      <c r="AL16" s="292">
        <f t="shared" si="14"/>
        <v>-0.8742454454021138</v>
      </c>
      <c r="AM16" s="292">
        <f t="shared" si="15"/>
        <v>-0.89495482091813738</v>
      </c>
      <c r="AN16" s="292">
        <f t="shared" si="16"/>
        <v>-0.89467883868040998</v>
      </c>
      <c r="AO16" s="292">
        <f t="shared" si="17"/>
        <v>-0.90680220588062443</v>
      </c>
      <c r="AP16" s="292">
        <f t="shared" si="18"/>
        <v>-0.89624230237473423</v>
      </c>
      <c r="AQ16" s="292">
        <f t="shared" si="19"/>
        <v>-0.95345231531147556</v>
      </c>
      <c r="AR16" s="292">
        <f t="shared" si="20"/>
        <v>-0.98118300596104624</v>
      </c>
      <c r="AS16" s="292">
        <f t="shared" si="21"/>
        <v>-0.99320987014929218</v>
      </c>
      <c r="AT16" s="292">
        <f t="shared" si="22"/>
        <v>-1.0332875388163947</v>
      </c>
      <c r="AU16" s="292">
        <f t="shared" si="23"/>
        <v>-1.0395273018605315</v>
      </c>
      <c r="AV16" s="292">
        <f t="shared" si="24"/>
        <v>-1.0466231290183967</v>
      </c>
      <c r="AW16" s="292">
        <f t="shared" si="25"/>
        <v>-1.0180939718565769</v>
      </c>
      <c r="AX16" s="292">
        <f t="shared" si="1"/>
        <v>-1.0472491857015305</v>
      </c>
      <c r="AY16" s="292">
        <f t="shared" si="2"/>
        <v>-1.0381021408155089</v>
      </c>
      <c r="AZ16" s="292">
        <f t="shared" si="3"/>
        <v>-1.0234961154844373</v>
      </c>
      <c r="BA16" s="292">
        <f t="shared" si="4"/>
        <v>-1.0259019246781631</v>
      </c>
      <c r="BB16" s="292">
        <f t="shared" si="5"/>
        <v>-1.0066725771657823</v>
      </c>
      <c r="BC16" s="292">
        <f t="shared" si="6"/>
        <v>-1.0077804094801432</v>
      </c>
      <c r="BD16" s="292">
        <f t="shared" si="7"/>
        <v>-0.99394982071431603</v>
      </c>
      <c r="BE16" s="292">
        <f t="shared" si="8"/>
        <v>-0.96345706195428626</v>
      </c>
      <c r="BF16" s="292">
        <f t="shared" si="9"/>
        <v>-0.90039785106352765</v>
      </c>
      <c r="BG16" s="292"/>
    </row>
    <row r="17" spans="1:59">
      <c r="A17" s="217" t="s">
        <v>8</v>
      </c>
      <c r="B17" s="218"/>
      <c r="C17" s="213" t="s">
        <v>28</v>
      </c>
      <c r="D17" s="290">
        <v>0.51100000000000001</v>
      </c>
      <c r="E17" s="290">
        <v>0.46800000000000003</v>
      </c>
      <c r="F17" s="290">
        <v>0.44</v>
      </c>
      <c r="G17" s="290">
        <v>0.441</v>
      </c>
      <c r="H17" s="290">
        <v>0.42299999999999999</v>
      </c>
      <c r="I17" s="290">
        <v>0.41499999999999998</v>
      </c>
      <c r="J17" s="290">
        <v>0.41799999999999998</v>
      </c>
      <c r="K17" s="290">
        <v>0.39800000000000002</v>
      </c>
      <c r="L17" s="290">
        <v>0.38100000000000001</v>
      </c>
      <c r="M17" s="290">
        <v>0.36199999999999999</v>
      </c>
      <c r="N17" s="290">
        <v>0.35099999999999998</v>
      </c>
      <c r="O17" s="290">
        <v>0.35</v>
      </c>
      <c r="P17" s="290">
        <v>0.34300000000000003</v>
      </c>
      <c r="Q17" s="290">
        <v>0.34499999999999997</v>
      </c>
      <c r="R17" s="290">
        <v>0.33500000000000002</v>
      </c>
      <c r="S17" s="290">
        <v>0.32500000000000001</v>
      </c>
      <c r="T17" s="290">
        <v>0.315</v>
      </c>
      <c r="U17" s="290">
        <v>0.29699999999999999</v>
      </c>
      <c r="V17" s="290">
        <v>0.29499999999999998</v>
      </c>
      <c r="W17" s="290">
        <v>0.28999999999999998</v>
      </c>
      <c r="X17" s="290">
        <v>0.28999999999999998</v>
      </c>
      <c r="Y17" s="290">
        <v>0.27400000000000002</v>
      </c>
      <c r="Z17" s="290">
        <v>0.27400000000000002</v>
      </c>
      <c r="AA17" s="290">
        <v>0.27900000000000003</v>
      </c>
      <c r="AB17" s="290">
        <v>0.26200000000000001</v>
      </c>
      <c r="AC17" s="291"/>
      <c r="AE17" s="217" t="s">
        <v>8</v>
      </c>
      <c r="AF17" s="218"/>
      <c r="AG17" s="213" t="s">
        <v>28</v>
      </c>
      <c r="AH17" s="292">
        <f t="shared" si="10"/>
        <v>-0.22466462926239927</v>
      </c>
      <c r="AI17" s="292">
        <f t="shared" si="11"/>
        <v>-0.36315802427331811</v>
      </c>
      <c r="AJ17" s="292">
        <f t="shared" si="12"/>
        <v>-0.43754946535990324</v>
      </c>
      <c r="AK17" s="292">
        <f t="shared" si="13"/>
        <v>-0.42450046547759779</v>
      </c>
      <c r="AL17" s="292">
        <f t="shared" si="14"/>
        <v>-0.44567226441888091</v>
      </c>
      <c r="AM17" s="292">
        <f t="shared" si="15"/>
        <v>-0.44135764281055856</v>
      </c>
      <c r="AN17" s="292">
        <f t="shared" si="16"/>
        <v>-0.42399185048111282</v>
      </c>
      <c r="AO17" s="292">
        <f t="shared" si="17"/>
        <v>-0.4440970068003422</v>
      </c>
      <c r="AP17" s="292">
        <f t="shared" si="18"/>
        <v>-0.45926998425077098</v>
      </c>
      <c r="AQ17" s="292">
        <f t="shared" si="19"/>
        <v>-0.49567552375502411</v>
      </c>
      <c r="AR17" s="292">
        <f t="shared" si="20"/>
        <v>-0.48827293645147141</v>
      </c>
      <c r="AS17" s="292">
        <f t="shared" si="21"/>
        <v>-0.46738230174144685</v>
      </c>
      <c r="AT17" s="292">
        <f t="shared" si="22"/>
        <v>-0.4709144715509741</v>
      </c>
      <c r="AU17" s="292">
        <f t="shared" si="23"/>
        <v>-0.45652428740176515</v>
      </c>
      <c r="AV17" s="292">
        <f t="shared" si="24"/>
        <v>-0.45408086071219844</v>
      </c>
      <c r="AW17" s="292">
        <f t="shared" si="25"/>
        <v>-0.43801717393829503</v>
      </c>
      <c r="AX17" s="292">
        <f t="shared" si="1"/>
        <v>-0.4327626724279347</v>
      </c>
      <c r="AY17" s="292">
        <f t="shared" si="2"/>
        <v>-0.48345243504793095</v>
      </c>
      <c r="AZ17" s="292">
        <f t="shared" si="3"/>
        <v>-0.44981378125042465</v>
      </c>
      <c r="BA17" s="292">
        <f t="shared" si="4"/>
        <v>-0.45541579392874609</v>
      </c>
      <c r="BB17" s="292">
        <f t="shared" si="5"/>
        <v>-0.45991750330577291</v>
      </c>
      <c r="BC17" s="292">
        <f t="shared" si="6"/>
        <v>-0.46572402432351767</v>
      </c>
      <c r="BD17" s="292">
        <f t="shared" si="7"/>
        <v>-0.43504263516005515</v>
      </c>
      <c r="BE17" s="292">
        <f t="shared" si="8"/>
        <v>-0.34429992788588099</v>
      </c>
      <c r="BF17" s="292">
        <f t="shared" si="9"/>
        <v>-0.33510551075683975</v>
      </c>
      <c r="BG17" s="292"/>
    </row>
    <row r="18" spans="1:59">
      <c r="A18" s="195" t="s">
        <v>30</v>
      </c>
      <c r="B18" s="197"/>
      <c r="C18" s="213" t="s">
        <v>28</v>
      </c>
      <c r="D18" s="290">
        <v>0.49299999999999999</v>
      </c>
      <c r="E18" s="290">
        <v>0.47799999999999998</v>
      </c>
      <c r="F18" s="290">
        <v>0.48</v>
      </c>
      <c r="G18" s="290">
        <v>0.48599999999999999</v>
      </c>
      <c r="H18" s="290">
        <v>0.48899999999999999</v>
      </c>
      <c r="I18" s="290">
        <v>0.48899999999999999</v>
      </c>
      <c r="J18" s="290">
        <v>0.48899999999999999</v>
      </c>
      <c r="K18" s="290">
        <v>0.48799999999999999</v>
      </c>
      <c r="L18" s="290">
        <v>0.49199999999999999</v>
      </c>
      <c r="M18" s="290">
        <v>0.47799999999999998</v>
      </c>
      <c r="N18" s="290">
        <v>0.47199999999999998</v>
      </c>
      <c r="O18" s="290">
        <v>0.45500000000000002</v>
      </c>
      <c r="P18" s="290">
        <v>0.438</v>
      </c>
      <c r="Q18" s="290">
        <v>0.42499999999999999</v>
      </c>
      <c r="R18" s="290">
        <v>0.40600000000000003</v>
      </c>
      <c r="S18" s="290">
        <v>0.41499999999999998</v>
      </c>
      <c r="T18" s="290">
        <v>0.38200000000000001</v>
      </c>
      <c r="U18" s="290">
        <v>0.378</v>
      </c>
      <c r="V18" s="290">
        <v>0.36899999999999999</v>
      </c>
      <c r="W18" s="290">
        <v>0.36599999999999999</v>
      </c>
      <c r="X18" s="290">
        <v>0.36799999999999999</v>
      </c>
      <c r="Y18" s="290">
        <v>0.39500000000000002</v>
      </c>
      <c r="Z18" s="290">
        <v>0.41299999999999998</v>
      </c>
      <c r="AA18" s="290">
        <v>0.39800000000000002</v>
      </c>
      <c r="AB18" s="290">
        <v>0.38300000000000001</v>
      </c>
      <c r="AC18" s="291"/>
      <c r="AE18" s="195" t="s">
        <v>30</v>
      </c>
      <c r="AF18" s="197"/>
      <c r="AG18" s="213" t="s">
        <v>28</v>
      </c>
      <c r="AH18" s="292">
        <f t="shared" si="10"/>
        <v>-0.28120030077086494</v>
      </c>
      <c r="AI18" s="292">
        <f t="shared" si="11"/>
        <v>-0.33260278342874317</v>
      </c>
      <c r="AJ18" s="292">
        <f t="shared" si="12"/>
        <v>-0.31253533239993092</v>
      </c>
      <c r="AK18" s="292">
        <f t="shared" si="13"/>
        <v>-0.26164045740820868</v>
      </c>
      <c r="AL18" s="292">
        <f t="shared" si="14"/>
        <v>-0.1997085257676342</v>
      </c>
      <c r="AM18" s="292">
        <f t="shared" si="15"/>
        <v>-0.13341093473752336</v>
      </c>
      <c r="AN18" s="292">
        <f t="shared" si="16"/>
        <v>-0.11455873786861184</v>
      </c>
      <c r="AO18" s="292">
        <f t="shared" si="17"/>
        <v>-1.9163660706205714E-2</v>
      </c>
      <c r="AP18" s="292">
        <f t="shared" si="18"/>
        <v>0.12511468215597482</v>
      </c>
      <c r="AQ18" s="292">
        <f t="shared" si="19"/>
        <v>0.15990605427643745</v>
      </c>
      <c r="AR18" s="292">
        <f t="shared" si="20"/>
        <v>0.2390699709955845</v>
      </c>
      <c r="AS18" s="292">
        <f t="shared" si="21"/>
        <v>0.17461647364022528</v>
      </c>
      <c r="AT18" s="292">
        <f t="shared" si="22"/>
        <v>0.15762013303978975</v>
      </c>
      <c r="AU18" s="292">
        <f t="shared" si="23"/>
        <v>8.5804098141273696E-2</v>
      </c>
      <c r="AV18" s="292">
        <f t="shared" si="24"/>
        <v>4.6758437498992896E-2</v>
      </c>
      <c r="AW18" s="292">
        <f t="shared" si="25"/>
        <v>0.23999466778437184</v>
      </c>
      <c r="AX18" s="292">
        <f t="shared" si="1"/>
        <v>0.10192039756337583</v>
      </c>
      <c r="AY18" s="292">
        <f t="shared" si="2"/>
        <v>0.16765808911400862</v>
      </c>
      <c r="AZ18" s="292">
        <f t="shared" si="3"/>
        <v>0.15665040065410332</v>
      </c>
      <c r="BA18" s="292">
        <f t="shared" si="4"/>
        <v>0.19170280214521992</v>
      </c>
      <c r="BB18" s="292">
        <f t="shared" si="5"/>
        <v>0.16724272847482632</v>
      </c>
      <c r="BC18" s="292">
        <f t="shared" si="6"/>
        <v>0.4988174845581243</v>
      </c>
      <c r="BD18" s="292">
        <f t="shared" si="7"/>
        <v>0.72448122740773901</v>
      </c>
      <c r="BE18" s="292">
        <f t="shared" si="8"/>
        <v>0.63809605816932158</v>
      </c>
      <c r="BF18" s="292">
        <f t="shared" si="9"/>
        <v>0.65620424543314915</v>
      </c>
      <c r="BG18" s="292"/>
    </row>
    <row r="19" spans="1:59">
      <c r="A19" s="195" t="s">
        <v>17</v>
      </c>
      <c r="B19" s="197"/>
      <c r="C19" s="213" t="s">
        <v>28</v>
      </c>
      <c r="D19" s="290">
        <v>0.54400000000000004</v>
      </c>
      <c r="E19" s="290">
        <v>0.57699999999999996</v>
      </c>
      <c r="F19" s="290">
        <v>0.52700000000000002</v>
      </c>
      <c r="G19" s="290">
        <v>0.53600000000000003</v>
      </c>
      <c r="H19" s="290">
        <v>0.51300000000000001</v>
      </c>
      <c r="I19" s="290">
        <v>0.497</v>
      </c>
      <c r="J19" s="290">
        <v>0.51200000000000001</v>
      </c>
      <c r="K19" s="290">
        <v>0.48599999999999999</v>
      </c>
      <c r="L19" s="290">
        <v>0.46300000000000002</v>
      </c>
      <c r="M19" s="290">
        <v>0.45200000000000001</v>
      </c>
      <c r="N19" s="290">
        <v>0.41599999999999998</v>
      </c>
      <c r="O19" s="290">
        <v>0.41199999999999998</v>
      </c>
      <c r="P19" s="290">
        <v>0.38700000000000001</v>
      </c>
      <c r="Q19" s="290">
        <v>0.38800000000000001</v>
      </c>
      <c r="R19" s="290">
        <v>0.36399999999999999</v>
      </c>
      <c r="S19" s="290">
        <v>0.34799999999999998</v>
      </c>
      <c r="T19" s="290">
        <v>0.33100000000000002</v>
      </c>
      <c r="U19" s="290">
        <v>0.32200000000000001</v>
      </c>
      <c r="V19" s="290">
        <v>0.311</v>
      </c>
      <c r="W19" s="290">
        <v>0.30399999999999999</v>
      </c>
      <c r="X19" s="290">
        <v>0.30399999999999999</v>
      </c>
      <c r="Y19" s="290">
        <v>0.29099999999999998</v>
      </c>
      <c r="Z19" s="290">
        <v>0.27800000000000002</v>
      </c>
      <c r="AA19" s="290">
        <v>0.26200000000000001</v>
      </c>
      <c r="AB19" s="290">
        <v>0.251</v>
      </c>
      <c r="AC19" s="291"/>
      <c r="AE19" s="195" t="s">
        <v>17</v>
      </c>
      <c r="AF19" s="197"/>
      <c r="AG19" s="213" t="s">
        <v>28</v>
      </c>
      <c r="AH19" s="292">
        <f t="shared" si="10"/>
        <v>-0.12101589816354551</v>
      </c>
      <c r="AI19" s="292">
        <f t="shared" si="11"/>
        <v>-3.0105899067449458E-2</v>
      </c>
      <c r="AJ19" s="292">
        <f t="shared" si="12"/>
        <v>-0.16564372617196321</v>
      </c>
      <c r="AK19" s="292">
        <f t="shared" si="13"/>
        <v>-8.0684892886665013E-2</v>
      </c>
      <c r="AL19" s="292">
        <f t="shared" si="14"/>
        <v>-0.11026716625808985</v>
      </c>
      <c r="AM19" s="292">
        <f t="shared" si="15"/>
        <v>-0.10011939872962763</v>
      </c>
      <c r="AN19" s="292">
        <f t="shared" si="16"/>
        <v>-1.4319842233576239E-2</v>
      </c>
      <c r="AO19" s="292">
        <f t="shared" si="17"/>
        <v>-2.8606623952742095E-2</v>
      </c>
      <c r="AP19" s="292">
        <f t="shared" si="18"/>
        <v>-2.7562392851192871E-2</v>
      </c>
      <c r="AQ19" s="292">
        <f t="shared" si="19"/>
        <v>1.2965355752144518E-2</v>
      </c>
      <c r="AR19" s="292">
        <f t="shared" si="20"/>
        <v>-9.7551539889003322E-2</v>
      </c>
      <c r="AS19" s="292">
        <f t="shared" si="21"/>
        <v>-8.8297310563697731E-2</v>
      </c>
      <c r="AT19" s="292">
        <f t="shared" si="22"/>
        <v>-0.17980370731946246</v>
      </c>
      <c r="AU19" s="292">
        <f t="shared" si="23"/>
        <v>-0.16502278017238156</v>
      </c>
      <c r="AV19" s="292">
        <f t="shared" si="24"/>
        <v>-0.24951269665410641</v>
      </c>
      <c r="AW19" s="292">
        <f t="shared" si="25"/>
        <v>-0.26474748105361368</v>
      </c>
      <c r="AX19" s="292">
        <f t="shared" si="1"/>
        <v>-0.30507716317627831</v>
      </c>
      <c r="AY19" s="292">
        <f t="shared" si="2"/>
        <v>-0.28249239672634452</v>
      </c>
      <c r="AZ19" s="292">
        <f t="shared" si="3"/>
        <v>-0.31868639056836445</v>
      </c>
      <c r="BA19" s="292">
        <f t="shared" si="4"/>
        <v>-0.33620973675722593</v>
      </c>
      <c r="BB19" s="292">
        <f t="shared" si="5"/>
        <v>-0.34735028221694736</v>
      </c>
      <c r="BC19" s="292">
        <f t="shared" si="6"/>
        <v>-0.33020992803436167</v>
      </c>
      <c r="BD19" s="292">
        <f t="shared" si="7"/>
        <v>-0.40167504199263654</v>
      </c>
      <c r="BE19" s="292">
        <f t="shared" si="8"/>
        <v>-0.48464221160805288</v>
      </c>
      <c r="BF19" s="292">
        <f t="shared" si="9"/>
        <v>-0.42522457950138431</v>
      </c>
      <c r="BG19" s="292"/>
    </row>
    <row r="20" spans="1:59">
      <c r="A20" s="195" t="s">
        <v>31</v>
      </c>
      <c r="B20" s="197"/>
      <c r="C20" s="213" t="s">
        <v>28</v>
      </c>
      <c r="D20" s="290">
        <v>0.5</v>
      </c>
      <c r="E20" s="290">
        <v>0.47799999999999998</v>
      </c>
      <c r="F20" s="290">
        <v>0.47699999999999998</v>
      </c>
      <c r="G20" s="290">
        <v>0.47799999999999998</v>
      </c>
      <c r="H20" s="290">
        <v>0.45300000000000001</v>
      </c>
      <c r="I20" s="290">
        <v>0.46100000000000002</v>
      </c>
      <c r="J20" s="290">
        <v>0.45</v>
      </c>
      <c r="K20" s="290">
        <v>0.44600000000000001</v>
      </c>
      <c r="L20" s="290">
        <v>0.436</v>
      </c>
      <c r="M20" s="290">
        <v>0.44400000000000001</v>
      </c>
      <c r="N20" s="290">
        <v>0.42199999999999999</v>
      </c>
      <c r="O20" s="290">
        <v>0.40100000000000002</v>
      </c>
      <c r="P20" s="290">
        <v>0.40200000000000002</v>
      </c>
      <c r="Q20" s="290">
        <v>0.38900000000000001</v>
      </c>
      <c r="R20" s="290">
        <v>0.36199999999999999</v>
      </c>
      <c r="S20" s="290">
        <v>0.33800000000000002</v>
      </c>
      <c r="T20" s="290">
        <v>0.37</v>
      </c>
      <c r="U20" s="290">
        <v>0.35799999999999998</v>
      </c>
      <c r="V20" s="290">
        <v>0.38500000000000001</v>
      </c>
      <c r="W20" s="290">
        <v>0.38100000000000001</v>
      </c>
      <c r="X20" s="290">
        <v>0.38500000000000001</v>
      </c>
      <c r="Y20" s="290">
        <v>0.36099999999999999</v>
      </c>
      <c r="Z20" s="290">
        <v>0.35899999999999999</v>
      </c>
      <c r="AA20" s="290">
        <v>0.34399999999999997</v>
      </c>
      <c r="AB20" s="290">
        <v>0.34300000000000003</v>
      </c>
      <c r="AC20" s="291"/>
      <c r="AE20" s="195" t="s">
        <v>31</v>
      </c>
      <c r="AF20" s="197"/>
      <c r="AG20" s="213" t="s">
        <v>28</v>
      </c>
      <c r="AH20" s="292">
        <f t="shared" si="10"/>
        <v>-0.25921420629535052</v>
      </c>
      <c r="AI20" s="292">
        <f t="shared" si="11"/>
        <v>-0.33260278342874317</v>
      </c>
      <c r="AJ20" s="292">
        <f t="shared" si="12"/>
        <v>-0.32191139237192884</v>
      </c>
      <c r="AK20" s="292">
        <f t="shared" si="13"/>
        <v>-0.29059334773165568</v>
      </c>
      <c r="AL20" s="292">
        <f t="shared" si="14"/>
        <v>-0.33387056503195051</v>
      </c>
      <c r="AM20" s="292">
        <f t="shared" si="15"/>
        <v>-0.24993131076515818</v>
      </c>
      <c r="AN20" s="292">
        <f t="shared" si="16"/>
        <v>-0.28452903916280242</v>
      </c>
      <c r="AO20" s="292">
        <f t="shared" si="17"/>
        <v>-0.21746588888346938</v>
      </c>
      <c r="AP20" s="292">
        <f t="shared" si="18"/>
        <v>-0.16971001440959063</v>
      </c>
      <c r="AQ20" s="292">
        <f t="shared" si="19"/>
        <v>-3.2247166870714945E-2</v>
      </c>
      <c r="AR20" s="292">
        <f t="shared" si="20"/>
        <v>-6.1484949437083165E-2</v>
      </c>
      <c r="AS20" s="292">
        <f t="shared" si="21"/>
        <v>-0.15555432512749165</v>
      </c>
      <c r="AT20" s="292">
        <f t="shared" si="22"/>
        <v>-8.0561401331447E-2</v>
      </c>
      <c r="AU20" s="292">
        <f t="shared" si="23"/>
        <v>-0.15824367535309358</v>
      </c>
      <c r="AV20" s="292">
        <f t="shared" si="24"/>
        <v>-0.26362084589949208</v>
      </c>
      <c r="AW20" s="292">
        <f t="shared" si="25"/>
        <v>-0.3400821301339097</v>
      </c>
      <c r="AX20" s="292">
        <f t="shared" si="1"/>
        <v>6.1562656246335699E-3</v>
      </c>
      <c r="AY20" s="292">
        <f t="shared" si="2"/>
        <v>6.8900584567394684E-3</v>
      </c>
      <c r="AZ20" s="292">
        <f t="shared" si="3"/>
        <v>0.28777779133616349</v>
      </c>
      <c r="BA20" s="292">
        <f t="shared" si="4"/>
        <v>0.31942357768613439</v>
      </c>
      <c r="BB20" s="292">
        <f t="shared" si="5"/>
        <v>0.30393149693982879</v>
      </c>
      <c r="BC20" s="292">
        <f t="shared" si="6"/>
        <v>0.22778929197981143</v>
      </c>
      <c r="BD20" s="292">
        <f t="shared" si="7"/>
        <v>0.27401871964758867</v>
      </c>
      <c r="BE20" s="292">
        <f t="shared" si="8"/>
        <v>0.19230292164006957</v>
      </c>
      <c r="BF20" s="292">
        <f t="shared" si="9"/>
        <v>0.32849854090753311</v>
      </c>
      <c r="BG20" s="292"/>
    </row>
    <row r="21" spans="1:59">
      <c r="A21" s="195" t="s">
        <v>32</v>
      </c>
      <c r="B21" s="197"/>
      <c r="C21" s="213" t="s">
        <v>28</v>
      </c>
      <c r="D21" s="290">
        <v>0.77600000000000002</v>
      </c>
      <c r="E21" s="290">
        <v>0.77100000000000002</v>
      </c>
      <c r="F21" s="290">
        <v>0.746</v>
      </c>
      <c r="G21" s="290">
        <v>0.73</v>
      </c>
      <c r="H21" s="290">
        <v>0.70599999999999996</v>
      </c>
      <c r="I21" s="290">
        <v>0.65900000000000003</v>
      </c>
      <c r="J21" s="290">
        <v>0.625</v>
      </c>
      <c r="K21" s="290">
        <v>0.57599999999999996</v>
      </c>
      <c r="L21" s="290">
        <v>0.54900000000000004</v>
      </c>
      <c r="M21" s="290">
        <v>0.504</v>
      </c>
      <c r="N21" s="290">
        <v>0.47199999999999998</v>
      </c>
      <c r="O21" s="290">
        <v>0.46</v>
      </c>
      <c r="P21" s="290">
        <v>0.42199999999999999</v>
      </c>
      <c r="Q21" s="290">
        <v>0.40799999999999997</v>
      </c>
      <c r="R21" s="290">
        <v>0.38700000000000001</v>
      </c>
      <c r="S21" s="290">
        <v>0.371</v>
      </c>
      <c r="T21" s="290">
        <v>0.34599999999999997</v>
      </c>
      <c r="U21" s="290">
        <v>0.32500000000000001</v>
      </c>
      <c r="V21" s="290">
        <v>0.32900000000000001</v>
      </c>
      <c r="W21" s="290">
        <v>0.32</v>
      </c>
      <c r="X21" s="290">
        <v>0.316</v>
      </c>
      <c r="Y21" s="290">
        <v>0.28799999999999998</v>
      </c>
      <c r="Z21" s="290">
        <v>0.28999999999999998</v>
      </c>
      <c r="AA21" s="290">
        <v>0.28499999999999998</v>
      </c>
      <c r="AB21" s="290">
        <v>0.26900000000000002</v>
      </c>
      <c r="AC21" s="291"/>
      <c r="AE21" s="195" t="s">
        <v>32</v>
      </c>
      <c r="AF21" s="197"/>
      <c r="AG21" s="213" t="s">
        <v>28</v>
      </c>
      <c r="AH21" s="292">
        <f t="shared" si="10"/>
        <v>0.60766609016778939</v>
      </c>
      <c r="AI21" s="292">
        <f t="shared" si="11"/>
        <v>0.56266577331730816</v>
      </c>
      <c r="AJ21" s="292">
        <f t="shared" si="12"/>
        <v>0.51880865178388558</v>
      </c>
      <c r="AK21" s="292">
        <f t="shared" si="13"/>
        <v>0.62142269745692369</v>
      </c>
      <c r="AL21" s="292">
        <f t="shared" si="14"/>
        <v>0.60899043313116175</v>
      </c>
      <c r="AM21" s="292">
        <f t="shared" si="15"/>
        <v>0.57403420543026029</v>
      </c>
      <c r="AN21" s="292">
        <f t="shared" si="16"/>
        <v>0.4781582102342069</v>
      </c>
      <c r="AO21" s="292">
        <f t="shared" si="17"/>
        <v>0.39632672214139436</v>
      </c>
      <c r="AP21" s="292">
        <f t="shared" si="18"/>
        <v>0.42520410544592563</v>
      </c>
      <c r="AQ21" s="292">
        <f t="shared" si="19"/>
        <v>0.3068467528007307</v>
      </c>
      <c r="AR21" s="292">
        <f t="shared" si="20"/>
        <v>0.2390699709955845</v>
      </c>
      <c r="AS21" s="292">
        <f t="shared" si="21"/>
        <v>0.20518784389649539</v>
      </c>
      <c r="AT21" s="292">
        <f t="shared" si="22"/>
        <v>5.1761673319239913E-2</v>
      </c>
      <c r="AU21" s="292">
        <f t="shared" si="23"/>
        <v>-2.9440683786622138E-2</v>
      </c>
      <c r="AV21" s="292">
        <f t="shared" si="24"/>
        <v>-8.7268980332171078E-2</v>
      </c>
      <c r="AW21" s="292">
        <f t="shared" si="25"/>
        <v>-9.1477788168931956E-2</v>
      </c>
      <c r="AX21" s="292">
        <f t="shared" si="1"/>
        <v>-0.18537199825285094</v>
      </c>
      <c r="AY21" s="292">
        <f t="shared" si="2"/>
        <v>-0.25837719212775417</v>
      </c>
      <c r="AZ21" s="292">
        <f t="shared" si="3"/>
        <v>-0.17116807605104675</v>
      </c>
      <c r="BA21" s="292">
        <f t="shared" si="4"/>
        <v>-0.1999742428469172</v>
      </c>
      <c r="BB21" s="292">
        <f t="shared" si="5"/>
        <v>-0.25086409271223969</v>
      </c>
      <c r="BC21" s="292">
        <f t="shared" si="6"/>
        <v>-0.35412418032068343</v>
      </c>
      <c r="BD21" s="292">
        <f t="shared" si="7"/>
        <v>-0.30157226249038127</v>
      </c>
      <c r="BE21" s="292">
        <f t="shared" si="8"/>
        <v>-0.29476735716040897</v>
      </c>
      <c r="BF21" s="292">
        <f t="shared" si="9"/>
        <v>-0.2777570124648569</v>
      </c>
      <c r="BG21" s="292"/>
    </row>
    <row r="22" spans="1:59">
      <c r="A22" s="217" t="s">
        <v>45</v>
      </c>
      <c r="B22" s="218"/>
      <c r="C22" s="213" t="s">
        <v>28</v>
      </c>
      <c r="D22" s="290" t="s">
        <v>89</v>
      </c>
      <c r="E22" s="290" t="s">
        <v>89</v>
      </c>
      <c r="F22" s="290" t="s">
        <v>89</v>
      </c>
      <c r="G22" s="290" t="s">
        <v>89</v>
      </c>
      <c r="H22" s="290" t="s">
        <v>89</v>
      </c>
      <c r="I22" s="290" t="s">
        <v>89</v>
      </c>
      <c r="J22" s="290">
        <v>0.438</v>
      </c>
      <c r="K22" s="290" t="s">
        <v>89</v>
      </c>
      <c r="L22" s="290" t="s">
        <v>89</v>
      </c>
      <c r="M22" s="290" t="s">
        <v>89</v>
      </c>
      <c r="N22" s="290">
        <v>0.41799999999999998</v>
      </c>
      <c r="O22" s="290" t="s">
        <v>89</v>
      </c>
      <c r="P22" s="290" t="s">
        <v>89</v>
      </c>
      <c r="Q22" s="290">
        <v>0.438</v>
      </c>
      <c r="R22" s="290">
        <v>0.42</v>
      </c>
      <c r="S22" s="290">
        <v>0.40500000000000003</v>
      </c>
      <c r="T22" s="290">
        <v>0.39</v>
      </c>
      <c r="U22" s="290">
        <v>0.379</v>
      </c>
      <c r="V22" s="290">
        <v>0.374</v>
      </c>
      <c r="W22" s="290">
        <v>0.35199999999999998</v>
      </c>
      <c r="X22" s="290">
        <v>0.34899999999999998</v>
      </c>
      <c r="Y22" s="290">
        <v>0.33800000000000002</v>
      </c>
      <c r="Z22" s="290">
        <v>0.35399999999999998</v>
      </c>
      <c r="AA22" s="290">
        <v>0.31900000000000001</v>
      </c>
      <c r="AB22" s="290" t="s">
        <v>89</v>
      </c>
      <c r="AC22" s="291"/>
      <c r="AE22" s="217" t="s">
        <v>45</v>
      </c>
      <c r="AF22" s="218"/>
      <c r="AG22" s="213" t="s">
        <v>28</v>
      </c>
      <c r="AH22" s="292" t="e">
        <f t="shared" si="10"/>
        <v>#VALUE!</v>
      </c>
      <c r="AI22" s="292" t="e">
        <f t="shared" si="11"/>
        <v>#VALUE!</v>
      </c>
      <c r="AJ22" s="292" t="e">
        <f t="shared" si="12"/>
        <v>#VALUE!</v>
      </c>
      <c r="AK22" s="292" t="e">
        <f t="shared" si="13"/>
        <v>#VALUE!</v>
      </c>
      <c r="AL22" s="292" t="e">
        <f t="shared" si="14"/>
        <v>#VALUE!</v>
      </c>
      <c r="AM22" s="292" t="e">
        <f t="shared" si="15"/>
        <v>#VALUE!</v>
      </c>
      <c r="AN22" s="292">
        <f t="shared" si="16"/>
        <v>-0.33682759340716883</v>
      </c>
      <c r="AO22" s="292" t="e">
        <f t="shared" si="17"/>
        <v>#VALUE!</v>
      </c>
      <c r="AP22" s="292" t="e">
        <f t="shared" si="18"/>
        <v>#VALUE!</v>
      </c>
      <c r="AQ22" s="292" t="e">
        <f t="shared" si="19"/>
        <v>#VALUE!</v>
      </c>
      <c r="AR22" s="292">
        <f t="shared" si="20"/>
        <v>-8.5529343071696601E-2</v>
      </c>
      <c r="AS22" s="292" t="e">
        <f t="shared" si="21"/>
        <v>#VALUE!</v>
      </c>
      <c r="AT22" s="292" t="e">
        <f t="shared" si="22"/>
        <v>#VALUE!</v>
      </c>
      <c r="AU22" s="292">
        <f t="shared" si="23"/>
        <v>0.17393246079201757</v>
      </c>
      <c r="AV22" s="292">
        <f t="shared" si="24"/>
        <v>0.14551548221669228</v>
      </c>
      <c r="AW22" s="292">
        <f t="shared" si="25"/>
        <v>0.16466001870407584</v>
      </c>
      <c r="AX22" s="292">
        <f t="shared" si="1"/>
        <v>0.16576315218920401</v>
      </c>
      <c r="AY22" s="292">
        <f t="shared" si="2"/>
        <v>0.17569649064687207</v>
      </c>
      <c r="AZ22" s="292">
        <f t="shared" si="3"/>
        <v>0.19762771024224712</v>
      </c>
      <c r="BA22" s="292">
        <f t="shared" si="4"/>
        <v>7.2496744973699789E-2</v>
      </c>
      <c r="BB22" s="292">
        <f t="shared" si="5"/>
        <v>1.4472928425705878E-2</v>
      </c>
      <c r="BC22" s="292">
        <f t="shared" si="6"/>
        <v>4.4446691118011986E-2</v>
      </c>
      <c r="BD22" s="292">
        <f t="shared" si="7"/>
        <v>0.23230922818831545</v>
      </c>
      <c r="BE22" s="292">
        <f t="shared" si="8"/>
        <v>-1.4082789716065155E-2</v>
      </c>
      <c r="BF22" s="292" t="e">
        <f t="shared" si="9"/>
        <v>#VALUE!</v>
      </c>
      <c r="BG22" s="292"/>
    </row>
    <row r="23" spans="1:59">
      <c r="A23" s="195" t="s">
        <v>12</v>
      </c>
      <c r="B23" s="197"/>
      <c r="C23" s="213" t="s">
        <v>28</v>
      </c>
      <c r="D23" s="290">
        <v>0.308</v>
      </c>
      <c r="E23" s="290">
        <v>0.30399999999999999</v>
      </c>
      <c r="F23" s="290">
        <v>0.3</v>
      </c>
      <c r="G23" s="290">
        <v>0.29899999999999999</v>
      </c>
      <c r="H23" s="290">
        <v>0.28799999999999998</v>
      </c>
      <c r="I23" s="290">
        <v>0.29499999999999998</v>
      </c>
      <c r="J23" s="290">
        <v>0.28799999999999998</v>
      </c>
      <c r="K23" s="290">
        <v>0.28599999999999998</v>
      </c>
      <c r="L23" s="290">
        <v>0.28699999999999998</v>
      </c>
      <c r="M23" s="290">
        <v>0.28599999999999998</v>
      </c>
      <c r="N23" s="290">
        <v>0.27800000000000002</v>
      </c>
      <c r="O23" s="290">
        <v>0.27700000000000002</v>
      </c>
      <c r="P23" s="290">
        <v>0.27600000000000002</v>
      </c>
      <c r="Q23" s="290">
        <v>0.28399999999999997</v>
      </c>
      <c r="R23" s="290">
        <v>0.28000000000000003</v>
      </c>
      <c r="S23" s="290">
        <v>0.27700000000000002</v>
      </c>
      <c r="T23" s="290">
        <v>0.26700000000000002</v>
      </c>
      <c r="U23" s="290">
        <v>0.25900000000000001</v>
      </c>
      <c r="V23" s="290">
        <v>0.25700000000000001</v>
      </c>
      <c r="W23" s="290">
        <v>0.247</v>
      </c>
      <c r="X23" s="290">
        <v>0.247</v>
      </c>
      <c r="Y23" s="290">
        <v>0.23899999999999999</v>
      </c>
      <c r="Z23" s="290">
        <v>0.23300000000000001</v>
      </c>
      <c r="AA23" s="290">
        <v>0.222</v>
      </c>
      <c r="AB23" s="290">
        <v>0.21299999999999999</v>
      </c>
      <c r="AC23" s="291"/>
      <c r="AE23" s="195" t="s">
        <v>12</v>
      </c>
      <c r="AF23" s="197"/>
      <c r="AG23" s="213" t="s">
        <v>28</v>
      </c>
      <c r="AH23" s="292">
        <f t="shared" si="10"/>
        <v>-0.86226136905231743</v>
      </c>
      <c r="AI23" s="292">
        <f t="shared" si="11"/>
        <v>-0.8642639741243503</v>
      </c>
      <c r="AJ23" s="292">
        <f t="shared" si="12"/>
        <v>-0.87509893071980671</v>
      </c>
      <c r="AK23" s="292">
        <f t="shared" si="13"/>
        <v>-0.93841426871878142</v>
      </c>
      <c r="AL23" s="292">
        <f t="shared" si="14"/>
        <v>-0.94877991166006737</v>
      </c>
      <c r="AM23" s="292">
        <f t="shared" si="15"/>
        <v>-0.94073068292899398</v>
      </c>
      <c r="AN23" s="292">
        <f t="shared" si="16"/>
        <v>-0.99055952146174842</v>
      </c>
      <c r="AO23" s="292">
        <f t="shared" si="17"/>
        <v>-0.97290294860637905</v>
      </c>
      <c r="AP23" s="292">
        <f t="shared" si="18"/>
        <v>-0.95415429634297033</v>
      </c>
      <c r="AQ23" s="292">
        <f t="shared" si="19"/>
        <v>-0.92519448867218868</v>
      </c>
      <c r="AR23" s="292">
        <f t="shared" si="20"/>
        <v>-0.92708312028316597</v>
      </c>
      <c r="AS23" s="292">
        <f t="shared" si="21"/>
        <v>-0.91372430748298983</v>
      </c>
      <c r="AT23" s="292">
        <f t="shared" si="22"/>
        <v>-0.91419677163077617</v>
      </c>
      <c r="AU23" s="292">
        <f t="shared" si="23"/>
        <v>-0.87004968137833216</v>
      </c>
      <c r="AV23" s="292">
        <f t="shared" si="24"/>
        <v>-0.8420549649603043</v>
      </c>
      <c r="AW23" s="292">
        <f t="shared" si="25"/>
        <v>-0.79962348952371742</v>
      </c>
      <c r="AX23" s="292">
        <f t="shared" si="1"/>
        <v>-0.81581920018290333</v>
      </c>
      <c r="AY23" s="292">
        <f t="shared" si="2"/>
        <v>-0.78891169329674193</v>
      </c>
      <c r="AZ23" s="292">
        <f t="shared" si="3"/>
        <v>-0.76124133412031725</v>
      </c>
      <c r="BA23" s="292">
        <f t="shared" si="4"/>
        <v>-0.8215486838127003</v>
      </c>
      <c r="BB23" s="292">
        <f t="shared" si="5"/>
        <v>-0.80565968236430818</v>
      </c>
      <c r="BC23" s="292">
        <f t="shared" si="6"/>
        <v>-0.74472363433060451</v>
      </c>
      <c r="BD23" s="292">
        <f t="shared" si="7"/>
        <v>-0.77706046512609528</v>
      </c>
      <c r="BE23" s="292">
        <f t="shared" si="8"/>
        <v>-0.81485934977786889</v>
      </c>
      <c r="BF23" s="292">
        <f t="shared" si="9"/>
        <v>-0.73654499880071966</v>
      </c>
      <c r="BG23" s="292"/>
    </row>
    <row r="24" spans="1:59">
      <c r="A24" s="195" t="s">
        <v>33</v>
      </c>
      <c r="B24" s="197"/>
      <c r="C24" s="213" t="s">
        <v>28</v>
      </c>
      <c r="D24" s="290">
        <v>0.35499999999999998</v>
      </c>
      <c r="E24" s="290">
        <v>0.34599999999999997</v>
      </c>
      <c r="F24" s="290">
        <v>0.34699999999999998</v>
      </c>
      <c r="G24" s="290">
        <v>0.34399999999999997</v>
      </c>
      <c r="H24" s="290">
        <v>0.36</v>
      </c>
      <c r="I24" s="290">
        <v>0.35899999999999999</v>
      </c>
      <c r="J24" s="290">
        <v>0.35299999999999998</v>
      </c>
      <c r="K24" s="290">
        <v>0.34699999999999998</v>
      </c>
      <c r="L24" s="290">
        <v>0.34300000000000003</v>
      </c>
      <c r="M24" s="290">
        <v>0.34899999999999998</v>
      </c>
      <c r="N24" s="290">
        <v>0.34599999999999997</v>
      </c>
      <c r="O24" s="290">
        <v>0.33800000000000002</v>
      </c>
      <c r="P24" s="290">
        <v>0.34499999999999997</v>
      </c>
      <c r="Q24" s="290">
        <v>0.34</v>
      </c>
      <c r="R24" s="290">
        <v>0.33100000000000002</v>
      </c>
      <c r="S24" s="290">
        <v>0.32900000000000001</v>
      </c>
      <c r="T24" s="290">
        <v>0.31900000000000001</v>
      </c>
      <c r="U24" s="290">
        <v>0.32</v>
      </c>
      <c r="V24" s="290">
        <v>0.30399999999999999</v>
      </c>
      <c r="W24" s="290">
        <v>0.30299999999999999</v>
      </c>
      <c r="X24" s="290">
        <v>0.30199999999999999</v>
      </c>
      <c r="Y24" s="290">
        <v>0.315</v>
      </c>
      <c r="Z24" s="290">
        <v>0.317</v>
      </c>
      <c r="AA24" s="290">
        <v>0.317</v>
      </c>
      <c r="AB24" s="290">
        <v>0.307</v>
      </c>
      <c r="AC24" s="291"/>
      <c r="AE24" s="195" t="s">
        <v>33</v>
      </c>
      <c r="AF24" s="197"/>
      <c r="AG24" s="213" t="s">
        <v>28</v>
      </c>
      <c r="AH24" s="292">
        <f t="shared" si="10"/>
        <v>-0.71464044900243495</v>
      </c>
      <c r="AI24" s="292">
        <f t="shared" si="11"/>
        <v>-0.73593196257713478</v>
      </c>
      <c r="AJ24" s="292">
        <f t="shared" si="12"/>
        <v>-0.72820732449183911</v>
      </c>
      <c r="AK24" s="292">
        <f t="shared" si="13"/>
        <v>-0.77555426064939237</v>
      </c>
      <c r="AL24" s="292">
        <f t="shared" si="14"/>
        <v>-0.68045583313143465</v>
      </c>
      <c r="AM24" s="292">
        <f t="shared" si="15"/>
        <v>-0.67439839486582842</v>
      </c>
      <c r="AN24" s="292">
        <f t="shared" si="16"/>
        <v>-0.70727568597143065</v>
      </c>
      <c r="AO24" s="292">
        <f t="shared" si="17"/>
        <v>-0.68489256958701983</v>
      </c>
      <c r="AP24" s="292">
        <f t="shared" si="18"/>
        <v>-0.65932959977740457</v>
      </c>
      <c r="AQ24" s="292">
        <f t="shared" si="19"/>
        <v>-0.56914587301717079</v>
      </c>
      <c r="AR24" s="292">
        <f t="shared" si="20"/>
        <v>-0.51832842849473815</v>
      </c>
      <c r="AS24" s="292">
        <f t="shared" si="21"/>
        <v>-0.54075359035649473</v>
      </c>
      <c r="AT24" s="292">
        <f t="shared" si="22"/>
        <v>-0.45768216408590578</v>
      </c>
      <c r="AU24" s="292">
        <f t="shared" si="23"/>
        <v>-0.49041981149820468</v>
      </c>
      <c r="AV24" s="292">
        <f t="shared" si="24"/>
        <v>-0.48229715920296978</v>
      </c>
      <c r="AW24" s="292">
        <f t="shared" si="25"/>
        <v>-0.40788331430617647</v>
      </c>
      <c r="AX24" s="292">
        <f t="shared" si="1"/>
        <v>-0.40084129511502059</v>
      </c>
      <c r="AY24" s="292">
        <f t="shared" si="2"/>
        <v>-0.29856919979207147</v>
      </c>
      <c r="AZ24" s="292">
        <f t="shared" si="3"/>
        <v>-0.37605462399176581</v>
      </c>
      <c r="BA24" s="292">
        <f t="shared" si="4"/>
        <v>-0.34472445512662026</v>
      </c>
      <c r="BB24" s="292">
        <f t="shared" si="5"/>
        <v>-0.3634313138010653</v>
      </c>
      <c r="BC24" s="292">
        <f t="shared" si="6"/>
        <v>-0.1388959097437879</v>
      </c>
      <c r="BD24" s="292">
        <f t="shared" si="7"/>
        <v>-7.6341008610305905E-2</v>
      </c>
      <c r="BE24" s="292">
        <f t="shared" si="8"/>
        <v>-3.0593646624555968E-2</v>
      </c>
      <c r="BF24" s="292">
        <f t="shared" si="9"/>
        <v>3.3563406834478282E-2</v>
      </c>
      <c r="BG24" s="292"/>
    </row>
    <row r="25" spans="1:59">
      <c r="A25" s="195" t="s">
        <v>34</v>
      </c>
      <c r="B25" s="197"/>
      <c r="C25" s="213" t="s">
        <v>28</v>
      </c>
      <c r="D25" s="290">
        <v>0.58599999999999997</v>
      </c>
      <c r="E25" s="290">
        <v>0.57299999999999995</v>
      </c>
      <c r="F25" s="290">
        <v>0.58499999999999996</v>
      </c>
      <c r="G25" s="290">
        <v>0.60399999999999998</v>
      </c>
      <c r="H25" s="290">
        <v>0.59</v>
      </c>
      <c r="I25" s="290">
        <v>0.57999999999999996</v>
      </c>
      <c r="J25" s="290">
        <v>0.58199999999999996</v>
      </c>
      <c r="K25" s="290">
        <v>0.58499999999999996</v>
      </c>
      <c r="L25" s="290">
        <v>0.53200000000000003</v>
      </c>
      <c r="M25" s="290">
        <v>0.52</v>
      </c>
      <c r="N25" s="290">
        <v>0.51100000000000001</v>
      </c>
      <c r="O25" s="290">
        <v>0.501</v>
      </c>
      <c r="P25" s="290">
        <v>0.48599999999999999</v>
      </c>
      <c r="Q25" s="290">
        <v>0.48099999999999998</v>
      </c>
      <c r="R25" s="290">
        <v>0.46700000000000003</v>
      </c>
      <c r="S25" s="290">
        <v>0.45200000000000001</v>
      </c>
      <c r="T25" s="290">
        <v>0.434</v>
      </c>
      <c r="U25" s="290">
        <v>0.42299999999999999</v>
      </c>
      <c r="V25" s="290">
        <v>0.42099999999999999</v>
      </c>
      <c r="W25" s="290">
        <v>0.42</v>
      </c>
      <c r="X25" s="290">
        <v>0.434</v>
      </c>
      <c r="Y25" s="290">
        <v>0.436</v>
      </c>
      <c r="Z25" s="290">
        <v>0.42899999999999999</v>
      </c>
      <c r="AA25" s="290">
        <v>0.42299999999999999</v>
      </c>
      <c r="AB25" s="290" t="s">
        <v>89</v>
      </c>
      <c r="AC25" s="291"/>
      <c r="AE25" s="195" t="s">
        <v>34</v>
      </c>
      <c r="AF25" s="197"/>
      <c r="AG25" s="213" t="s">
        <v>28</v>
      </c>
      <c r="AH25" s="292">
        <f t="shared" si="10"/>
        <v>1.090066868954075E-2</v>
      </c>
      <c r="AI25" s="292">
        <f t="shared" si="11"/>
        <v>-4.2327995405279518E-2</v>
      </c>
      <c r="AJ25" s="292">
        <f t="shared" si="12"/>
        <v>1.5626766619996565E-2</v>
      </c>
      <c r="AK25" s="292">
        <f t="shared" si="13"/>
        <v>0.165414674862634</v>
      </c>
      <c r="AL25" s="292">
        <f t="shared" si="14"/>
        <v>0.17669052883503114</v>
      </c>
      <c r="AM25" s="292">
        <f t="shared" si="15"/>
        <v>0.24528028735229004</v>
      </c>
      <c r="AN25" s="292">
        <f t="shared" si="16"/>
        <v>0.29075505752522729</v>
      </c>
      <c r="AO25" s="292">
        <f t="shared" si="17"/>
        <v>0.4388200567508081</v>
      </c>
      <c r="AP25" s="292">
        <f t="shared" si="18"/>
        <v>0.3357037511313789</v>
      </c>
      <c r="AQ25" s="292">
        <f t="shared" si="19"/>
        <v>0.39727179804644963</v>
      </c>
      <c r="AR25" s="292">
        <f t="shared" si="20"/>
        <v>0.47350280893306551</v>
      </c>
      <c r="AS25" s="292">
        <f t="shared" si="21"/>
        <v>0.45587307999790999</v>
      </c>
      <c r="AT25" s="292">
        <f t="shared" si="22"/>
        <v>0.47519551220143885</v>
      </c>
      <c r="AU25" s="292">
        <f t="shared" si="23"/>
        <v>0.46543396802140075</v>
      </c>
      <c r="AV25" s="292">
        <f t="shared" si="24"/>
        <v>0.47705698948325581</v>
      </c>
      <c r="AW25" s="292">
        <f t="shared" si="25"/>
        <v>0.51873286938146856</v>
      </c>
      <c r="AX25" s="292">
        <f t="shared" si="1"/>
        <v>0.51689830263125847</v>
      </c>
      <c r="AY25" s="292">
        <f t="shared" si="2"/>
        <v>0.52938615809286371</v>
      </c>
      <c r="AZ25" s="292">
        <f t="shared" si="3"/>
        <v>0.58281442037079856</v>
      </c>
      <c r="BA25" s="292">
        <f t="shared" si="4"/>
        <v>0.6514975940925114</v>
      </c>
      <c r="BB25" s="292">
        <f t="shared" si="5"/>
        <v>0.6979167707507179</v>
      </c>
      <c r="BC25" s="292">
        <f t="shared" si="6"/>
        <v>0.82564559913785407</v>
      </c>
      <c r="BD25" s="292">
        <f t="shared" si="7"/>
        <v>0.85795160007741333</v>
      </c>
      <c r="BE25" s="292">
        <f t="shared" si="8"/>
        <v>0.84448176952545628</v>
      </c>
      <c r="BF25" s="292" t="e">
        <f t="shared" si="9"/>
        <v>#VALUE!</v>
      </c>
      <c r="BG25" s="292"/>
    </row>
    <row r="26" spans="1:59">
      <c r="A26" s="217" t="s">
        <v>14</v>
      </c>
      <c r="B26" s="218"/>
      <c r="C26" s="213" t="s">
        <v>28</v>
      </c>
      <c r="D26" s="290">
        <v>0.68100000000000005</v>
      </c>
      <c r="E26" s="290">
        <v>0.72699999999999998</v>
      </c>
      <c r="F26" s="290">
        <v>0.95499999999999996</v>
      </c>
      <c r="G26" s="290">
        <v>0.83</v>
      </c>
      <c r="H26" s="290">
        <v>0.71699999999999997</v>
      </c>
      <c r="I26" s="290">
        <v>0.65200000000000002</v>
      </c>
      <c r="J26" s="290">
        <v>0.63900000000000001</v>
      </c>
      <c r="K26" s="290">
        <v>0.56100000000000005</v>
      </c>
      <c r="L26" s="290">
        <v>0.505</v>
      </c>
      <c r="M26" s="290">
        <v>0.45900000000000002</v>
      </c>
      <c r="N26" s="290">
        <v>0.41299999999999998</v>
      </c>
      <c r="O26" s="290">
        <v>0.41099999999999998</v>
      </c>
      <c r="P26" s="290">
        <v>0.38300000000000001</v>
      </c>
      <c r="Q26" s="290">
        <v>0.35799999999999998</v>
      </c>
      <c r="R26" s="290">
        <v>0.33200000000000002</v>
      </c>
      <c r="S26" s="290">
        <v>0.30499999999999999</v>
      </c>
      <c r="T26" s="290">
        <v>0.28499999999999998</v>
      </c>
      <c r="U26" s="290">
        <v>0.26900000000000002</v>
      </c>
      <c r="V26" s="290">
        <v>0.26800000000000002</v>
      </c>
      <c r="W26" s="290">
        <v>0.29299999999999998</v>
      </c>
      <c r="X26" s="290">
        <v>0.33600000000000002</v>
      </c>
      <c r="Y26" s="290">
        <v>0.29599999999999999</v>
      </c>
      <c r="Z26" s="290">
        <v>0.28299999999999997</v>
      </c>
      <c r="AA26" s="290">
        <v>0.27300000000000002</v>
      </c>
      <c r="AB26" s="290">
        <v>0.26500000000000001</v>
      </c>
      <c r="AC26" s="291"/>
      <c r="AE26" s="217" t="s">
        <v>14</v>
      </c>
      <c r="AF26" s="218"/>
      <c r="AG26" s="213" t="s">
        <v>28</v>
      </c>
      <c r="AH26" s="292">
        <f t="shared" si="10"/>
        <v>0.30928337942866524</v>
      </c>
      <c r="AI26" s="292">
        <f t="shared" si="11"/>
        <v>0.42822271360117753</v>
      </c>
      <c r="AJ26" s="292">
        <f t="shared" si="12"/>
        <v>1.1720074964997411</v>
      </c>
      <c r="AK26" s="292">
        <f t="shared" si="13"/>
        <v>0.98333382650001067</v>
      </c>
      <c r="AL26" s="292">
        <f t="shared" si="14"/>
        <v>0.64998438957303617</v>
      </c>
      <c r="AM26" s="292">
        <f t="shared" si="15"/>
        <v>0.5449041114233516</v>
      </c>
      <c r="AN26" s="292">
        <f t="shared" si="16"/>
        <v>0.53917319018596777</v>
      </c>
      <c r="AO26" s="292">
        <f t="shared" si="17"/>
        <v>0.32550449779237206</v>
      </c>
      <c r="AP26" s="292">
        <f t="shared" si="18"/>
        <v>0.19355612957298116</v>
      </c>
      <c r="AQ26" s="292">
        <f t="shared" si="19"/>
        <v>5.2526313047146549E-2</v>
      </c>
      <c r="AR26" s="292">
        <f t="shared" si="20"/>
        <v>-0.11558483511496341</v>
      </c>
      <c r="AS26" s="292">
        <f t="shared" si="21"/>
        <v>-9.4411584614951749E-2</v>
      </c>
      <c r="AT26" s="292">
        <f t="shared" si="22"/>
        <v>-0.20626832224959993</v>
      </c>
      <c r="AU26" s="292">
        <f t="shared" si="23"/>
        <v>-0.36839592475102129</v>
      </c>
      <c r="AV26" s="292">
        <f t="shared" si="24"/>
        <v>-0.47524308458027692</v>
      </c>
      <c r="AW26" s="292">
        <f t="shared" si="25"/>
        <v>-0.5886864720988878</v>
      </c>
      <c r="AX26" s="292">
        <f t="shared" si="1"/>
        <v>-0.67217300227479038</v>
      </c>
      <c r="AY26" s="292">
        <f t="shared" si="2"/>
        <v>-0.70852767796810734</v>
      </c>
      <c r="AZ26" s="292">
        <f t="shared" si="3"/>
        <v>-0.67109125302640082</v>
      </c>
      <c r="BA26" s="292">
        <f t="shared" si="4"/>
        <v>-0.42987163882056317</v>
      </c>
      <c r="BB26" s="292">
        <f t="shared" si="5"/>
        <v>-9.0053776871060295E-2</v>
      </c>
      <c r="BC26" s="292">
        <f t="shared" si="6"/>
        <v>-0.29035284089049213</v>
      </c>
      <c r="BD26" s="292">
        <f t="shared" si="7"/>
        <v>-0.35996555053336382</v>
      </c>
      <c r="BE26" s="292">
        <f t="shared" si="8"/>
        <v>-0.39383249861135339</v>
      </c>
      <c r="BF26" s="292">
        <f t="shared" si="9"/>
        <v>-0.31052758291741855</v>
      </c>
      <c r="BG26" s="292"/>
    </row>
    <row r="27" spans="1:59" ht="16.5" customHeight="1">
      <c r="A27" s="195" t="s">
        <v>16</v>
      </c>
      <c r="B27" s="197"/>
      <c r="C27" s="213" t="s">
        <v>28</v>
      </c>
      <c r="D27" s="290">
        <v>0.64100000000000001</v>
      </c>
      <c r="E27" s="290">
        <v>0.61499999999999999</v>
      </c>
      <c r="F27" s="290">
        <v>0.59399999999999997</v>
      </c>
      <c r="G27" s="290">
        <v>0.57499999999999996</v>
      </c>
      <c r="H27" s="290">
        <v>0.51900000000000002</v>
      </c>
      <c r="I27" s="290">
        <v>0.41399999999999998</v>
      </c>
      <c r="J27" s="290">
        <v>0.41099999999999998</v>
      </c>
      <c r="K27" s="290">
        <v>0.36199999999999999</v>
      </c>
      <c r="L27" s="290">
        <v>0.307</v>
      </c>
      <c r="M27" s="290">
        <v>0.29499999999999998</v>
      </c>
      <c r="N27" s="290">
        <v>0.29699999999999999</v>
      </c>
      <c r="O27" s="290">
        <v>0.30599999999999999</v>
      </c>
      <c r="P27" s="290">
        <v>0.317</v>
      </c>
      <c r="Q27" s="290">
        <v>0.32300000000000001</v>
      </c>
      <c r="R27" s="290">
        <v>0.34799999999999998</v>
      </c>
      <c r="S27" s="290">
        <v>0.34399999999999997</v>
      </c>
      <c r="T27" s="290">
        <v>0.32300000000000001</v>
      </c>
      <c r="U27" s="290">
        <v>0.28499999999999998</v>
      </c>
      <c r="V27" s="290">
        <v>0.28399999999999997</v>
      </c>
      <c r="W27" s="290">
        <v>0.28699999999999998</v>
      </c>
      <c r="X27" s="290">
        <v>0.28499999999999998</v>
      </c>
      <c r="Y27" s="290">
        <v>0.27500000000000002</v>
      </c>
      <c r="Z27" s="290">
        <v>0.27</v>
      </c>
      <c r="AA27" s="290">
        <v>0.246</v>
      </c>
      <c r="AB27" s="290">
        <v>0.22700000000000001</v>
      </c>
      <c r="AC27" s="291"/>
      <c r="AE27" s="195" t="s">
        <v>16</v>
      </c>
      <c r="AF27" s="197"/>
      <c r="AG27" s="213" t="s">
        <v>28</v>
      </c>
      <c r="AH27" s="292">
        <f t="shared" si="10"/>
        <v>0.18364855385429701</v>
      </c>
      <c r="AI27" s="292">
        <f t="shared" si="11"/>
        <v>8.6004016141936132E-2</v>
      </c>
      <c r="AJ27" s="292">
        <f t="shared" si="12"/>
        <v>4.375494653599038E-2</v>
      </c>
      <c r="AK27" s="292">
        <f t="shared" si="13"/>
        <v>6.0460447440138662E-2</v>
      </c>
      <c r="AL27" s="292">
        <f t="shared" si="14"/>
        <v>-8.7906826380703781E-2</v>
      </c>
      <c r="AM27" s="292">
        <f t="shared" si="15"/>
        <v>-0.44551908481154556</v>
      </c>
      <c r="AN27" s="292">
        <f t="shared" si="16"/>
        <v>-0.45449934045699325</v>
      </c>
      <c r="AO27" s="292">
        <f t="shared" si="17"/>
        <v>-0.61407034523799697</v>
      </c>
      <c r="AP27" s="292">
        <f t="shared" si="18"/>
        <v>-0.84885976185526824</v>
      </c>
      <c r="AQ27" s="292">
        <f t="shared" si="19"/>
        <v>-0.87433040072147183</v>
      </c>
      <c r="AR27" s="292">
        <f t="shared" si="20"/>
        <v>-0.81287225051875245</v>
      </c>
      <c r="AS27" s="292">
        <f t="shared" si="21"/>
        <v>-0.73641035999662352</v>
      </c>
      <c r="AT27" s="292">
        <f t="shared" si="22"/>
        <v>-0.64293446859686765</v>
      </c>
      <c r="AU27" s="292">
        <f t="shared" si="23"/>
        <v>-0.60566459342610057</v>
      </c>
      <c r="AV27" s="292">
        <f t="shared" si="24"/>
        <v>-0.36237789061719189</v>
      </c>
      <c r="AW27" s="292">
        <f t="shared" si="25"/>
        <v>-0.29488134068573224</v>
      </c>
      <c r="AX27" s="292">
        <f t="shared" si="1"/>
        <v>-0.36891991780210653</v>
      </c>
      <c r="AY27" s="292">
        <f t="shared" si="2"/>
        <v>-0.5799132534422925</v>
      </c>
      <c r="AZ27" s="292">
        <f t="shared" si="3"/>
        <v>-0.53996386234434102</v>
      </c>
      <c r="BA27" s="292">
        <f t="shared" si="4"/>
        <v>-0.48095994903692896</v>
      </c>
      <c r="BB27" s="292">
        <f t="shared" si="5"/>
        <v>-0.50012008226606774</v>
      </c>
      <c r="BC27" s="292">
        <f t="shared" si="6"/>
        <v>-0.45775260689474379</v>
      </c>
      <c r="BD27" s="292">
        <f t="shared" si="7"/>
        <v>-0.4684102283274737</v>
      </c>
      <c r="BE27" s="292">
        <f t="shared" si="8"/>
        <v>-0.61672906687597939</v>
      </c>
      <c r="BF27" s="292">
        <f t="shared" si="9"/>
        <v>-0.62184800221675396</v>
      </c>
      <c r="BG27" s="292"/>
    </row>
    <row r="28" spans="1:59">
      <c r="A28" s="195" t="s">
        <v>35</v>
      </c>
      <c r="B28" s="197"/>
      <c r="C28" s="213" t="s">
        <v>28</v>
      </c>
      <c r="D28" s="290">
        <v>0.45100000000000001</v>
      </c>
      <c r="E28" s="290">
        <v>0.439</v>
      </c>
      <c r="F28" s="290">
        <v>0.42299999999999999</v>
      </c>
      <c r="G28" s="290">
        <v>0.42399999999999999</v>
      </c>
      <c r="H28" s="290">
        <v>0.43099999999999999</v>
      </c>
      <c r="I28" s="290">
        <v>0.44400000000000001</v>
      </c>
      <c r="J28" s="290">
        <v>0.437</v>
      </c>
      <c r="K28" s="290">
        <v>0.42299999999999999</v>
      </c>
      <c r="L28" s="290">
        <v>0.42099999999999999</v>
      </c>
      <c r="M28" s="290">
        <v>0.40100000000000002</v>
      </c>
      <c r="N28" s="290">
        <v>0.39400000000000002</v>
      </c>
      <c r="O28" s="290">
        <v>0.39400000000000002</v>
      </c>
      <c r="P28" s="290">
        <v>0.39500000000000002</v>
      </c>
      <c r="Q28" s="290">
        <v>0.39700000000000002</v>
      </c>
      <c r="R28" s="290">
        <v>0.40100000000000002</v>
      </c>
      <c r="S28" s="290">
        <v>0.39100000000000001</v>
      </c>
      <c r="T28" s="290">
        <v>0.39</v>
      </c>
      <c r="U28" s="290">
        <v>0.39400000000000002</v>
      </c>
      <c r="V28" s="290">
        <v>0.40500000000000003</v>
      </c>
      <c r="W28" s="290">
        <v>0.41899999999999998</v>
      </c>
      <c r="X28" s="290">
        <v>0.40500000000000003</v>
      </c>
      <c r="Y28" s="290" t="s">
        <v>89</v>
      </c>
      <c r="Z28" s="290" t="s">
        <v>89</v>
      </c>
      <c r="AA28" s="290">
        <v>0.33400000000000002</v>
      </c>
      <c r="AB28" s="290" t="s">
        <v>89</v>
      </c>
      <c r="AC28" s="291"/>
      <c r="AE28" s="195" t="s">
        <v>35</v>
      </c>
      <c r="AF28" s="197"/>
      <c r="AG28" s="213" t="s">
        <v>28</v>
      </c>
      <c r="AH28" s="292">
        <f t="shared" si="10"/>
        <v>-0.41311686762395139</v>
      </c>
      <c r="AI28" s="292">
        <f t="shared" si="11"/>
        <v>-0.4517682227225861</v>
      </c>
      <c r="AJ28" s="292">
        <f t="shared" si="12"/>
        <v>-0.4906804718678916</v>
      </c>
      <c r="AK28" s="292">
        <f t="shared" si="13"/>
        <v>-0.48602535741492264</v>
      </c>
      <c r="AL28" s="292">
        <f t="shared" si="14"/>
        <v>-0.41585847791569946</v>
      </c>
      <c r="AM28" s="292">
        <f t="shared" si="15"/>
        <v>-0.32067582478193657</v>
      </c>
      <c r="AN28" s="292">
        <f t="shared" si="16"/>
        <v>-0.34118580626086603</v>
      </c>
      <c r="AO28" s="292">
        <f t="shared" si="17"/>
        <v>-0.3260599662186377</v>
      </c>
      <c r="AP28" s="292">
        <f t="shared" si="18"/>
        <v>-0.24868091527536718</v>
      </c>
      <c r="AQ28" s="292">
        <f t="shared" si="19"/>
        <v>-0.27526447596858422</v>
      </c>
      <c r="AR28" s="292">
        <f t="shared" si="20"/>
        <v>-0.22979570487937692</v>
      </c>
      <c r="AS28" s="292">
        <f t="shared" si="21"/>
        <v>-0.19835424348626982</v>
      </c>
      <c r="AT28" s="292">
        <f t="shared" si="22"/>
        <v>-0.12687447745918756</v>
      </c>
      <c r="AU28" s="292">
        <f t="shared" si="23"/>
        <v>-0.10401083679878965</v>
      </c>
      <c r="AV28" s="292">
        <f t="shared" si="24"/>
        <v>1.1488064385528688E-2</v>
      </c>
      <c r="AW28" s="292">
        <f t="shared" si="25"/>
        <v>5.9191509991660868E-2</v>
      </c>
      <c r="AX28" s="292">
        <f t="shared" si="1"/>
        <v>0.16576315218920401</v>
      </c>
      <c r="AY28" s="292">
        <f t="shared" si="2"/>
        <v>0.29627251363982393</v>
      </c>
      <c r="AZ28" s="292">
        <f t="shared" si="3"/>
        <v>0.45168702968873875</v>
      </c>
      <c r="BA28" s="292">
        <f t="shared" si="4"/>
        <v>0.64298287572311719</v>
      </c>
      <c r="BB28" s="292">
        <f t="shared" si="5"/>
        <v>0.46474181278100823</v>
      </c>
      <c r="BC28" s="292" t="e">
        <f t="shared" si="6"/>
        <v>#VALUE!</v>
      </c>
      <c r="BD28" s="292" t="e">
        <f t="shared" si="7"/>
        <v>#VALUE!</v>
      </c>
      <c r="BE28" s="292">
        <f t="shared" si="8"/>
        <v>0.10974863709761595</v>
      </c>
      <c r="BF28" s="292" t="e">
        <f t="shared" si="9"/>
        <v>#VALUE!</v>
      </c>
      <c r="BG28" s="292"/>
    </row>
    <row r="29" spans="1:59" ht="16.5" customHeight="1">
      <c r="A29" s="195" t="s">
        <v>19</v>
      </c>
      <c r="B29" s="197"/>
      <c r="C29" s="213" t="s">
        <v>28</v>
      </c>
      <c r="D29" s="290">
        <v>0.46899999999999997</v>
      </c>
      <c r="E29" s="290">
        <v>0.47399999999999998</v>
      </c>
      <c r="F29" s="290">
        <v>0.46800000000000003</v>
      </c>
      <c r="G29" s="290">
        <v>0.46500000000000002</v>
      </c>
      <c r="H29" s="290">
        <v>0.45900000000000002</v>
      </c>
      <c r="I29" s="290">
        <v>0.438</v>
      </c>
      <c r="J29" s="290">
        <v>0.443</v>
      </c>
      <c r="K29" s="290">
        <v>0.41199999999999998</v>
      </c>
      <c r="L29" s="290">
        <v>0.39400000000000002</v>
      </c>
      <c r="M29" s="290">
        <v>0.35399999999999998</v>
      </c>
      <c r="N29" s="290">
        <v>0.33700000000000002</v>
      </c>
      <c r="O29" s="290">
        <v>0.32900000000000001</v>
      </c>
      <c r="P29" s="290">
        <v>0.32600000000000001</v>
      </c>
      <c r="Q29" s="290">
        <v>0.32500000000000001</v>
      </c>
      <c r="R29" s="290">
        <v>0.32</v>
      </c>
      <c r="S29" s="290">
        <v>0.307</v>
      </c>
      <c r="T29" s="290">
        <v>0.28899999999999998</v>
      </c>
      <c r="U29" s="290">
        <v>0.27800000000000002</v>
      </c>
      <c r="V29" s="290">
        <v>0.27200000000000002</v>
      </c>
      <c r="W29" s="290">
        <v>0.27500000000000002</v>
      </c>
      <c r="X29" s="290">
        <v>0.28699999999999998</v>
      </c>
      <c r="Y29" s="290">
        <v>0.26400000000000001</v>
      </c>
      <c r="Z29" s="290">
        <v>0.26100000000000001</v>
      </c>
      <c r="AA29" s="290">
        <v>0.26200000000000001</v>
      </c>
      <c r="AB29" s="290">
        <v>0.248</v>
      </c>
      <c r="AC29" s="291"/>
      <c r="AE29" s="195" t="s">
        <v>19</v>
      </c>
      <c r="AF29" s="197"/>
      <c r="AG29" s="213" t="s">
        <v>28</v>
      </c>
      <c r="AH29" s="292">
        <f t="shared" si="10"/>
        <v>-0.35658119611548589</v>
      </c>
      <c r="AI29" s="292">
        <f t="shared" si="11"/>
        <v>-0.34482487976657322</v>
      </c>
      <c r="AJ29" s="292">
        <f t="shared" si="12"/>
        <v>-0.35003957228792248</v>
      </c>
      <c r="AK29" s="292">
        <f t="shared" si="13"/>
        <v>-0.33764179450725684</v>
      </c>
      <c r="AL29" s="292">
        <f t="shared" si="14"/>
        <v>-0.31151022515456439</v>
      </c>
      <c r="AM29" s="292">
        <f t="shared" si="15"/>
        <v>-0.34564447678785837</v>
      </c>
      <c r="AN29" s="292">
        <f t="shared" si="16"/>
        <v>-0.3150365291386828</v>
      </c>
      <c r="AO29" s="292">
        <f t="shared" si="17"/>
        <v>-0.37799626407458781</v>
      </c>
      <c r="AP29" s="292">
        <f t="shared" si="18"/>
        <v>-0.39082853683376467</v>
      </c>
      <c r="AQ29" s="292">
        <f t="shared" si="19"/>
        <v>-0.54088804637788357</v>
      </c>
      <c r="AR29" s="292">
        <f t="shared" si="20"/>
        <v>-0.57242831417261808</v>
      </c>
      <c r="AS29" s="292">
        <f t="shared" si="21"/>
        <v>-0.59578205681778096</v>
      </c>
      <c r="AT29" s="292">
        <f t="shared" si="22"/>
        <v>-0.58338908500405828</v>
      </c>
      <c r="AU29" s="292">
        <f t="shared" si="23"/>
        <v>-0.59210638378752456</v>
      </c>
      <c r="AV29" s="292">
        <f t="shared" si="24"/>
        <v>-0.559891980052591</v>
      </c>
      <c r="AW29" s="292">
        <f t="shared" si="25"/>
        <v>-0.57361954228282852</v>
      </c>
      <c r="AX29" s="292">
        <f t="shared" si="1"/>
        <v>-0.64025162496187626</v>
      </c>
      <c r="AY29" s="292">
        <f t="shared" si="2"/>
        <v>-0.63618206417233625</v>
      </c>
      <c r="AZ29" s="292">
        <f t="shared" si="3"/>
        <v>-0.63830940535588576</v>
      </c>
      <c r="BA29" s="292">
        <f t="shared" si="4"/>
        <v>-0.58313656946966008</v>
      </c>
      <c r="BB29" s="292">
        <f t="shared" si="5"/>
        <v>-0.48403905068194986</v>
      </c>
      <c r="BC29" s="292">
        <f t="shared" si="6"/>
        <v>-0.54543819861125675</v>
      </c>
      <c r="BD29" s="292">
        <f t="shared" si="7"/>
        <v>-0.54348731295416552</v>
      </c>
      <c r="BE29" s="292">
        <f t="shared" si="8"/>
        <v>-0.48464221160805288</v>
      </c>
      <c r="BF29" s="292">
        <f t="shared" si="9"/>
        <v>-0.44980250734080551</v>
      </c>
      <c r="BG29" s="292"/>
    </row>
    <row r="30" spans="1:59" ht="16.5" customHeight="1">
      <c r="A30" s="195" t="s">
        <v>36</v>
      </c>
      <c r="B30" s="197"/>
      <c r="C30" s="213" t="s">
        <v>28</v>
      </c>
      <c r="D30" s="290">
        <v>0.85599999999999998</v>
      </c>
      <c r="E30" s="290">
        <v>0.88400000000000001</v>
      </c>
      <c r="F30" s="290">
        <v>0.88800000000000001</v>
      </c>
      <c r="G30" s="290">
        <v>0.82899999999999996</v>
      </c>
      <c r="H30" s="290">
        <v>0.80200000000000005</v>
      </c>
      <c r="I30" s="290">
        <v>0.77600000000000002</v>
      </c>
      <c r="J30" s="290">
        <v>0.77400000000000002</v>
      </c>
      <c r="K30" s="290">
        <v>0.78100000000000003</v>
      </c>
      <c r="L30" s="290">
        <v>0.748</v>
      </c>
      <c r="M30" s="290">
        <v>0.73099999999999998</v>
      </c>
      <c r="N30" s="290">
        <v>0.73599999999999999</v>
      </c>
      <c r="O30" s="290">
        <v>0.73399999999999999</v>
      </c>
      <c r="P30" s="290">
        <v>0.70299999999999996</v>
      </c>
      <c r="Q30" s="290">
        <v>0.69299999999999995</v>
      </c>
      <c r="R30" s="290">
        <v>0.66900000000000004</v>
      </c>
      <c r="S30" s="290">
        <v>0.66300000000000003</v>
      </c>
      <c r="T30" s="290">
        <v>0.64700000000000002</v>
      </c>
      <c r="U30" s="290">
        <v>0.60399999999999998</v>
      </c>
      <c r="V30" s="290">
        <v>0.61299999999999999</v>
      </c>
      <c r="W30" s="290">
        <v>0.58299999999999996</v>
      </c>
      <c r="X30" s="290">
        <v>0.57999999999999996</v>
      </c>
      <c r="Y30" s="290">
        <v>0.56499999999999995</v>
      </c>
      <c r="Z30" s="290">
        <v>0.56399999999999995</v>
      </c>
      <c r="AA30" s="290">
        <v>0.55100000000000005</v>
      </c>
      <c r="AB30" s="290">
        <v>0.53900000000000003</v>
      </c>
      <c r="AC30" s="291"/>
      <c r="AE30" s="195" t="s">
        <v>36</v>
      </c>
      <c r="AF30" s="197"/>
      <c r="AG30" s="213" t="s">
        <v>28</v>
      </c>
      <c r="AH30" s="292">
        <f t="shared" si="10"/>
        <v>0.85893574131652539</v>
      </c>
      <c r="AI30" s="292">
        <f t="shared" si="11"/>
        <v>0.90793999486100707</v>
      </c>
      <c r="AJ30" s="292">
        <f t="shared" si="12"/>
        <v>0.96260882379178758</v>
      </c>
      <c r="AK30" s="292">
        <f t="shared" si="13"/>
        <v>0.97971471520957976</v>
      </c>
      <c r="AL30" s="292">
        <f t="shared" si="14"/>
        <v>0.96675587116933903</v>
      </c>
      <c r="AM30" s="292">
        <f t="shared" si="15"/>
        <v>1.0609229195457348</v>
      </c>
      <c r="AN30" s="292">
        <f t="shared" si="16"/>
        <v>1.1275319254350893</v>
      </c>
      <c r="AO30" s="292">
        <f t="shared" si="17"/>
        <v>1.3642304549113726</v>
      </c>
      <c r="AP30" s="292">
        <f t="shared" si="18"/>
        <v>1.4728847235985598</v>
      </c>
      <c r="AQ30" s="292">
        <f t="shared" si="19"/>
        <v>1.5897520822243667</v>
      </c>
      <c r="AR30" s="292">
        <f t="shared" si="20"/>
        <v>1.8259999508800702</v>
      </c>
      <c r="AS30" s="292">
        <f t="shared" si="21"/>
        <v>1.8804989339400962</v>
      </c>
      <c r="AT30" s="292">
        <f t="shared" si="22"/>
        <v>1.9109008721613945</v>
      </c>
      <c r="AU30" s="292">
        <f t="shared" si="23"/>
        <v>1.9026041897104531</v>
      </c>
      <c r="AV30" s="292">
        <f t="shared" si="24"/>
        <v>1.9019800632672086</v>
      </c>
      <c r="AW30" s="292">
        <f t="shared" si="25"/>
        <v>2.1082939649757217</v>
      </c>
      <c r="AX30" s="292">
        <f t="shared" si="1"/>
        <v>2.2167116445439321</v>
      </c>
      <c r="AY30" s="292">
        <f t="shared" si="2"/>
        <v>1.9843368355411481</v>
      </c>
      <c r="AZ30" s="292">
        <f t="shared" si="3"/>
        <v>2.1563431085555194</v>
      </c>
      <c r="BA30" s="292">
        <f t="shared" si="4"/>
        <v>2.0393966883037802</v>
      </c>
      <c r="BB30" s="292">
        <f t="shared" si="5"/>
        <v>1.8718320763913263</v>
      </c>
      <c r="BC30" s="292">
        <f t="shared" si="6"/>
        <v>1.8539584474496869</v>
      </c>
      <c r="BD30" s="292">
        <f t="shared" si="7"/>
        <v>1.9841078694777887</v>
      </c>
      <c r="BE30" s="292">
        <f t="shared" si="8"/>
        <v>1.9011766116688678</v>
      </c>
      <c r="BF30" s="292">
        <f t="shared" si="9"/>
        <v>1.9342564930830524</v>
      </c>
      <c r="BG30" s="292"/>
    </row>
    <row r="31" spans="1:59">
      <c r="A31" s="195" t="s">
        <v>37</v>
      </c>
      <c r="B31" s="197"/>
      <c r="C31" s="213" t="s">
        <v>28</v>
      </c>
      <c r="D31" s="290">
        <v>0.30299999999999999</v>
      </c>
      <c r="E31" s="290">
        <v>0.28000000000000003</v>
      </c>
      <c r="F31" s="290">
        <v>0.26100000000000001</v>
      </c>
      <c r="G31" s="290">
        <v>0.26400000000000001</v>
      </c>
      <c r="H31" s="290">
        <v>0.26100000000000001</v>
      </c>
      <c r="I31" s="290">
        <v>0.249</v>
      </c>
      <c r="J31" s="290">
        <v>0.251</v>
      </c>
      <c r="K31" s="290">
        <v>0.23799999999999999</v>
      </c>
      <c r="L31" s="290">
        <v>0.23300000000000001</v>
      </c>
      <c r="M31" s="290">
        <v>0.23200000000000001</v>
      </c>
      <c r="N31" s="290">
        <v>0.223</v>
      </c>
      <c r="O31" s="290">
        <v>0.223</v>
      </c>
      <c r="P31" s="290">
        <v>0.216</v>
      </c>
      <c r="Q31" s="290">
        <v>0.216</v>
      </c>
      <c r="R31" s="290">
        <v>0.21</v>
      </c>
      <c r="S31" s="290">
        <v>0.20100000000000001</v>
      </c>
      <c r="T31" s="290">
        <v>0.19600000000000001</v>
      </c>
      <c r="U31" s="290">
        <v>0.19700000000000001</v>
      </c>
      <c r="V31" s="290">
        <v>0.191</v>
      </c>
      <c r="W31" s="290">
        <v>0.184</v>
      </c>
      <c r="X31" s="290">
        <v>0.192</v>
      </c>
      <c r="Y31" s="290">
        <v>0.187</v>
      </c>
      <c r="Z31" s="290">
        <v>0.18</v>
      </c>
      <c r="AA31" s="290">
        <v>0.17799999999999999</v>
      </c>
      <c r="AB31" s="290">
        <v>0.17299999999999999</v>
      </c>
      <c r="AC31" s="291"/>
      <c r="AE31" s="195" t="s">
        <v>37</v>
      </c>
      <c r="AF31" s="197"/>
      <c r="AG31" s="213" t="s">
        <v>28</v>
      </c>
      <c r="AH31" s="292">
        <f t="shared" si="10"/>
        <v>-0.8779657222491134</v>
      </c>
      <c r="AI31" s="292">
        <f t="shared" si="11"/>
        <v>-0.93759655215133053</v>
      </c>
      <c r="AJ31" s="292">
        <f t="shared" si="12"/>
        <v>-0.99698771035577971</v>
      </c>
      <c r="AK31" s="292">
        <f t="shared" si="13"/>
        <v>-1.0650831638838618</v>
      </c>
      <c r="AL31" s="292">
        <f t="shared" si="14"/>
        <v>-1.0494014411083046</v>
      </c>
      <c r="AM31" s="292">
        <f t="shared" si="15"/>
        <v>-1.1321570149743942</v>
      </c>
      <c r="AN31" s="292">
        <f t="shared" si="16"/>
        <v>-1.1518133970485445</v>
      </c>
      <c r="AO31" s="292">
        <f t="shared" si="17"/>
        <v>-1.1995340665232519</v>
      </c>
      <c r="AP31" s="292">
        <f t="shared" si="18"/>
        <v>-1.2384495394597654</v>
      </c>
      <c r="AQ31" s="292">
        <f t="shared" si="19"/>
        <v>-1.2303790163764896</v>
      </c>
      <c r="AR31" s="292">
        <f t="shared" si="20"/>
        <v>-1.2576935327591006</v>
      </c>
      <c r="AS31" s="292">
        <f t="shared" si="21"/>
        <v>-1.2438951062507069</v>
      </c>
      <c r="AT31" s="292">
        <f t="shared" si="22"/>
        <v>-1.3111659955828379</v>
      </c>
      <c r="AU31" s="292">
        <f t="shared" si="23"/>
        <v>-1.3310288090899149</v>
      </c>
      <c r="AV31" s="292">
        <f t="shared" si="24"/>
        <v>-1.3358401885488029</v>
      </c>
      <c r="AW31" s="292">
        <f t="shared" si="25"/>
        <v>-1.3721668225339696</v>
      </c>
      <c r="AX31" s="292">
        <f t="shared" si="1"/>
        <v>-1.3824236474871279</v>
      </c>
      <c r="AY31" s="292">
        <f t="shared" si="2"/>
        <v>-1.2872925883342758</v>
      </c>
      <c r="AZ31" s="292">
        <f t="shared" si="3"/>
        <v>-1.3021418206838151</v>
      </c>
      <c r="BA31" s="292">
        <f t="shared" si="4"/>
        <v>-1.3579759410845404</v>
      </c>
      <c r="BB31" s="292">
        <f t="shared" si="5"/>
        <v>-1.2478880509275512</v>
      </c>
      <c r="BC31" s="292">
        <f t="shared" si="6"/>
        <v>-1.1592373406268472</v>
      </c>
      <c r="BD31" s="292">
        <f t="shared" si="7"/>
        <v>-1.2191810745943912</v>
      </c>
      <c r="BE31" s="292">
        <f t="shared" si="8"/>
        <v>-1.1780982017646666</v>
      </c>
      <c r="BF31" s="292">
        <f t="shared" si="9"/>
        <v>-1.064250703326336</v>
      </c>
      <c r="BG31" s="292"/>
    </row>
    <row r="32" spans="1:59">
      <c r="A32" s="195" t="s">
        <v>21</v>
      </c>
      <c r="B32" s="197"/>
      <c r="C32" s="213" t="s">
        <v>28</v>
      </c>
      <c r="D32" s="290">
        <v>1.2569999999999999</v>
      </c>
      <c r="E32" s="290">
        <v>1.321</v>
      </c>
      <c r="F32" s="290">
        <v>1.248</v>
      </c>
      <c r="G32" s="290">
        <v>1.2050000000000001</v>
      </c>
      <c r="H32" s="290">
        <v>1.131</v>
      </c>
      <c r="I32" s="290">
        <v>1.0620000000000001</v>
      </c>
      <c r="J32" s="290">
        <v>1.0309999999999999</v>
      </c>
      <c r="K32" s="290">
        <v>0.94799999999999995</v>
      </c>
      <c r="L32" s="290">
        <v>0.83899999999999997</v>
      </c>
      <c r="M32" s="290">
        <v>0.78</v>
      </c>
      <c r="N32" s="290">
        <v>0.72399999999999998</v>
      </c>
      <c r="O32" s="290">
        <v>0.71099999999999997</v>
      </c>
      <c r="P32" s="290">
        <v>0.67800000000000005</v>
      </c>
      <c r="Q32" s="290">
        <v>0.67800000000000005</v>
      </c>
      <c r="R32" s="290">
        <v>0.65300000000000002</v>
      </c>
      <c r="S32" s="290">
        <v>0.63</v>
      </c>
      <c r="T32" s="290">
        <v>0.61399999999999999</v>
      </c>
      <c r="U32" s="290">
        <v>0.57299999999999995</v>
      </c>
      <c r="V32" s="290">
        <v>0.54</v>
      </c>
      <c r="W32" s="290">
        <v>0.502</v>
      </c>
      <c r="X32" s="290">
        <v>0.50800000000000001</v>
      </c>
      <c r="Y32" s="290">
        <v>0.48299999999999998</v>
      </c>
      <c r="Z32" s="290">
        <v>0.46899999999999997</v>
      </c>
      <c r="AA32" s="290">
        <v>0.45800000000000002</v>
      </c>
      <c r="AB32" s="290">
        <v>0.42899999999999999</v>
      </c>
      <c r="AC32" s="291"/>
      <c r="AE32" s="195" t="s">
        <v>21</v>
      </c>
      <c r="AF32" s="197"/>
      <c r="AG32" s="213" t="s">
        <v>28</v>
      </c>
      <c r="AH32" s="292">
        <f t="shared" si="10"/>
        <v>2.1184248676995652</v>
      </c>
      <c r="AI32" s="292">
        <f t="shared" si="11"/>
        <v>2.2432040197689398</v>
      </c>
      <c r="AJ32" s="292">
        <f t="shared" si="12"/>
        <v>2.0877360204315392</v>
      </c>
      <c r="AK32" s="292">
        <f t="shared" si="13"/>
        <v>2.3405005604115874</v>
      </c>
      <c r="AL32" s="292">
        <f t="shared" si="14"/>
        <v>2.1928478411126746</v>
      </c>
      <c r="AM32" s="292">
        <f t="shared" si="15"/>
        <v>2.2510953318280063</v>
      </c>
      <c r="AN32" s="292">
        <f t="shared" si="16"/>
        <v>2.2475926288352683</v>
      </c>
      <c r="AO32" s="292">
        <f t="shared" si="17"/>
        <v>2.1527178859971592</v>
      </c>
      <c r="AP32" s="292">
        <f t="shared" si="18"/>
        <v>1.9519748555176037</v>
      </c>
      <c r="AQ32" s="292">
        <f t="shared" si="19"/>
        <v>1.866678783289381</v>
      </c>
      <c r="AR32" s="292">
        <f t="shared" si="20"/>
        <v>1.7538667699762298</v>
      </c>
      <c r="AS32" s="292">
        <f t="shared" si="21"/>
        <v>1.7398706307612535</v>
      </c>
      <c r="AT32" s="292">
        <f t="shared" si="22"/>
        <v>1.745497028848036</v>
      </c>
      <c r="AU32" s="292">
        <f t="shared" si="23"/>
        <v>1.8009176174211341</v>
      </c>
      <c r="AV32" s="292">
        <f t="shared" si="24"/>
        <v>1.789114869304123</v>
      </c>
      <c r="AW32" s="292">
        <f t="shared" si="25"/>
        <v>1.8596896230107434</v>
      </c>
      <c r="AX32" s="292">
        <f t="shared" si="1"/>
        <v>1.9533602817123912</v>
      </c>
      <c r="AY32" s="292">
        <f t="shared" si="2"/>
        <v>1.735146388022381</v>
      </c>
      <c r="AZ32" s="292">
        <f t="shared" si="3"/>
        <v>1.5580743885686208</v>
      </c>
      <c r="BA32" s="292">
        <f t="shared" si="4"/>
        <v>1.3497045003828432</v>
      </c>
      <c r="BB32" s="292">
        <f t="shared" si="5"/>
        <v>1.2929149393630812</v>
      </c>
      <c r="BC32" s="292">
        <f t="shared" si="6"/>
        <v>1.2003022182902274</v>
      </c>
      <c r="BD32" s="292">
        <f t="shared" si="7"/>
        <v>1.1916275317515985</v>
      </c>
      <c r="BE32" s="292">
        <f t="shared" si="8"/>
        <v>1.1334217654240455</v>
      </c>
      <c r="BF32" s="292">
        <f t="shared" si="9"/>
        <v>1.0330658056376076</v>
      </c>
      <c r="BG32" s="292"/>
    </row>
    <row r="33" spans="1:59">
      <c r="A33" s="195" t="s">
        <v>38</v>
      </c>
      <c r="B33" s="197"/>
      <c r="C33" s="213" t="s">
        <v>28</v>
      </c>
      <c r="D33" s="290">
        <v>0.30399999999999999</v>
      </c>
      <c r="E33" s="290">
        <v>0.3</v>
      </c>
      <c r="F33" s="290">
        <v>0.318</v>
      </c>
      <c r="G33" s="290">
        <v>0.318</v>
      </c>
      <c r="H33" s="290">
        <v>0.32</v>
      </c>
      <c r="I33" s="290">
        <v>0.32900000000000001</v>
      </c>
      <c r="J33" s="290">
        <v>0.307</v>
      </c>
      <c r="K33" s="290">
        <v>0.307</v>
      </c>
      <c r="L33" s="290">
        <v>0.313</v>
      </c>
      <c r="M33" s="290">
        <v>0.33300000000000002</v>
      </c>
      <c r="N33" s="290">
        <v>0.317</v>
      </c>
      <c r="O33" s="290">
        <v>0.31</v>
      </c>
      <c r="P33" s="290">
        <v>0.32300000000000001</v>
      </c>
      <c r="Q33" s="290">
        <v>0.307</v>
      </c>
      <c r="R33" s="290">
        <v>0.312</v>
      </c>
      <c r="S33" s="290">
        <v>0.31900000000000001</v>
      </c>
      <c r="T33" s="290">
        <v>0.29599999999999999</v>
      </c>
      <c r="U33" s="290">
        <v>0.28000000000000003</v>
      </c>
      <c r="V33" s="290">
        <v>0.27100000000000002</v>
      </c>
      <c r="W33" s="290">
        <v>0.26900000000000002</v>
      </c>
      <c r="X33" s="290">
        <v>0.247</v>
      </c>
      <c r="Y33" s="290">
        <v>0.246</v>
      </c>
      <c r="Z33" s="290">
        <v>0.249</v>
      </c>
      <c r="AA33" s="290">
        <v>0.24399999999999999</v>
      </c>
      <c r="AB33" s="290">
        <v>0.24099999999999999</v>
      </c>
      <c r="AC33" s="291"/>
      <c r="AE33" s="195" t="s">
        <v>38</v>
      </c>
      <c r="AF33" s="197"/>
      <c r="AG33" s="213" t="s">
        <v>28</v>
      </c>
      <c r="AH33" s="292">
        <f t="shared" si="10"/>
        <v>-0.87482485160975421</v>
      </c>
      <c r="AI33" s="292">
        <f t="shared" si="11"/>
        <v>-0.87648607046218041</v>
      </c>
      <c r="AJ33" s="292">
        <f t="shared" si="12"/>
        <v>-0.81884257088781909</v>
      </c>
      <c r="AK33" s="292">
        <f t="shared" si="13"/>
        <v>-0.8696511542005948</v>
      </c>
      <c r="AL33" s="292">
        <f t="shared" si="14"/>
        <v>-0.82952476564734168</v>
      </c>
      <c r="AM33" s="292">
        <f t="shared" si="15"/>
        <v>-0.79924165489543719</v>
      </c>
      <c r="AN33" s="292">
        <f t="shared" si="16"/>
        <v>-0.90775347724150157</v>
      </c>
      <c r="AO33" s="292">
        <f t="shared" si="17"/>
        <v>-0.87375183451774707</v>
      </c>
      <c r="AP33" s="292">
        <f t="shared" si="18"/>
        <v>-0.81727140150895772</v>
      </c>
      <c r="AQ33" s="292">
        <f t="shared" si="19"/>
        <v>-0.65957091826288938</v>
      </c>
      <c r="AR33" s="292">
        <f t="shared" si="20"/>
        <v>-0.69265028234568526</v>
      </c>
      <c r="AS33" s="292">
        <f t="shared" si="21"/>
        <v>-0.71195326379160739</v>
      </c>
      <c r="AT33" s="292">
        <f t="shared" si="22"/>
        <v>-0.60323754620166137</v>
      </c>
      <c r="AU33" s="292">
        <f t="shared" si="23"/>
        <v>-0.71413027053470834</v>
      </c>
      <c r="AV33" s="292">
        <f t="shared" si="24"/>
        <v>-0.61632457703413379</v>
      </c>
      <c r="AW33" s="292">
        <f t="shared" si="25"/>
        <v>-0.48321796338647288</v>
      </c>
      <c r="AX33" s="292">
        <f t="shared" si="1"/>
        <v>-0.58438921466427662</v>
      </c>
      <c r="AY33" s="292">
        <f t="shared" si="2"/>
        <v>-0.62010526110660924</v>
      </c>
      <c r="AZ33" s="292">
        <f t="shared" si="3"/>
        <v>-0.64650486727351453</v>
      </c>
      <c r="BA33" s="292">
        <f t="shared" si="4"/>
        <v>-0.63422487968602581</v>
      </c>
      <c r="BB33" s="292">
        <f t="shared" si="5"/>
        <v>-0.80565968236430818</v>
      </c>
      <c r="BC33" s="292">
        <f t="shared" si="6"/>
        <v>-0.68892371232918714</v>
      </c>
      <c r="BD33" s="292">
        <f t="shared" si="7"/>
        <v>-0.64359009245642118</v>
      </c>
      <c r="BE33" s="292">
        <f t="shared" si="8"/>
        <v>-0.63323992378447025</v>
      </c>
      <c r="BF33" s="292">
        <f t="shared" si="9"/>
        <v>-0.50715100563278837</v>
      </c>
      <c r="BG33" s="292"/>
    </row>
    <row r="34" spans="1:59" ht="16.5" customHeight="1">
      <c r="A34" s="195" t="s">
        <v>39</v>
      </c>
      <c r="B34" s="197"/>
      <c r="C34" s="213" t="s">
        <v>28</v>
      </c>
      <c r="D34" s="290">
        <v>0.97099999999999997</v>
      </c>
      <c r="E34" s="290">
        <v>1.004</v>
      </c>
      <c r="F34" s="290">
        <v>0.98799999999999999</v>
      </c>
      <c r="G34" s="290">
        <v>0.91100000000000003</v>
      </c>
      <c r="H34" s="290">
        <v>0.81699999999999995</v>
      </c>
      <c r="I34" s="290">
        <v>0.79200000000000004</v>
      </c>
      <c r="J34" s="290">
        <v>0.746</v>
      </c>
      <c r="K34" s="290">
        <v>0.69899999999999995</v>
      </c>
      <c r="L34" s="290">
        <v>0.65400000000000003</v>
      </c>
      <c r="M34" s="290">
        <v>0.63900000000000001</v>
      </c>
      <c r="N34" s="290">
        <v>0.60799999999999998</v>
      </c>
      <c r="O34" s="290">
        <v>0.61599999999999999</v>
      </c>
      <c r="P34" s="290">
        <v>0.56699999999999995</v>
      </c>
      <c r="Q34" s="290">
        <v>0.54300000000000004</v>
      </c>
      <c r="R34" s="290">
        <v>0.52300000000000002</v>
      </c>
      <c r="S34" s="290">
        <v>0.49099999999999999</v>
      </c>
      <c r="T34" s="290">
        <v>0.45200000000000001</v>
      </c>
      <c r="U34" s="290">
        <v>0.39300000000000002</v>
      </c>
      <c r="V34" s="290">
        <v>0.377</v>
      </c>
      <c r="W34" s="290">
        <v>0.36299999999999999</v>
      </c>
      <c r="X34" s="290">
        <v>0.35199999999999998</v>
      </c>
      <c r="Y34" s="290">
        <v>0.33600000000000002</v>
      </c>
      <c r="Z34" s="290">
        <v>0.314</v>
      </c>
      <c r="AA34" s="290">
        <v>0.30599999999999999</v>
      </c>
      <c r="AB34" s="290">
        <v>0.28299999999999997</v>
      </c>
      <c r="AC34" s="291"/>
      <c r="AE34" s="195" t="s">
        <v>39</v>
      </c>
      <c r="AF34" s="197"/>
      <c r="AG34" s="213" t="s">
        <v>28</v>
      </c>
      <c r="AH34" s="292">
        <f t="shared" si="10"/>
        <v>1.2201358648428335</v>
      </c>
      <c r="AI34" s="292">
        <f t="shared" si="11"/>
        <v>1.2746028849959086</v>
      </c>
      <c r="AJ34" s="292">
        <f t="shared" si="12"/>
        <v>1.2751441561917185</v>
      </c>
      <c r="AK34" s="292">
        <f t="shared" si="13"/>
        <v>1.2764818410249115</v>
      </c>
      <c r="AL34" s="292">
        <f t="shared" si="14"/>
        <v>1.0226567208628039</v>
      </c>
      <c r="AM34" s="292">
        <f t="shared" si="15"/>
        <v>1.1275059915615262</v>
      </c>
      <c r="AN34" s="292">
        <f t="shared" si="16"/>
        <v>1.0055019655315678</v>
      </c>
      <c r="AO34" s="292">
        <f t="shared" si="17"/>
        <v>0.9770689618033811</v>
      </c>
      <c r="AP34" s="292">
        <f t="shared" si="18"/>
        <v>0.97800041150636086</v>
      </c>
      <c r="AQ34" s="292">
        <f t="shared" si="19"/>
        <v>1.0698080720614835</v>
      </c>
      <c r="AR34" s="292">
        <f t="shared" si="20"/>
        <v>1.0565793545724407</v>
      </c>
      <c r="AS34" s="292">
        <f t="shared" si="21"/>
        <v>1.1590145958921221</v>
      </c>
      <c r="AT34" s="292">
        <f t="shared" si="22"/>
        <v>1.0111039645367217</v>
      </c>
      <c r="AU34" s="292">
        <f t="shared" si="23"/>
        <v>0.8857384668172561</v>
      </c>
      <c r="AV34" s="292">
        <f t="shared" si="24"/>
        <v>0.87208516835405447</v>
      </c>
      <c r="AW34" s="292">
        <f t="shared" si="25"/>
        <v>0.81253800079462413</v>
      </c>
      <c r="AX34" s="292">
        <f t="shared" si="1"/>
        <v>0.66054450053937186</v>
      </c>
      <c r="AY34" s="292">
        <f t="shared" si="2"/>
        <v>0.28823411210696048</v>
      </c>
      <c r="AZ34" s="292">
        <f t="shared" si="3"/>
        <v>0.22221409599513342</v>
      </c>
      <c r="BA34" s="292">
        <f t="shared" si="4"/>
        <v>0.16615864703703703</v>
      </c>
      <c r="BB34" s="292">
        <f t="shared" si="5"/>
        <v>3.8594475801882792E-2</v>
      </c>
      <c r="BC34" s="292">
        <f t="shared" si="6"/>
        <v>2.8503856260464169E-2</v>
      </c>
      <c r="BD34" s="292">
        <f t="shared" si="7"/>
        <v>-0.10136670348586985</v>
      </c>
      <c r="BE34" s="292">
        <f t="shared" si="8"/>
        <v>-0.12140335962125544</v>
      </c>
      <c r="BF34" s="292">
        <f t="shared" si="9"/>
        <v>-0.16306001588089158</v>
      </c>
      <c r="BG34" s="292"/>
    </row>
    <row r="35" spans="1:59">
      <c r="A35" s="195" t="s">
        <v>23</v>
      </c>
      <c r="B35" s="197"/>
      <c r="C35" s="213" t="s">
        <v>28</v>
      </c>
      <c r="D35" s="290">
        <v>0.51200000000000001</v>
      </c>
      <c r="E35" s="290">
        <v>0.52300000000000002</v>
      </c>
      <c r="F35" s="290">
        <v>0.55600000000000005</v>
      </c>
      <c r="G35" s="290">
        <v>0.54700000000000004</v>
      </c>
      <c r="H35" s="290">
        <v>0.53100000000000003</v>
      </c>
      <c r="I35" s="290">
        <v>0.53100000000000003</v>
      </c>
      <c r="J35" s="290">
        <v>0.53200000000000003</v>
      </c>
      <c r="K35" s="290">
        <v>0.51500000000000001</v>
      </c>
      <c r="L35" s="290">
        <v>0.49199999999999999</v>
      </c>
      <c r="M35" s="290">
        <v>0.45200000000000001</v>
      </c>
      <c r="N35" s="290">
        <v>0.44</v>
      </c>
      <c r="O35" s="290">
        <v>0.44700000000000001</v>
      </c>
      <c r="P35" s="290">
        <v>0.433</v>
      </c>
      <c r="Q35" s="290">
        <v>0.41599999999999998</v>
      </c>
      <c r="R35" s="290">
        <v>0.40500000000000003</v>
      </c>
      <c r="S35" s="290">
        <v>0.39500000000000002</v>
      </c>
      <c r="T35" s="290">
        <v>0.377</v>
      </c>
      <c r="U35" s="290">
        <v>0.35499999999999998</v>
      </c>
      <c r="V35" s="290">
        <v>0.35499999999999998</v>
      </c>
      <c r="W35" s="290">
        <v>0.35099999999999998</v>
      </c>
      <c r="X35" s="290">
        <v>0.34699999999999998</v>
      </c>
      <c r="Y35" s="290">
        <v>0.34499999999999997</v>
      </c>
      <c r="Z35" s="290">
        <v>0.34399999999999997</v>
      </c>
      <c r="AA35" s="290">
        <v>0.33400000000000002</v>
      </c>
      <c r="AB35" s="290">
        <v>0.29399999999999998</v>
      </c>
      <c r="AC35" s="291"/>
      <c r="AE35" s="195" t="s">
        <v>23</v>
      </c>
      <c r="AF35" s="197"/>
      <c r="AG35" s="213" t="s">
        <v>28</v>
      </c>
      <c r="AH35" s="292">
        <f t="shared" si="10"/>
        <v>-0.22152375862304008</v>
      </c>
      <c r="AI35" s="292">
        <f t="shared" si="11"/>
        <v>-0.19510419962815495</v>
      </c>
      <c r="AJ35" s="292">
        <f t="shared" si="12"/>
        <v>-7.5008479775983156E-2</v>
      </c>
      <c r="AK35" s="292">
        <f t="shared" si="13"/>
        <v>-4.0874668691925395E-2</v>
      </c>
      <c r="AL35" s="292">
        <f t="shared" si="14"/>
        <v>-4.3186146625931607E-2</v>
      </c>
      <c r="AM35" s="292">
        <f t="shared" si="15"/>
        <v>4.1369629303929192E-2</v>
      </c>
      <c r="AN35" s="292">
        <f t="shared" si="16"/>
        <v>7.2844414840367772E-2</v>
      </c>
      <c r="AO35" s="292">
        <f t="shared" si="17"/>
        <v>0.10831634312203538</v>
      </c>
      <c r="AP35" s="292">
        <f t="shared" si="18"/>
        <v>0.12511468215597482</v>
      </c>
      <c r="AQ35" s="292">
        <f t="shared" si="19"/>
        <v>1.2965355752144518E-2</v>
      </c>
      <c r="AR35" s="292">
        <f t="shared" si="20"/>
        <v>4.6714821918677311E-2</v>
      </c>
      <c r="AS35" s="292">
        <f t="shared" si="21"/>
        <v>0.12570228123019309</v>
      </c>
      <c r="AT35" s="292">
        <f t="shared" si="22"/>
        <v>0.12453936437711792</v>
      </c>
      <c r="AU35" s="292">
        <f t="shared" si="23"/>
        <v>2.4792154767681783E-2</v>
      </c>
      <c r="AV35" s="292">
        <f t="shared" si="24"/>
        <v>3.9704362876300053E-2</v>
      </c>
      <c r="AW35" s="292">
        <f t="shared" si="25"/>
        <v>8.9325369623779433E-2</v>
      </c>
      <c r="AX35" s="292">
        <f t="shared" si="1"/>
        <v>6.2018675922233223E-2</v>
      </c>
      <c r="AY35" s="292">
        <f t="shared" si="2"/>
        <v>-1.7225146141850903E-2</v>
      </c>
      <c r="AZ35" s="292">
        <f t="shared" si="3"/>
        <v>4.191393380730063E-2</v>
      </c>
      <c r="BA35" s="292">
        <f t="shared" si="4"/>
        <v>6.3982026604305492E-2</v>
      </c>
      <c r="BB35" s="292">
        <f t="shared" si="5"/>
        <v>-1.6081031584120619E-3</v>
      </c>
      <c r="BC35" s="292">
        <f t="shared" si="6"/>
        <v>0.1002466131194289</v>
      </c>
      <c r="BD35" s="292">
        <f t="shared" si="7"/>
        <v>0.14889024526976902</v>
      </c>
      <c r="BE35" s="292">
        <f t="shared" si="8"/>
        <v>0.10974863709761595</v>
      </c>
      <c r="BF35" s="292">
        <f t="shared" si="9"/>
        <v>-7.2940947136347065E-2</v>
      </c>
      <c r="BG35" s="292"/>
    </row>
    <row r="36" spans="1:59">
      <c r="A36" s="195" t="s">
        <v>10</v>
      </c>
      <c r="B36" s="197"/>
      <c r="C36" s="213" t="s">
        <v>28</v>
      </c>
      <c r="D36" s="290">
        <v>0.311</v>
      </c>
      <c r="E36" s="290">
        <v>0.313</v>
      </c>
      <c r="F36" s="290">
        <v>0.32</v>
      </c>
      <c r="G36" s="290">
        <v>0.312</v>
      </c>
      <c r="H36" s="290">
        <v>0.32200000000000001</v>
      </c>
      <c r="I36" s="290">
        <v>0.32900000000000001</v>
      </c>
      <c r="J36" s="290">
        <v>0.313</v>
      </c>
      <c r="K36" s="290">
        <v>0.315</v>
      </c>
      <c r="L36" s="290">
        <v>0.311</v>
      </c>
      <c r="M36" s="290">
        <v>0.32100000000000001</v>
      </c>
      <c r="N36" s="290">
        <v>0.318</v>
      </c>
      <c r="O36" s="290">
        <v>0.30399999999999999</v>
      </c>
      <c r="P36" s="290">
        <v>0.309</v>
      </c>
      <c r="Q36" s="290">
        <v>0.30499999999999999</v>
      </c>
      <c r="R36" s="290">
        <v>0.307</v>
      </c>
      <c r="S36" s="290">
        <v>0.307</v>
      </c>
      <c r="T36" s="290">
        <v>0.28899999999999998</v>
      </c>
      <c r="U36" s="290">
        <v>0.28499999999999998</v>
      </c>
      <c r="V36" s="290">
        <v>0.26200000000000001</v>
      </c>
      <c r="W36" s="290">
        <v>0.246</v>
      </c>
      <c r="X36" s="290">
        <v>0.23899999999999999</v>
      </c>
      <c r="Y36" s="290">
        <v>0.24099999999999999</v>
      </c>
      <c r="Z36" s="290">
        <v>0.24399999999999999</v>
      </c>
      <c r="AA36" s="290">
        <v>0.22900000000000001</v>
      </c>
      <c r="AB36" s="290">
        <v>0.22700000000000001</v>
      </c>
      <c r="AC36" s="291"/>
      <c r="AE36" s="195" t="s">
        <v>10</v>
      </c>
      <c r="AF36" s="197"/>
      <c r="AG36" s="213" t="s">
        <v>28</v>
      </c>
      <c r="AH36" s="292">
        <f t="shared" si="10"/>
        <v>-0.85283875713423973</v>
      </c>
      <c r="AI36" s="292">
        <f t="shared" si="11"/>
        <v>-0.83676425736423266</v>
      </c>
      <c r="AJ36" s="292">
        <f t="shared" si="12"/>
        <v>-0.81259186423982044</v>
      </c>
      <c r="AK36" s="292">
        <f t="shared" si="13"/>
        <v>-0.89136582194318004</v>
      </c>
      <c r="AL36" s="292">
        <f t="shared" si="14"/>
        <v>-0.82207131902154629</v>
      </c>
      <c r="AM36" s="292">
        <f t="shared" si="15"/>
        <v>-0.79924165489543719</v>
      </c>
      <c r="AN36" s="292">
        <f t="shared" si="16"/>
        <v>-0.88160420011931839</v>
      </c>
      <c r="AO36" s="292">
        <f t="shared" si="17"/>
        <v>-0.83597998153160158</v>
      </c>
      <c r="AP36" s="292">
        <f t="shared" si="18"/>
        <v>-0.82780085495772793</v>
      </c>
      <c r="AQ36" s="292">
        <f t="shared" si="19"/>
        <v>-0.72738970219717858</v>
      </c>
      <c r="AR36" s="292">
        <f t="shared" si="20"/>
        <v>-0.68663918393703194</v>
      </c>
      <c r="AS36" s="292">
        <f t="shared" si="21"/>
        <v>-0.74863890809913158</v>
      </c>
      <c r="AT36" s="292">
        <f t="shared" si="22"/>
        <v>-0.69586369845714247</v>
      </c>
      <c r="AU36" s="292">
        <f t="shared" si="23"/>
        <v>-0.72768848017328436</v>
      </c>
      <c r="AV36" s="292">
        <f t="shared" si="24"/>
        <v>-0.65159495014759794</v>
      </c>
      <c r="AW36" s="292">
        <f t="shared" si="25"/>
        <v>-0.57361954228282852</v>
      </c>
      <c r="AX36" s="292">
        <f t="shared" si="1"/>
        <v>-0.64025162496187626</v>
      </c>
      <c r="AY36" s="292">
        <f t="shared" si="2"/>
        <v>-0.5799132534422925</v>
      </c>
      <c r="AZ36" s="292">
        <f t="shared" si="3"/>
        <v>-0.72026402453217342</v>
      </c>
      <c r="BA36" s="292">
        <f t="shared" si="4"/>
        <v>-0.83006340218209462</v>
      </c>
      <c r="BB36" s="292">
        <f t="shared" si="5"/>
        <v>-0.86998380870077996</v>
      </c>
      <c r="BC36" s="292">
        <f t="shared" si="6"/>
        <v>-0.72878079947305663</v>
      </c>
      <c r="BD36" s="292">
        <f t="shared" si="7"/>
        <v>-0.68529958391569445</v>
      </c>
      <c r="BE36" s="292">
        <f t="shared" si="8"/>
        <v>-0.75707135059815112</v>
      </c>
      <c r="BF36" s="292">
        <f t="shared" si="9"/>
        <v>-0.62184800221675396</v>
      </c>
      <c r="BG36" s="292"/>
    </row>
    <row r="37" spans="1:59">
      <c r="A37" s="195" t="s">
        <v>26</v>
      </c>
      <c r="B37" s="197"/>
      <c r="C37" s="213" t="s">
        <v>28</v>
      </c>
      <c r="D37" s="290">
        <v>0.27900000000000003</v>
      </c>
      <c r="E37" s="290">
        <v>0.28299999999999997</v>
      </c>
      <c r="F37" s="290">
        <v>0.28399999999999997</v>
      </c>
      <c r="G37" s="290">
        <v>0.29099999999999998</v>
      </c>
      <c r="H37" s="290">
        <v>0.28899999999999998</v>
      </c>
      <c r="I37" s="290">
        <v>0.27800000000000002</v>
      </c>
      <c r="J37" s="290">
        <v>0.28599999999999998</v>
      </c>
      <c r="K37" s="290">
        <v>0.26100000000000001</v>
      </c>
      <c r="L37" s="290">
        <v>0.252</v>
      </c>
      <c r="M37" s="290">
        <v>0.23100000000000001</v>
      </c>
      <c r="N37" s="290">
        <v>0.217</v>
      </c>
      <c r="O37" s="290">
        <v>0.214</v>
      </c>
      <c r="P37" s="290">
        <v>0.21299999999999999</v>
      </c>
      <c r="Q37" s="290">
        <v>0.20899999999999999</v>
      </c>
      <c r="R37" s="290">
        <v>0.19800000000000001</v>
      </c>
      <c r="S37" s="290">
        <v>0.185</v>
      </c>
      <c r="T37" s="290">
        <v>0.17699999999999999</v>
      </c>
      <c r="U37" s="290">
        <v>0.16700000000000001</v>
      </c>
      <c r="V37" s="290">
        <v>0.16200000000000001</v>
      </c>
      <c r="W37" s="290">
        <v>0.16</v>
      </c>
      <c r="X37" s="290">
        <v>0.16600000000000001</v>
      </c>
      <c r="Y37" s="290">
        <v>0.152</v>
      </c>
      <c r="Z37" s="290">
        <v>0.14399999999999999</v>
      </c>
      <c r="AA37" s="290">
        <v>0.13800000000000001</v>
      </c>
      <c r="AB37" s="290">
        <v>0.13100000000000001</v>
      </c>
      <c r="AC37" s="291"/>
      <c r="AE37" s="195" t="s">
        <v>26</v>
      </c>
      <c r="AF37" s="197"/>
      <c r="AG37" s="213" t="s">
        <v>28</v>
      </c>
      <c r="AH37" s="292">
        <f t="shared" si="10"/>
        <v>-0.95334661759373418</v>
      </c>
      <c r="AI37" s="292">
        <f t="shared" si="11"/>
        <v>-0.92842997989795817</v>
      </c>
      <c r="AJ37" s="292">
        <f t="shared" si="12"/>
        <v>-0.92510458390379569</v>
      </c>
      <c r="AK37" s="292">
        <f t="shared" si="13"/>
        <v>-0.96736715904222847</v>
      </c>
      <c r="AL37" s="292">
        <f t="shared" si="14"/>
        <v>-0.94505318834716978</v>
      </c>
      <c r="AM37" s="292">
        <f t="shared" si="15"/>
        <v>-1.0114751969457723</v>
      </c>
      <c r="AN37" s="292">
        <f t="shared" si="16"/>
        <v>-0.99927594716914281</v>
      </c>
      <c r="AO37" s="292">
        <f t="shared" si="17"/>
        <v>-1.0909399891880835</v>
      </c>
      <c r="AP37" s="292">
        <f t="shared" si="18"/>
        <v>-1.1384197316964486</v>
      </c>
      <c r="AQ37" s="292">
        <f t="shared" si="19"/>
        <v>-1.2360305817043471</v>
      </c>
      <c r="AR37" s="292">
        <f t="shared" si="20"/>
        <v>-1.2937601232110207</v>
      </c>
      <c r="AS37" s="292">
        <f t="shared" si="21"/>
        <v>-1.2989235727119932</v>
      </c>
      <c r="AT37" s="292">
        <f t="shared" si="22"/>
        <v>-1.3310144567804409</v>
      </c>
      <c r="AU37" s="292">
        <f t="shared" si="23"/>
        <v>-1.3784825428249308</v>
      </c>
      <c r="AV37" s="292">
        <f t="shared" si="24"/>
        <v>-1.4204890840211168</v>
      </c>
      <c r="AW37" s="292">
        <f t="shared" si="25"/>
        <v>-1.4927022610624439</v>
      </c>
      <c r="AX37" s="292">
        <f t="shared" si="1"/>
        <v>-1.5340501897234697</v>
      </c>
      <c r="AY37" s="292">
        <f t="shared" si="2"/>
        <v>-1.5284446343201792</v>
      </c>
      <c r="AZ37" s="292">
        <f t="shared" si="3"/>
        <v>-1.5398102162950489</v>
      </c>
      <c r="BA37" s="292">
        <f t="shared" si="4"/>
        <v>-1.5623291819500034</v>
      </c>
      <c r="BB37" s="292">
        <f t="shared" si="5"/>
        <v>-1.4569414615210841</v>
      </c>
      <c r="BC37" s="292">
        <f t="shared" si="6"/>
        <v>-1.4382369506339339</v>
      </c>
      <c r="BD37" s="292">
        <f t="shared" si="7"/>
        <v>-1.5194894131011583</v>
      </c>
      <c r="BE37" s="292">
        <f t="shared" si="8"/>
        <v>-1.5083153399344824</v>
      </c>
      <c r="BF37" s="292">
        <f t="shared" si="9"/>
        <v>-1.4083416930782326</v>
      </c>
      <c r="BG37" s="292"/>
    </row>
    <row r="38" spans="1:59" ht="16.5" customHeight="1">
      <c r="A38" s="195" t="s">
        <v>40</v>
      </c>
      <c r="B38" s="197"/>
      <c r="C38" s="213" t="s">
        <v>28</v>
      </c>
      <c r="D38" s="290">
        <v>0.18</v>
      </c>
      <c r="E38" s="290">
        <v>0.188</v>
      </c>
      <c r="F38" s="290">
        <v>0.187</v>
      </c>
      <c r="G38" s="290">
        <v>0.17799999999999999</v>
      </c>
      <c r="H38" s="290">
        <v>0.17299999999999999</v>
      </c>
      <c r="I38" s="290">
        <v>0.17499999999999999</v>
      </c>
      <c r="J38" s="290">
        <v>0.17599999999999999</v>
      </c>
      <c r="K38" s="290">
        <v>0.16800000000000001</v>
      </c>
      <c r="L38" s="290">
        <v>0.16800000000000001</v>
      </c>
      <c r="M38" s="290">
        <v>0.16500000000000001</v>
      </c>
      <c r="N38" s="290">
        <v>0.157</v>
      </c>
      <c r="O38" s="290">
        <v>0.159</v>
      </c>
      <c r="P38" s="290">
        <v>0.154</v>
      </c>
      <c r="Q38" s="290">
        <v>0.158</v>
      </c>
      <c r="R38" s="290">
        <v>0.155</v>
      </c>
      <c r="S38" s="290">
        <v>0.152</v>
      </c>
      <c r="T38" s="290">
        <v>0.14499999999999999</v>
      </c>
      <c r="U38" s="290">
        <v>0.13500000000000001</v>
      </c>
      <c r="V38" s="290">
        <v>0.13600000000000001</v>
      </c>
      <c r="W38" s="290">
        <v>0.13500000000000001</v>
      </c>
      <c r="X38" s="290">
        <v>0.13500000000000001</v>
      </c>
      <c r="Y38" s="290">
        <v>0.123</v>
      </c>
      <c r="Z38" s="290">
        <v>0.125</v>
      </c>
      <c r="AA38" s="290">
        <v>0.125</v>
      </c>
      <c r="AB38" s="290">
        <v>0.113</v>
      </c>
      <c r="AC38" s="291"/>
      <c r="AE38" s="195" t="s">
        <v>40</v>
      </c>
      <c r="AF38" s="197"/>
      <c r="AG38" s="213" t="s">
        <v>28</v>
      </c>
      <c r="AH38" s="292">
        <f t="shared" si="10"/>
        <v>-1.2642928108902953</v>
      </c>
      <c r="AI38" s="292">
        <f t="shared" si="11"/>
        <v>-1.2187047679214218</v>
      </c>
      <c r="AJ38" s="292">
        <f t="shared" si="12"/>
        <v>-1.2282638563317287</v>
      </c>
      <c r="AK38" s="292">
        <f t="shared" si="13"/>
        <v>-1.3763267348609167</v>
      </c>
      <c r="AL38" s="292">
        <f t="shared" si="14"/>
        <v>-1.3773530926433002</v>
      </c>
      <c r="AM38" s="292">
        <f t="shared" si="15"/>
        <v>-1.4401037230474294</v>
      </c>
      <c r="AN38" s="292">
        <f t="shared" si="16"/>
        <v>-1.4786793610758344</v>
      </c>
      <c r="AO38" s="292">
        <f t="shared" si="17"/>
        <v>-1.5300377801520246</v>
      </c>
      <c r="AP38" s="292">
        <f t="shared" si="18"/>
        <v>-1.580656776544797</v>
      </c>
      <c r="AQ38" s="292">
        <f t="shared" si="19"/>
        <v>-1.6090338933429373</v>
      </c>
      <c r="AR38" s="292">
        <f t="shared" si="20"/>
        <v>-1.6544260277302223</v>
      </c>
      <c r="AS38" s="292">
        <f t="shared" si="21"/>
        <v>-1.635208645530964</v>
      </c>
      <c r="AT38" s="292">
        <f t="shared" si="22"/>
        <v>-1.7213675269999682</v>
      </c>
      <c r="AU38" s="292">
        <f t="shared" si="23"/>
        <v>-1.7242168886086178</v>
      </c>
      <c r="AV38" s="292">
        <f t="shared" si="24"/>
        <v>-1.7238142927969089</v>
      </c>
      <c r="AW38" s="292">
        <f t="shared" si="25"/>
        <v>-1.7413066030274218</v>
      </c>
      <c r="AX38" s="292">
        <f t="shared" si="1"/>
        <v>-1.7894212082267822</v>
      </c>
      <c r="AY38" s="292">
        <f t="shared" si="2"/>
        <v>-1.7856734833718098</v>
      </c>
      <c r="AZ38" s="292">
        <f t="shared" si="3"/>
        <v>-1.7528922261533966</v>
      </c>
      <c r="BA38" s="292">
        <f t="shared" si="4"/>
        <v>-1.7751971411848606</v>
      </c>
      <c r="BB38" s="292">
        <f t="shared" si="5"/>
        <v>-1.7061974510749121</v>
      </c>
      <c r="BC38" s="292">
        <f t="shared" si="6"/>
        <v>-1.6694080560683768</v>
      </c>
      <c r="BD38" s="292">
        <f t="shared" si="7"/>
        <v>-1.6779854806463961</v>
      </c>
      <c r="BE38" s="292">
        <f t="shared" si="8"/>
        <v>-1.6156359098396726</v>
      </c>
      <c r="BF38" s="292">
        <f t="shared" si="9"/>
        <v>-1.5558092601147602</v>
      </c>
      <c r="BG38" s="292"/>
    </row>
    <row r="39" spans="1:59">
      <c r="A39" s="195" t="s">
        <v>41</v>
      </c>
      <c r="B39" s="197"/>
      <c r="C39" s="213" t="s">
        <v>28</v>
      </c>
      <c r="D39" s="290">
        <v>0.372</v>
      </c>
      <c r="E39" s="290">
        <v>0.38</v>
      </c>
      <c r="F39" s="290">
        <v>0.37</v>
      </c>
      <c r="G39" s="290">
        <v>0.35799999999999998</v>
      </c>
      <c r="H39" s="290">
        <v>0.36899999999999999</v>
      </c>
      <c r="I39" s="290">
        <v>0.36599999999999999</v>
      </c>
      <c r="J39" s="290">
        <v>0.36699999999999999</v>
      </c>
      <c r="K39" s="290">
        <v>0.35899999999999999</v>
      </c>
      <c r="L39" s="290">
        <v>0.35099999999999998</v>
      </c>
      <c r="M39" s="290">
        <v>0.36199999999999999</v>
      </c>
      <c r="N39" s="290">
        <v>0.371</v>
      </c>
      <c r="O39" s="290">
        <v>0.37</v>
      </c>
      <c r="P39" s="290">
        <v>0.35899999999999999</v>
      </c>
      <c r="Q39" s="290">
        <v>0.36</v>
      </c>
      <c r="R39" s="290">
        <v>0.34399999999999997</v>
      </c>
      <c r="S39" s="290">
        <v>0.34599999999999997</v>
      </c>
      <c r="T39" s="290">
        <v>0.34799999999999998</v>
      </c>
      <c r="U39" s="290">
        <v>0.36099999999999999</v>
      </c>
      <c r="V39" s="290">
        <v>0.34899999999999998</v>
      </c>
      <c r="W39" s="290">
        <v>0.35699999999999998</v>
      </c>
      <c r="X39" s="290">
        <v>0.33800000000000002</v>
      </c>
      <c r="Y39" s="290">
        <v>0.32700000000000001</v>
      </c>
      <c r="Z39" s="290">
        <v>0.34499999999999997</v>
      </c>
      <c r="AA39" s="290">
        <v>0.32400000000000001</v>
      </c>
      <c r="AB39" s="290">
        <v>0.33600000000000002</v>
      </c>
      <c r="AC39" s="291"/>
      <c r="AE39" s="195" t="s">
        <v>41</v>
      </c>
      <c r="AF39" s="197"/>
      <c r="AG39" s="213" t="s">
        <v>28</v>
      </c>
      <c r="AH39" s="292">
        <f t="shared" si="10"/>
        <v>-0.66124564813332842</v>
      </c>
      <c r="AI39" s="292">
        <f t="shared" si="11"/>
        <v>-0.63204414370557926</v>
      </c>
      <c r="AJ39" s="292">
        <f t="shared" si="12"/>
        <v>-0.65632419803985498</v>
      </c>
      <c r="AK39" s="292">
        <f t="shared" si="13"/>
        <v>-0.72488670258336008</v>
      </c>
      <c r="AL39" s="292">
        <f t="shared" si="14"/>
        <v>-0.64691532331535551</v>
      </c>
      <c r="AM39" s="292">
        <f t="shared" si="15"/>
        <v>-0.64526830085891962</v>
      </c>
      <c r="AN39" s="292">
        <f t="shared" si="16"/>
        <v>-0.64626070601966978</v>
      </c>
      <c r="AO39" s="292">
        <f t="shared" si="17"/>
        <v>-0.62823479010780159</v>
      </c>
      <c r="AP39" s="292">
        <f t="shared" si="18"/>
        <v>-0.61721178598232407</v>
      </c>
      <c r="AQ39" s="292">
        <f t="shared" si="19"/>
        <v>-0.49567552375502411</v>
      </c>
      <c r="AR39" s="292">
        <f t="shared" si="20"/>
        <v>-0.36805096827840417</v>
      </c>
      <c r="AS39" s="292">
        <f t="shared" si="21"/>
        <v>-0.34509682071636638</v>
      </c>
      <c r="AT39" s="292">
        <f t="shared" si="22"/>
        <v>-0.36505601183042469</v>
      </c>
      <c r="AU39" s="292">
        <f t="shared" si="23"/>
        <v>-0.35483771511244527</v>
      </c>
      <c r="AV39" s="292">
        <f t="shared" si="24"/>
        <v>-0.39059418910796323</v>
      </c>
      <c r="AW39" s="292">
        <f t="shared" si="25"/>
        <v>-0.27981441086967296</v>
      </c>
      <c r="AX39" s="292">
        <f t="shared" si="1"/>
        <v>-0.16941130959639392</v>
      </c>
      <c r="AY39" s="292">
        <f t="shared" si="2"/>
        <v>3.100526305532984E-2</v>
      </c>
      <c r="AZ39" s="292">
        <f t="shared" si="3"/>
        <v>-7.2588376984719441E-3</v>
      </c>
      <c r="BA39" s="292">
        <f t="shared" si="4"/>
        <v>0.11507033682067126</v>
      </c>
      <c r="BB39" s="292">
        <f t="shared" si="5"/>
        <v>-7.3972745286942351E-2</v>
      </c>
      <c r="BC39" s="292">
        <f t="shared" si="6"/>
        <v>-4.3238900598501002E-2</v>
      </c>
      <c r="BD39" s="292">
        <f t="shared" si="7"/>
        <v>0.15723214356162366</v>
      </c>
      <c r="BE39" s="292">
        <f t="shared" si="8"/>
        <v>2.719435255516188E-2</v>
      </c>
      <c r="BF39" s="292">
        <f t="shared" si="9"/>
        <v>0.2711500426155502</v>
      </c>
      <c r="BG39" s="292"/>
    </row>
    <row r="40" spans="1:59" ht="16.5" customHeight="1">
      <c r="A40" s="195" t="s">
        <v>42</v>
      </c>
      <c r="B40" s="197"/>
      <c r="C40" s="213" t="s">
        <v>28</v>
      </c>
      <c r="D40" s="290">
        <v>0.52900000000000003</v>
      </c>
      <c r="E40" s="290">
        <v>0.54200000000000004</v>
      </c>
      <c r="F40" s="290">
        <v>0.52600000000000002</v>
      </c>
      <c r="G40" s="290">
        <v>0.5</v>
      </c>
      <c r="H40" s="290">
        <v>0.47299999999999998</v>
      </c>
      <c r="I40" s="290">
        <v>0.45800000000000002</v>
      </c>
      <c r="J40" s="290">
        <v>0.45900000000000002</v>
      </c>
      <c r="K40" s="290">
        <v>0.43099999999999999</v>
      </c>
      <c r="L40" s="290">
        <v>0.41599999999999998</v>
      </c>
      <c r="M40" s="290">
        <v>0.38700000000000001</v>
      </c>
      <c r="N40" s="290">
        <v>0.373</v>
      </c>
      <c r="O40" s="290">
        <v>0.36499999999999999</v>
      </c>
      <c r="P40" s="290">
        <v>0.34599999999999997</v>
      </c>
      <c r="Q40" s="290">
        <v>0.33800000000000002</v>
      </c>
      <c r="R40" s="290">
        <v>0.32800000000000001</v>
      </c>
      <c r="S40" s="290">
        <v>0.315</v>
      </c>
      <c r="T40" s="290">
        <v>0.30399999999999999</v>
      </c>
      <c r="U40" s="290">
        <v>0.29099999999999998</v>
      </c>
      <c r="V40" s="290">
        <v>0.28399999999999997</v>
      </c>
      <c r="W40" s="290">
        <v>0.27</v>
      </c>
      <c r="X40" s="290">
        <v>0.27300000000000002</v>
      </c>
      <c r="Y40" s="290">
        <v>0.246</v>
      </c>
      <c r="Z40" s="290">
        <v>0.251</v>
      </c>
      <c r="AA40" s="290">
        <v>0.24</v>
      </c>
      <c r="AB40" s="290">
        <v>0.216</v>
      </c>
      <c r="AC40" s="291"/>
      <c r="AE40" s="195" t="s">
        <v>42</v>
      </c>
      <c r="AF40" s="197"/>
      <c r="AG40" s="213" t="s">
        <v>28</v>
      </c>
      <c r="AH40" s="292">
        <f t="shared" si="10"/>
        <v>-0.16812895775393358</v>
      </c>
      <c r="AI40" s="292">
        <f t="shared" si="11"/>
        <v>-0.13704924202346216</v>
      </c>
      <c r="AJ40" s="292">
        <f t="shared" si="12"/>
        <v>-0.16876907949596254</v>
      </c>
      <c r="AK40" s="292">
        <f t="shared" si="13"/>
        <v>-0.21097289934217645</v>
      </c>
      <c r="AL40" s="292">
        <f t="shared" si="14"/>
        <v>-0.2593360987739971</v>
      </c>
      <c r="AM40" s="292">
        <f t="shared" si="15"/>
        <v>-0.26241563676811908</v>
      </c>
      <c r="AN40" s="292">
        <f t="shared" si="16"/>
        <v>-0.24530512347952763</v>
      </c>
      <c r="AO40" s="292">
        <f t="shared" si="17"/>
        <v>-0.2882881132324922</v>
      </c>
      <c r="AP40" s="292">
        <f t="shared" si="18"/>
        <v>-0.2750045488972927</v>
      </c>
      <c r="AQ40" s="292">
        <f t="shared" si="19"/>
        <v>-0.35438639055858828</v>
      </c>
      <c r="AR40" s="292">
        <f t="shared" si="20"/>
        <v>-0.35602877146109746</v>
      </c>
      <c r="AS40" s="292">
        <f t="shared" si="21"/>
        <v>-0.37566819097263648</v>
      </c>
      <c r="AT40" s="292">
        <f t="shared" si="22"/>
        <v>-0.4510660103533714</v>
      </c>
      <c r="AU40" s="292">
        <f t="shared" si="23"/>
        <v>-0.5039780211367807</v>
      </c>
      <c r="AV40" s="292">
        <f t="shared" si="24"/>
        <v>-0.50345938307104832</v>
      </c>
      <c r="AW40" s="292">
        <f t="shared" si="25"/>
        <v>-0.51335182301859139</v>
      </c>
      <c r="AX40" s="292">
        <f t="shared" si="1"/>
        <v>-0.5205464600384484</v>
      </c>
      <c r="AY40" s="292">
        <f t="shared" si="2"/>
        <v>-0.5316828442451117</v>
      </c>
      <c r="AZ40" s="292">
        <f t="shared" si="3"/>
        <v>-0.53996386234434102</v>
      </c>
      <c r="BA40" s="292">
        <f t="shared" si="4"/>
        <v>-0.62571016131663149</v>
      </c>
      <c r="BB40" s="292">
        <f t="shared" si="5"/>
        <v>-0.59660627177077497</v>
      </c>
      <c r="BC40" s="292">
        <f t="shared" si="6"/>
        <v>-0.68892371232918714</v>
      </c>
      <c r="BD40" s="292">
        <f t="shared" si="7"/>
        <v>-0.62690629587271196</v>
      </c>
      <c r="BE40" s="292">
        <f t="shared" si="8"/>
        <v>-0.66626163760145185</v>
      </c>
      <c r="BF40" s="292">
        <f t="shared" si="9"/>
        <v>-0.71196707096129852</v>
      </c>
      <c r="BG40" s="292"/>
    </row>
    <row r="41" spans="1:59" ht="16.5" customHeight="1">
      <c r="A41" s="195" t="s">
        <v>43</v>
      </c>
      <c r="B41" s="197"/>
      <c r="C41" s="213" t="s">
        <v>28</v>
      </c>
      <c r="D41" s="290">
        <v>0.70599999999999996</v>
      </c>
      <c r="E41" s="290">
        <v>0.69899999999999995</v>
      </c>
      <c r="F41" s="290">
        <v>0.68799999999999994</v>
      </c>
      <c r="G41" s="290">
        <v>0.68100000000000005</v>
      </c>
      <c r="H41" s="290">
        <v>0.66300000000000003</v>
      </c>
      <c r="I41" s="290">
        <v>0.65500000000000003</v>
      </c>
      <c r="J41" s="290">
        <v>0.65</v>
      </c>
      <c r="K41" s="290">
        <v>0.627</v>
      </c>
      <c r="L41" s="290">
        <v>0.60599999999999998</v>
      </c>
      <c r="M41" s="290">
        <v>0.58099999999999996</v>
      </c>
      <c r="N41" s="290">
        <v>0.57099999999999995</v>
      </c>
      <c r="O41" s="290">
        <v>0.55600000000000005</v>
      </c>
      <c r="P41" s="290">
        <v>0.55000000000000004</v>
      </c>
      <c r="Q41" s="290">
        <v>0.53800000000000003</v>
      </c>
      <c r="R41" s="290">
        <v>0.52900000000000003</v>
      </c>
      <c r="S41" s="290">
        <v>0.51200000000000001</v>
      </c>
      <c r="T41" s="290">
        <v>0.495</v>
      </c>
      <c r="U41" s="290">
        <v>0.49299999999999999</v>
      </c>
      <c r="V41" s="290">
        <v>0.48099999999999998</v>
      </c>
      <c r="W41" s="290">
        <v>0.46400000000000002</v>
      </c>
      <c r="X41" s="290">
        <v>0.46700000000000003</v>
      </c>
      <c r="Y41" s="290">
        <v>0.45200000000000001</v>
      </c>
      <c r="Z41" s="290">
        <v>0.42699999999999999</v>
      </c>
      <c r="AA41" s="290">
        <v>0.43099999999999999</v>
      </c>
      <c r="AB41" s="290">
        <v>0.42499999999999999</v>
      </c>
      <c r="AC41" s="291"/>
      <c r="AE41" s="195" t="s">
        <v>43</v>
      </c>
      <c r="AF41" s="197"/>
      <c r="AG41" s="213" t="s">
        <v>28</v>
      </c>
      <c r="AH41" s="292">
        <f t="shared" si="10"/>
        <v>0.38780514541264499</v>
      </c>
      <c r="AI41" s="292">
        <f t="shared" si="11"/>
        <v>0.34266803923636707</v>
      </c>
      <c r="AJ41" s="292">
        <f t="shared" si="12"/>
        <v>0.33753815899192541</v>
      </c>
      <c r="AK41" s="292">
        <f t="shared" si="13"/>
        <v>0.44408624422581128</v>
      </c>
      <c r="AL41" s="292">
        <f t="shared" si="14"/>
        <v>0.44874133067656186</v>
      </c>
      <c r="AM41" s="292">
        <f t="shared" si="15"/>
        <v>0.5573884374263125</v>
      </c>
      <c r="AN41" s="292">
        <f t="shared" si="16"/>
        <v>0.58711353157663693</v>
      </c>
      <c r="AO41" s="292">
        <f t="shared" si="17"/>
        <v>0.63712228492807199</v>
      </c>
      <c r="AP41" s="292">
        <f t="shared" si="18"/>
        <v>0.72529352873587594</v>
      </c>
      <c r="AQ41" s="292">
        <f t="shared" si="19"/>
        <v>0.74201728304575243</v>
      </c>
      <c r="AR41" s="292">
        <f t="shared" si="20"/>
        <v>0.8341687134522664</v>
      </c>
      <c r="AS41" s="292">
        <f t="shared" si="21"/>
        <v>0.79215815281688129</v>
      </c>
      <c r="AT41" s="292">
        <f t="shared" si="22"/>
        <v>0.89862935108363817</v>
      </c>
      <c r="AU41" s="292">
        <f t="shared" si="23"/>
        <v>0.85184294272081618</v>
      </c>
      <c r="AV41" s="292">
        <f t="shared" si="24"/>
        <v>0.91440961609021154</v>
      </c>
      <c r="AW41" s="292">
        <f t="shared" si="25"/>
        <v>0.97074076386324659</v>
      </c>
      <c r="AX41" s="292">
        <f t="shared" si="1"/>
        <v>1.0036993066531978</v>
      </c>
      <c r="AY41" s="292">
        <f t="shared" si="2"/>
        <v>1.0920742653933053</v>
      </c>
      <c r="AZ41" s="292">
        <f t="shared" si="3"/>
        <v>1.0745421354285238</v>
      </c>
      <c r="BA41" s="292">
        <f t="shared" si="4"/>
        <v>1.0261452023458604</v>
      </c>
      <c r="BB41" s="292">
        <f t="shared" si="5"/>
        <v>0.96325379188866389</v>
      </c>
      <c r="BC41" s="292">
        <f t="shared" si="6"/>
        <v>0.95318827799823658</v>
      </c>
      <c r="BD41" s="292">
        <f t="shared" si="7"/>
        <v>0.841267803493704</v>
      </c>
      <c r="BE41" s="292">
        <f t="shared" si="8"/>
        <v>0.91052519715941949</v>
      </c>
      <c r="BF41" s="292">
        <f t="shared" si="9"/>
        <v>1.0002952351850458</v>
      </c>
      <c r="BG41" s="292"/>
    </row>
    <row r="42" spans="1:59">
      <c r="D42" s="293">
        <f>AVERAGE(D7:D41)</f>
        <v>0.58252941176470585</v>
      </c>
      <c r="E42" s="293">
        <f t="shared" ref="E42:S42" si="26">AVERAGE(E7:E41)</f>
        <v>0.58685294117647069</v>
      </c>
      <c r="F42" s="293">
        <f t="shared" si="26"/>
        <v>0.57999999999999996</v>
      </c>
      <c r="G42" s="293">
        <f t="shared" si="26"/>
        <v>0.55829411764705894</v>
      </c>
      <c r="H42" s="293">
        <f t="shared" si="26"/>
        <v>0.54258823529411759</v>
      </c>
      <c r="I42" s="293">
        <f t="shared" si="26"/>
        <v>0.5210588235294118</v>
      </c>
      <c r="J42" s="293">
        <f t="shared" si="26"/>
        <v>0.51528571428571424</v>
      </c>
      <c r="K42" s="293">
        <f t="shared" si="26"/>
        <v>0.49205882352941166</v>
      </c>
      <c r="L42" s="293">
        <f t="shared" si="26"/>
        <v>0.46823529411764714</v>
      </c>
      <c r="M42" s="293">
        <f t="shared" si="26"/>
        <v>0.44970588235294101</v>
      </c>
      <c r="N42" s="293">
        <f t="shared" si="26"/>
        <v>0.43222857142857146</v>
      </c>
      <c r="O42" s="293">
        <f t="shared" si="26"/>
        <v>0.42644117647058821</v>
      </c>
      <c r="P42" s="293">
        <f t="shared" si="26"/>
        <v>0.4141764705882352</v>
      </c>
      <c r="Q42" s="293">
        <f t="shared" si="26"/>
        <v>0.41234285714285712</v>
      </c>
      <c r="R42" s="293">
        <f t="shared" si="26"/>
        <v>0.39937142857142854</v>
      </c>
      <c r="S42" s="293">
        <f t="shared" si="26"/>
        <v>0.38314285714285723</v>
      </c>
      <c r="T42" s="293">
        <f>AVERAGE(T7:T41)</f>
        <v>0.36922857142857141</v>
      </c>
      <c r="U42" s="293">
        <f t="shared" ref="U42:AB42" si="27">AVERAGE(U7:U41)</f>
        <v>0.35714285714285721</v>
      </c>
      <c r="V42" s="293">
        <f t="shared" si="27"/>
        <v>0.34988571428571436</v>
      </c>
      <c r="W42" s="293">
        <f t="shared" si="27"/>
        <v>0.34348571428571428</v>
      </c>
      <c r="X42" s="293">
        <f t="shared" si="27"/>
        <v>0.34720000000000001</v>
      </c>
      <c r="Y42" s="293">
        <f t="shared" si="27"/>
        <v>0.33242424242424246</v>
      </c>
      <c r="Z42" s="293">
        <f t="shared" si="27"/>
        <v>0.32615151515151514</v>
      </c>
      <c r="AA42" s="293">
        <f t="shared" si="27"/>
        <v>0.32070588235294112</v>
      </c>
      <c r="AB42" s="293">
        <f t="shared" si="27"/>
        <v>0.30290322580645163</v>
      </c>
      <c r="AC42" s="293"/>
    </row>
    <row r="43" spans="1:59">
      <c r="D43" s="128">
        <f>STDEV(D7:D41)</f>
        <v>0.31838305833697728</v>
      </c>
      <c r="E43" s="128">
        <f t="shared" ref="E43:S43" si="28">STDEV(E7:E41)</f>
        <v>0.32727609809612845</v>
      </c>
      <c r="F43" s="128">
        <f t="shared" si="28"/>
        <v>0.31996382371269483</v>
      </c>
      <c r="G43" s="128">
        <f t="shared" si="28"/>
        <v>0.27631092822264269</v>
      </c>
      <c r="H43" s="128">
        <f t="shared" si="28"/>
        <v>0.2683322361333178</v>
      </c>
      <c r="I43" s="128">
        <f t="shared" si="28"/>
        <v>0.24030131857246401</v>
      </c>
      <c r="J43" s="128">
        <f t="shared" si="28"/>
        <v>0.22945184954692413</v>
      </c>
      <c r="K43" s="128">
        <f t="shared" si="28"/>
        <v>0.21179792272659642</v>
      </c>
      <c r="L43" s="128">
        <f t="shared" si="28"/>
        <v>0.18994338212621978</v>
      </c>
      <c r="M43" s="128">
        <f t="shared" si="28"/>
        <v>0.17694212877109416</v>
      </c>
      <c r="N43" s="128">
        <f t="shared" si="28"/>
        <v>0.16635894673766063</v>
      </c>
      <c r="O43" s="128">
        <f t="shared" si="28"/>
        <v>0.16355171384490089</v>
      </c>
      <c r="P43" s="128">
        <f t="shared" si="28"/>
        <v>0.15114521826821939</v>
      </c>
      <c r="Q43" s="128">
        <f t="shared" si="28"/>
        <v>0.14751210176818463</v>
      </c>
      <c r="R43" s="128">
        <f t="shared" si="28"/>
        <v>0.1417620387489264</v>
      </c>
      <c r="S43" s="128">
        <f t="shared" si="28"/>
        <v>0.13274104442089296</v>
      </c>
      <c r="T43" s="128">
        <f>STDEV(T7:T41)</f>
        <v>0.1253078763108936</v>
      </c>
      <c r="U43" s="128">
        <f t="shared" ref="U43:AB43" si="29">STDEV(U7:U41)</f>
        <v>0.12440284251933589</v>
      </c>
      <c r="V43" s="128">
        <f t="shared" si="29"/>
        <v>0.12201874769852342</v>
      </c>
      <c r="W43" s="128">
        <f t="shared" si="29"/>
        <v>0.11744369650491882</v>
      </c>
      <c r="X43" s="128">
        <f t="shared" si="29"/>
        <v>0.12437013070574748</v>
      </c>
      <c r="Y43" s="128">
        <f t="shared" si="29"/>
        <v>0.12544820402835333</v>
      </c>
      <c r="Z43" s="128">
        <f t="shared" si="29"/>
        <v>0.1198767912306531</v>
      </c>
      <c r="AA43" s="128">
        <f t="shared" si="29"/>
        <v>0.12113241675369914</v>
      </c>
      <c r="AB43" s="128">
        <f t="shared" si="29"/>
        <v>0.12206073756910531</v>
      </c>
      <c r="BE43" s="293">
        <f>MIN(BE7:BE42)</f>
        <v>-1.6156359098396726</v>
      </c>
      <c r="BF43" s="293"/>
    </row>
    <row r="47" spans="1:59">
      <c r="B47" s="128">
        <v>2013</v>
      </c>
      <c r="C47" s="128" t="s">
        <v>1610</v>
      </c>
      <c r="D47" s="128">
        <v>2008</v>
      </c>
      <c r="E47" s="128" t="s">
        <v>1611</v>
      </c>
    </row>
    <row r="48" spans="1:59">
      <c r="A48" s="128" t="s">
        <v>9</v>
      </c>
      <c r="B48" s="290">
        <v>0.67100000000000004</v>
      </c>
      <c r="C48" s="128">
        <v>0.32070588235294101</v>
      </c>
      <c r="D48" s="290">
        <v>0.60199999999999998</v>
      </c>
      <c r="E48" s="128">
        <v>0.34988571428571402</v>
      </c>
    </row>
    <row r="49" spans="1:5">
      <c r="A49" s="128" t="s">
        <v>36</v>
      </c>
      <c r="B49" s="290">
        <v>0.55100000000000005</v>
      </c>
      <c r="C49" s="128">
        <v>0.32070588235294101</v>
      </c>
      <c r="D49" s="290">
        <v>0.61299999999999999</v>
      </c>
      <c r="E49" s="128">
        <v>0.34988571428571402</v>
      </c>
    </row>
    <row r="50" spans="1:5">
      <c r="A50" s="128" t="s">
        <v>27</v>
      </c>
      <c r="B50" s="290">
        <v>0.51600000000000001</v>
      </c>
      <c r="C50" s="128">
        <v>0.32070588235294101</v>
      </c>
      <c r="D50" s="290">
        <v>0.59399999999999997</v>
      </c>
      <c r="E50" s="128">
        <v>0.34988571428571436</v>
      </c>
    </row>
    <row r="51" spans="1:5">
      <c r="A51" s="128" t="s">
        <v>29</v>
      </c>
      <c r="B51" s="290">
        <v>0.5</v>
      </c>
      <c r="C51" s="128">
        <v>0.32070588235294101</v>
      </c>
      <c r="D51" s="290">
        <v>0.54300000000000004</v>
      </c>
      <c r="E51" s="128">
        <v>0.34988571428571402</v>
      </c>
    </row>
    <row r="52" spans="1:5">
      <c r="A52" s="128" t="s">
        <v>21</v>
      </c>
      <c r="B52" s="290">
        <v>0.45800000000000002</v>
      </c>
      <c r="C52" s="128">
        <v>0.32070588235294101</v>
      </c>
      <c r="D52" s="290">
        <v>0.54</v>
      </c>
      <c r="E52" s="128">
        <v>0.34988571428571402</v>
      </c>
    </row>
    <row r="53" spans="1:5">
      <c r="A53" s="128" t="s">
        <v>6</v>
      </c>
      <c r="B53" s="290">
        <v>0.45</v>
      </c>
      <c r="C53" s="128">
        <v>0.32070588235294101</v>
      </c>
      <c r="D53" s="290">
        <v>0.49399999999999999</v>
      </c>
      <c r="E53" s="128">
        <v>0.34988571428571402</v>
      </c>
    </row>
    <row r="54" spans="1:5">
      <c r="A54" s="128" t="s">
        <v>43</v>
      </c>
      <c r="B54" s="290">
        <v>0.43099999999999999</v>
      </c>
      <c r="C54" s="128">
        <v>0.32070588235294101</v>
      </c>
      <c r="D54" s="290">
        <v>0.48099999999999998</v>
      </c>
      <c r="E54" s="128">
        <v>0.34988571428571402</v>
      </c>
    </row>
    <row r="55" spans="1:5">
      <c r="A55" s="128" t="s">
        <v>34</v>
      </c>
      <c r="B55" s="290">
        <v>0.42299999999999999</v>
      </c>
      <c r="C55" s="128">
        <v>0.32070588235294101</v>
      </c>
      <c r="D55" s="290">
        <v>0.42099999999999999</v>
      </c>
      <c r="E55" s="128">
        <v>0.34988571428571402</v>
      </c>
    </row>
    <row r="56" spans="1:5">
      <c r="A56" s="128" t="s">
        <v>30</v>
      </c>
      <c r="B56" s="290">
        <v>0.39800000000000002</v>
      </c>
      <c r="C56" s="128">
        <v>0.32070588235294101</v>
      </c>
      <c r="D56" s="290">
        <v>0.36899999999999999</v>
      </c>
      <c r="E56" s="128">
        <v>0.34988571428571402</v>
      </c>
    </row>
    <row r="57" spans="1:5">
      <c r="A57" s="128" t="s">
        <v>31</v>
      </c>
      <c r="B57" s="290">
        <v>0.34399999999999997</v>
      </c>
      <c r="C57" s="128">
        <v>0.32070588235294112</v>
      </c>
      <c r="D57" s="290">
        <v>0.38500000000000001</v>
      </c>
      <c r="E57" s="128">
        <v>0.34988571428571402</v>
      </c>
    </row>
    <row r="58" spans="1:5">
      <c r="A58" s="128" t="s">
        <v>35</v>
      </c>
      <c r="B58" s="290">
        <v>0.33400000000000002</v>
      </c>
      <c r="C58" s="128">
        <v>0.32070588235294101</v>
      </c>
      <c r="D58" s="290">
        <v>0.40500000000000003</v>
      </c>
      <c r="E58" s="128">
        <v>0.34988571428571402</v>
      </c>
    </row>
    <row r="59" spans="1:5">
      <c r="A59" s="128" t="s">
        <v>23</v>
      </c>
      <c r="B59" s="290">
        <v>0.33400000000000002</v>
      </c>
      <c r="C59" s="128">
        <v>0.32070588235294101</v>
      </c>
      <c r="D59" s="290">
        <v>0.35499999999999998</v>
      </c>
      <c r="E59" s="128">
        <v>0.34988571428571402</v>
      </c>
    </row>
    <row r="60" spans="1:5">
      <c r="A60" s="128" t="s">
        <v>41</v>
      </c>
      <c r="B60" s="290">
        <v>0.32400000000000001</v>
      </c>
      <c r="C60" s="128">
        <v>0.32070588235294101</v>
      </c>
      <c r="D60" s="290">
        <v>0.34899999999999998</v>
      </c>
      <c r="E60" s="128">
        <v>0.34988571428571402</v>
      </c>
    </row>
    <row r="61" spans="1:5">
      <c r="A61" s="128" t="s">
        <v>45</v>
      </c>
      <c r="B61" s="290">
        <v>0.31900000000000001</v>
      </c>
      <c r="C61" s="128">
        <v>0.32070588235294101</v>
      </c>
      <c r="D61" s="290">
        <v>0.374</v>
      </c>
      <c r="E61" s="128">
        <v>0.34988571428571402</v>
      </c>
    </row>
    <row r="62" spans="1:5">
      <c r="A62" s="128" t="s">
        <v>33</v>
      </c>
      <c r="B62" s="290">
        <v>0.317</v>
      </c>
      <c r="C62" s="128">
        <v>0.32070588235294101</v>
      </c>
      <c r="D62" s="290">
        <v>0.30399999999999999</v>
      </c>
      <c r="E62" s="128">
        <v>0.34988571428571402</v>
      </c>
    </row>
    <row r="63" spans="1:5">
      <c r="A63" s="128" t="s">
        <v>25</v>
      </c>
      <c r="B63" s="290">
        <v>0.30599999999999999</v>
      </c>
      <c r="C63" s="128">
        <v>0.32070588235294101</v>
      </c>
      <c r="D63" s="290">
        <v>0.32700000000000001</v>
      </c>
      <c r="E63" s="128">
        <v>0.34988571428571402</v>
      </c>
    </row>
    <row r="64" spans="1:5">
      <c r="A64" s="128" t="s">
        <v>39</v>
      </c>
      <c r="B64" s="290">
        <v>0.30599999999999999</v>
      </c>
      <c r="C64" s="128">
        <v>0.32070588235294101</v>
      </c>
      <c r="D64" s="290">
        <v>0.377</v>
      </c>
      <c r="E64" s="128">
        <v>0.34988571428571402</v>
      </c>
    </row>
    <row r="65" spans="1:5">
      <c r="A65" s="128" t="s">
        <v>32</v>
      </c>
      <c r="B65" s="290">
        <v>0.28499999999999998</v>
      </c>
      <c r="C65" s="128">
        <v>0.32070588235294101</v>
      </c>
      <c r="D65" s="290">
        <v>0.32900000000000001</v>
      </c>
      <c r="E65" s="128">
        <v>0.34988571428571402</v>
      </c>
    </row>
    <row r="66" spans="1:5">
      <c r="A66" s="128" t="s">
        <v>8</v>
      </c>
      <c r="B66" s="290">
        <v>0.27900000000000003</v>
      </c>
      <c r="C66" s="128">
        <v>0.32070588235294101</v>
      </c>
      <c r="D66" s="290">
        <v>0.29499999999999998</v>
      </c>
      <c r="E66" s="128">
        <v>0.34988571428571402</v>
      </c>
    </row>
    <row r="67" spans="1:5">
      <c r="A67" s="128" t="s">
        <v>4</v>
      </c>
      <c r="B67" s="290">
        <v>0.27400000000000002</v>
      </c>
      <c r="C67" s="128">
        <v>0.32070588235294101</v>
      </c>
      <c r="D67" s="290">
        <v>0.32600000000000001</v>
      </c>
      <c r="E67" s="128">
        <v>0.34988571428571402</v>
      </c>
    </row>
    <row r="68" spans="1:5">
      <c r="A68" s="128" t="s">
        <v>14</v>
      </c>
      <c r="B68" s="290">
        <v>0.27300000000000002</v>
      </c>
      <c r="C68" s="128">
        <v>0.32070588235294101</v>
      </c>
      <c r="D68" s="290">
        <v>0.26800000000000002</v>
      </c>
      <c r="E68" s="128">
        <v>0.34988571428571402</v>
      </c>
    </row>
    <row r="69" spans="1:5">
      <c r="A69" s="128" t="s">
        <v>17</v>
      </c>
      <c r="B69" s="290">
        <v>0.26200000000000001</v>
      </c>
      <c r="C69" s="128">
        <v>0.32070588235294101</v>
      </c>
      <c r="D69" s="290">
        <v>0.311</v>
      </c>
      <c r="E69" s="128">
        <v>0.34988571428571402</v>
      </c>
    </row>
    <row r="70" spans="1:5">
      <c r="A70" s="128" t="s">
        <v>19</v>
      </c>
      <c r="B70" s="290">
        <v>0.26200000000000001</v>
      </c>
      <c r="C70" s="128">
        <v>0.32070588235294101</v>
      </c>
      <c r="D70" s="290">
        <v>0.27200000000000002</v>
      </c>
      <c r="E70" s="128">
        <v>0.34988571428571402</v>
      </c>
    </row>
    <row r="71" spans="1:5">
      <c r="A71" s="128" t="s">
        <v>16</v>
      </c>
      <c r="B71" s="290">
        <v>0.246</v>
      </c>
      <c r="C71" s="128">
        <v>0.32070588235294101</v>
      </c>
      <c r="D71" s="290">
        <v>0.28399999999999997</v>
      </c>
      <c r="E71" s="128">
        <v>0.34988571428571402</v>
      </c>
    </row>
    <row r="72" spans="1:5">
      <c r="A72" s="128" t="s">
        <v>38</v>
      </c>
      <c r="B72" s="290">
        <v>0.24399999999999999</v>
      </c>
      <c r="C72" s="128">
        <v>0.32070588235294101</v>
      </c>
      <c r="D72" s="290">
        <v>0.27100000000000002</v>
      </c>
      <c r="E72" s="128">
        <v>0.34988571428571402</v>
      </c>
    </row>
    <row r="73" spans="1:5">
      <c r="A73" s="128" t="s">
        <v>7</v>
      </c>
      <c r="B73" s="290">
        <v>0.24099999999999999</v>
      </c>
      <c r="C73" s="128">
        <v>0.32070588235294101</v>
      </c>
      <c r="D73" s="290">
        <v>0.27900000000000003</v>
      </c>
      <c r="E73" s="128">
        <v>0.34988571428571402</v>
      </c>
    </row>
    <row r="74" spans="1:5">
      <c r="A74" s="128" t="s">
        <v>42</v>
      </c>
      <c r="B74" s="290">
        <v>0.24</v>
      </c>
      <c r="C74" s="128">
        <v>0.32070588235294101</v>
      </c>
      <c r="D74" s="290">
        <v>0.28399999999999997</v>
      </c>
      <c r="E74" s="128">
        <v>0.34988571428571402</v>
      </c>
    </row>
    <row r="75" spans="1:5">
      <c r="A75" s="128" t="s">
        <v>10</v>
      </c>
      <c r="B75" s="290">
        <v>0.22900000000000001</v>
      </c>
      <c r="C75" s="128">
        <v>0.32070588235294101</v>
      </c>
      <c r="D75" s="290">
        <v>0.26200000000000001</v>
      </c>
      <c r="E75" s="128">
        <v>0.34988571428571402</v>
      </c>
    </row>
    <row r="76" spans="1:5">
      <c r="A76" s="128" t="s">
        <v>12</v>
      </c>
      <c r="B76" s="290">
        <v>0.222</v>
      </c>
      <c r="C76" s="128">
        <v>0.32070588235294101</v>
      </c>
      <c r="D76" s="290">
        <v>0.25700000000000001</v>
      </c>
      <c r="E76" s="128">
        <v>0.34988571428571402</v>
      </c>
    </row>
    <row r="77" spans="1:5">
      <c r="A77" s="128" t="s">
        <v>20</v>
      </c>
      <c r="B77" s="290">
        <v>0.22</v>
      </c>
      <c r="C77" s="128">
        <v>0.32070588235294101</v>
      </c>
      <c r="D77" s="290">
        <v>0.24399999999999999</v>
      </c>
      <c r="E77" s="128">
        <v>0.34988571428571436</v>
      </c>
    </row>
    <row r="78" spans="1:5">
      <c r="A78" s="128" t="s">
        <v>11</v>
      </c>
      <c r="B78" s="290">
        <v>0.20399999999999999</v>
      </c>
      <c r="C78" s="128">
        <v>0.32070588235294101</v>
      </c>
      <c r="D78" s="290">
        <v>0.22500000000000001</v>
      </c>
      <c r="E78" s="128">
        <v>0.34988571428571402</v>
      </c>
    </row>
    <row r="79" spans="1:5">
      <c r="A79" s="128" t="s">
        <v>37</v>
      </c>
      <c r="B79" s="290">
        <v>0.17799999999999999</v>
      </c>
      <c r="C79" s="128">
        <v>0.32070588235294101</v>
      </c>
      <c r="D79" s="290">
        <v>0.191</v>
      </c>
      <c r="E79" s="128">
        <v>0.34988571428571402</v>
      </c>
    </row>
    <row r="80" spans="1:5">
      <c r="A80" s="128" t="s">
        <v>26</v>
      </c>
      <c r="B80" s="290">
        <v>0.13800000000000001</v>
      </c>
      <c r="C80" s="128">
        <v>0.32070588235294101</v>
      </c>
      <c r="D80" s="290">
        <v>0.16200000000000001</v>
      </c>
      <c r="E80" s="128">
        <v>0.34988571428571402</v>
      </c>
    </row>
    <row r="81" spans="1:5">
      <c r="A81" s="128" t="s">
        <v>40</v>
      </c>
      <c r="B81" s="290">
        <v>0.125</v>
      </c>
      <c r="C81" s="128">
        <v>0.32070588235294101</v>
      </c>
      <c r="D81" s="290">
        <v>0.13600000000000001</v>
      </c>
      <c r="E81" s="128">
        <v>0.34988571428571402</v>
      </c>
    </row>
    <row r="82" spans="1:5">
      <c r="B82" s="290"/>
      <c r="D82" s="290"/>
    </row>
  </sheetData>
  <autoFilter ref="A47:E47">
    <sortState ref="A48:E81">
      <sortCondition descending="1" ref="B47"/>
    </sortState>
  </autoFilter>
  <mergeCells count="88">
    <mergeCell ref="A5:C5"/>
    <mergeCell ref="A6:B6"/>
    <mergeCell ref="A18:B18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30:B30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41:B41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H1:AW1"/>
    <mergeCell ref="AE3:AG3"/>
    <mergeCell ref="AE4:AG4"/>
    <mergeCell ref="AE5:AG5"/>
    <mergeCell ref="AE6:AF6"/>
    <mergeCell ref="AH4:BF4"/>
    <mergeCell ref="AH3:BF3"/>
    <mergeCell ref="AH2:BF2"/>
    <mergeCell ref="AE12:AF12"/>
    <mergeCell ref="D1:S1"/>
    <mergeCell ref="A3:C3"/>
    <mergeCell ref="AE13:AF13"/>
    <mergeCell ref="AE14:AF14"/>
    <mergeCell ref="D2:AB2"/>
    <mergeCell ref="D3:AB3"/>
    <mergeCell ref="D4:AB4"/>
    <mergeCell ref="A2:C2"/>
    <mergeCell ref="AE2:AG2"/>
    <mergeCell ref="A4:C4"/>
    <mergeCell ref="AE7:AF7"/>
    <mergeCell ref="AE8:AF8"/>
    <mergeCell ref="AE9:AF9"/>
    <mergeCell ref="AE10:AF10"/>
    <mergeCell ref="AE11:AF11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25:AF25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40:AF40"/>
    <mergeCell ref="AE41:AF41"/>
    <mergeCell ref="AE35:AF35"/>
    <mergeCell ref="AE36:AF36"/>
    <mergeCell ref="AE37:AF37"/>
    <mergeCell ref="AE38:AF38"/>
    <mergeCell ref="AE39:AF39"/>
  </mergeCells>
  <hyperlinks>
    <hyperlink ref="A17" r:id="rId1" display="http://stats.oecd.org/OECDStat_Metadata/ShowMetadata.ashx?Dataset=GREEN_GROWTH&amp;Coords=[COU].[DEU]&amp;ShowOnWeb=true&amp;Lang=en"/>
    <hyperlink ref="A22" r:id="rId2" display="http://stats.oecd.org/OECDStat_Metadata/ShowMetadata.ashx?Dataset=GREEN_GROWTH&amp;Coords=[COU].[ISR]&amp;ShowOnWeb=true&amp;Lang=en"/>
    <hyperlink ref="A26" r:id="rId3" display="http://stats.oecd.org/OECDStat_Metadata/ShowMetadata.ashx?Dataset=GREEN_GROWTH&amp;Coords=[COU].[LVA]&amp;ShowOnWeb=true&amp;Lang=en"/>
    <hyperlink ref="AE17" r:id="rId4" display="http://stats.oecd.org/OECDStat_Metadata/ShowMetadata.ashx?Dataset=GREEN_GROWTH&amp;Coords=[COU].[DEU]&amp;ShowOnWeb=true&amp;Lang=en"/>
    <hyperlink ref="AE22" r:id="rId5" display="http://stats.oecd.org/OECDStat_Metadata/ShowMetadata.ashx?Dataset=GREEN_GROWTH&amp;Coords=[COU].[ISR]&amp;ShowOnWeb=true&amp;Lang=en"/>
    <hyperlink ref="AE26" r:id="rId6" display="http://stats.oecd.org/OECDStat_Metadata/ShowMetadata.ashx?Dataset=GREEN_GROWTH&amp;Coords=[COU].[LVA]&amp;ShowOnWeb=true&amp;Lang=en"/>
    <hyperlink ref="D3" r:id="rId7" display="http://stats.oecd.org/OECDStat_Metadata/ShowMetadata.ashx?Dataset=AIR_GHG&amp;Coords=[VAR].[GHG_GDP]&amp;ShowOnWeb=true&amp;Lang=en"/>
    <hyperlink ref="AH3" r:id="rId8" display="http://stats.oecd.org/OECDStat_Metadata/ShowMetadata.ashx?Dataset=AIR_GHG&amp;Coords=[VAR].[GHG_GDP]&amp;ShowOnWeb=true&amp;Lang=en"/>
  </hyperlinks>
  <pageMargins left="0.7" right="0.7" top="0.75" bottom="0.75" header="0.3" footer="0.3"/>
  <drawing r:id="rId9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2"/>
  <sheetViews>
    <sheetView workbookViewId="0">
      <selection activeCell="AH3" sqref="AH3:BF3"/>
    </sheetView>
  </sheetViews>
  <sheetFormatPr defaultRowHeight="13.8"/>
  <cols>
    <col min="1" max="3" width="9" style="128"/>
    <col min="4" max="20" width="10.875" style="128" bestFit="1" customWidth="1"/>
    <col min="21" max="24" width="9" style="128"/>
    <col min="25" max="41" width="9.25" style="128" bestFit="1" customWidth="1"/>
    <col min="42" max="16384" width="9" style="128"/>
  </cols>
  <sheetData>
    <row r="1" spans="1:41">
      <c r="D1" s="191" t="s">
        <v>162</v>
      </c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X1" s="191" t="s">
        <v>163</v>
      </c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</row>
    <row r="2" spans="1:41" ht="16.5" customHeight="1">
      <c r="A2" s="192" t="s">
        <v>91</v>
      </c>
      <c r="B2" s="193"/>
      <c r="C2" s="194"/>
      <c r="D2" s="195" t="s">
        <v>330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7"/>
    </row>
    <row r="3" spans="1:41" ht="16.5" customHeight="1">
      <c r="A3" s="192" t="s">
        <v>83</v>
      </c>
      <c r="B3" s="193"/>
      <c r="C3" s="194"/>
      <c r="D3" s="195" t="s">
        <v>331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7"/>
    </row>
    <row r="4" spans="1:41">
      <c r="A4" s="204" t="s">
        <v>90</v>
      </c>
      <c r="B4" s="205"/>
      <c r="C4" s="206"/>
      <c r="D4" s="207" t="s">
        <v>84</v>
      </c>
      <c r="E4" s="207" t="s">
        <v>49</v>
      </c>
      <c r="F4" s="207" t="s">
        <v>54</v>
      </c>
      <c r="G4" s="207" t="s">
        <v>55</v>
      </c>
      <c r="H4" s="207" t="s">
        <v>56</v>
      </c>
      <c r="I4" s="207" t="s">
        <v>57</v>
      </c>
      <c r="J4" s="207" t="s">
        <v>58</v>
      </c>
      <c r="K4" s="207" t="s">
        <v>59</v>
      </c>
      <c r="L4" s="207" t="s">
        <v>60</v>
      </c>
      <c r="M4" s="207" t="s">
        <v>61</v>
      </c>
      <c r="N4" s="207" t="s">
        <v>62</v>
      </c>
      <c r="O4" s="207" t="s">
        <v>63</v>
      </c>
      <c r="P4" s="207" t="s">
        <v>64</v>
      </c>
      <c r="Q4" s="207" t="s">
        <v>65</v>
      </c>
      <c r="R4" s="207" t="s">
        <v>66</v>
      </c>
      <c r="S4" s="207" t="s">
        <v>73</v>
      </c>
      <c r="T4" s="207" t="s">
        <v>76</v>
      </c>
      <c r="V4" s="204" t="s">
        <v>90</v>
      </c>
      <c r="W4" s="205"/>
      <c r="X4" s="206"/>
      <c r="Y4" s="207" t="s">
        <v>84</v>
      </c>
      <c r="Z4" s="207" t="s">
        <v>49</v>
      </c>
      <c r="AA4" s="207" t="s">
        <v>54</v>
      </c>
      <c r="AB4" s="207" t="s">
        <v>55</v>
      </c>
      <c r="AC4" s="207" t="s">
        <v>56</v>
      </c>
      <c r="AD4" s="207" t="s">
        <v>57</v>
      </c>
      <c r="AE4" s="207" t="s">
        <v>58</v>
      </c>
      <c r="AF4" s="207" t="s">
        <v>59</v>
      </c>
      <c r="AG4" s="207" t="s">
        <v>60</v>
      </c>
      <c r="AH4" s="207" t="s">
        <v>61</v>
      </c>
      <c r="AI4" s="207" t="s">
        <v>62</v>
      </c>
      <c r="AJ4" s="207" t="s">
        <v>63</v>
      </c>
      <c r="AK4" s="207" t="s">
        <v>64</v>
      </c>
      <c r="AL4" s="207" t="s">
        <v>65</v>
      </c>
      <c r="AM4" s="207" t="s">
        <v>66</v>
      </c>
      <c r="AN4" s="207" t="s">
        <v>73</v>
      </c>
      <c r="AO4" s="207" t="s">
        <v>76</v>
      </c>
    </row>
    <row r="5" spans="1:41">
      <c r="A5" s="211" t="s">
        <v>47</v>
      </c>
      <c r="B5" s="212"/>
      <c r="C5" s="213" t="s">
        <v>28</v>
      </c>
      <c r="D5" s="213" t="s">
        <v>28</v>
      </c>
      <c r="E5" s="213" t="s">
        <v>28</v>
      </c>
      <c r="F5" s="213" t="s">
        <v>28</v>
      </c>
      <c r="G5" s="213" t="s">
        <v>28</v>
      </c>
      <c r="H5" s="213" t="s">
        <v>28</v>
      </c>
      <c r="I5" s="213" t="s">
        <v>28</v>
      </c>
      <c r="J5" s="213" t="s">
        <v>28</v>
      </c>
      <c r="K5" s="213" t="s">
        <v>28</v>
      </c>
      <c r="L5" s="213" t="s">
        <v>28</v>
      </c>
      <c r="M5" s="213" t="s">
        <v>28</v>
      </c>
      <c r="N5" s="213" t="s">
        <v>28</v>
      </c>
      <c r="O5" s="213" t="s">
        <v>28</v>
      </c>
      <c r="P5" s="213" t="s">
        <v>28</v>
      </c>
      <c r="Q5" s="213" t="s">
        <v>28</v>
      </c>
      <c r="R5" s="213" t="s">
        <v>28</v>
      </c>
      <c r="S5" s="213" t="s">
        <v>28</v>
      </c>
      <c r="T5" s="213" t="s">
        <v>28</v>
      </c>
      <c r="V5" s="211" t="s">
        <v>47</v>
      </c>
      <c r="W5" s="212"/>
      <c r="X5" s="213" t="s">
        <v>28</v>
      </c>
      <c r="Y5" s="213" t="s">
        <v>28</v>
      </c>
      <c r="Z5" s="213" t="s">
        <v>28</v>
      </c>
      <c r="AA5" s="213" t="s">
        <v>28</v>
      </c>
      <c r="AB5" s="213" t="s">
        <v>28</v>
      </c>
      <c r="AC5" s="213" t="s">
        <v>28</v>
      </c>
      <c r="AD5" s="213" t="s">
        <v>28</v>
      </c>
      <c r="AE5" s="213" t="s">
        <v>28</v>
      </c>
      <c r="AF5" s="213" t="s">
        <v>28</v>
      </c>
      <c r="AG5" s="213" t="s">
        <v>28</v>
      </c>
      <c r="AH5" s="213" t="s">
        <v>28</v>
      </c>
      <c r="AI5" s="213" t="s">
        <v>28</v>
      </c>
      <c r="AJ5" s="213" t="s">
        <v>28</v>
      </c>
      <c r="AK5" s="213" t="s">
        <v>28</v>
      </c>
      <c r="AL5" s="213" t="s">
        <v>28</v>
      </c>
      <c r="AM5" s="213" t="s">
        <v>28</v>
      </c>
      <c r="AN5" s="213" t="s">
        <v>28</v>
      </c>
      <c r="AO5" s="213" t="s">
        <v>28</v>
      </c>
    </row>
    <row r="6" spans="1:41">
      <c r="A6" s="195" t="s">
        <v>27</v>
      </c>
      <c r="B6" s="197"/>
      <c r="C6" s="213" t="s">
        <v>28</v>
      </c>
      <c r="D6" s="292">
        <v>5654.5770000000002</v>
      </c>
      <c r="E6" s="292">
        <v>6184.2209999999995</v>
      </c>
      <c r="F6" s="292">
        <v>6400.1360000000004</v>
      </c>
      <c r="G6" s="292">
        <v>6795.2380000000003</v>
      </c>
      <c r="H6" s="292">
        <v>6766.5590000000002</v>
      </c>
      <c r="I6" s="292">
        <v>6961.9889999999996</v>
      </c>
      <c r="J6" s="292">
        <v>7065.2110000000002</v>
      </c>
      <c r="K6" s="292">
        <v>7224.44</v>
      </c>
      <c r="L6" s="292">
        <v>7198.2470000000003</v>
      </c>
      <c r="M6" s="292">
        <v>7217.5469999999996</v>
      </c>
      <c r="N6" s="292">
        <v>7086.8050000000003</v>
      </c>
      <c r="O6" s="292">
        <v>7205.6580000000004</v>
      </c>
      <c r="P6" s="292">
        <v>7538.24</v>
      </c>
      <c r="Q6" s="292">
        <v>7718.2169999999996</v>
      </c>
      <c r="R6" s="292">
        <v>7883.18</v>
      </c>
      <c r="S6" s="292">
        <v>7904.8280000000004</v>
      </c>
      <c r="T6" s="292">
        <v>8111.366</v>
      </c>
      <c r="V6" s="195" t="s">
        <v>27</v>
      </c>
      <c r="W6" s="197"/>
      <c r="X6" s="213" t="s">
        <v>28</v>
      </c>
      <c r="Y6" s="292">
        <f>(D6-D$41)/D$42</f>
        <v>-0.51232773145495092</v>
      </c>
      <c r="Z6" s="292">
        <f t="shared" ref="Z6:AO6" si="0">(E6-E$41)/E$42</f>
        <v>-0.38655320854635067</v>
      </c>
      <c r="AA6" s="292">
        <f t="shared" si="0"/>
        <v>-0.60697775547973332</v>
      </c>
      <c r="AB6" s="292">
        <f t="shared" si="0"/>
        <v>-0.46495796846043713</v>
      </c>
      <c r="AC6" s="292">
        <f t="shared" si="0"/>
        <v>-0.53596712646850164</v>
      </c>
      <c r="AD6" s="292">
        <f t="shared" si="0"/>
        <v>-0.45793820921881645</v>
      </c>
      <c r="AE6" s="292">
        <f t="shared" si="0"/>
        <v>-0.48394404424797904</v>
      </c>
      <c r="AF6" s="292">
        <f t="shared" si="0"/>
        <v>-0.51214734916123339</v>
      </c>
      <c r="AG6" s="292">
        <f t="shared" si="0"/>
        <v>-0.61005506689872335</v>
      </c>
      <c r="AH6" s="292">
        <f t="shared" si="0"/>
        <v>-0.69736649766048608</v>
      </c>
      <c r="AI6" s="292">
        <f t="shared" si="0"/>
        <v>-0.74702575961852569</v>
      </c>
      <c r="AJ6" s="292">
        <f t="shared" si="0"/>
        <v>-0.71700005209064899</v>
      </c>
      <c r="AK6" s="292">
        <f t="shared" si="0"/>
        <v>-0.51812021803566333</v>
      </c>
      <c r="AL6" s="292">
        <f t="shared" si="0"/>
        <v>-0.57698452722191707</v>
      </c>
      <c r="AM6" s="292">
        <f t="shared" si="0"/>
        <v>-0.5469077276911164</v>
      </c>
      <c r="AN6" s="292">
        <f t="shared" si="0"/>
        <v>-0.56782890195807034</v>
      </c>
      <c r="AO6" s="292">
        <f t="shared" si="0"/>
        <v>-0.60149216177091192</v>
      </c>
    </row>
    <row r="7" spans="1:41">
      <c r="A7" s="195" t="s">
        <v>20</v>
      </c>
      <c r="B7" s="197"/>
      <c r="C7" s="213" t="s">
        <v>28</v>
      </c>
      <c r="D7" s="292">
        <v>9380.723</v>
      </c>
      <c r="E7" s="292">
        <v>9716.69</v>
      </c>
      <c r="F7" s="292">
        <v>10571.58</v>
      </c>
      <c r="G7" s="292">
        <v>10139.93</v>
      </c>
      <c r="H7" s="292">
        <v>10214.93</v>
      </c>
      <c r="I7" s="292">
        <v>9727.6820000000007</v>
      </c>
      <c r="J7" s="292">
        <v>9843.8760000000002</v>
      </c>
      <c r="K7" s="292">
        <v>9730.0329999999994</v>
      </c>
      <c r="L7" s="292">
        <v>10036.09</v>
      </c>
      <c r="M7" s="292">
        <v>10526.2</v>
      </c>
      <c r="N7" s="292">
        <v>10626.21</v>
      </c>
      <c r="O7" s="292">
        <v>10754.2</v>
      </c>
      <c r="P7" s="292">
        <v>10268.18</v>
      </c>
      <c r="Q7" s="292">
        <v>10884.98</v>
      </c>
      <c r="R7" s="292">
        <v>10953.21</v>
      </c>
      <c r="S7" s="292">
        <v>10959.92</v>
      </c>
      <c r="T7" s="292">
        <v>11394.88</v>
      </c>
      <c r="V7" s="195" t="s">
        <v>20</v>
      </c>
      <c r="W7" s="197"/>
      <c r="X7" s="213" t="s">
        <v>28</v>
      </c>
      <c r="Y7" s="292">
        <f t="shared" ref="Y7:Y40" si="1">(D7-D$41)/D$42</f>
        <v>0.9412716913140754</v>
      </c>
      <c r="Z7" s="292">
        <f t="shared" ref="Z7:Z40" si="2">(E7-E$41)/E$42</f>
        <v>1.0283662500953274</v>
      </c>
      <c r="AA7" s="292">
        <f t="shared" ref="AA7:AA40" si="3">(F7-F$41)/F$42</f>
        <v>1.063836107080413</v>
      </c>
      <c r="AB7" s="292">
        <f t="shared" ref="AB7:AB40" si="4">(G7-G$41)/G$42</f>
        <v>0.91833187520542237</v>
      </c>
      <c r="AC7" s="292">
        <f t="shared" ref="AC7:AC40" si="5">(H7-H$41)/H$42</f>
        <v>0.87800869754244448</v>
      </c>
      <c r="AD7" s="292">
        <f t="shared" ref="AD7:AD40" si="6">(I7-I$41)/I$42</f>
        <v>0.70037260114098299</v>
      </c>
      <c r="AE7" s="292">
        <f t="shared" ref="AE7:AE40" si="7">(J7-J$41)/J$42</f>
        <v>0.66713965795222241</v>
      </c>
      <c r="AF7" s="292">
        <f t="shared" ref="AF7:AF40" si="8">(K7-K$41)/K$42</f>
        <v>0.52077412146733038</v>
      </c>
      <c r="AG7" s="292">
        <f t="shared" ref="AG7:AG40" si="9">(L7-L$41)/L$42</f>
        <v>0.54011490042070764</v>
      </c>
      <c r="AH7" s="292">
        <f t="shared" ref="AH7:AH40" si="10">(M7-M$41)/M$42</f>
        <v>0.5759291802599753</v>
      </c>
      <c r="AI7" s="292">
        <f t="shared" ref="AI7:AI40" si="11">(N7-N$41)/N$42</f>
        <v>0.61226429927558423</v>
      </c>
      <c r="AJ7" s="292">
        <f t="shared" ref="AJ7:AJ40" si="12">(O7-O$41)/O$42</f>
        <v>0.67038083050202313</v>
      </c>
      <c r="AK7" s="292">
        <f t="shared" ref="AK7:AK40" si="13">(P7-P$41)/P$42</f>
        <v>0.50301886880499924</v>
      </c>
      <c r="AL7" s="292">
        <f t="shared" ref="AL7:AL40" si="14">(Q7-Q$41)/Q$42</f>
        <v>0.53276117783882149</v>
      </c>
      <c r="AM7" s="292">
        <f t="shared" ref="AM7:AM40" si="15">(R7-R$41)/R$42</f>
        <v>0.5515607928297368</v>
      </c>
      <c r="AN7" s="292">
        <f t="shared" ref="AN7:AN40" si="16">(S7-S$41)/S$42</f>
        <v>0.50273516058864975</v>
      </c>
      <c r="AO7" s="292">
        <f t="shared" ref="AO7:AO40" si="17">(T7-T$41)/T$42</f>
        <v>0.42920789915007534</v>
      </c>
    </row>
    <row r="8" spans="1:41">
      <c r="A8" s="195" t="s">
        <v>4</v>
      </c>
      <c r="B8" s="197"/>
      <c r="C8" s="213" t="s">
        <v>28</v>
      </c>
      <c r="D8" s="292">
        <v>6055.31</v>
      </c>
      <c r="E8" s="292">
        <v>5885.3509999999997</v>
      </c>
      <c r="F8" s="292">
        <v>6229.9660000000003</v>
      </c>
      <c r="G8" s="292">
        <v>6293.7089999999998</v>
      </c>
      <c r="H8" s="292">
        <v>6634.7309999999998</v>
      </c>
      <c r="I8" s="292">
        <v>6425.3280000000004</v>
      </c>
      <c r="J8" s="292">
        <v>6633.28</v>
      </c>
      <c r="K8" s="292">
        <v>6795.6109999999999</v>
      </c>
      <c r="L8" s="292">
        <v>7031.53</v>
      </c>
      <c r="M8" s="292">
        <v>7388.3180000000002</v>
      </c>
      <c r="N8" s="292">
        <v>7229.4279999999999</v>
      </c>
      <c r="O8" s="292">
        <v>7335.7759999999998</v>
      </c>
      <c r="P8" s="292">
        <v>7012.4390000000003</v>
      </c>
      <c r="Q8" s="292">
        <v>7558.1019999999999</v>
      </c>
      <c r="R8" s="292">
        <v>8013.37</v>
      </c>
      <c r="S8" s="292">
        <v>7740.0770000000002</v>
      </c>
      <c r="T8" s="292">
        <v>8181.9719999999998</v>
      </c>
      <c r="V8" s="195" t="s">
        <v>4</v>
      </c>
      <c r="W8" s="197"/>
      <c r="X8" s="213" t="s">
        <v>28</v>
      </c>
      <c r="Y8" s="292">
        <f t="shared" si="1"/>
        <v>-0.35599857594561218</v>
      </c>
      <c r="Z8" s="292">
        <f t="shared" si="2"/>
        <v>-0.506264656432868</v>
      </c>
      <c r="AA8" s="292">
        <f t="shared" si="3"/>
        <v>-0.67513698163543867</v>
      </c>
      <c r="AB8" s="292">
        <f t="shared" si="4"/>
        <v>-0.67237915163781059</v>
      </c>
      <c r="AC8" s="292">
        <f t="shared" si="5"/>
        <v>-0.59002210052080506</v>
      </c>
      <c r="AD8" s="292">
        <f t="shared" si="6"/>
        <v>-0.68269932254502408</v>
      </c>
      <c r="AE8" s="292">
        <f t="shared" si="7"/>
        <v>-0.66287483819940385</v>
      </c>
      <c r="AF8" s="292">
        <f t="shared" si="8"/>
        <v>-0.68893052237738461</v>
      </c>
      <c r="AG8" s="292">
        <f t="shared" si="9"/>
        <v>-0.67762500873186715</v>
      </c>
      <c r="AH8" s="292">
        <f t="shared" si="10"/>
        <v>-0.63164731338393731</v>
      </c>
      <c r="AI8" s="292">
        <f t="shared" si="11"/>
        <v>-0.69225213917394413</v>
      </c>
      <c r="AJ8" s="292">
        <f t="shared" si="12"/>
        <v>-0.66612754566936594</v>
      </c>
      <c r="AK8" s="292">
        <f t="shared" si="13"/>
        <v>-0.71479705085979373</v>
      </c>
      <c r="AL8" s="292">
        <f t="shared" si="14"/>
        <v>-0.63309448352928832</v>
      </c>
      <c r="AM8" s="292">
        <f t="shared" si="15"/>
        <v>-0.50032524586305294</v>
      </c>
      <c r="AN8" s="292">
        <f t="shared" si="16"/>
        <v>-0.62556087856258336</v>
      </c>
      <c r="AO8" s="292">
        <f t="shared" si="17"/>
        <v>-0.57932883050404749</v>
      </c>
    </row>
    <row r="9" spans="1:41">
      <c r="A9" s="195" t="s">
        <v>29</v>
      </c>
      <c r="B9" s="197"/>
      <c r="C9" s="213" t="s">
        <v>28</v>
      </c>
      <c r="D9" s="292">
        <v>4106.0730000000003</v>
      </c>
      <c r="E9" s="292">
        <v>4035.7359999999999</v>
      </c>
      <c r="F9" s="292">
        <v>4508.6959999999999</v>
      </c>
      <c r="G9" s="292">
        <v>4656.0950000000003</v>
      </c>
      <c r="H9" s="292">
        <v>4785.848</v>
      </c>
      <c r="I9" s="292">
        <v>4618.5</v>
      </c>
      <c r="J9" s="292">
        <v>4661.3559999999998</v>
      </c>
      <c r="K9" s="292">
        <v>4763.1710000000003</v>
      </c>
      <c r="L9" s="292">
        <v>4947.2340000000004</v>
      </c>
      <c r="M9" s="292">
        <v>5043.0349999999999</v>
      </c>
      <c r="N9" s="292">
        <v>5137.143</v>
      </c>
      <c r="O9" s="292">
        <v>5288.6270000000004</v>
      </c>
      <c r="P9" s="292">
        <v>5420.8509999999997</v>
      </c>
      <c r="Q9" s="292">
        <v>5467.8069999999998</v>
      </c>
      <c r="R9" s="292">
        <v>5668.1670000000004</v>
      </c>
      <c r="S9" s="292">
        <v>5772.6419999999998</v>
      </c>
      <c r="T9" s="292">
        <v>5814.4560000000001</v>
      </c>
      <c r="V9" s="195" t="s">
        <v>29</v>
      </c>
      <c r="W9" s="197"/>
      <c r="X9" s="213" t="s">
        <v>28</v>
      </c>
      <c r="Y9" s="292">
        <f t="shared" si="1"/>
        <v>-1.1164115544064745</v>
      </c>
      <c r="Z9" s="292">
        <f t="shared" si="2"/>
        <v>-1.2471221854007164</v>
      </c>
      <c r="AA9" s="292">
        <f t="shared" si="3"/>
        <v>-1.3645677344416383</v>
      </c>
      <c r="AB9" s="292">
        <f t="shared" si="4"/>
        <v>-1.3496596946728709</v>
      </c>
      <c r="AC9" s="292">
        <f t="shared" si="5"/>
        <v>-1.3481411844084812</v>
      </c>
      <c r="AD9" s="292">
        <f t="shared" si="6"/>
        <v>-1.4394240945500063</v>
      </c>
      <c r="AE9" s="292">
        <f t="shared" si="7"/>
        <v>-1.4797597733669861</v>
      </c>
      <c r="AF9" s="292">
        <f t="shared" si="8"/>
        <v>-1.5267964143096808</v>
      </c>
      <c r="AG9" s="292">
        <f t="shared" si="9"/>
        <v>-1.5223844482794462</v>
      </c>
      <c r="AH9" s="292">
        <f t="shared" si="10"/>
        <v>-1.5342015272589895</v>
      </c>
      <c r="AI9" s="292">
        <f t="shared" si="11"/>
        <v>-1.4957832979063479</v>
      </c>
      <c r="AJ9" s="292">
        <f t="shared" si="12"/>
        <v>-1.4665056689714728</v>
      </c>
      <c r="AK9" s="292">
        <f t="shared" si="13"/>
        <v>-1.3101334747176649</v>
      </c>
      <c r="AL9" s="292">
        <f t="shared" si="14"/>
        <v>-1.3656077466184229</v>
      </c>
      <c r="AM9" s="292">
        <f t="shared" si="15"/>
        <v>-1.3394478830135261</v>
      </c>
      <c r="AN9" s="292">
        <f t="shared" si="16"/>
        <v>-1.3149886294769935</v>
      </c>
      <c r="AO9" s="292">
        <f t="shared" si="17"/>
        <v>-1.3224957198279281</v>
      </c>
    </row>
    <row r="10" spans="1:41">
      <c r="A10" s="195" t="s">
        <v>44</v>
      </c>
      <c r="B10" s="197"/>
      <c r="C10" s="213" t="s">
        <v>28</v>
      </c>
      <c r="D10" s="292">
        <v>7766.9639999999999</v>
      </c>
      <c r="E10" s="292">
        <v>8997.5789999999997</v>
      </c>
      <c r="F10" s="292">
        <v>8211.8520000000008</v>
      </c>
      <c r="G10" s="292">
        <v>8641.7099999999991</v>
      </c>
      <c r="H10" s="292">
        <v>8572.1620000000003</v>
      </c>
      <c r="I10" s="292">
        <v>8804.0130000000008</v>
      </c>
      <c r="J10" s="292">
        <v>8847.0159999999996</v>
      </c>
      <c r="K10" s="292">
        <v>9111.1640000000007</v>
      </c>
      <c r="L10" s="292">
        <v>9251.7469999999994</v>
      </c>
      <c r="M10" s="292">
        <v>9380.1149999999998</v>
      </c>
      <c r="N10" s="292">
        <v>9782.6509999999998</v>
      </c>
      <c r="O10" s="292">
        <v>9945.6890000000003</v>
      </c>
      <c r="P10" s="292">
        <v>10066.15</v>
      </c>
      <c r="Q10" s="292">
        <v>9778.4580000000005</v>
      </c>
      <c r="R10" s="292">
        <v>9315.0040000000008</v>
      </c>
      <c r="S10" s="292">
        <v>9337.1790000000001</v>
      </c>
      <c r="T10" s="292">
        <v>9476.5609999999997</v>
      </c>
      <c r="V10" s="195" t="s">
        <v>44</v>
      </c>
      <c r="W10" s="197"/>
      <c r="X10" s="213" t="s">
        <v>28</v>
      </c>
      <c r="Y10" s="292">
        <f t="shared" si="1"/>
        <v>0.3117313697892824</v>
      </c>
      <c r="Z10" s="292">
        <f t="shared" si="2"/>
        <v>0.74032857819409437</v>
      </c>
      <c r="AA10" s="292">
        <f t="shared" si="3"/>
        <v>0.11867988437400061</v>
      </c>
      <c r="AB10" s="292">
        <f t="shared" si="4"/>
        <v>0.2987015745448337</v>
      </c>
      <c r="AC10" s="292">
        <f t="shared" si="5"/>
        <v>0.20440535368564547</v>
      </c>
      <c r="AD10" s="292">
        <f t="shared" si="6"/>
        <v>0.31352713857726933</v>
      </c>
      <c r="AE10" s="292">
        <f t="shared" si="7"/>
        <v>0.2541826086586611</v>
      </c>
      <c r="AF10" s="292">
        <f t="shared" si="8"/>
        <v>0.26564765934581769</v>
      </c>
      <c r="AG10" s="292">
        <f t="shared" si="9"/>
        <v>0.22222283850000751</v>
      </c>
      <c r="AH10" s="292">
        <f t="shared" si="10"/>
        <v>0.13487202587434688</v>
      </c>
      <c r="AI10" s="292">
        <f t="shared" si="11"/>
        <v>0.28829985813628095</v>
      </c>
      <c r="AJ10" s="292">
        <f t="shared" si="12"/>
        <v>0.35427559495292033</v>
      </c>
      <c r="AK10" s="292">
        <f t="shared" si="13"/>
        <v>0.42744917507018465</v>
      </c>
      <c r="AL10" s="292">
        <f t="shared" si="14"/>
        <v>0.14499675181287086</v>
      </c>
      <c r="AM10" s="292">
        <f t="shared" si="15"/>
        <v>-3.4595603403649713E-2</v>
      </c>
      <c r="AN10" s="292">
        <f t="shared" si="16"/>
        <v>-6.5905062822339933E-2</v>
      </c>
      <c r="AO10" s="292">
        <f t="shared" si="17"/>
        <v>-0.17295536562232622</v>
      </c>
    </row>
    <row r="11" spans="1:41" ht="16.5" customHeight="1">
      <c r="A11" s="195" t="s">
        <v>6</v>
      </c>
      <c r="B11" s="197"/>
      <c r="C11" s="213" t="s">
        <v>28</v>
      </c>
      <c r="D11" s="292">
        <v>3982.5520000000001</v>
      </c>
      <c r="E11" s="292">
        <v>4573.8959999999997</v>
      </c>
      <c r="F11" s="292">
        <v>5071.5280000000002</v>
      </c>
      <c r="G11" s="292">
        <v>5088.8630000000003</v>
      </c>
      <c r="H11" s="292">
        <v>5117.5619999999999</v>
      </c>
      <c r="I11" s="292">
        <v>5067.1480000000001</v>
      </c>
      <c r="J11" s="292">
        <v>5193.8310000000001</v>
      </c>
      <c r="K11" s="292">
        <v>5595.2820000000002</v>
      </c>
      <c r="L11" s="292">
        <v>5843.5219999999999</v>
      </c>
      <c r="M11" s="292">
        <v>6161.6890000000003</v>
      </c>
      <c r="N11" s="292">
        <v>6476.308</v>
      </c>
      <c r="O11" s="292">
        <v>6577.7449999999999</v>
      </c>
      <c r="P11" s="292">
        <v>6387.5159999999996</v>
      </c>
      <c r="Q11" s="292">
        <v>6755.598</v>
      </c>
      <c r="R11" s="292">
        <v>6723.7920000000004</v>
      </c>
      <c r="S11" s="292">
        <v>6793.5780000000004</v>
      </c>
      <c r="T11" s="292">
        <v>6999.0010000000002</v>
      </c>
      <c r="V11" s="195" t="s">
        <v>6</v>
      </c>
      <c r="W11" s="197"/>
      <c r="X11" s="213" t="s">
        <v>28</v>
      </c>
      <c r="Y11" s="292">
        <f t="shared" si="1"/>
        <v>-1.1645980866303471</v>
      </c>
      <c r="Z11" s="292">
        <f t="shared" si="2"/>
        <v>-1.0315638731090573</v>
      </c>
      <c r="AA11" s="292">
        <f t="shared" si="3"/>
        <v>-1.1391332067595086</v>
      </c>
      <c r="AB11" s="292">
        <f t="shared" si="4"/>
        <v>-1.1706765240061587</v>
      </c>
      <c r="AC11" s="292">
        <f t="shared" si="5"/>
        <v>-1.212124619924565</v>
      </c>
      <c r="AD11" s="292">
        <f t="shared" si="6"/>
        <v>-1.2515240534224108</v>
      </c>
      <c r="AE11" s="292">
        <f t="shared" si="7"/>
        <v>-1.2591778412776364</v>
      </c>
      <c r="AF11" s="292">
        <f t="shared" si="8"/>
        <v>-1.1837617243795107</v>
      </c>
      <c r="AG11" s="292">
        <f t="shared" si="9"/>
        <v>-1.1591213855699172</v>
      </c>
      <c r="AH11" s="292">
        <f t="shared" si="10"/>
        <v>-1.1037008663288659</v>
      </c>
      <c r="AI11" s="292">
        <f t="shared" si="11"/>
        <v>-0.9814839533218962</v>
      </c>
      <c r="AJ11" s="292">
        <f t="shared" si="12"/>
        <v>-0.96249651010957982</v>
      </c>
      <c r="AK11" s="292">
        <f t="shared" si="13"/>
        <v>-0.94855065041353048</v>
      </c>
      <c r="AL11" s="292">
        <f t="shared" si="14"/>
        <v>-0.91432025485921198</v>
      </c>
      <c r="AM11" s="292">
        <f t="shared" si="15"/>
        <v>-0.96174120523681828</v>
      </c>
      <c r="AN11" s="292">
        <f t="shared" si="16"/>
        <v>-0.95723266279572861</v>
      </c>
      <c r="AO11" s="292">
        <f t="shared" si="17"/>
        <v>-0.95066523466366459</v>
      </c>
    </row>
    <row r="12" spans="1:41">
      <c r="A12" s="195" t="s">
        <v>7</v>
      </c>
      <c r="B12" s="197"/>
      <c r="C12" s="213" t="s">
        <v>28</v>
      </c>
      <c r="D12" s="292">
        <v>9582.3330000000005</v>
      </c>
      <c r="E12" s="292">
        <v>9626.4179999999997</v>
      </c>
      <c r="F12" s="292">
        <v>11624.89</v>
      </c>
      <c r="G12" s="292">
        <v>11371.24</v>
      </c>
      <c r="H12" s="292">
        <v>11545.21</v>
      </c>
      <c r="I12" s="292">
        <v>10961.15</v>
      </c>
      <c r="J12" s="292">
        <v>11628.97</v>
      </c>
      <c r="K12" s="292">
        <v>12252.72</v>
      </c>
      <c r="L12" s="292">
        <v>11858.34</v>
      </c>
      <c r="M12" s="292">
        <v>12250.09</v>
      </c>
      <c r="N12" s="292">
        <v>12509</v>
      </c>
      <c r="O12" s="292">
        <v>12420.38</v>
      </c>
      <c r="P12" s="292">
        <v>11916.33</v>
      </c>
      <c r="Q12" s="292">
        <v>13046.89</v>
      </c>
      <c r="R12" s="292">
        <v>13542.89</v>
      </c>
      <c r="S12" s="292">
        <v>13413.75</v>
      </c>
      <c r="T12" s="292">
        <v>14460.98</v>
      </c>
      <c r="V12" s="195" t="s">
        <v>7</v>
      </c>
      <c r="W12" s="197"/>
      <c r="X12" s="213" t="s">
        <v>28</v>
      </c>
      <c r="Y12" s="292">
        <f t="shared" si="1"/>
        <v>1.019921368386435</v>
      </c>
      <c r="Z12" s="292">
        <f t="shared" si="2"/>
        <v>0.99220808158188745</v>
      </c>
      <c r="AA12" s="292">
        <f t="shared" si="3"/>
        <v>1.4857247743076916</v>
      </c>
      <c r="AB12" s="292">
        <f t="shared" si="4"/>
        <v>1.4275741663952266</v>
      </c>
      <c r="AC12" s="292">
        <f t="shared" si="5"/>
        <v>1.4234789381764366</v>
      </c>
      <c r="AD12" s="292">
        <f t="shared" si="6"/>
        <v>1.2169662066615088</v>
      </c>
      <c r="AE12" s="292">
        <f t="shared" si="7"/>
        <v>1.4066288048250426</v>
      </c>
      <c r="AF12" s="292">
        <f t="shared" si="8"/>
        <v>1.5607425305327931</v>
      </c>
      <c r="AG12" s="292">
        <f t="shared" si="9"/>
        <v>1.278667816472735</v>
      </c>
      <c r="AH12" s="292">
        <f t="shared" si="10"/>
        <v>1.2393477032088318</v>
      </c>
      <c r="AI12" s="292">
        <f t="shared" si="11"/>
        <v>1.3353399941975395</v>
      </c>
      <c r="AJ12" s="292">
        <f t="shared" si="12"/>
        <v>1.3218107076059875</v>
      </c>
      <c r="AK12" s="292">
        <f t="shared" si="13"/>
        <v>1.1195124129768261</v>
      </c>
      <c r="AL12" s="292">
        <f t="shared" si="14"/>
        <v>1.2903708686265001</v>
      </c>
      <c r="AM12" s="292">
        <f t="shared" si="15"/>
        <v>1.4781582391812202</v>
      </c>
      <c r="AN12" s="292">
        <f t="shared" si="16"/>
        <v>1.3626052442388372</v>
      </c>
      <c r="AO12" s="292">
        <f t="shared" si="17"/>
        <v>1.3916613733212957</v>
      </c>
    </row>
    <row r="13" spans="1:41">
      <c r="A13" s="195" t="s">
        <v>9</v>
      </c>
      <c r="B13" s="197"/>
      <c r="C13" s="213" t="s">
        <v>28</v>
      </c>
      <c r="D13" s="292">
        <v>2288.328</v>
      </c>
      <c r="E13" s="292">
        <v>2904.6109999999999</v>
      </c>
      <c r="F13" s="292">
        <v>4311.4780000000001</v>
      </c>
      <c r="G13" s="292">
        <v>4396.3310000000001</v>
      </c>
      <c r="H13" s="292">
        <v>4865.8530000000001</v>
      </c>
      <c r="I13" s="292">
        <v>4730.2619999999997</v>
      </c>
      <c r="J13" s="292">
        <v>4934.2830000000004</v>
      </c>
      <c r="K13" s="292">
        <v>5494.1080000000002</v>
      </c>
      <c r="L13" s="292">
        <v>6209.4830000000002</v>
      </c>
      <c r="M13" s="292">
        <v>5978.9960000000001</v>
      </c>
      <c r="N13" s="292">
        <v>5861.0649999999996</v>
      </c>
      <c r="O13" s="292">
        <v>5634.1</v>
      </c>
      <c r="P13" s="292">
        <v>4999.866</v>
      </c>
      <c r="Q13" s="292">
        <v>5376.2790000000005</v>
      </c>
      <c r="R13" s="292">
        <v>5761.3010000000004</v>
      </c>
      <c r="S13" s="292">
        <v>5302.308</v>
      </c>
      <c r="T13" s="292">
        <v>5498.7939999999999</v>
      </c>
      <c r="V13" s="195" t="s">
        <v>9</v>
      </c>
      <c r="W13" s="197"/>
      <c r="X13" s="213" t="s">
        <v>28</v>
      </c>
      <c r="Y13" s="292">
        <f t="shared" si="1"/>
        <v>-1.8255284496492497</v>
      </c>
      <c r="Z13" s="292">
        <f t="shared" si="2"/>
        <v>-1.7001907820836788</v>
      </c>
      <c r="AA13" s="292">
        <f t="shared" si="3"/>
        <v>-1.4435606607152227</v>
      </c>
      <c r="AB13" s="292">
        <f t="shared" si="4"/>
        <v>-1.4570922782859566</v>
      </c>
      <c r="AC13" s="292">
        <f t="shared" si="5"/>
        <v>-1.3153358001270348</v>
      </c>
      <c r="AD13" s="292">
        <f t="shared" si="6"/>
        <v>-1.392616609848186</v>
      </c>
      <c r="AE13" s="292">
        <f t="shared" si="7"/>
        <v>-1.3666976296431492</v>
      </c>
      <c r="AF13" s="292">
        <f t="shared" si="8"/>
        <v>-1.2254703326288849</v>
      </c>
      <c r="AG13" s="292">
        <f t="shared" si="9"/>
        <v>-1.0107983982129047</v>
      </c>
      <c r="AH13" s="292">
        <f t="shared" si="10"/>
        <v>-1.1740080902312586</v>
      </c>
      <c r="AI13" s="292">
        <f t="shared" si="11"/>
        <v>-1.2177648236106</v>
      </c>
      <c r="AJ13" s="292">
        <f t="shared" si="12"/>
        <v>-1.3314353680839708</v>
      </c>
      <c r="AK13" s="292">
        <f t="shared" si="13"/>
        <v>-1.4676036896211484</v>
      </c>
      <c r="AL13" s="292">
        <f t="shared" si="14"/>
        <v>-1.3976823934716287</v>
      </c>
      <c r="AM13" s="292">
        <f t="shared" si="15"/>
        <v>-1.3061241802516022</v>
      </c>
      <c r="AN13" s="292">
        <f t="shared" si="16"/>
        <v>-1.4798028733013526</v>
      </c>
      <c r="AO13" s="292">
        <f t="shared" si="17"/>
        <v>-1.421582503874057</v>
      </c>
    </row>
    <row r="14" spans="1:41">
      <c r="A14" s="195" t="s">
        <v>25</v>
      </c>
      <c r="B14" s="197"/>
      <c r="C14" s="213" t="s">
        <v>28</v>
      </c>
      <c r="D14" s="292">
        <v>4884.2740000000003</v>
      </c>
      <c r="E14" s="292">
        <v>4687.4949999999999</v>
      </c>
      <c r="F14" s="292">
        <v>5379.3289999999997</v>
      </c>
      <c r="G14" s="292">
        <v>5368.9989999999998</v>
      </c>
      <c r="H14" s="292">
        <v>5194.5839999999998</v>
      </c>
      <c r="I14" s="292">
        <v>5022.241</v>
      </c>
      <c r="J14" s="292">
        <v>5167.17</v>
      </c>
      <c r="K14" s="292">
        <v>5754.3829999999998</v>
      </c>
      <c r="L14" s="292">
        <v>5497.348</v>
      </c>
      <c r="M14" s="292">
        <v>5862</v>
      </c>
      <c r="N14" s="292">
        <v>6151.4480000000003</v>
      </c>
      <c r="O14" s="292">
        <v>5979.7359999999999</v>
      </c>
      <c r="P14" s="292">
        <v>5619.5630000000001</v>
      </c>
      <c r="Q14" s="292">
        <v>5991.7709999999997</v>
      </c>
      <c r="R14" s="292">
        <v>6122.2889999999998</v>
      </c>
      <c r="S14" s="292">
        <v>6242.0969999999998</v>
      </c>
      <c r="T14" s="292">
        <v>5983.6959999999999</v>
      </c>
      <c r="V14" s="195" t="s">
        <v>25</v>
      </c>
      <c r="W14" s="197"/>
      <c r="X14" s="213" t="s">
        <v>28</v>
      </c>
      <c r="Y14" s="292">
        <f t="shared" si="1"/>
        <v>-0.812829106376183</v>
      </c>
      <c r="Z14" s="292">
        <f t="shared" si="2"/>
        <v>-0.98606214738061171</v>
      </c>
      <c r="AA14" s="292">
        <f t="shared" si="3"/>
        <v>-1.0158477982271457</v>
      </c>
      <c r="AB14" s="292">
        <f t="shared" si="4"/>
        <v>-1.0548185365905227</v>
      </c>
      <c r="AC14" s="292">
        <f t="shared" si="5"/>
        <v>-1.1805423899623679</v>
      </c>
      <c r="AD14" s="292">
        <f t="shared" si="6"/>
        <v>-1.2703317314838687</v>
      </c>
      <c r="AE14" s="292">
        <f t="shared" si="7"/>
        <v>-1.2702223689858558</v>
      </c>
      <c r="AF14" s="292">
        <f t="shared" si="8"/>
        <v>-1.1181729240841416</v>
      </c>
      <c r="AG14" s="292">
        <f t="shared" si="9"/>
        <v>-1.2994247562168617</v>
      </c>
      <c r="AH14" s="292">
        <f t="shared" si="10"/>
        <v>-1.2190326065930477</v>
      </c>
      <c r="AI14" s="292">
        <f t="shared" si="11"/>
        <v>-1.106244744622225</v>
      </c>
      <c r="AJ14" s="292">
        <f t="shared" si="12"/>
        <v>-1.1963013387457806</v>
      </c>
      <c r="AK14" s="292">
        <f t="shared" si="13"/>
        <v>-1.2358048849961758</v>
      </c>
      <c r="AL14" s="292">
        <f t="shared" si="14"/>
        <v>-1.1819922380986994</v>
      </c>
      <c r="AM14" s="292">
        <f t="shared" si="15"/>
        <v>-1.1769612879392204</v>
      </c>
      <c r="AN14" s="292">
        <f t="shared" si="16"/>
        <v>-1.1504824044654813</v>
      </c>
      <c r="AO14" s="292">
        <f t="shared" si="17"/>
        <v>-1.2693710252749986</v>
      </c>
    </row>
    <row r="15" spans="1:41">
      <c r="A15" s="195" t="s">
        <v>11</v>
      </c>
      <c r="B15" s="197"/>
      <c r="C15" s="213" t="s">
        <v>28</v>
      </c>
      <c r="D15" s="292">
        <v>7507.6679999999997</v>
      </c>
      <c r="E15" s="292">
        <v>7562.3639999999996</v>
      </c>
      <c r="F15" s="292">
        <v>8213.473</v>
      </c>
      <c r="G15" s="292">
        <v>8096.9589999999998</v>
      </c>
      <c r="H15" s="292">
        <v>8167.68</v>
      </c>
      <c r="I15" s="292">
        <v>8089.4080000000004</v>
      </c>
      <c r="J15" s="292">
        <v>8194.7289999999994</v>
      </c>
      <c r="K15" s="292">
        <v>8285.8449999999993</v>
      </c>
      <c r="L15" s="292">
        <v>8612.9310000000005</v>
      </c>
      <c r="M15" s="292">
        <v>8923.4169999999995</v>
      </c>
      <c r="N15" s="292">
        <v>8899.6039999999994</v>
      </c>
      <c r="O15" s="292">
        <v>9025.7049999999999</v>
      </c>
      <c r="P15" s="292">
        <v>8918.7479999999996</v>
      </c>
      <c r="Q15" s="292">
        <v>9460.8760000000002</v>
      </c>
      <c r="R15" s="292">
        <v>9455.2019999999993</v>
      </c>
      <c r="S15" s="292">
        <v>9483.8089999999993</v>
      </c>
      <c r="T15" s="292">
        <v>9940.5010000000002</v>
      </c>
      <c r="V15" s="195" t="s">
        <v>11</v>
      </c>
      <c r="W15" s="197"/>
      <c r="X15" s="213" t="s">
        <v>28</v>
      </c>
      <c r="Y15" s="292">
        <f t="shared" si="1"/>
        <v>0.21057792171550382</v>
      </c>
      <c r="Z15" s="292">
        <f t="shared" si="2"/>
        <v>0.16545767887851212</v>
      </c>
      <c r="AA15" s="292">
        <f t="shared" si="3"/>
        <v>0.11932915337322693</v>
      </c>
      <c r="AB15" s="292">
        <f t="shared" si="4"/>
        <v>7.3404738355785606E-2</v>
      </c>
      <c r="AC15" s="292">
        <f t="shared" si="5"/>
        <v>3.8550876528867552E-2</v>
      </c>
      <c r="AD15" s="292">
        <f t="shared" si="6"/>
        <v>1.4240595697360121E-2</v>
      </c>
      <c r="AE15" s="292">
        <f t="shared" si="7"/>
        <v>-1.6032381222113701E-2</v>
      </c>
      <c r="AF15" s="292">
        <f t="shared" si="8"/>
        <v>-7.4587053641366211E-2</v>
      </c>
      <c r="AG15" s="292">
        <f t="shared" si="9"/>
        <v>-3.6687530341090603E-2</v>
      </c>
      <c r="AH15" s="292">
        <f t="shared" si="10"/>
        <v>-4.0882756967770176E-2</v>
      </c>
      <c r="AI15" s="292">
        <f t="shared" si="11"/>
        <v>-5.082974377032997E-2</v>
      </c>
      <c r="AJ15" s="292">
        <f t="shared" si="12"/>
        <v>-5.4124723973145786E-3</v>
      </c>
      <c r="AK15" s="292">
        <f t="shared" si="13"/>
        <v>-1.7386570869872056E-3</v>
      </c>
      <c r="AL15" s="292">
        <f t="shared" si="14"/>
        <v>3.3704792008932311E-2</v>
      </c>
      <c r="AM15" s="292">
        <f t="shared" si="15"/>
        <v>1.5567779247327961E-2</v>
      </c>
      <c r="AN15" s="292">
        <f t="shared" si="16"/>
        <v>-1.452303946879616E-2</v>
      </c>
      <c r="AO15" s="292">
        <f t="shared" si="17"/>
        <v>-2.7323890847532055E-2</v>
      </c>
    </row>
    <row r="16" spans="1:41">
      <c r="A16" s="217" t="s">
        <v>8</v>
      </c>
      <c r="B16" s="218"/>
      <c r="C16" s="213" t="s">
        <v>28</v>
      </c>
      <c r="D16" s="292">
        <v>6938.1949999999997</v>
      </c>
      <c r="E16" s="292">
        <v>8009.3810000000003</v>
      </c>
      <c r="F16" s="292">
        <v>8804.67</v>
      </c>
      <c r="G16" s="292">
        <v>8693.1530000000002</v>
      </c>
      <c r="H16" s="292">
        <v>8892.7340000000004</v>
      </c>
      <c r="I16" s="292">
        <v>8876.3510000000006</v>
      </c>
      <c r="J16" s="292">
        <v>8916.8690000000006</v>
      </c>
      <c r="K16" s="292">
        <v>9046.0879999999997</v>
      </c>
      <c r="L16" s="292">
        <v>9127.4349999999995</v>
      </c>
      <c r="M16" s="292">
        <v>9956.1779999999999</v>
      </c>
      <c r="N16" s="292">
        <v>9955.6530000000002</v>
      </c>
      <c r="O16" s="292">
        <v>10032.35</v>
      </c>
      <c r="P16" s="292">
        <v>9917.1910000000007</v>
      </c>
      <c r="Q16" s="292">
        <v>10816.82</v>
      </c>
      <c r="R16" s="292">
        <v>10820.33</v>
      </c>
      <c r="S16" s="292">
        <v>10652.64</v>
      </c>
      <c r="T16" s="292">
        <v>11323.78</v>
      </c>
      <c r="V16" s="217" t="s">
        <v>8</v>
      </c>
      <c r="W16" s="218"/>
      <c r="X16" s="213" t="s">
        <v>28</v>
      </c>
      <c r="Y16" s="292">
        <f t="shared" si="1"/>
        <v>-1.1578060385719742E-2</v>
      </c>
      <c r="Z16" s="292">
        <f t="shared" si="2"/>
        <v>0.34450894631882878</v>
      </c>
      <c r="AA16" s="292">
        <f t="shared" si="3"/>
        <v>0.35612488720160174</v>
      </c>
      <c r="AB16" s="292">
        <f t="shared" si="4"/>
        <v>0.31997724938356453</v>
      </c>
      <c r="AC16" s="292">
        <f t="shared" si="5"/>
        <v>0.33585323381653542</v>
      </c>
      <c r="AD16" s="292">
        <f t="shared" si="6"/>
        <v>0.3438233021065572</v>
      </c>
      <c r="AE16" s="292">
        <f t="shared" si="7"/>
        <v>0.28311976007842266</v>
      </c>
      <c r="AF16" s="292">
        <f t="shared" si="8"/>
        <v>0.2388203184238781</v>
      </c>
      <c r="AG16" s="292">
        <f t="shared" si="9"/>
        <v>0.17183952660522933</v>
      </c>
      <c r="AH16" s="292">
        <f t="shared" si="10"/>
        <v>0.356563006496943</v>
      </c>
      <c r="AI16" s="292">
        <f t="shared" si="11"/>
        <v>0.35474037533304126</v>
      </c>
      <c r="AJ16" s="292">
        <f t="shared" si="12"/>
        <v>0.38815762725417635</v>
      </c>
      <c r="AK16" s="292">
        <f t="shared" si="13"/>
        <v>0.37173078666725379</v>
      </c>
      <c r="AL16" s="292">
        <f t="shared" si="14"/>
        <v>0.50887550427975192</v>
      </c>
      <c r="AM16" s="292">
        <f t="shared" si="15"/>
        <v>0.50401581867417156</v>
      </c>
      <c r="AN16" s="292">
        <f t="shared" si="16"/>
        <v>0.39505823133762991</v>
      </c>
      <c r="AO16" s="292">
        <f t="shared" si="17"/>
        <v>0.40688950052851297</v>
      </c>
    </row>
    <row r="17" spans="1:41">
      <c r="A17" s="195" t="s">
        <v>30</v>
      </c>
      <c r="B17" s="197"/>
      <c r="C17" s="213" t="s">
        <v>28</v>
      </c>
      <c r="D17" s="292">
        <v>9925.3940000000002</v>
      </c>
      <c r="E17" s="292">
        <v>9983.4320000000007</v>
      </c>
      <c r="F17" s="292">
        <v>9997.3430000000008</v>
      </c>
      <c r="G17" s="292">
        <v>10069.299999999999</v>
      </c>
      <c r="H17" s="292">
        <v>10347.209999999999</v>
      </c>
      <c r="I17" s="292">
        <v>10639.3</v>
      </c>
      <c r="J17" s="292">
        <v>10966.17</v>
      </c>
      <c r="K17" s="292">
        <v>10833</v>
      </c>
      <c r="L17" s="292">
        <v>11454.41</v>
      </c>
      <c r="M17" s="292">
        <v>11831.76</v>
      </c>
      <c r="N17" s="292">
        <v>11713.84</v>
      </c>
      <c r="O17" s="292">
        <v>11584.97</v>
      </c>
      <c r="P17" s="292">
        <v>11673.67</v>
      </c>
      <c r="Q17" s="292">
        <v>10948.28</v>
      </c>
      <c r="R17" s="292">
        <v>10220.879999999999</v>
      </c>
      <c r="S17" s="292">
        <v>11230.87</v>
      </c>
      <c r="T17" s="292">
        <v>11781.26</v>
      </c>
      <c r="V17" s="195" t="s">
        <v>30</v>
      </c>
      <c r="W17" s="197"/>
      <c r="X17" s="213" t="s">
        <v>28</v>
      </c>
      <c r="Y17" s="292">
        <f t="shared" si="1"/>
        <v>1.1537522144065762</v>
      </c>
      <c r="Z17" s="292">
        <f t="shared" si="2"/>
        <v>1.1352089276211594</v>
      </c>
      <c r="AA17" s="292">
        <f t="shared" si="3"/>
        <v>0.8338334653105729</v>
      </c>
      <c r="AB17" s="292">
        <f t="shared" si="4"/>
        <v>0.88912088607454842</v>
      </c>
      <c r="AC17" s="292">
        <f t="shared" si="5"/>
        <v>0.93224901043226016</v>
      </c>
      <c r="AD17" s="292">
        <f t="shared" si="6"/>
        <v>1.0821709367908825</v>
      </c>
      <c r="AE17" s="292">
        <f t="shared" si="7"/>
        <v>1.1320587224947536</v>
      </c>
      <c r="AF17" s="292">
        <f t="shared" si="8"/>
        <v>0.9754681981568708</v>
      </c>
      <c r="AG17" s="292">
        <f t="shared" si="9"/>
        <v>1.1149560977838089</v>
      </c>
      <c r="AH17" s="292">
        <f t="shared" si="10"/>
        <v>1.0783583879362824</v>
      </c>
      <c r="AI17" s="292">
        <f t="shared" si="11"/>
        <v>1.0299629369717513</v>
      </c>
      <c r="AJ17" s="292">
        <f t="shared" si="12"/>
        <v>0.99518871380494367</v>
      </c>
      <c r="AK17" s="292">
        <f t="shared" si="13"/>
        <v>1.0287449928823351</v>
      </c>
      <c r="AL17" s="292">
        <f t="shared" si="14"/>
        <v>0.55494373558954235</v>
      </c>
      <c r="AM17" s="292">
        <f t="shared" si="15"/>
        <v>0.28953030725368817</v>
      </c>
      <c r="AN17" s="292">
        <f t="shared" si="16"/>
        <v>0.597681346414489</v>
      </c>
      <c r="AO17" s="292">
        <f t="shared" si="17"/>
        <v>0.55049317143417464</v>
      </c>
    </row>
    <row r="18" spans="1:41">
      <c r="A18" s="195" t="s">
        <v>17</v>
      </c>
      <c r="B18" s="197"/>
      <c r="C18" s="213" t="s">
        <v>28</v>
      </c>
      <c r="D18" s="292">
        <v>6016.4579999999996</v>
      </c>
      <c r="E18" s="292">
        <v>5890.7349999999997</v>
      </c>
      <c r="F18" s="292">
        <v>7069.1419999999998</v>
      </c>
      <c r="G18" s="292">
        <v>7169.12</v>
      </c>
      <c r="H18" s="292">
        <v>7489.4269999999997</v>
      </c>
      <c r="I18" s="292">
        <v>7618.0829999999996</v>
      </c>
      <c r="J18" s="292">
        <v>8014.81</v>
      </c>
      <c r="K18" s="292">
        <v>7914.8209999999999</v>
      </c>
      <c r="L18" s="292">
        <v>8282.8240000000005</v>
      </c>
      <c r="M18" s="292">
        <v>8504.0650000000005</v>
      </c>
      <c r="N18" s="292">
        <v>8660.1620000000003</v>
      </c>
      <c r="O18" s="292">
        <v>8614.3909999999996</v>
      </c>
      <c r="P18" s="292">
        <v>8400.9009999999998</v>
      </c>
      <c r="Q18" s="292">
        <v>8792.0429999999997</v>
      </c>
      <c r="R18" s="292">
        <v>9169.6530000000002</v>
      </c>
      <c r="S18" s="292">
        <v>9748.6830000000009</v>
      </c>
      <c r="T18" s="292">
        <v>10081.11</v>
      </c>
      <c r="V18" s="195" t="s">
        <v>17</v>
      </c>
      <c r="W18" s="197"/>
      <c r="X18" s="213" t="s">
        <v>28</v>
      </c>
      <c r="Y18" s="292">
        <f t="shared" si="1"/>
        <v>-0.37115505257680786</v>
      </c>
      <c r="Z18" s="292">
        <f t="shared" si="2"/>
        <v>-0.50410811199742445</v>
      </c>
      <c r="AA18" s="292">
        <f t="shared" si="3"/>
        <v>-0.33901670915239135</v>
      </c>
      <c r="AB18" s="292">
        <f t="shared" si="4"/>
        <v>-0.31032873105099007</v>
      </c>
      <c r="AC18" s="292">
        <f t="shared" si="5"/>
        <v>-0.23956112028438054</v>
      </c>
      <c r="AD18" s="292">
        <f t="shared" si="6"/>
        <v>-0.18315688937883348</v>
      </c>
      <c r="AE18" s="292">
        <f t="shared" si="7"/>
        <v>-9.0565233730838871E-2</v>
      </c>
      <c r="AF18" s="292">
        <f t="shared" si="8"/>
        <v>-0.22754032886144054</v>
      </c>
      <c r="AG18" s="292">
        <f t="shared" si="9"/>
        <v>-0.17047899005253883</v>
      </c>
      <c r="AH18" s="292">
        <f t="shared" si="10"/>
        <v>-0.20226537676117246</v>
      </c>
      <c r="AI18" s="292">
        <f t="shared" si="11"/>
        <v>-0.14278619698258524</v>
      </c>
      <c r="AJ18" s="292">
        <f t="shared" si="12"/>
        <v>-0.16622476666992644</v>
      </c>
      <c r="AK18" s="292">
        <f t="shared" si="13"/>
        <v>-0.1954402815560877</v>
      </c>
      <c r="AL18" s="292">
        <f t="shared" si="14"/>
        <v>-0.20067793544900805</v>
      </c>
      <c r="AM18" s="292">
        <f t="shared" si="15"/>
        <v>-8.6602749238129259E-2</v>
      </c>
      <c r="AN18" s="292">
        <f t="shared" si="16"/>
        <v>7.829399697495143E-2</v>
      </c>
      <c r="AO18" s="292">
        <f t="shared" si="17"/>
        <v>1.6813489064976164E-2</v>
      </c>
    </row>
    <row r="19" spans="1:41">
      <c r="A19" s="195" t="s">
        <v>31</v>
      </c>
      <c r="B19" s="197"/>
      <c r="C19" s="213" t="s">
        <v>28</v>
      </c>
      <c r="D19" s="292">
        <v>3199.26</v>
      </c>
      <c r="E19" s="292">
        <v>3332.1660000000002</v>
      </c>
      <c r="F19" s="292">
        <v>3013.4259999999999</v>
      </c>
      <c r="G19" s="292">
        <v>3231.8150000000001</v>
      </c>
      <c r="H19" s="292">
        <v>3153.5390000000002</v>
      </c>
      <c r="I19" s="292">
        <v>3239.6260000000002</v>
      </c>
      <c r="J19" s="292">
        <v>3543.6689999999999</v>
      </c>
      <c r="K19" s="292">
        <v>3695.6970000000001</v>
      </c>
      <c r="L19" s="292">
        <v>3109.194</v>
      </c>
      <c r="M19" s="292">
        <v>2866.393</v>
      </c>
      <c r="N19" s="292">
        <v>2574.4859999999999</v>
      </c>
      <c r="O19" s="292">
        <v>2365.0239999999999</v>
      </c>
      <c r="P19" s="292">
        <v>2268.3989999999999</v>
      </c>
      <c r="Q19" s="292">
        <v>2162.3420000000001</v>
      </c>
      <c r="R19" s="292">
        <v>2241.4299999999998</v>
      </c>
      <c r="S19" s="292">
        <v>2237.39</v>
      </c>
      <c r="T19" s="292">
        <v>2329.1210000000001</v>
      </c>
      <c r="V19" s="195" t="s">
        <v>31</v>
      </c>
      <c r="W19" s="197"/>
      <c r="X19" s="213" t="s">
        <v>28</v>
      </c>
      <c r="Y19" s="292">
        <f t="shared" si="1"/>
        <v>-1.4701665745692511</v>
      </c>
      <c r="Z19" s="292">
        <f t="shared" si="2"/>
        <v>-1.5289349581431027</v>
      </c>
      <c r="AA19" s="292">
        <f t="shared" si="3"/>
        <v>-1.9634773312791629</v>
      </c>
      <c r="AB19" s="292">
        <f t="shared" si="4"/>
        <v>-1.9387100641946116</v>
      </c>
      <c r="AC19" s="292">
        <f t="shared" si="5"/>
        <v>-2.0174559023769025</v>
      </c>
      <c r="AD19" s="292">
        <f t="shared" si="6"/>
        <v>-2.0169157613127515</v>
      </c>
      <c r="AE19" s="292">
        <f t="shared" si="7"/>
        <v>-1.9427703521380997</v>
      </c>
      <c r="AF19" s="292">
        <f t="shared" si="8"/>
        <v>-1.9668586326898232</v>
      </c>
      <c r="AG19" s="292">
        <f t="shared" si="9"/>
        <v>-2.2673370079283797</v>
      </c>
      <c r="AH19" s="292">
        <f t="shared" si="10"/>
        <v>-2.3718562619743397</v>
      </c>
      <c r="AI19" s="292">
        <f t="shared" si="11"/>
        <v>-2.4799583737892728</v>
      </c>
      <c r="AJ19" s="292">
        <f t="shared" si="12"/>
        <v>-2.6095528445412097</v>
      </c>
      <c r="AK19" s="292">
        <f t="shared" si="13"/>
        <v>-2.4893139536252673</v>
      </c>
      <c r="AL19" s="292">
        <f t="shared" si="14"/>
        <v>-2.5239595358046025</v>
      </c>
      <c r="AM19" s="292">
        <f t="shared" si="15"/>
        <v>-2.5655475376110606</v>
      </c>
      <c r="AN19" s="292">
        <f t="shared" si="16"/>
        <v>-2.5538101586638127</v>
      </c>
      <c r="AO19" s="292">
        <f t="shared" si="17"/>
        <v>-2.4165477009767979</v>
      </c>
    </row>
    <row r="20" spans="1:41">
      <c r="A20" s="195" t="s">
        <v>32</v>
      </c>
      <c r="B20" s="197"/>
      <c r="C20" s="213" t="s">
        <v>28</v>
      </c>
      <c r="D20" s="292">
        <v>7306.7960000000003</v>
      </c>
      <c r="E20" s="292">
        <v>8525.8889999999992</v>
      </c>
      <c r="F20" s="292">
        <v>10631.67</v>
      </c>
      <c r="G20" s="292">
        <v>10815.39</v>
      </c>
      <c r="H20" s="292">
        <v>11426.6</v>
      </c>
      <c r="I20" s="292">
        <v>12159.58</v>
      </c>
      <c r="J20" s="292">
        <v>12314.58</v>
      </c>
      <c r="K20" s="292">
        <v>13011.48</v>
      </c>
      <c r="L20" s="292">
        <v>13777.07</v>
      </c>
      <c r="M20" s="292">
        <v>14159.97</v>
      </c>
      <c r="N20" s="292">
        <v>14077.57</v>
      </c>
      <c r="O20" s="292">
        <v>13733.84</v>
      </c>
      <c r="P20" s="292">
        <v>13679.88</v>
      </c>
      <c r="Q20" s="292">
        <v>15355.42</v>
      </c>
      <c r="R20" s="292">
        <v>15386.67</v>
      </c>
      <c r="S20" s="292">
        <v>15738.15</v>
      </c>
      <c r="T20" s="292">
        <v>16926.89</v>
      </c>
      <c r="V20" s="195" t="s">
        <v>32</v>
      </c>
      <c r="W20" s="197"/>
      <c r="X20" s="213" t="s">
        <v>28</v>
      </c>
      <c r="Y20" s="292">
        <f t="shared" si="1"/>
        <v>0.13221614435883045</v>
      </c>
      <c r="Z20" s="292">
        <f t="shared" si="2"/>
        <v>0.55139461742991114</v>
      </c>
      <c r="AA20" s="292">
        <f t="shared" si="3"/>
        <v>1.0879043206297834</v>
      </c>
      <c r="AB20" s="292">
        <f t="shared" si="4"/>
        <v>1.1976870319141837</v>
      </c>
      <c r="AC20" s="292">
        <f t="shared" si="5"/>
        <v>1.3748438949963562</v>
      </c>
      <c r="AD20" s="292">
        <f t="shared" si="6"/>
        <v>1.7188854089950629</v>
      </c>
      <c r="AE20" s="292">
        <f t="shared" si="7"/>
        <v>1.6906481080031808</v>
      </c>
      <c r="AF20" s="292">
        <f t="shared" si="8"/>
        <v>1.8735385413191137</v>
      </c>
      <c r="AG20" s="292">
        <f t="shared" si="9"/>
        <v>2.0563238113233351</v>
      </c>
      <c r="AH20" s="292">
        <f t="shared" si="10"/>
        <v>1.9743422612198196</v>
      </c>
      <c r="AI20" s="292">
        <f t="shared" si="11"/>
        <v>1.9377411344116531</v>
      </c>
      <c r="AJ20" s="292">
        <f t="shared" si="12"/>
        <v>1.8353369090854041</v>
      </c>
      <c r="AK20" s="292">
        <f t="shared" si="13"/>
        <v>1.7791715397700338</v>
      </c>
      <c r="AL20" s="292">
        <f t="shared" si="14"/>
        <v>2.0993613906528936</v>
      </c>
      <c r="AM20" s="292">
        <f t="shared" si="15"/>
        <v>2.1378698018584386</v>
      </c>
      <c r="AN20" s="292">
        <f t="shared" si="16"/>
        <v>2.1771205213511458</v>
      </c>
      <c r="AO20" s="292">
        <f t="shared" si="17"/>
        <v>2.165714289564586</v>
      </c>
    </row>
    <row r="21" spans="1:41">
      <c r="A21" s="217" t="s">
        <v>45</v>
      </c>
      <c r="B21" s="218"/>
      <c r="C21" s="213" t="s">
        <v>28</v>
      </c>
      <c r="D21" s="292">
        <v>7754.5330000000004</v>
      </c>
      <c r="E21" s="292">
        <v>7937.1260000000002</v>
      </c>
      <c r="F21" s="292">
        <v>8785.9259999999995</v>
      </c>
      <c r="G21" s="292">
        <v>8388.9879999999994</v>
      </c>
      <c r="H21" s="292">
        <v>8532.5120000000006</v>
      </c>
      <c r="I21" s="292">
        <v>8229.8009999999995</v>
      </c>
      <c r="J21" s="292">
        <v>8882.518</v>
      </c>
      <c r="K21" s="292">
        <v>9659.991</v>
      </c>
      <c r="L21" s="292">
        <v>9271.6360000000004</v>
      </c>
      <c r="M21" s="292">
        <v>9614.68</v>
      </c>
      <c r="N21" s="292">
        <v>9015.8050000000003</v>
      </c>
      <c r="O21" s="292">
        <v>9706.3240000000005</v>
      </c>
      <c r="P21" s="292">
        <v>9499.2780000000002</v>
      </c>
      <c r="Q21" s="292">
        <v>9999.0259999999998</v>
      </c>
      <c r="R21" s="292">
        <v>9810.5570000000007</v>
      </c>
      <c r="S21" s="292">
        <v>10266.719999999999</v>
      </c>
      <c r="T21" s="292">
        <v>10768.34</v>
      </c>
      <c r="V21" s="217" t="s">
        <v>45</v>
      </c>
      <c r="W21" s="218"/>
      <c r="X21" s="213" t="s">
        <v>28</v>
      </c>
      <c r="Y21" s="292">
        <f t="shared" si="1"/>
        <v>0.30688193704444605</v>
      </c>
      <c r="Z21" s="292">
        <f t="shared" si="2"/>
        <v>0.31556743105453217</v>
      </c>
      <c r="AA21" s="292">
        <f t="shared" si="3"/>
        <v>0.34861723876143846</v>
      </c>
      <c r="AB21" s="292">
        <f t="shared" si="4"/>
        <v>0.19418140471427142</v>
      </c>
      <c r="AC21" s="292">
        <f t="shared" si="5"/>
        <v>0.18814720123568185</v>
      </c>
      <c r="AD21" s="292">
        <f t="shared" si="6"/>
        <v>7.3039142607245727E-2</v>
      </c>
      <c r="AE21" s="292">
        <f t="shared" si="7"/>
        <v>0.26888958974328697</v>
      </c>
      <c r="AF21" s="292">
        <f t="shared" si="8"/>
        <v>0.49189956536593432</v>
      </c>
      <c r="AG21" s="292">
        <f t="shared" si="9"/>
        <v>0.23028379552970132</v>
      </c>
      <c r="AH21" s="292">
        <f t="shared" si="10"/>
        <v>0.22514157081949934</v>
      </c>
      <c r="AI21" s="292">
        <f t="shared" si="11"/>
        <v>-6.2033548338969275E-3</v>
      </c>
      <c r="AJ21" s="292">
        <f t="shared" si="12"/>
        <v>0.26069056060309592</v>
      </c>
      <c r="AK21" s="292">
        <f t="shared" si="13"/>
        <v>0.21540965902384687</v>
      </c>
      <c r="AL21" s="292">
        <f t="shared" si="14"/>
        <v>0.22229157642520725</v>
      </c>
      <c r="AM21" s="292">
        <f t="shared" si="15"/>
        <v>0.14271516253338362</v>
      </c>
      <c r="AN21" s="292">
        <f t="shared" si="16"/>
        <v>0.25982430613405816</v>
      </c>
      <c r="AO21" s="292">
        <f t="shared" si="17"/>
        <v>0.23253603596647554</v>
      </c>
    </row>
    <row r="22" spans="1:41">
      <c r="A22" s="195" t="s">
        <v>12</v>
      </c>
      <c r="B22" s="197"/>
      <c r="C22" s="213" t="s">
        <v>28</v>
      </c>
      <c r="D22" s="292">
        <v>11557.4</v>
      </c>
      <c r="E22" s="292">
        <v>11356.32</v>
      </c>
      <c r="F22" s="292">
        <v>11631.2</v>
      </c>
      <c r="G22" s="292">
        <v>11811.63</v>
      </c>
      <c r="H22" s="292">
        <v>11819.77</v>
      </c>
      <c r="I22" s="292">
        <v>11378.74</v>
      </c>
      <c r="J22" s="292">
        <v>11401.37</v>
      </c>
      <c r="K22" s="292">
        <v>11388.26</v>
      </c>
      <c r="L22" s="292">
        <v>11766.79</v>
      </c>
      <c r="M22" s="292">
        <v>12090.79</v>
      </c>
      <c r="N22" s="292">
        <v>12210.2</v>
      </c>
      <c r="O22" s="292">
        <v>12311.38</v>
      </c>
      <c r="P22" s="292">
        <v>12105.18</v>
      </c>
      <c r="Q22" s="292">
        <v>12401.1</v>
      </c>
      <c r="R22" s="292">
        <v>12468.51</v>
      </c>
      <c r="S22" s="292">
        <v>12718.81</v>
      </c>
      <c r="T22" s="292">
        <v>13467.85</v>
      </c>
      <c r="V22" s="195" t="s">
        <v>12</v>
      </c>
      <c r="W22" s="197"/>
      <c r="X22" s="213" t="s">
        <v>28</v>
      </c>
      <c r="Y22" s="292">
        <f t="shared" si="1"/>
        <v>1.7904108368962979</v>
      </c>
      <c r="Z22" s="292">
        <f t="shared" si="2"/>
        <v>1.6851149411589015</v>
      </c>
      <c r="AA22" s="292">
        <f t="shared" si="3"/>
        <v>1.4882521570252245</v>
      </c>
      <c r="AB22" s="292">
        <f t="shared" si="4"/>
        <v>1.6097096258790915</v>
      </c>
      <c r="AC22" s="292">
        <f t="shared" si="5"/>
        <v>1.5360599807152027</v>
      </c>
      <c r="AD22" s="292">
        <f t="shared" si="6"/>
        <v>1.3918587241239129</v>
      </c>
      <c r="AE22" s="292">
        <f t="shared" si="7"/>
        <v>1.312343725255982</v>
      </c>
      <c r="AF22" s="292">
        <f t="shared" si="8"/>
        <v>1.2043720846943957</v>
      </c>
      <c r="AG22" s="292">
        <f t="shared" si="9"/>
        <v>1.2415628531227212</v>
      </c>
      <c r="AH22" s="292">
        <f t="shared" si="10"/>
        <v>1.1780429965826824</v>
      </c>
      <c r="AI22" s="292">
        <f t="shared" si="11"/>
        <v>1.2205874101904652</v>
      </c>
      <c r="AJ22" s="292">
        <f t="shared" si="12"/>
        <v>1.2791947497837042</v>
      </c>
      <c r="AK22" s="292">
        <f t="shared" si="13"/>
        <v>1.1901521034278468</v>
      </c>
      <c r="AL22" s="292">
        <f t="shared" si="14"/>
        <v>1.0640632229734552</v>
      </c>
      <c r="AM22" s="292">
        <f t="shared" si="15"/>
        <v>1.09374095039994</v>
      </c>
      <c r="AN22" s="292">
        <f t="shared" si="16"/>
        <v>1.1190846597110331</v>
      </c>
      <c r="AO22" s="292">
        <f t="shared" si="17"/>
        <v>1.0799163490873622</v>
      </c>
    </row>
    <row r="23" spans="1:41">
      <c r="A23" s="195" t="s">
        <v>33</v>
      </c>
      <c r="B23" s="197"/>
      <c r="C23" s="213" t="s">
        <v>28</v>
      </c>
      <c r="D23" s="292">
        <v>8150.6540000000005</v>
      </c>
      <c r="E23" s="292">
        <v>7769.3059999999996</v>
      </c>
      <c r="F23" s="292">
        <v>7714.5990000000002</v>
      </c>
      <c r="G23" s="292">
        <v>7866.1130000000003</v>
      </c>
      <c r="H23" s="292">
        <v>7895.1480000000001</v>
      </c>
      <c r="I23" s="292">
        <v>8094.1530000000002</v>
      </c>
      <c r="J23" s="292">
        <v>8027.6540000000005</v>
      </c>
      <c r="K23" s="292">
        <v>8164.9470000000001</v>
      </c>
      <c r="L23" s="292">
        <v>8314.7260000000006</v>
      </c>
      <c r="M23" s="292">
        <v>8572.9279999999999</v>
      </c>
      <c r="N23" s="292">
        <v>8823.2939999999999</v>
      </c>
      <c r="O23" s="292">
        <v>8742.49</v>
      </c>
      <c r="P23" s="292">
        <v>8666.2530000000006</v>
      </c>
      <c r="Q23" s="292">
        <v>9316.6779999999999</v>
      </c>
      <c r="R23" s="292">
        <v>9688.6170000000002</v>
      </c>
      <c r="S23" s="292">
        <v>9762.4130000000005</v>
      </c>
      <c r="T23" s="292">
        <v>10057.629999999999</v>
      </c>
      <c r="V23" s="195" t="s">
        <v>33</v>
      </c>
      <c r="W23" s="197"/>
      <c r="X23" s="213" t="s">
        <v>28</v>
      </c>
      <c r="Y23" s="292">
        <f t="shared" si="1"/>
        <v>0.46141191438475682</v>
      </c>
      <c r="Z23" s="292">
        <f t="shared" si="2"/>
        <v>0.24834765260799879</v>
      </c>
      <c r="AA23" s="292">
        <f t="shared" si="3"/>
        <v>-8.0487887169767347E-2</v>
      </c>
      <c r="AB23" s="292">
        <f t="shared" si="4"/>
        <v>-2.2068006892771917E-2</v>
      </c>
      <c r="AC23" s="292">
        <f t="shared" si="5"/>
        <v>-7.3198601491145779E-2</v>
      </c>
      <c r="AD23" s="292">
        <f t="shared" si="6"/>
        <v>1.6227867891040734E-2</v>
      </c>
      <c r="AE23" s="292">
        <f t="shared" si="7"/>
        <v>-8.5244506305597101E-2</v>
      </c>
      <c r="AF23" s="292">
        <f t="shared" si="8"/>
        <v>-0.12442680812505583</v>
      </c>
      <c r="AG23" s="292">
        <f t="shared" si="9"/>
        <v>-0.15754919714383159</v>
      </c>
      <c r="AH23" s="292">
        <f t="shared" si="10"/>
        <v>-0.17576427184970669</v>
      </c>
      <c r="AI23" s="292">
        <f t="shared" si="11"/>
        <v>-8.0136201888066957E-2</v>
      </c>
      <c r="AJ23" s="292">
        <f t="shared" si="12"/>
        <v>-0.11614163289858068</v>
      </c>
      <c r="AK23" s="292">
        <f t="shared" si="13"/>
        <v>-9.6184877052199622E-2</v>
      </c>
      <c r="AL23" s="292">
        <f t="shared" si="14"/>
        <v>-1.6827284808419902E-2</v>
      </c>
      <c r="AM23" s="292">
        <f t="shared" si="15"/>
        <v>9.9084562378885632E-2</v>
      </c>
      <c r="AN23" s="292">
        <f t="shared" si="16"/>
        <v>8.3105257840014088E-2</v>
      </c>
      <c r="AO23" s="292">
        <f t="shared" si="17"/>
        <v>9.4430811938886021E-3</v>
      </c>
    </row>
    <row r="24" spans="1:41">
      <c r="A24" s="195" t="s">
        <v>34</v>
      </c>
      <c r="B24" s="197"/>
      <c r="C24" s="213" t="s">
        <v>28</v>
      </c>
      <c r="D24" s="292">
        <v>5371.6040000000003</v>
      </c>
      <c r="E24" s="292">
        <v>5164.8760000000002</v>
      </c>
      <c r="F24" s="292">
        <v>5189.9629999999997</v>
      </c>
      <c r="G24" s="292">
        <v>5342.4570000000003</v>
      </c>
      <c r="H24" s="292">
        <v>5518.7830000000004</v>
      </c>
      <c r="I24" s="292">
        <v>5567.1790000000001</v>
      </c>
      <c r="J24" s="292">
        <v>5683.7070000000003</v>
      </c>
      <c r="K24" s="292">
        <v>5851.5959999999995</v>
      </c>
      <c r="L24" s="292">
        <v>6055.2190000000001</v>
      </c>
      <c r="M24" s="292">
        <v>6141.6509999999998</v>
      </c>
      <c r="N24" s="292">
        <v>6179.9290000000001</v>
      </c>
      <c r="O24" s="292">
        <v>6165.0870000000004</v>
      </c>
      <c r="P24" s="292">
        <v>6020.6019999999999</v>
      </c>
      <c r="Q24" s="292">
        <v>5991.2709999999997</v>
      </c>
      <c r="R24" s="292">
        <v>6059.3890000000001</v>
      </c>
      <c r="S24" s="292">
        <v>6226.5469999999996</v>
      </c>
      <c r="T24" s="292">
        <v>6396.22</v>
      </c>
      <c r="V24" s="195" t="s">
        <v>34</v>
      </c>
      <c r="W24" s="197"/>
      <c r="X24" s="213" t="s">
        <v>28</v>
      </c>
      <c r="Y24" s="292">
        <f t="shared" si="1"/>
        <v>-0.62271776701963888</v>
      </c>
      <c r="Z24" s="292">
        <f t="shared" si="2"/>
        <v>-0.79484867428691341</v>
      </c>
      <c r="AA24" s="292">
        <f t="shared" si="3"/>
        <v>-1.0916957151349513</v>
      </c>
      <c r="AB24" s="292">
        <f t="shared" si="4"/>
        <v>-1.0657957144683599</v>
      </c>
      <c r="AC24" s="292">
        <f t="shared" si="5"/>
        <v>-1.0476072886729402</v>
      </c>
      <c r="AD24" s="292">
        <f t="shared" si="6"/>
        <v>-1.0421040950918872</v>
      </c>
      <c r="AE24" s="292">
        <f t="shared" si="7"/>
        <v>-1.0562428780132538</v>
      </c>
      <c r="AF24" s="292">
        <f t="shared" si="8"/>
        <v>-1.0780972234718658</v>
      </c>
      <c r="AG24" s="292">
        <f t="shared" si="9"/>
        <v>-1.0733211733764936</v>
      </c>
      <c r="AH24" s="292">
        <f t="shared" si="10"/>
        <v>-1.1114122518365548</v>
      </c>
      <c r="AI24" s="292">
        <f t="shared" si="11"/>
        <v>-1.0953067648862629</v>
      </c>
      <c r="AJ24" s="292">
        <f t="shared" si="12"/>
        <v>-1.1238342708713029</v>
      </c>
      <c r="AK24" s="292">
        <f t="shared" si="13"/>
        <v>-1.085795508142658</v>
      </c>
      <c r="AL24" s="292">
        <f t="shared" si="14"/>
        <v>-1.1821674557744555</v>
      </c>
      <c r="AM24" s="292">
        <f t="shared" si="15"/>
        <v>-1.1994671494261639</v>
      </c>
      <c r="AN24" s="292">
        <f t="shared" si="16"/>
        <v>-1.1559314289703413</v>
      </c>
      <c r="AO24" s="292">
        <f t="shared" si="17"/>
        <v>-1.1398791114499411</v>
      </c>
    </row>
    <row r="25" spans="1:41">
      <c r="A25" s="217" t="s">
        <v>14</v>
      </c>
      <c r="B25" s="218"/>
      <c r="C25" s="213" t="s">
        <v>28</v>
      </c>
      <c r="D25" s="292">
        <v>4902.4070000000002</v>
      </c>
      <c r="E25" s="292">
        <v>4263.6360000000004</v>
      </c>
      <c r="F25" s="292">
        <v>6574.4629999999997</v>
      </c>
      <c r="G25" s="292">
        <v>6522.9009999999998</v>
      </c>
      <c r="H25" s="292">
        <v>7052.0209999999997</v>
      </c>
      <c r="I25" s="292">
        <v>7202.826</v>
      </c>
      <c r="J25" s="292">
        <v>7603.049</v>
      </c>
      <c r="K25" s="292">
        <v>8249.6</v>
      </c>
      <c r="L25" s="292">
        <v>8914.8080000000009</v>
      </c>
      <c r="M25" s="292">
        <v>9583.3960000000006</v>
      </c>
      <c r="N25" s="292">
        <v>9661.7819999999992</v>
      </c>
      <c r="O25" s="292">
        <v>8620.0079999999998</v>
      </c>
      <c r="P25" s="292">
        <v>8102.7120000000004</v>
      </c>
      <c r="Q25" s="292">
        <v>9111.9539999999997</v>
      </c>
      <c r="R25" s="292">
        <v>9135.6810000000005</v>
      </c>
      <c r="S25" s="292">
        <v>9563.0689999999995</v>
      </c>
      <c r="T25" s="292" t="s">
        <v>89</v>
      </c>
      <c r="V25" s="217" t="s">
        <v>14</v>
      </c>
      <c r="W25" s="218"/>
      <c r="X25" s="213" t="s">
        <v>28</v>
      </c>
      <c r="Y25" s="292">
        <f t="shared" si="1"/>
        <v>-0.80575527772505917</v>
      </c>
      <c r="Z25" s="292">
        <f t="shared" si="2"/>
        <v>-1.1558375500296942</v>
      </c>
      <c r="AA25" s="292">
        <f t="shared" si="3"/>
        <v>-0.53715350080472823</v>
      </c>
      <c r="AB25" s="292">
        <f t="shared" si="4"/>
        <v>-0.57759046381559387</v>
      </c>
      <c r="AC25" s="292">
        <f t="shared" si="5"/>
        <v>-0.4189158095789291</v>
      </c>
      <c r="AD25" s="292">
        <f t="shared" si="6"/>
        <v>-0.3570723138954297</v>
      </c>
      <c r="AE25" s="292">
        <f t="shared" si="7"/>
        <v>-0.26114044747616538</v>
      </c>
      <c r="AF25" s="292">
        <f t="shared" si="8"/>
        <v>-8.9528921176489126E-2</v>
      </c>
      <c r="AG25" s="292">
        <f t="shared" si="9"/>
        <v>8.5662387968163417E-2</v>
      </c>
      <c r="AH25" s="292">
        <f t="shared" si="10"/>
        <v>0.21310229623009294</v>
      </c>
      <c r="AI25" s="292">
        <f t="shared" si="11"/>
        <v>0.24188074810833188</v>
      </c>
      <c r="AJ25" s="292">
        <f t="shared" si="12"/>
        <v>-0.1640286764397634</v>
      </c>
      <c r="AK25" s="292">
        <f t="shared" si="13"/>
        <v>-0.30697842641126022</v>
      </c>
      <c r="AL25" s="292">
        <f t="shared" si="14"/>
        <v>-8.8569811711397745E-2</v>
      </c>
      <c r="AM25" s="292">
        <f t="shared" si="15"/>
        <v>-9.8758061264114072E-2</v>
      </c>
      <c r="AN25" s="292">
        <f t="shared" si="16"/>
        <v>1.325121662478573E-2</v>
      </c>
      <c r="AO25" s="292"/>
    </row>
    <row r="26" spans="1:41" ht="16.5" customHeight="1">
      <c r="A26" s="195" t="s">
        <v>16</v>
      </c>
      <c r="B26" s="197"/>
      <c r="C26" s="213" t="s">
        <v>28</v>
      </c>
      <c r="D26" s="292">
        <v>5925.402</v>
      </c>
      <c r="E26" s="292">
        <v>7740.7659999999996</v>
      </c>
      <c r="F26" s="292">
        <v>9798.0689999999995</v>
      </c>
      <c r="G26" s="292">
        <v>9511.4179999999997</v>
      </c>
      <c r="H26" s="292">
        <v>9489.3410000000003</v>
      </c>
      <c r="I26" s="292">
        <v>9122.41</v>
      </c>
      <c r="J26" s="292">
        <v>8552.1919999999991</v>
      </c>
      <c r="K26" s="292">
        <v>8655.0869999999995</v>
      </c>
      <c r="L26" s="292">
        <v>9205.6219999999994</v>
      </c>
      <c r="M26" s="292">
        <v>10269.75</v>
      </c>
      <c r="N26" s="292">
        <v>10190.52</v>
      </c>
      <c r="O26" s="292">
        <v>10251.93</v>
      </c>
      <c r="P26" s="292">
        <v>10155.540000000001</v>
      </c>
      <c r="Q26" s="292">
        <v>10532.43</v>
      </c>
      <c r="R26" s="292">
        <v>10636.91</v>
      </c>
      <c r="S26" s="292">
        <v>11456.41</v>
      </c>
      <c r="T26" s="292">
        <v>12496.37</v>
      </c>
      <c r="V26" s="195" t="s">
        <v>16</v>
      </c>
      <c r="W26" s="197"/>
      <c r="X26" s="213" t="s">
        <v>28</v>
      </c>
      <c r="Y26" s="292">
        <f t="shared" si="1"/>
        <v>-0.40667672806661848</v>
      </c>
      <c r="Z26" s="292">
        <f t="shared" si="2"/>
        <v>0.23691604447509418</v>
      </c>
      <c r="AA26" s="292">
        <f t="shared" si="3"/>
        <v>0.75401703683932575</v>
      </c>
      <c r="AB26" s="292">
        <f t="shared" si="4"/>
        <v>0.65839336181700947</v>
      </c>
      <c r="AC26" s="292">
        <f t="shared" si="5"/>
        <v>0.58048696795816301</v>
      </c>
      <c r="AD26" s="292">
        <f t="shared" si="6"/>
        <v>0.44687624387786767</v>
      </c>
      <c r="AE26" s="292">
        <f t="shared" si="7"/>
        <v>0.13204946147558116</v>
      </c>
      <c r="AF26" s="292">
        <f t="shared" si="8"/>
        <v>7.76315986528541E-2</v>
      </c>
      <c r="AG26" s="292">
        <f t="shared" si="9"/>
        <v>0.20352850278707035</v>
      </c>
      <c r="AH26" s="292">
        <f t="shared" si="10"/>
        <v>0.47723745386778393</v>
      </c>
      <c r="AI26" s="292">
        <f t="shared" si="11"/>
        <v>0.44493982361948581</v>
      </c>
      <c r="AJ26" s="292">
        <f t="shared" si="12"/>
        <v>0.4740072788011212</v>
      </c>
      <c r="AK26" s="292">
        <f t="shared" si="13"/>
        <v>0.460885669268844</v>
      </c>
      <c r="AL26" s="292">
        <f t="shared" si="14"/>
        <v>0.40921519466320572</v>
      </c>
      <c r="AM26" s="292">
        <f t="shared" si="15"/>
        <v>0.43838743848442252</v>
      </c>
      <c r="AN26" s="292">
        <f t="shared" si="16"/>
        <v>0.6767149790078073</v>
      </c>
      <c r="AO26" s="292">
        <f t="shared" si="17"/>
        <v>0.77496729292877098</v>
      </c>
    </row>
    <row r="27" spans="1:41">
      <c r="A27" s="195" t="s">
        <v>35</v>
      </c>
      <c r="B27" s="197"/>
      <c r="C27" s="213" t="s">
        <v>28</v>
      </c>
      <c r="D27" s="292">
        <v>8311.5529999999999</v>
      </c>
      <c r="E27" s="292">
        <v>8453.8029999999999</v>
      </c>
      <c r="F27" s="292">
        <v>9892.4380000000001</v>
      </c>
      <c r="G27" s="292">
        <v>9645.7649999999994</v>
      </c>
      <c r="H27" s="292">
        <v>9674.4670000000006</v>
      </c>
      <c r="I27" s="292">
        <v>9329.5519999999997</v>
      </c>
      <c r="J27" s="292">
        <v>9481.1139999999996</v>
      </c>
      <c r="K27" s="292">
        <v>9316.8439999999991</v>
      </c>
      <c r="L27" s="292">
        <v>9655.3799999999992</v>
      </c>
      <c r="M27" s="292">
        <v>9703.6219999999994</v>
      </c>
      <c r="N27" s="292">
        <v>9547.7749999999996</v>
      </c>
      <c r="O27" s="292">
        <v>9383.64</v>
      </c>
      <c r="P27" s="292">
        <v>9815.7369999999992</v>
      </c>
      <c r="Q27" s="292">
        <v>9793.1970000000001</v>
      </c>
      <c r="R27" s="292">
        <v>9914.3829999999998</v>
      </c>
      <c r="S27" s="292">
        <v>9919.8240000000005</v>
      </c>
      <c r="T27" s="292">
        <v>10235.299999999999</v>
      </c>
      <c r="V27" s="195" t="s">
        <v>35</v>
      </c>
      <c r="W27" s="197"/>
      <c r="X27" s="213" t="s">
        <v>28</v>
      </c>
      <c r="Y27" s="292">
        <f t="shared" si="1"/>
        <v>0.52417990402448444</v>
      </c>
      <c r="Z27" s="292">
        <f t="shared" si="2"/>
        <v>0.52252079458938716</v>
      </c>
      <c r="AA27" s="292">
        <f t="shared" si="3"/>
        <v>0.79181522696148476</v>
      </c>
      <c r="AB27" s="292">
        <f t="shared" si="4"/>
        <v>0.71395627781255611</v>
      </c>
      <c r="AC27" s="292">
        <f t="shared" si="5"/>
        <v>0.65639634325329532</v>
      </c>
      <c r="AD27" s="292">
        <f t="shared" si="6"/>
        <v>0.53363020314939535</v>
      </c>
      <c r="AE27" s="292">
        <f t="shared" si="7"/>
        <v>0.51686266307246886</v>
      </c>
      <c r="AF27" s="292">
        <f t="shared" si="8"/>
        <v>0.35043848055216742</v>
      </c>
      <c r="AG27" s="292">
        <f t="shared" si="9"/>
        <v>0.38581418390531841</v>
      </c>
      <c r="AH27" s="292">
        <f t="shared" si="10"/>
        <v>0.25936983960005761</v>
      </c>
      <c r="AI27" s="292">
        <f t="shared" si="11"/>
        <v>0.19809695344670364</v>
      </c>
      <c r="AJ27" s="292">
        <f t="shared" si="12"/>
        <v>0.1345301226771716</v>
      </c>
      <c r="AK27" s="292">
        <f t="shared" si="13"/>
        <v>0.3337817310410004</v>
      </c>
      <c r="AL27" s="292">
        <f t="shared" si="14"/>
        <v>0.1501618184588086</v>
      </c>
      <c r="AM27" s="292">
        <f t="shared" si="15"/>
        <v>0.17986450394424838</v>
      </c>
      <c r="AN27" s="292">
        <f t="shared" si="16"/>
        <v>0.13826515471040027</v>
      </c>
      <c r="AO27" s="292">
        <f t="shared" si="17"/>
        <v>6.5213965625577311E-2</v>
      </c>
    </row>
    <row r="28" spans="1:41" ht="16.5" customHeight="1">
      <c r="A28" s="195" t="s">
        <v>19</v>
      </c>
      <c r="B28" s="197"/>
      <c r="C28" s="213" t="s">
        <v>28</v>
      </c>
      <c r="D28" s="292">
        <v>7184.0469999999996</v>
      </c>
      <c r="E28" s="292">
        <v>7470.7280000000001</v>
      </c>
      <c r="F28" s="292">
        <v>8924.5660000000007</v>
      </c>
      <c r="G28" s="292">
        <v>8825.8729999999996</v>
      </c>
      <c r="H28" s="292">
        <v>8824.3420000000006</v>
      </c>
      <c r="I28" s="292">
        <v>8588.0059999999994</v>
      </c>
      <c r="J28" s="292">
        <v>8644.4349999999995</v>
      </c>
      <c r="K28" s="292">
        <v>8909.0439999999999</v>
      </c>
      <c r="L28" s="292">
        <v>9409.0609999999997</v>
      </c>
      <c r="M28" s="292">
        <v>9447.1949999999997</v>
      </c>
      <c r="N28" s="292">
        <v>9583.4950000000008</v>
      </c>
      <c r="O28" s="292">
        <v>9384.6669999999995</v>
      </c>
      <c r="P28" s="292">
        <v>8917.3250000000007</v>
      </c>
      <c r="Q28" s="292">
        <v>9769.125</v>
      </c>
      <c r="R28" s="292">
        <v>9523.2270000000008</v>
      </c>
      <c r="S28" s="292">
        <v>9621.348</v>
      </c>
      <c r="T28" s="292">
        <v>10397.16</v>
      </c>
      <c r="V28" s="195" t="s">
        <v>19</v>
      </c>
      <c r="W28" s="197"/>
      <c r="X28" s="213" t="s">
        <v>28</v>
      </c>
      <c r="Y28" s="292">
        <f t="shared" si="1"/>
        <v>8.4330775523181967E-2</v>
      </c>
      <c r="Z28" s="292">
        <f t="shared" si="2"/>
        <v>0.12875316441225973</v>
      </c>
      <c r="AA28" s="292">
        <f t="shared" si="3"/>
        <v>0.40414756205124913</v>
      </c>
      <c r="AB28" s="292">
        <f t="shared" si="4"/>
        <v>0.37486727454920971</v>
      </c>
      <c r="AC28" s="292">
        <f t="shared" si="5"/>
        <v>0.30780966351747063</v>
      </c>
      <c r="AD28" s="292">
        <f t="shared" si="6"/>
        <v>0.22306039363725222</v>
      </c>
      <c r="AE28" s="292">
        <f t="shared" si="7"/>
        <v>0.17026184545927608</v>
      </c>
      <c r="AF28" s="292">
        <f t="shared" si="8"/>
        <v>0.1823244350059324</v>
      </c>
      <c r="AG28" s="292">
        <f t="shared" si="9"/>
        <v>0.285981770279845</v>
      </c>
      <c r="AH28" s="292">
        <f t="shared" si="10"/>
        <v>0.16068696448377628</v>
      </c>
      <c r="AI28" s="292">
        <f t="shared" si="11"/>
        <v>0.21181503343576935</v>
      </c>
      <c r="AJ28" s="292">
        <f t="shared" si="12"/>
        <v>0.13493165101371735</v>
      </c>
      <c r="AK28" s="292">
        <f t="shared" si="13"/>
        <v>-2.2709328588258189E-3</v>
      </c>
      <c r="AL28" s="292">
        <f t="shared" si="14"/>
        <v>0.14172613867720757</v>
      </c>
      <c r="AM28" s="292">
        <f t="shared" si="15"/>
        <v>3.9907385410275116E-2</v>
      </c>
      <c r="AN28" s="292">
        <f t="shared" si="16"/>
        <v>3.3673319462003332E-2</v>
      </c>
      <c r="AO28" s="292">
        <f t="shared" si="17"/>
        <v>0.11602206690386381</v>
      </c>
    </row>
    <row r="29" spans="1:41" ht="16.5" customHeight="1">
      <c r="A29" s="195" t="s">
        <v>36</v>
      </c>
      <c r="B29" s="197"/>
      <c r="C29" s="213" t="s">
        <v>28</v>
      </c>
      <c r="D29" s="292">
        <v>5989.4350000000004</v>
      </c>
      <c r="E29" s="292">
        <v>6028.8950000000004</v>
      </c>
      <c r="F29" s="292">
        <v>6071.2889999999998</v>
      </c>
      <c r="G29" s="292">
        <v>6298.1840000000002</v>
      </c>
      <c r="H29" s="292">
        <v>6608.268</v>
      </c>
      <c r="I29" s="292">
        <v>6997.15</v>
      </c>
      <c r="J29" s="292">
        <v>7046.9690000000001</v>
      </c>
      <c r="K29" s="292">
        <v>7454.0110000000004</v>
      </c>
      <c r="L29" s="292">
        <v>7643.5219999999999</v>
      </c>
      <c r="M29" s="292">
        <v>7841.6580000000004</v>
      </c>
      <c r="N29" s="292">
        <v>7602.277</v>
      </c>
      <c r="O29" s="292">
        <v>7689.4979999999996</v>
      </c>
      <c r="P29" s="292">
        <v>7401.1769999999997</v>
      </c>
      <c r="Q29" s="292">
        <v>7629.0150000000003</v>
      </c>
      <c r="R29" s="292">
        <v>7441.8689999999997</v>
      </c>
      <c r="S29" s="292">
        <v>7473.8829999999998</v>
      </c>
      <c r="T29" s="292">
        <v>7487.7039999999997</v>
      </c>
      <c r="V29" s="195" t="s">
        <v>36</v>
      </c>
      <c r="W29" s="197"/>
      <c r="X29" s="213" t="s">
        <v>28</v>
      </c>
      <c r="Y29" s="292">
        <f t="shared" si="1"/>
        <v>-0.38169694148869865</v>
      </c>
      <c r="Z29" s="292">
        <f t="shared" si="2"/>
        <v>-0.44876855419636941</v>
      </c>
      <c r="AA29" s="292">
        <f t="shared" si="3"/>
        <v>-0.73869284652765754</v>
      </c>
      <c r="AB29" s="292">
        <f t="shared" si="4"/>
        <v>-0.67052839167234723</v>
      </c>
      <c r="AC29" s="292">
        <f t="shared" si="5"/>
        <v>-0.60087303339049958</v>
      </c>
      <c r="AD29" s="292">
        <f t="shared" si="6"/>
        <v>-0.44321229191597011</v>
      </c>
      <c r="AE29" s="292">
        <f t="shared" si="7"/>
        <v>-0.49150093537934475</v>
      </c>
      <c r="AF29" s="292">
        <f t="shared" si="8"/>
        <v>-0.41750755134344297</v>
      </c>
      <c r="AG29" s="292">
        <f t="shared" si="9"/>
        <v>-0.42958633335773494</v>
      </c>
      <c r="AH29" s="292">
        <f t="shared" si="10"/>
        <v>-0.45718481682462392</v>
      </c>
      <c r="AI29" s="292">
        <f t="shared" si="11"/>
        <v>-0.54906142232503585</v>
      </c>
      <c r="AJ29" s="292">
        <f t="shared" si="12"/>
        <v>-0.52783211601052438</v>
      </c>
      <c r="AK29" s="292">
        <f t="shared" si="13"/>
        <v>-0.56938888572053614</v>
      </c>
      <c r="AL29" s="292">
        <f t="shared" si="14"/>
        <v>-0.60824406144750554</v>
      </c>
      <c r="AM29" s="292">
        <f t="shared" si="15"/>
        <v>-0.70481049778117388</v>
      </c>
      <c r="AN29" s="292">
        <f t="shared" si="16"/>
        <v>-0.71884046885497466</v>
      </c>
      <c r="AO29" s="292">
        <f t="shared" si="17"/>
        <v>-0.79726061635770673</v>
      </c>
    </row>
    <row r="30" spans="1:41">
      <c r="A30" s="195" t="s">
        <v>37</v>
      </c>
      <c r="B30" s="197"/>
      <c r="C30" s="213" t="s">
        <v>28</v>
      </c>
      <c r="D30" s="292">
        <v>8144.5529999999999</v>
      </c>
      <c r="E30" s="292">
        <v>8770.6990000000005</v>
      </c>
      <c r="F30" s="292">
        <v>9413.643</v>
      </c>
      <c r="G30" s="292">
        <v>9351.3359999999993</v>
      </c>
      <c r="H30" s="292">
        <v>10212.23</v>
      </c>
      <c r="I30" s="292">
        <v>9501.8539999999994</v>
      </c>
      <c r="J30" s="292">
        <v>10097.98</v>
      </c>
      <c r="K30" s="292">
        <v>10232.35</v>
      </c>
      <c r="L30" s="292">
        <v>10337.15</v>
      </c>
      <c r="M30" s="292">
        <v>10479.450000000001</v>
      </c>
      <c r="N30" s="292">
        <v>9019.9189999999999</v>
      </c>
      <c r="O30" s="292">
        <v>9124.643</v>
      </c>
      <c r="P30" s="292">
        <v>8475.1049999999996</v>
      </c>
      <c r="Q30" s="292">
        <v>10370.299999999999</v>
      </c>
      <c r="R30" s="292">
        <v>10058.66</v>
      </c>
      <c r="S30" s="292">
        <v>9212.1610000000001</v>
      </c>
      <c r="T30" s="292">
        <v>10240.700000000001</v>
      </c>
      <c r="V30" s="195" t="s">
        <v>37</v>
      </c>
      <c r="W30" s="197"/>
      <c r="X30" s="213" t="s">
        <v>28</v>
      </c>
      <c r="Y30" s="292">
        <f t="shared" si="1"/>
        <v>0.45903186538015134</v>
      </c>
      <c r="Z30" s="292">
        <f t="shared" si="2"/>
        <v>0.64945250064702387</v>
      </c>
      <c r="AA30" s="292">
        <f t="shared" si="3"/>
        <v>0.60004055053660998</v>
      </c>
      <c r="AB30" s="292">
        <f t="shared" si="4"/>
        <v>0.59218702510387755</v>
      </c>
      <c r="AC30" s="292">
        <f t="shared" si="5"/>
        <v>0.87690158501747817</v>
      </c>
      <c r="AD30" s="292">
        <f t="shared" si="6"/>
        <v>0.60579268439608969</v>
      </c>
      <c r="AE30" s="292">
        <f t="shared" si="7"/>
        <v>0.7724042267519442</v>
      </c>
      <c r="AF30" s="292">
        <f t="shared" si="8"/>
        <v>0.72785245157191214</v>
      </c>
      <c r="AG30" s="292">
        <f t="shared" si="9"/>
        <v>0.66213369087570717</v>
      </c>
      <c r="AH30" s="292">
        <f t="shared" si="10"/>
        <v>0.55793799987847825</v>
      </c>
      <c r="AI30" s="292">
        <f t="shared" si="11"/>
        <v>-4.623394557440914E-3</v>
      </c>
      <c r="AJ30" s="292">
        <f t="shared" si="12"/>
        <v>3.3269524254254973E-2</v>
      </c>
      <c r="AK30" s="292">
        <f t="shared" si="13"/>
        <v>-0.16768413863722348</v>
      </c>
      <c r="AL30" s="292">
        <f t="shared" si="14"/>
        <v>0.35239911112253702</v>
      </c>
      <c r="AM30" s="292">
        <f t="shared" si="15"/>
        <v>0.23148736845540535</v>
      </c>
      <c r="AN30" s="292">
        <f t="shared" si="16"/>
        <v>-0.10971381816308447</v>
      </c>
      <c r="AO30" s="292">
        <f t="shared" si="17"/>
        <v>6.6909033875316715E-2</v>
      </c>
    </row>
    <row r="31" spans="1:41">
      <c r="A31" s="195" t="s">
        <v>21</v>
      </c>
      <c r="B31" s="197"/>
      <c r="C31" s="213" t="s">
        <v>28</v>
      </c>
      <c r="D31" s="292">
        <v>3650.2919999999999</v>
      </c>
      <c r="E31" s="292">
        <v>4213.3680000000004</v>
      </c>
      <c r="F31" s="292">
        <v>6101.8530000000001</v>
      </c>
      <c r="G31" s="292">
        <v>6137.2089999999998</v>
      </c>
      <c r="H31" s="292">
        <v>6325.6289999999999</v>
      </c>
      <c r="I31" s="292">
        <v>6387.5690000000004</v>
      </c>
      <c r="J31" s="292">
        <v>6697.7809999999999</v>
      </c>
      <c r="K31" s="292">
        <v>6848.9579999999996</v>
      </c>
      <c r="L31" s="292">
        <v>6925.4759999999997</v>
      </c>
      <c r="M31" s="292">
        <v>7456.5190000000002</v>
      </c>
      <c r="N31" s="292">
        <v>7634.6909999999998</v>
      </c>
      <c r="O31" s="292">
        <v>8141.76</v>
      </c>
      <c r="P31" s="292">
        <v>7909.5349999999999</v>
      </c>
      <c r="Q31" s="292">
        <v>8256.6409999999996</v>
      </c>
      <c r="R31" s="292">
        <v>8672.86</v>
      </c>
      <c r="S31" s="292">
        <v>8791.8439999999991</v>
      </c>
      <c r="T31" s="292">
        <v>9345.1810000000005</v>
      </c>
      <c r="V31" s="195" t="s">
        <v>21</v>
      </c>
      <c r="W31" s="197"/>
      <c r="X31" s="213" t="s">
        <v>28</v>
      </c>
      <c r="Y31" s="292">
        <f t="shared" si="1"/>
        <v>-1.2942153759714616</v>
      </c>
      <c r="Z31" s="292">
        <f t="shared" si="2"/>
        <v>-1.1759722409065285</v>
      </c>
      <c r="AA31" s="292">
        <f t="shared" si="3"/>
        <v>-0.72645086152311511</v>
      </c>
      <c r="AB31" s="292">
        <f t="shared" si="4"/>
        <v>-0.73710405322327999</v>
      </c>
      <c r="AC31" s="292">
        <f t="shared" si="5"/>
        <v>-0.71676680262896897</v>
      </c>
      <c r="AD31" s="292">
        <f t="shared" si="6"/>
        <v>-0.69851331849047993</v>
      </c>
      <c r="AE31" s="292">
        <f t="shared" si="7"/>
        <v>-0.63615479462609958</v>
      </c>
      <c r="AF31" s="292">
        <f t="shared" si="8"/>
        <v>-0.66693841843487611</v>
      </c>
      <c r="AG31" s="292">
        <f t="shared" si="9"/>
        <v>-0.72060840341370658</v>
      </c>
      <c r="AH31" s="292">
        <f t="shared" si="10"/>
        <v>-0.60540097128343495</v>
      </c>
      <c r="AI31" s="292">
        <f t="shared" si="11"/>
        <v>-0.53661299442006494</v>
      </c>
      <c r="AJ31" s="292">
        <f t="shared" si="12"/>
        <v>-0.35101029659197791</v>
      </c>
      <c r="AK31" s="292">
        <f t="shared" si="13"/>
        <v>-0.37923663918466155</v>
      </c>
      <c r="AL31" s="292">
        <f t="shared" si="14"/>
        <v>-0.38830172351932768</v>
      </c>
      <c r="AM31" s="292">
        <f t="shared" si="15"/>
        <v>-0.26435719193579543</v>
      </c>
      <c r="AN31" s="292">
        <f t="shared" si="16"/>
        <v>-0.25700112573923956</v>
      </c>
      <c r="AO31" s="292">
        <f t="shared" si="17"/>
        <v>-0.2141957483354191</v>
      </c>
    </row>
    <row r="32" spans="1:41">
      <c r="A32" s="195" t="s">
        <v>38</v>
      </c>
      <c r="B32" s="197"/>
      <c r="C32" s="213" t="s">
        <v>28</v>
      </c>
      <c r="D32" s="292">
        <v>11867.12</v>
      </c>
      <c r="E32" s="292">
        <v>10731.64</v>
      </c>
      <c r="F32" s="292">
        <v>10760.01</v>
      </c>
      <c r="G32" s="292">
        <v>10886.88</v>
      </c>
      <c r="H32" s="292">
        <v>10530.77</v>
      </c>
      <c r="I32" s="292">
        <v>10725.45</v>
      </c>
      <c r="J32" s="292">
        <v>10618.48</v>
      </c>
      <c r="K32" s="292">
        <v>10442.549999999999</v>
      </c>
      <c r="L32" s="292">
        <v>11155.49</v>
      </c>
      <c r="M32" s="292">
        <v>11353.34</v>
      </c>
      <c r="N32" s="292">
        <v>11676.3</v>
      </c>
      <c r="O32" s="292">
        <v>11481</v>
      </c>
      <c r="P32" s="292">
        <v>12122.21</v>
      </c>
      <c r="Q32" s="292">
        <v>12241.42</v>
      </c>
      <c r="R32" s="292">
        <v>12391.91</v>
      </c>
      <c r="S32" s="292">
        <v>12183.71</v>
      </c>
      <c r="T32" s="292">
        <v>12694.09</v>
      </c>
      <c r="V32" s="195" t="s">
        <v>38</v>
      </c>
      <c r="W32" s="197"/>
      <c r="X32" s="213" t="s">
        <v>28</v>
      </c>
      <c r="Y32" s="292">
        <f t="shared" si="1"/>
        <v>1.911235091560507</v>
      </c>
      <c r="Z32" s="292">
        <f t="shared" si="2"/>
        <v>1.4349013122709244</v>
      </c>
      <c r="AA32" s="292">
        <f t="shared" si="3"/>
        <v>1.1393091222095169</v>
      </c>
      <c r="AB32" s="292">
        <f t="shared" si="4"/>
        <v>1.2272536978205428</v>
      </c>
      <c r="AC32" s="292">
        <f t="shared" si="5"/>
        <v>1.0075162604629126</v>
      </c>
      <c r="AD32" s="292">
        <f t="shared" si="6"/>
        <v>1.1182517586002803</v>
      </c>
      <c r="AE32" s="292">
        <f t="shared" si="7"/>
        <v>0.98802542146062799</v>
      </c>
      <c r="AF32" s="292">
        <f t="shared" si="8"/>
        <v>0.8145066261031001</v>
      </c>
      <c r="AG32" s="292">
        <f t="shared" si="9"/>
        <v>0.99380464344643904</v>
      </c>
      <c r="AH32" s="292">
        <f t="shared" si="10"/>
        <v>0.89424415225465992</v>
      </c>
      <c r="AI32" s="292">
        <f t="shared" si="11"/>
        <v>1.0155458954602867</v>
      </c>
      <c r="AJ32" s="292">
        <f t="shared" si="12"/>
        <v>0.95453934559592735</v>
      </c>
      <c r="AK32" s="292">
        <f t="shared" si="13"/>
        <v>1.196522206305161</v>
      </c>
      <c r="AL32" s="292">
        <f t="shared" si="14"/>
        <v>1.0081057060439915</v>
      </c>
      <c r="AM32" s="292">
        <f t="shared" si="15"/>
        <v>1.0663331763156809</v>
      </c>
      <c r="AN32" s="292">
        <f t="shared" si="16"/>
        <v>0.93157514121903662</v>
      </c>
      <c r="AO32" s="292">
        <f t="shared" si="17"/>
        <v>0.83703190299143471</v>
      </c>
    </row>
    <row r="33" spans="1:41" ht="16.5" customHeight="1">
      <c r="A33" s="195" t="s">
        <v>39</v>
      </c>
      <c r="B33" s="197"/>
      <c r="C33" s="213" t="s">
        <v>28</v>
      </c>
      <c r="D33" s="292">
        <v>3607.7629999999999</v>
      </c>
      <c r="E33" s="292">
        <v>3886.18</v>
      </c>
      <c r="F33" s="292">
        <v>4631.3590000000004</v>
      </c>
      <c r="G33" s="292">
        <v>4566.1540000000005</v>
      </c>
      <c r="H33" s="292">
        <v>4737.1840000000002</v>
      </c>
      <c r="I33" s="292">
        <v>5018.8959999999997</v>
      </c>
      <c r="J33" s="292">
        <v>5365.165</v>
      </c>
      <c r="K33" s="292">
        <v>5563.9660000000003</v>
      </c>
      <c r="L33" s="292">
        <v>6097.2129999999997</v>
      </c>
      <c r="M33" s="292">
        <v>7058.665</v>
      </c>
      <c r="N33" s="292">
        <v>7264.7879999999996</v>
      </c>
      <c r="O33" s="292">
        <v>7516.6440000000002</v>
      </c>
      <c r="P33" s="292">
        <v>7413.7129999999997</v>
      </c>
      <c r="Q33" s="292">
        <v>7834.5739999999996</v>
      </c>
      <c r="R33" s="292">
        <v>8283.7759999999998</v>
      </c>
      <c r="S33" s="292">
        <v>8135.2979999999998</v>
      </c>
      <c r="T33" s="292">
        <v>9302.5519999999997</v>
      </c>
      <c r="V33" s="195" t="s">
        <v>39</v>
      </c>
      <c r="W33" s="197"/>
      <c r="X33" s="213" t="s">
        <v>28</v>
      </c>
      <c r="Y33" s="292">
        <f t="shared" si="1"/>
        <v>-1.31080627977688</v>
      </c>
      <c r="Z33" s="292">
        <f t="shared" si="2"/>
        <v>-1.3070263755172085</v>
      </c>
      <c r="AA33" s="292">
        <f t="shared" si="3"/>
        <v>-1.3154367762355073</v>
      </c>
      <c r="AB33" s="292">
        <f t="shared" si="4"/>
        <v>-1.3868572817239808</v>
      </c>
      <c r="AC33" s="292">
        <f t="shared" si="5"/>
        <v>-1.3680954525251277</v>
      </c>
      <c r="AD33" s="292">
        <f t="shared" si="6"/>
        <v>-1.2717326641472748</v>
      </c>
      <c r="AE33" s="292">
        <f t="shared" si="7"/>
        <v>-1.1882013921436929</v>
      </c>
      <c r="AF33" s="292">
        <f t="shared" si="8"/>
        <v>-1.1966716298486766</v>
      </c>
      <c r="AG33" s="292">
        <f t="shared" si="9"/>
        <v>-1.0563011206083837</v>
      </c>
      <c r="AH33" s="292">
        <f t="shared" si="10"/>
        <v>-0.75851034196793032</v>
      </c>
      <c r="AI33" s="292">
        <f t="shared" si="11"/>
        <v>-0.67867231531018868</v>
      </c>
      <c r="AJ33" s="292">
        <f t="shared" si="12"/>
        <v>-0.59541320567486344</v>
      </c>
      <c r="AK33" s="292">
        <f t="shared" si="13"/>
        <v>-0.564699771823295</v>
      </c>
      <c r="AL33" s="292">
        <f t="shared" si="14"/>
        <v>-0.53620892102601536</v>
      </c>
      <c r="AM33" s="292">
        <f t="shared" si="15"/>
        <v>-0.40357294091490525</v>
      </c>
      <c r="AN33" s="292">
        <f t="shared" si="16"/>
        <v>-0.48706770082398276</v>
      </c>
      <c r="AO33" s="292">
        <f t="shared" si="17"/>
        <v>-0.22757705656099744</v>
      </c>
    </row>
    <row r="34" spans="1:41">
      <c r="A34" s="195" t="s">
        <v>23</v>
      </c>
      <c r="B34" s="197"/>
      <c r="C34" s="213" t="s">
        <v>28</v>
      </c>
      <c r="D34" s="292">
        <v>6366.6319999999996</v>
      </c>
      <c r="E34" s="292">
        <v>5818.5389999999998</v>
      </c>
      <c r="F34" s="292">
        <v>6784.2560000000003</v>
      </c>
      <c r="G34" s="292">
        <v>6650.1040000000003</v>
      </c>
      <c r="H34" s="292">
        <v>6809.3860000000004</v>
      </c>
      <c r="I34" s="292">
        <v>6919.74</v>
      </c>
      <c r="J34" s="292">
        <v>6998.683</v>
      </c>
      <c r="K34" s="292">
        <v>7117.4790000000003</v>
      </c>
      <c r="L34" s="292">
        <v>7488.72</v>
      </c>
      <c r="M34" s="292">
        <v>8011.9790000000003</v>
      </c>
      <c r="N34" s="292">
        <v>7830.4170000000004</v>
      </c>
      <c r="O34" s="292">
        <v>7940.2110000000002</v>
      </c>
      <c r="P34" s="292">
        <v>7800.4610000000002</v>
      </c>
      <c r="Q34" s="292">
        <v>7822.0169999999998</v>
      </c>
      <c r="R34" s="292">
        <v>7896.2759999999998</v>
      </c>
      <c r="S34" s="292">
        <v>8003.6540000000005</v>
      </c>
      <c r="T34" s="292">
        <v>8368.5139999999992</v>
      </c>
      <c r="V34" s="195" t="s">
        <v>23</v>
      </c>
      <c r="W34" s="197"/>
      <c r="X34" s="213" t="s">
        <v>28</v>
      </c>
      <c r="Y34" s="292">
        <f t="shared" si="1"/>
        <v>-0.23454936824003711</v>
      </c>
      <c r="Z34" s="292">
        <f t="shared" si="2"/>
        <v>-0.53302599499543368</v>
      </c>
      <c r="AA34" s="292">
        <f t="shared" si="3"/>
        <v>-0.45312383322005451</v>
      </c>
      <c r="AB34" s="292">
        <f t="shared" si="4"/>
        <v>-0.52498214652245323</v>
      </c>
      <c r="AC34" s="292">
        <f t="shared" si="5"/>
        <v>-0.51840627161416108</v>
      </c>
      <c r="AD34" s="292">
        <f t="shared" si="6"/>
        <v>-0.47563267980065288</v>
      </c>
      <c r="AE34" s="292">
        <f t="shared" si="7"/>
        <v>-0.5115037884200816</v>
      </c>
      <c r="AF34" s="292">
        <f t="shared" si="8"/>
        <v>-0.55624162681123523</v>
      </c>
      <c r="AG34" s="292">
        <f t="shared" si="9"/>
        <v>-0.49232715844248492</v>
      </c>
      <c r="AH34" s="292">
        <f t="shared" si="10"/>
        <v>-0.39163880968543746</v>
      </c>
      <c r="AI34" s="292">
        <f t="shared" si="11"/>
        <v>-0.46144544335792048</v>
      </c>
      <c r="AJ34" s="292">
        <f t="shared" si="12"/>
        <v>-0.42981033038210081</v>
      </c>
      <c r="AK34" s="292">
        <f t="shared" si="13"/>
        <v>-0.42003596985055824</v>
      </c>
      <c r="AL34" s="292">
        <f t="shared" si="14"/>
        <v>-0.54060933773495368</v>
      </c>
      <c r="AM34" s="292">
        <f t="shared" si="15"/>
        <v>-0.54222192861269025</v>
      </c>
      <c r="AN34" s="292">
        <f t="shared" si="16"/>
        <v>-0.53319833631708735</v>
      </c>
      <c r="AO34" s="292">
        <f t="shared" si="17"/>
        <v>-0.52077301171834345</v>
      </c>
    </row>
    <row r="35" spans="1:41">
      <c r="A35" s="195" t="s">
        <v>10</v>
      </c>
      <c r="B35" s="197"/>
      <c r="C35" s="213" t="s">
        <v>28</v>
      </c>
      <c r="D35" s="292">
        <v>10209.870000000001</v>
      </c>
      <c r="E35" s="292">
        <v>9833.51</v>
      </c>
      <c r="F35" s="292">
        <v>9935.5499999999993</v>
      </c>
      <c r="G35" s="292">
        <v>10070.11</v>
      </c>
      <c r="H35" s="292">
        <v>10060.36</v>
      </c>
      <c r="I35" s="292">
        <v>10035.6</v>
      </c>
      <c r="J35" s="292">
        <v>9920.9040000000005</v>
      </c>
      <c r="K35" s="292">
        <v>10077.77</v>
      </c>
      <c r="L35" s="292">
        <v>10507.68</v>
      </c>
      <c r="M35" s="292">
        <v>10751.01</v>
      </c>
      <c r="N35" s="292">
        <v>11242.29</v>
      </c>
      <c r="O35" s="292">
        <v>11791.66</v>
      </c>
      <c r="P35" s="292">
        <v>11802.52</v>
      </c>
      <c r="Q35" s="292">
        <v>11873.3</v>
      </c>
      <c r="R35" s="292">
        <v>11581.87</v>
      </c>
      <c r="S35" s="292">
        <v>12245.06</v>
      </c>
      <c r="T35" s="292">
        <v>12723.34</v>
      </c>
      <c r="V35" s="195" t="s">
        <v>10</v>
      </c>
      <c r="W35" s="197"/>
      <c r="X35" s="213" t="s">
        <v>28</v>
      </c>
      <c r="Y35" s="292">
        <f t="shared" si="1"/>
        <v>1.2647285823190633</v>
      </c>
      <c r="Z35" s="292">
        <f t="shared" si="2"/>
        <v>1.0751581373443082</v>
      </c>
      <c r="AA35" s="292">
        <f t="shared" si="3"/>
        <v>0.80908313880273008</v>
      </c>
      <c r="AB35" s="292">
        <f t="shared" si="4"/>
        <v>0.88945588396773889</v>
      </c>
      <c r="AC35" s="292">
        <f t="shared" si="5"/>
        <v>0.81462855569652026</v>
      </c>
      <c r="AD35" s="292">
        <f t="shared" si="6"/>
        <v>0.8293329550574764</v>
      </c>
      <c r="AE35" s="292">
        <f t="shared" si="7"/>
        <v>0.69904910922219454</v>
      </c>
      <c r="AF35" s="292">
        <f t="shared" si="8"/>
        <v>0.66412741684769183</v>
      </c>
      <c r="AG35" s="292">
        <f t="shared" si="9"/>
        <v>0.73124903112778716</v>
      </c>
      <c r="AH35" s="292">
        <f t="shared" si="10"/>
        <v>0.66244462970520213</v>
      </c>
      <c r="AI35" s="292">
        <f t="shared" si="11"/>
        <v>0.84886661505563366</v>
      </c>
      <c r="AJ35" s="292">
        <f t="shared" si="12"/>
        <v>1.0759987351103362</v>
      </c>
      <c r="AK35" s="292">
        <f t="shared" si="13"/>
        <v>1.0769415727849776</v>
      </c>
      <c r="AL35" s="292">
        <f t="shared" si="14"/>
        <v>0.87910344444533073</v>
      </c>
      <c r="AM35" s="292">
        <f t="shared" si="15"/>
        <v>0.77649775439383939</v>
      </c>
      <c r="AN35" s="292">
        <f t="shared" si="16"/>
        <v>0.95307338259351626</v>
      </c>
      <c r="AO35" s="292">
        <f t="shared" si="17"/>
        <v>0.84621352267752059</v>
      </c>
    </row>
    <row r="36" spans="1:41">
      <c r="A36" s="195" t="s">
        <v>26</v>
      </c>
      <c r="B36" s="197"/>
      <c r="C36" s="213" t="s">
        <v>28</v>
      </c>
      <c r="D36" s="292">
        <v>5454.451</v>
      </c>
      <c r="E36" s="292">
        <v>5299.4250000000002</v>
      </c>
      <c r="F36" s="292">
        <v>6685.7340000000004</v>
      </c>
      <c r="G36" s="292">
        <v>6390.3869999999997</v>
      </c>
      <c r="H36" s="292">
        <v>6365.1840000000002</v>
      </c>
      <c r="I36" s="292">
        <v>6667.12</v>
      </c>
      <c r="J36" s="292">
        <v>6694.5820000000003</v>
      </c>
      <c r="K36" s="292">
        <v>7019.3010000000004</v>
      </c>
      <c r="L36" s="292">
        <v>7547.7520000000004</v>
      </c>
      <c r="M36" s="292">
        <v>7827.7020000000002</v>
      </c>
      <c r="N36" s="292">
        <v>7856.0249999999996</v>
      </c>
      <c r="O36" s="292">
        <v>8136.8459999999995</v>
      </c>
      <c r="P36" s="292">
        <v>7692.808</v>
      </c>
      <c r="Q36" s="292">
        <v>8066.143</v>
      </c>
      <c r="R36" s="292">
        <v>7991.5820000000003</v>
      </c>
      <c r="S36" s="292">
        <v>8238.1720000000005</v>
      </c>
      <c r="T36" s="292">
        <v>8897.6090000000004</v>
      </c>
      <c r="V36" s="195" t="s">
        <v>26</v>
      </c>
      <c r="W36" s="197"/>
      <c r="X36" s="213" t="s">
        <v>28</v>
      </c>
      <c r="Y36" s="292">
        <f t="shared" si="1"/>
        <v>-0.59039848823181218</v>
      </c>
      <c r="Z36" s="292">
        <f t="shared" si="2"/>
        <v>-0.74095549129202254</v>
      </c>
      <c r="AA36" s="292">
        <f t="shared" si="3"/>
        <v>-0.49258544971715978</v>
      </c>
      <c r="AB36" s="292">
        <f t="shared" si="4"/>
        <v>-0.63239529198618105</v>
      </c>
      <c r="AC36" s="292">
        <f t="shared" si="5"/>
        <v>-0.70054760413821682</v>
      </c>
      <c r="AD36" s="292">
        <f t="shared" si="6"/>
        <v>-0.58143345989920048</v>
      </c>
      <c r="AE36" s="292">
        <f t="shared" si="7"/>
        <v>-0.63748000538858374</v>
      </c>
      <c r="AF36" s="292">
        <f t="shared" si="8"/>
        <v>-0.59671514511343793</v>
      </c>
      <c r="AG36" s="292">
        <f t="shared" si="9"/>
        <v>-0.46840165110793514</v>
      </c>
      <c r="AH36" s="292">
        <f t="shared" si="10"/>
        <v>-0.4625556171113443</v>
      </c>
      <c r="AI36" s="292">
        <f t="shared" si="11"/>
        <v>-0.45161082431088873</v>
      </c>
      <c r="AJ36" s="292">
        <f t="shared" si="12"/>
        <v>-0.35293153344279193</v>
      </c>
      <c r="AK36" s="292">
        <f t="shared" si="13"/>
        <v>-0.4603037728483011</v>
      </c>
      <c r="AL36" s="292">
        <f t="shared" si="14"/>
        <v>-0.4550589571116932</v>
      </c>
      <c r="AM36" s="292">
        <f t="shared" si="15"/>
        <v>-0.50812107591198019</v>
      </c>
      <c r="AN36" s="292">
        <f t="shared" si="16"/>
        <v>-0.45101863671382436</v>
      </c>
      <c r="AO36" s="292">
        <f t="shared" si="17"/>
        <v>-0.35468928290433777</v>
      </c>
    </row>
    <row r="37" spans="1:41" ht="16.5" customHeight="1">
      <c r="A37" s="195" t="s">
        <v>40</v>
      </c>
      <c r="B37" s="197"/>
      <c r="C37" s="213" t="s">
        <v>28</v>
      </c>
      <c r="D37" s="292">
        <v>12175.71</v>
      </c>
      <c r="E37" s="292">
        <v>12389.82</v>
      </c>
      <c r="F37" s="292">
        <v>13368.05</v>
      </c>
      <c r="G37" s="292">
        <v>12769.35</v>
      </c>
      <c r="H37" s="292">
        <v>13118.31</v>
      </c>
      <c r="I37" s="292">
        <v>13071</v>
      </c>
      <c r="J37" s="292">
        <v>13394.57</v>
      </c>
      <c r="K37" s="292">
        <v>13881.57</v>
      </c>
      <c r="L37" s="292">
        <v>13828.6</v>
      </c>
      <c r="M37" s="292">
        <v>15143.3</v>
      </c>
      <c r="N37" s="292">
        <v>14901.85</v>
      </c>
      <c r="O37" s="292">
        <v>14479.23</v>
      </c>
      <c r="P37" s="292">
        <v>15345.91</v>
      </c>
      <c r="Q37" s="292">
        <v>16135.7</v>
      </c>
      <c r="R37" s="292">
        <v>16158.68</v>
      </c>
      <c r="S37" s="292">
        <v>15752.87</v>
      </c>
      <c r="T37" s="292">
        <v>17037.91</v>
      </c>
      <c r="V37" s="195" t="s">
        <v>40</v>
      </c>
      <c r="W37" s="197"/>
      <c r="X37" s="213" t="s">
        <v>28</v>
      </c>
      <c r="Y37" s="292">
        <f t="shared" si="1"/>
        <v>2.0316185241668223</v>
      </c>
      <c r="Z37" s="292">
        <f t="shared" si="2"/>
        <v>2.0990801480740009</v>
      </c>
      <c r="AA37" s="292">
        <f t="shared" si="3"/>
        <v>2.1839232620880247</v>
      </c>
      <c r="AB37" s="292">
        <f t="shared" si="4"/>
        <v>2.0058012089234101</v>
      </c>
      <c r="AC37" s="292">
        <f t="shared" si="5"/>
        <v>2.0685154985557053</v>
      </c>
      <c r="AD37" s="292">
        <f t="shared" si="6"/>
        <v>2.1006008194828243</v>
      </c>
      <c r="AE37" s="292">
        <f t="shared" si="7"/>
        <v>2.1380424097773041</v>
      </c>
      <c r="AF37" s="292">
        <f t="shared" si="8"/>
        <v>2.2322299338873428</v>
      </c>
      <c r="AG37" s="292">
        <f t="shared" si="9"/>
        <v>2.0772087786791653</v>
      </c>
      <c r="AH37" s="292">
        <f t="shared" si="10"/>
        <v>2.3527650934024411</v>
      </c>
      <c r="AI37" s="292">
        <f t="shared" si="11"/>
        <v>2.2543015759958283</v>
      </c>
      <c r="AJ37" s="292">
        <f t="shared" si="12"/>
        <v>2.1267635953345034</v>
      </c>
      <c r="AK37" s="292">
        <f t="shared" si="13"/>
        <v>2.4023531308852779</v>
      </c>
      <c r="AL37" s="292">
        <f t="shared" si="14"/>
        <v>2.3727990867308106</v>
      </c>
      <c r="AM37" s="292">
        <f t="shared" si="15"/>
        <v>2.4140979437747405</v>
      </c>
      <c r="AN37" s="292">
        <f t="shared" si="16"/>
        <v>2.1822786976026918</v>
      </c>
      <c r="AO37" s="292">
        <f t="shared" si="17"/>
        <v>2.2005636371731083</v>
      </c>
    </row>
    <row r="38" spans="1:41">
      <c r="A38" s="195" t="s">
        <v>41</v>
      </c>
      <c r="B38" s="197"/>
      <c r="C38" s="213" t="s">
        <v>28</v>
      </c>
      <c r="D38" s="292">
        <v>10582.21</v>
      </c>
      <c r="E38" s="292">
        <v>10612.17</v>
      </c>
      <c r="F38" s="292">
        <v>10528.12</v>
      </c>
      <c r="G38" s="292">
        <v>10736.64</v>
      </c>
      <c r="H38" s="292">
        <v>10786.4</v>
      </c>
      <c r="I38" s="292">
        <v>10821.47</v>
      </c>
      <c r="J38" s="292">
        <v>11417.22</v>
      </c>
      <c r="K38" s="292">
        <v>11864.16</v>
      </c>
      <c r="L38" s="292">
        <v>11464.81</v>
      </c>
      <c r="M38" s="292">
        <v>11178.26</v>
      </c>
      <c r="N38" s="292">
        <v>11398.88</v>
      </c>
      <c r="O38" s="292">
        <v>10950.86</v>
      </c>
      <c r="P38" s="292">
        <v>11104.16</v>
      </c>
      <c r="Q38" s="292">
        <v>11331.25</v>
      </c>
      <c r="R38" s="292">
        <v>11108.07</v>
      </c>
      <c r="S38" s="292">
        <v>11615.21</v>
      </c>
      <c r="T38" s="292">
        <v>11659.46</v>
      </c>
      <c r="V38" s="195" t="s">
        <v>41</v>
      </c>
      <c r="W38" s="197"/>
      <c r="X38" s="213" t="s">
        <v>28</v>
      </c>
      <c r="Y38" s="292">
        <f t="shared" si="1"/>
        <v>1.4099814009348171</v>
      </c>
      <c r="Z38" s="292">
        <f t="shared" si="2"/>
        <v>1.3870479757734435</v>
      </c>
      <c r="AA38" s="292">
        <f t="shared" si="3"/>
        <v>1.0464288086804197</v>
      </c>
      <c r="AB38" s="292">
        <f t="shared" si="4"/>
        <v>1.1651177922984921</v>
      </c>
      <c r="AC38" s="292">
        <f t="shared" si="5"/>
        <v>1.1123352140766383</v>
      </c>
      <c r="AD38" s="292">
        <f t="shared" si="6"/>
        <v>1.1584662740981124</v>
      </c>
      <c r="AE38" s="292">
        <f t="shared" si="7"/>
        <v>1.3189097116846704</v>
      </c>
      <c r="AF38" s="292">
        <f t="shared" si="8"/>
        <v>1.4005601040064442</v>
      </c>
      <c r="AG38" s="292">
        <f t="shared" si="9"/>
        <v>1.1191711891965903</v>
      </c>
      <c r="AH38" s="292">
        <f t="shared" si="10"/>
        <v>0.82686670067834955</v>
      </c>
      <c r="AI38" s="292">
        <f t="shared" si="11"/>
        <v>0.90900418911743974</v>
      </c>
      <c r="AJ38" s="292">
        <f t="shared" si="12"/>
        <v>0.74726940174358503</v>
      </c>
      <c r="AK38" s="292">
        <f t="shared" si="13"/>
        <v>0.81571872807555335</v>
      </c>
      <c r="AL38" s="292">
        <f t="shared" si="14"/>
        <v>0.68914996215815838</v>
      </c>
      <c r="AM38" s="292">
        <f t="shared" si="15"/>
        <v>0.60697029537136016</v>
      </c>
      <c r="AN38" s="292">
        <f t="shared" si="16"/>
        <v>0.73236160867801647</v>
      </c>
      <c r="AO38" s="292">
        <f t="shared" si="17"/>
        <v>0.51225996535672913</v>
      </c>
    </row>
    <row r="39" spans="1:41" ht="16.5" customHeight="1">
      <c r="A39" s="195" t="s">
        <v>42</v>
      </c>
      <c r="B39" s="197"/>
      <c r="C39" s="213" t="s">
        <v>28</v>
      </c>
      <c r="D39" s="292">
        <v>7341.8029999999999</v>
      </c>
      <c r="E39" s="292">
        <v>7586.3580000000002</v>
      </c>
      <c r="F39" s="292">
        <v>8621.7350000000006</v>
      </c>
      <c r="G39" s="292">
        <v>8827.4169999999995</v>
      </c>
      <c r="H39" s="292">
        <v>9251.473</v>
      </c>
      <c r="I39" s="292">
        <v>9399.2199999999993</v>
      </c>
      <c r="J39" s="292">
        <v>9674.6620000000003</v>
      </c>
      <c r="K39" s="292">
        <v>9918.0630000000001</v>
      </c>
      <c r="L39" s="292">
        <v>10353.4</v>
      </c>
      <c r="M39" s="292">
        <v>11019.92</v>
      </c>
      <c r="N39" s="292">
        <v>11144.48</v>
      </c>
      <c r="O39" s="292">
        <v>11326.3</v>
      </c>
      <c r="P39" s="292">
        <v>11125.99</v>
      </c>
      <c r="Q39" s="292">
        <v>12236.51</v>
      </c>
      <c r="R39" s="292">
        <v>12045.75</v>
      </c>
      <c r="S39" s="292">
        <v>12430.98</v>
      </c>
      <c r="T39" s="292">
        <v>13732.42</v>
      </c>
      <c r="V39" s="195" t="s">
        <v>42</v>
      </c>
      <c r="W39" s="197"/>
      <c r="X39" s="213" t="s">
        <v>28</v>
      </c>
      <c r="Y39" s="292">
        <f t="shared" si="1"/>
        <v>0.1458726556691427</v>
      </c>
      <c r="Z39" s="292">
        <f t="shared" si="2"/>
        <v>0.17506840086663125</v>
      </c>
      <c r="AA39" s="292">
        <f t="shared" si="3"/>
        <v>0.28285281787801991</v>
      </c>
      <c r="AB39" s="292">
        <f t="shared" si="4"/>
        <v>0.37550583843450014</v>
      </c>
      <c r="AC39" s="292">
        <f t="shared" si="5"/>
        <v>0.48295117459200948</v>
      </c>
      <c r="AD39" s="292">
        <f t="shared" si="6"/>
        <v>0.56280813343165959</v>
      </c>
      <c r="AE39" s="292">
        <f t="shared" si="7"/>
        <v>0.5970414353942296</v>
      </c>
      <c r="AF39" s="292">
        <f t="shared" si="8"/>
        <v>0.59828879528797463</v>
      </c>
      <c r="AG39" s="292">
        <f t="shared" si="9"/>
        <v>0.66871977120817827</v>
      </c>
      <c r="AH39" s="292">
        <f t="shared" si="10"/>
        <v>0.7659314386119056</v>
      </c>
      <c r="AI39" s="292">
        <f t="shared" si="11"/>
        <v>0.81130319389856498</v>
      </c>
      <c r="AJ39" s="292">
        <f t="shared" si="12"/>
        <v>0.89405596325549364</v>
      </c>
      <c r="AK39" s="292">
        <f t="shared" si="13"/>
        <v>0.82388427979673828</v>
      </c>
      <c r="AL39" s="292">
        <f t="shared" si="14"/>
        <v>1.0063850684680669</v>
      </c>
      <c r="AM39" s="292">
        <f t="shared" si="15"/>
        <v>0.94247579933125447</v>
      </c>
      <c r="AN39" s="292">
        <f t="shared" si="16"/>
        <v>1.0182233913358671</v>
      </c>
      <c r="AO39" s="292">
        <f t="shared" si="17"/>
        <v>1.1629652762787388</v>
      </c>
    </row>
    <row r="40" spans="1:41" ht="16.5" customHeight="1">
      <c r="A40" s="195" t="s">
        <v>43</v>
      </c>
      <c r="B40" s="197"/>
      <c r="C40" s="213" t="s">
        <v>28</v>
      </c>
      <c r="D40" s="292">
        <v>4733.25</v>
      </c>
      <c r="E40" s="292">
        <v>4981.8310000000001</v>
      </c>
      <c r="F40" s="292">
        <v>5592.2269999999999</v>
      </c>
      <c r="G40" s="292">
        <v>5754.7449999999999</v>
      </c>
      <c r="H40" s="292">
        <v>5791.9989999999998</v>
      </c>
      <c r="I40" s="292">
        <v>5940.8059999999996</v>
      </c>
      <c r="J40" s="292">
        <v>6041.2110000000002</v>
      </c>
      <c r="K40" s="292">
        <v>6213.6779999999999</v>
      </c>
      <c r="L40" s="292">
        <v>6440.3270000000002</v>
      </c>
      <c r="M40" s="292">
        <v>6442.1850000000004</v>
      </c>
      <c r="N40" s="292">
        <v>6592.4290000000001</v>
      </c>
      <c r="O40" s="292">
        <v>6741.8329999999996</v>
      </c>
      <c r="P40" s="292">
        <v>6754.7259999999997</v>
      </c>
      <c r="Q40" s="292">
        <v>6938.8339999999998</v>
      </c>
      <c r="R40" s="292">
        <v>7263.3010000000004</v>
      </c>
      <c r="S40" s="292">
        <v>7207.9759999999997</v>
      </c>
      <c r="T40" s="292">
        <v>7323.8819999999996</v>
      </c>
      <c r="V40" s="195" t="s">
        <v>43</v>
      </c>
      <c r="W40" s="197"/>
      <c r="X40" s="213" t="s">
        <v>28</v>
      </c>
      <c r="Y40" s="292">
        <f t="shared" si="1"/>
        <v>-0.87174477935954697</v>
      </c>
      <c r="Z40" s="292">
        <f t="shared" si="2"/>
        <v>-0.86816677907624518</v>
      </c>
      <c r="AA40" s="292">
        <f t="shared" si="3"/>
        <v>-0.93057446608812366</v>
      </c>
      <c r="AB40" s="292">
        <f t="shared" si="4"/>
        <v>-0.89528261398995723</v>
      </c>
      <c r="AC40" s="292">
        <f t="shared" si="5"/>
        <v>-0.93557734214660249</v>
      </c>
      <c r="AD40" s="292">
        <f t="shared" si="6"/>
        <v>-0.88562389532195607</v>
      </c>
      <c r="AE40" s="292">
        <f t="shared" si="7"/>
        <v>-0.90814405074498616</v>
      </c>
      <c r="AF40" s="292">
        <f t="shared" si="8"/>
        <v>-0.9288302547630084</v>
      </c>
      <c r="AG40" s="292">
        <f t="shared" si="9"/>
        <v>-0.9172379595501996</v>
      </c>
      <c r="AH40" s="292">
        <f t="shared" si="10"/>
        <v>-0.9957553233922154</v>
      </c>
      <c r="AI40" s="292">
        <f t="shared" si="11"/>
        <v>-0.93688828796886559</v>
      </c>
      <c r="AJ40" s="292">
        <f t="shared" si="12"/>
        <v>-0.89834268178716858</v>
      </c>
      <c r="AK40" s="292">
        <f t="shared" si="13"/>
        <v>-0.81119507333903074</v>
      </c>
      <c r="AL40" s="292">
        <f t="shared" si="14"/>
        <v>-0.85010788278952776</v>
      </c>
      <c r="AM40" s="292">
        <f t="shared" si="15"/>
        <v>-0.76870281374302663</v>
      </c>
      <c r="AN40" s="292">
        <f t="shared" si="16"/>
        <v>-0.81201948872724394</v>
      </c>
      <c r="AO40" s="292">
        <f t="shared" si="17"/>
        <v>-0.84868459243339833</v>
      </c>
    </row>
    <row r="41" spans="1:41">
      <c r="D41" s="293">
        <f>AVERAGE(D6:D40)</f>
        <v>6967.8741142857125</v>
      </c>
      <c r="E41" s="293">
        <f t="shared" ref="E41:S41" si="18">AVERAGE(E6:E40)</f>
        <v>7149.2845714285713</v>
      </c>
      <c r="F41" s="293">
        <f t="shared" si="18"/>
        <v>7915.5493999999981</v>
      </c>
      <c r="G41" s="293">
        <f t="shared" si="18"/>
        <v>7919.4718000000012</v>
      </c>
      <c r="H41" s="293">
        <f t="shared" si="18"/>
        <v>8073.6630285714291</v>
      </c>
      <c r="I41" s="293">
        <f t="shared" si="18"/>
        <v>8055.4057999999977</v>
      </c>
      <c r="J41" s="293">
        <f t="shared" si="18"/>
        <v>8233.4304571428584</v>
      </c>
      <c r="K41" s="293">
        <f t="shared" si="18"/>
        <v>8466.7733714285714</v>
      </c>
      <c r="L41" s="293">
        <f t="shared" si="18"/>
        <v>8703.4510571428564</v>
      </c>
      <c r="M41" s="293">
        <f t="shared" si="18"/>
        <v>9029.6506571428563</v>
      </c>
      <c r="N41" s="293">
        <f t="shared" si="18"/>
        <v>9031.9576857142856</v>
      </c>
      <c r="O41" s="293">
        <f t="shared" si="18"/>
        <v>9039.5486285714269</v>
      </c>
      <c r="P41" s="293">
        <f t="shared" si="18"/>
        <v>8923.3961714285706</v>
      </c>
      <c r="Q41" s="293">
        <f t="shared" si="18"/>
        <v>9364.6962285714271</v>
      </c>
      <c r="R41" s="293">
        <f t="shared" si="18"/>
        <v>9411.6927428571435</v>
      </c>
      <c r="S41" s="293">
        <f t="shared" si="18"/>
        <v>9525.2537142857145</v>
      </c>
      <c r="T41" s="293">
        <f>AVERAGE(T6:T40)</f>
        <v>10027.547058823529</v>
      </c>
    </row>
    <row r="42" spans="1:41">
      <c r="D42" s="128">
        <f>STDEV(D6:D40)</f>
        <v>2563.392597461203</v>
      </c>
      <c r="E42" s="128">
        <f t="shared" ref="E42:S42" si="19">STDEV(E6:E40)</f>
        <v>2496.5866278997742</v>
      </c>
      <c r="F42" s="128">
        <f t="shared" si="19"/>
        <v>2496.6539322388671</v>
      </c>
      <c r="G42" s="128">
        <f t="shared" si="19"/>
        <v>2417.9256540597626</v>
      </c>
      <c r="H42" s="128">
        <f t="shared" si="19"/>
        <v>2438.7764921030962</v>
      </c>
      <c r="I42" s="128">
        <f t="shared" si="19"/>
        <v>2387.6950601375374</v>
      </c>
      <c r="J42" s="128">
        <f t="shared" si="19"/>
        <v>2413.9556443104975</v>
      </c>
      <c r="K42" s="128">
        <f t="shared" si="19"/>
        <v>2425.7342607809974</v>
      </c>
      <c r="L42" s="128">
        <f t="shared" si="19"/>
        <v>2467.3249003482802</v>
      </c>
      <c r="M42" s="128">
        <f t="shared" si="19"/>
        <v>2598.4954299096285</v>
      </c>
      <c r="N42" s="128">
        <f t="shared" si="19"/>
        <v>2603.862933331231</v>
      </c>
      <c r="O42" s="128">
        <f t="shared" si="19"/>
        <v>2557.7273296202929</v>
      </c>
      <c r="P42" s="128">
        <f t="shared" si="19"/>
        <v>2673.426211160182</v>
      </c>
      <c r="Q42" s="128">
        <f t="shared" si="19"/>
        <v>2853.5933823025489</v>
      </c>
      <c r="R42" s="128">
        <f t="shared" si="19"/>
        <v>2794.8274735668383</v>
      </c>
      <c r="S42" s="128">
        <f t="shared" si="19"/>
        <v>2853.721796650234</v>
      </c>
      <c r="T42" s="128">
        <f>STDEV(T6:T40)</f>
        <v>3185.7124341935119</v>
      </c>
      <c r="AO42" s="293"/>
    </row>
  </sheetData>
  <mergeCells count="80">
    <mergeCell ref="A10:B10"/>
    <mergeCell ref="A11:B11"/>
    <mergeCell ref="A2:C2"/>
    <mergeCell ref="D2:T2"/>
    <mergeCell ref="A3:C3"/>
    <mergeCell ref="D3:T3"/>
    <mergeCell ref="A4:C4"/>
    <mergeCell ref="A5:B5"/>
    <mergeCell ref="A6:B6"/>
    <mergeCell ref="A7:B7"/>
    <mergeCell ref="A8:B8"/>
    <mergeCell ref="A9:B9"/>
    <mergeCell ref="A22:B22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34:B34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6:B36"/>
    <mergeCell ref="A37:B37"/>
    <mergeCell ref="A38:B38"/>
    <mergeCell ref="A39:B39"/>
    <mergeCell ref="A40:B40"/>
    <mergeCell ref="V4:X4"/>
    <mergeCell ref="V5:W5"/>
    <mergeCell ref="V6:W6"/>
    <mergeCell ref="V7:W7"/>
    <mergeCell ref="V8:W8"/>
    <mergeCell ref="V9:W9"/>
    <mergeCell ref="V10:W10"/>
    <mergeCell ref="V11:W11"/>
    <mergeCell ref="V12:W12"/>
    <mergeCell ref="V13:W13"/>
    <mergeCell ref="V14:W14"/>
    <mergeCell ref="V15:W15"/>
    <mergeCell ref="V16:W16"/>
    <mergeCell ref="V17:W17"/>
    <mergeCell ref="V18:W18"/>
    <mergeCell ref="V26:W26"/>
    <mergeCell ref="V27:W27"/>
    <mergeCell ref="V28:W28"/>
    <mergeCell ref="V19:W19"/>
    <mergeCell ref="V20:W20"/>
    <mergeCell ref="V21:W21"/>
    <mergeCell ref="V22:W22"/>
    <mergeCell ref="V23:W23"/>
    <mergeCell ref="V39:W39"/>
    <mergeCell ref="V40:W40"/>
    <mergeCell ref="D1:T1"/>
    <mergeCell ref="X1:AN1"/>
    <mergeCell ref="V34:W34"/>
    <mergeCell ref="V35:W35"/>
    <mergeCell ref="V36:W36"/>
    <mergeCell ref="V37:W37"/>
    <mergeCell ref="V38:W38"/>
    <mergeCell ref="V29:W29"/>
    <mergeCell ref="V30:W30"/>
    <mergeCell ref="V31:W31"/>
    <mergeCell ref="V32:W32"/>
    <mergeCell ref="V33:W33"/>
    <mergeCell ref="V24:W24"/>
    <mergeCell ref="V25:W25"/>
  </mergeCells>
  <hyperlinks>
    <hyperlink ref="V16" r:id="rId1" display="http://stats.oecd.org/OECDStat_Metadata/ShowMetadata.ashx?Dataset=GREEN_GROWTH&amp;Coords=[COU].[DEU]&amp;ShowOnWeb=true&amp;Lang=en"/>
    <hyperlink ref="V21" r:id="rId2" display="http://stats.oecd.org/OECDStat_Metadata/ShowMetadata.ashx?Dataset=GREEN_GROWTH&amp;Coords=[COU].[ISR]&amp;ShowOnWeb=true&amp;Lang=en"/>
    <hyperlink ref="V25" r:id="rId3" display="http://stats.oecd.org/OECDStat_Metadata/ShowMetadata.ashx?Dataset=GREEN_GROWTH&amp;Coords=[COU].[LVA]&amp;ShowOnWeb=true&amp;Lang=en"/>
    <hyperlink ref="A16" r:id="rId4" display="http://stats.oecd.org/OECDStat_Metadata/ShowMetadata.ashx?Dataset=GREEN_GROWTH&amp;Coords=[COU].[DEU]&amp;ShowOnWeb=true&amp;Lang=en"/>
    <hyperlink ref="A21" r:id="rId5" display="http://stats.oecd.org/OECDStat_Metadata/ShowMetadata.ashx?Dataset=GREEN_GROWTH&amp;Coords=[COU].[ISR]&amp;ShowOnWeb=true&amp;Lang=en"/>
    <hyperlink ref="A25" r:id="rId6" display="http://stats.oecd.org/OECDStat_Metadata/ShowMetadata.ashx?Dataset=GREEN_GROWTH&amp;Coords=[COU].[LVA]&amp;ShowOnWeb=true&amp;Lang=en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workbookViewId="0">
      <selection activeCell="A2" sqref="A2:XFD3"/>
    </sheetView>
  </sheetViews>
  <sheetFormatPr defaultRowHeight="13.8"/>
  <cols>
    <col min="1" max="3" width="9" style="12"/>
    <col min="4" max="26" width="9.125" style="12" bestFit="1" customWidth="1"/>
    <col min="27" max="30" width="9" style="12"/>
    <col min="31" max="45" width="11.625" style="12" bestFit="1" customWidth="1"/>
    <col min="46" max="53" width="9.125" style="12" bestFit="1" customWidth="1"/>
    <col min="54" max="16384" width="9" style="12"/>
  </cols>
  <sheetData>
    <row r="1" spans="1:53">
      <c r="A1" s="133" t="s">
        <v>162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B1" s="133" t="s">
        <v>163</v>
      </c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</row>
    <row r="2" spans="1:53" s="161" customFormat="1" ht="13.8" customHeight="1">
      <c r="A2" s="155" t="s">
        <v>91</v>
      </c>
      <c r="B2" s="156"/>
      <c r="C2" s="157"/>
      <c r="D2" s="158" t="s">
        <v>176</v>
      </c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60"/>
      <c r="AB2" s="162" t="s">
        <v>91</v>
      </c>
      <c r="AC2" s="163"/>
      <c r="AD2" s="164"/>
      <c r="AE2" s="165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7"/>
    </row>
    <row r="3" spans="1:53" s="161" customFormat="1" ht="16.5" customHeight="1">
      <c r="A3" s="155" t="s">
        <v>83</v>
      </c>
      <c r="B3" s="156"/>
      <c r="C3" s="157"/>
      <c r="D3" s="158" t="s">
        <v>177</v>
      </c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60"/>
      <c r="AB3" s="162" t="s">
        <v>83</v>
      </c>
      <c r="AC3" s="163"/>
      <c r="AD3" s="164"/>
      <c r="AE3" s="165" t="s">
        <v>177</v>
      </c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7"/>
    </row>
    <row r="4" spans="1:53">
      <c r="A4" s="134" t="s">
        <v>90</v>
      </c>
      <c r="B4" s="135"/>
      <c r="C4" s="136"/>
      <c r="D4" s="137" t="s">
        <v>84</v>
      </c>
      <c r="E4" s="137" t="s">
        <v>85</v>
      </c>
      <c r="F4" s="137" t="s">
        <v>86</v>
      </c>
      <c r="G4" s="137" t="s">
        <v>87</v>
      </c>
      <c r="H4" s="137" t="s">
        <v>88</v>
      </c>
      <c r="I4" s="137" t="s">
        <v>49</v>
      </c>
      <c r="J4" s="137" t="s">
        <v>50</v>
      </c>
      <c r="K4" s="137" t="s">
        <v>51</v>
      </c>
      <c r="L4" s="137" t="s">
        <v>52</v>
      </c>
      <c r="M4" s="137" t="s">
        <v>53</v>
      </c>
      <c r="N4" s="137" t="s">
        <v>54</v>
      </c>
      <c r="O4" s="137" t="s">
        <v>55</v>
      </c>
      <c r="P4" s="137" t="s">
        <v>56</v>
      </c>
      <c r="Q4" s="137" t="s">
        <v>57</v>
      </c>
      <c r="R4" s="137" t="s">
        <v>58</v>
      </c>
      <c r="S4" s="137" t="s">
        <v>59</v>
      </c>
      <c r="T4" s="137" t="s">
        <v>60</v>
      </c>
      <c r="U4" s="137" t="s">
        <v>61</v>
      </c>
      <c r="V4" s="137" t="s">
        <v>62</v>
      </c>
      <c r="W4" s="137" t="s">
        <v>63</v>
      </c>
      <c r="X4" s="137" t="s">
        <v>64</v>
      </c>
      <c r="Y4" s="137" t="s">
        <v>65</v>
      </c>
      <c r="Z4" s="137" t="s">
        <v>66</v>
      </c>
      <c r="AB4" s="138" t="s">
        <v>90</v>
      </c>
      <c r="AC4" s="139"/>
      <c r="AD4" s="140"/>
      <c r="AE4" s="137" t="s">
        <v>84</v>
      </c>
      <c r="AF4" s="137" t="s">
        <v>85</v>
      </c>
      <c r="AG4" s="137" t="s">
        <v>86</v>
      </c>
      <c r="AH4" s="137" t="s">
        <v>87</v>
      </c>
      <c r="AI4" s="137" t="s">
        <v>88</v>
      </c>
      <c r="AJ4" s="137" t="s">
        <v>49</v>
      </c>
      <c r="AK4" s="137" t="s">
        <v>50</v>
      </c>
      <c r="AL4" s="137" t="s">
        <v>51</v>
      </c>
      <c r="AM4" s="137" t="s">
        <v>52</v>
      </c>
      <c r="AN4" s="137" t="s">
        <v>53</v>
      </c>
      <c r="AO4" s="137" t="s">
        <v>54</v>
      </c>
      <c r="AP4" s="137" t="s">
        <v>55</v>
      </c>
      <c r="AQ4" s="137" t="s">
        <v>56</v>
      </c>
      <c r="AR4" s="137" t="s">
        <v>57</v>
      </c>
      <c r="AS4" s="137" t="s">
        <v>58</v>
      </c>
      <c r="AT4" s="137" t="s">
        <v>59</v>
      </c>
      <c r="AU4" s="137" t="s">
        <v>60</v>
      </c>
      <c r="AV4" s="137" t="s">
        <v>61</v>
      </c>
      <c r="AW4" s="137" t="s">
        <v>62</v>
      </c>
      <c r="AX4" s="137" t="s">
        <v>63</v>
      </c>
      <c r="AY4" s="137" t="s">
        <v>64</v>
      </c>
      <c r="AZ4" s="137" t="s">
        <v>65</v>
      </c>
      <c r="BA4" s="137" t="s">
        <v>66</v>
      </c>
    </row>
    <row r="5" spans="1:53">
      <c r="A5" s="141" t="s">
        <v>47</v>
      </c>
      <c r="B5" s="142"/>
      <c r="C5" s="143" t="s">
        <v>28</v>
      </c>
      <c r="D5" s="143" t="s">
        <v>28</v>
      </c>
      <c r="E5" s="143" t="s">
        <v>28</v>
      </c>
      <c r="F5" s="143" t="s">
        <v>28</v>
      </c>
      <c r="G5" s="143" t="s">
        <v>28</v>
      </c>
      <c r="H5" s="143" t="s">
        <v>28</v>
      </c>
      <c r="I5" s="143" t="s">
        <v>28</v>
      </c>
      <c r="J5" s="143" t="s">
        <v>28</v>
      </c>
      <c r="K5" s="143" t="s">
        <v>28</v>
      </c>
      <c r="L5" s="143" t="s">
        <v>28</v>
      </c>
      <c r="M5" s="143" t="s">
        <v>28</v>
      </c>
      <c r="N5" s="143" t="s">
        <v>28</v>
      </c>
      <c r="O5" s="143" t="s">
        <v>28</v>
      </c>
      <c r="P5" s="143" t="s">
        <v>28</v>
      </c>
      <c r="Q5" s="143" t="s">
        <v>28</v>
      </c>
      <c r="R5" s="143" t="s">
        <v>28</v>
      </c>
      <c r="S5" s="143" t="s">
        <v>28</v>
      </c>
      <c r="T5" s="143" t="s">
        <v>28</v>
      </c>
      <c r="U5" s="143" t="s">
        <v>28</v>
      </c>
      <c r="V5" s="143" t="s">
        <v>28</v>
      </c>
      <c r="W5" s="143" t="s">
        <v>28</v>
      </c>
      <c r="X5" s="143" t="s">
        <v>28</v>
      </c>
      <c r="Y5" s="143" t="s">
        <v>28</v>
      </c>
      <c r="Z5" s="143" t="s">
        <v>28</v>
      </c>
      <c r="AB5" s="144" t="s">
        <v>47</v>
      </c>
      <c r="AC5" s="145"/>
      <c r="AD5" s="143" t="s">
        <v>28</v>
      </c>
      <c r="AE5" s="143" t="s">
        <v>28</v>
      </c>
      <c r="AF5" s="143" t="s">
        <v>28</v>
      </c>
      <c r="AG5" s="143" t="s">
        <v>28</v>
      </c>
      <c r="AH5" s="143" t="s">
        <v>28</v>
      </c>
      <c r="AI5" s="143" t="s">
        <v>28</v>
      </c>
      <c r="AJ5" s="143" t="s">
        <v>28</v>
      </c>
      <c r="AK5" s="143" t="s">
        <v>28</v>
      </c>
      <c r="AL5" s="143" t="s">
        <v>28</v>
      </c>
      <c r="AM5" s="143" t="s">
        <v>28</v>
      </c>
      <c r="AN5" s="143" t="s">
        <v>28</v>
      </c>
      <c r="AO5" s="143" t="s">
        <v>28</v>
      </c>
      <c r="AP5" s="143" t="s">
        <v>28</v>
      </c>
      <c r="AQ5" s="143" t="s">
        <v>28</v>
      </c>
      <c r="AR5" s="143" t="s">
        <v>28</v>
      </c>
      <c r="AS5" s="143" t="s">
        <v>28</v>
      </c>
      <c r="AT5" s="143" t="s">
        <v>28</v>
      </c>
      <c r="AU5" s="143" t="s">
        <v>28</v>
      </c>
      <c r="AV5" s="143" t="s">
        <v>28</v>
      </c>
      <c r="AW5" s="143" t="s">
        <v>28</v>
      </c>
      <c r="AX5" s="143" t="s">
        <v>28</v>
      </c>
      <c r="AY5" s="143" t="s">
        <v>28</v>
      </c>
      <c r="AZ5" s="143" t="s">
        <v>28</v>
      </c>
      <c r="BA5" s="143" t="s">
        <v>28</v>
      </c>
    </row>
    <row r="6" spans="1:53">
      <c r="A6" s="146" t="s">
        <v>27</v>
      </c>
      <c r="B6" s="147"/>
      <c r="C6" s="143" t="s">
        <v>28</v>
      </c>
      <c r="D6" s="148">
        <v>0.875</v>
      </c>
      <c r="E6" s="148">
        <v>0.875</v>
      </c>
      <c r="F6" s="148">
        <v>0.875</v>
      </c>
      <c r="G6" s="148">
        <v>1.125</v>
      </c>
      <c r="H6" s="148">
        <v>0.875</v>
      </c>
      <c r="I6" s="148">
        <v>0.875</v>
      </c>
      <c r="J6" s="148">
        <v>0.83333330000000005</v>
      </c>
      <c r="K6" s="148">
        <v>0.83333330000000005</v>
      </c>
      <c r="L6" s="148">
        <v>0.7708334</v>
      </c>
      <c r="M6" s="148">
        <v>1.0208330000000001</v>
      </c>
      <c r="N6" s="148">
        <v>0.9791666</v>
      </c>
      <c r="O6" s="148">
        <v>1.0874999999999999</v>
      </c>
      <c r="P6" s="148">
        <v>1.2124999999999999</v>
      </c>
      <c r="Q6" s="148">
        <v>1.2124999999999999</v>
      </c>
      <c r="R6" s="148">
        <v>1.170833</v>
      </c>
      <c r="S6" s="148">
        <v>1.170833</v>
      </c>
      <c r="T6" s="148">
        <v>1.3208329999999999</v>
      </c>
      <c r="U6" s="148">
        <v>1.3208329999999999</v>
      </c>
      <c r="V6" s="148">
        <v>1.5708329999999999</v>
      </c>
      <c r="W6" s="148">
        <v>2</v>
      </c>
      <c r="X6" s="148">
        <v>1.816667</v>
      </c>
      <c r="Y6" s="148">
        <v>2.65</v>
      </c>
      <c r="Z6" s="148">
        <v>3.1166670000000001</v>
      </c>
      <c r="AB6" s="149" t="s">
        <v>27</v>
      </c>
      <c r="AC6" s="150"/>
      <c r="AD6" s="143" t="s">
        <v>28</v>
      </c>
      <c r="AE6" s="148">
        <f>(D6-D$33)/D$34</f>
        <v>3.5681440340020742E-2</v>
      </c>
      <c r="AF6" s="148">
        <f t="shared" ref="AF6:BA6" si="0">(E6-E$33)/E$34</f>
        <v>-0.23611437527654627</v>
      </c>
      <c r="AG6" s="148">
        <f t="shared" si="0"/>
        <v>-0.43546814647020438</v>
      </c>
      <c r="AH6" s="148">
        <f t="shared" si="0"/>
        <v>1.1617244676836547E-2</v>
      </c>
      <c r="AI6" s="148">
        <f t="shared" si="0"/>
        <v>-0.54821282961467499</v>
      </c>
      <c r="AJ6" s="148">
        <f t="shared" si="0"/>
        <v>-0.56388836116328533</v>
      </c>
      <c r="AK6" s="148">
        <f t="shared" si="0"/>
        <v>-0.71411500827637742</v>
      </c>
      <c r="AL6" s="148">
        <f t="shared" si="0"/>
        <v>-0.7120365483631399</v>
      </c>
      <c r="AM6" s="148">
        <f t="shared" si="0"/>
        <v>-0.83564157661738514</v>
      </c>
      <c r="AN6" s="148">
        <f t="shared" si="0"/>
        <v>-0.41559202410342783</v>
      </c>
      <c r="AO6" s="148">
        <f t="shared" si="0"/>
        <v>-0.66223038553897862</v>
      </c>
      <c r="AP6" s="148">
        <f t="shared" si="0"/>
        <v>-0.66734110269769886</v>
      </c>
      <c r="AQ6" s="148">
        <f t="shared" si="0"/>
        <v>-0.73451837469447701</v>
      </c>
      <c r="AR6" s="148">
        <f t="shared" si="0"/>
        <v>-1.0746715069622512</v>
      </c>
      <c r="AS6" s="148">
        <f t="shared" si="0"/>
        <v>-1.2822448501760118</v>
      </c>
      <c r="AT6" s="148">
        <f t="shared" si="0"/>
        <v>-1.842903753104852</v>
      </c>
      <c r="AU6" s="148">
        <f t="shared" si="0"/>
        <v>-1.7826364346782633</v>
      </c>
      <c r="AV6" s="148">
        <f t="shared" si="0"/>
        <v>-1.6963034550875811</v>
      </c>
      <c r="AW6" s="148">
        <f t="shared" si="0"/>
        <v>-1.4790219215619946</v>
      </c>
      <c r="AX6" s="148">
        <f t="shared" si="0"/>
        <v>-1.143136939475653</v>
      </c>
      <c r="AY6" s="148">
        <f t="shared" si="0"/>
        <v>-1.6390718806329498</v>
      </c>
      <c r="AZ6" s="148">
        <f t="shared" si="0"/>
        <v>-0.52340395447131549</v>
      </c>
      <c r="BA6" s="148">
        <f t="shared" si="0"/>
        <v>0.57419017340822287</v>
      </c>
    </row>
    <row r="7" spans="1:53">
      <c r="A7" s="146" t="s">
        <v>20</v>
      </c>
      <c r="B7" s="147"/>
      <c r="C7" s="143" t="s">
        <v>28</v>
      </c>
      <c r="D7" s="148">
        <v>1.1666669999999999</v>
      </c>
      <c r="E7" s="148">
        <v>1.4166669999999999</v>
      </c>
      <c r="F7" s="148">
        <v>1.4166669999999999</v>
      </c>
      <c r="G7" s="148">
        <v>1.4791669999999999</v>
      </c>
      <c r="H7" s="148">
        <v>1.4791669999999999</v>
      </c>
      <c r="I7" s="148">
        <v>1.9375</v>
      </c>
      <c r="J7" s="148">
        <v>1.9375</v>
      </c>
      <c r="K7" s="148">
        <v>1.8541669999999999</v>
      </c>
      <c r="L7" s="148">
        <v>1.9375</v>
      </c>
      <c r="M7" s="148">
        <v>1.8541669999999999</v>
      </c>
      <c r="N7" s="148">
        <v>2.0208330000000001</v>
      </c>
      <c r="O7" s="148">
        <v>2.204167</v>
      </c>
      <c r="P7" s="148">
        <v>2.204167</v>
      </c>
      <c r="Q7" s="148">
        <v>2.4791669999999999</v>
      </c>
      <c r="R7" s="148">
        <v>2.3958330000000001</v>
      </c>
      <c r="S7" s="148">
        <v>2.858333</v>
      </c>
      <c r="T7" s="148">
        <v>2.733333</v>
      </c>
      <c r="U7" s="148">
        <v>2.4416669999999998</v>
      </c>
      <c r="V7" s="148">
        <v>2.9083329999999998</v>
      </c>
      <c r="W7" s="148">
        <v>3.329167</v>
      </c>
      <c r="X7" s="148">
        <v>3.329167</v>
      </c>
      <c r="Y7" s="148">
        <v>3.079167</v>
      </c>
      <c r="Z7" s="148">
        <v>2.9458329999999999</v>
      </c>
      <c r="AB7" s="149" t="s">
        <v>20</v>
      </c>
      <c r="AC7" s="150"/>
      <c r="AD7" s="143" t="s">
        <v>28</v>
      </c>
      <c r="AE7" s="148">
        <f t="shared" ref="AE7:AE32" si="1">(D7-D$33)/D$34</f>
        <v>0.84743521696831225</v>
      </c>
      <c r="AF7" s="148">
        <f t="shared" ref="AF7:AF32" si="2">(E7-E$33)/E$34</f>
        <v>0.85712833124124121</v>
      </c>
      <c r="AG7" s="148">
        <f t="shared" ref="AG7:AG32" si="3">(F7-F$33)/F$34</f>
        <v>0.65886879000575682</v>
      </c>
      <c r="AH7" s="148">
        <f t="shared" ref="AH7:AH32" si="4">(G7-G$33)/G$34</f>
        <v>0.74516412376405472</v>
      </c>
      <c r="AI7" s="148">
        <f t="shared" ref="AI7:AI32" si="5">(H7-H$33)/H$34</f>
        <v>0.6893699729091417</v>
      </c>
      <c r="AJ7" s="148">
        <f t="shared" ref="AJ7:AJ32" si="6">(I7-I$33)/I$34</f>
        <v>1.578564040155535</v>
      </c>
      <c r="AK7" s="148">
        <f t="shared" ref="AK7:AK32" si="7">(J7-J$33)/J$34</f>
        <v>1.5223630275694291</v>
      </c>
      <c r="AL7" s="148">
        <f t="shared" ref="AL7:AL32" si="8">(K7-K$33)/K$34</f>
        <v>1.2642920399547781</v>
      </c>
      <c r="AM7" s="148">
        <f t="shared" ref="AM7:AM32" si="9">(L7-L$33)/L$34</f>
        <v>1.2406285404571711</v>
      </c>
      <c r="AN7" s="148">
        <f t="shared" ref="AN7:AN32" si="10">(M7-M$33)/M$34</f>
        <v>1.0903852993158978</v>
      </c>
      <c r="AO7" s="148">
        <f t="shared" ref="AO7:AO32" si="11">(N7-N$33)/N$34</f>
        <v>1.1772976715227972</v>
      </c>
      <c r="AP7" s="148">
        <f t="shared" ref="AP7:AP32" si="12">(O7-O$33)/O$34</f>
        <v>1.3343950448248234</v>
      </c>
      <c r="AQ7" s="148">
        <f t="shared" ref="AQ7:AQ32" si="13">(P7-P$33)/P$34</f>
        <v>1.1514566698772286</v>
      </c>
      <c r="AR7" s="148">
        <f t="shared" ref="AR7:AR32" si="14">(Q7-Q$33)/Q$34</f>
        <v>1.3227899173522759</v>
      </c>
      <c r="AS7" s="148">
        <f t="shared" ref="AS7:AS32" si="15">(R7-R$33)/R$34</f>
        <v>0.87192547926813935</v>
      </c>
      <c r="AT7" s="148">
        <f t="shared" ref="AT7:AT32" si="16">(S7-S$33)/S$34</f>
        <v>0.93249159976955742</v>
      </c>
      <c r="AU7" s="148">
        <f t="shared" ref="AU7:AU32" si="17">(T7-T$33)/T$34</f>
        <v>0.53208406544838427</v>
      </c>
      <c r="AV7" s="148">
        <f t="shared" ref="AV7:AV32" si="18">(U7-U$33)/U$34</f>
        <v>0.46249363703399543</v>
      </c>
      <c r="AW7" s="148">
        <f t="shared" ref="AW7:AW32" si="19">(V7-V$33)/V$34</f>
        <v>0.8917340769000679</v>
      </c>
      <c r="AX7" s="148">
        <f t="shared" ref="AX7:AX32" si="20">(W7-W$33)/W$34</f>
        <v>0.74774861461507669</v>
      </c>
      <c r="AY7" s="148">
        <f t="shared" ref="AY7:AY32" si="21">(X7-X$33)/X$34</f>
        <v>0.70645985825582769</v>
      </c>
      <c r="AZ7" s="148">
        <f t="shared" ref="AZ7:AZ32" si="22">(Y7-Y$33)/Y$34</f>
        <v>0.24756388516192654</v>
      </c>
      <c r="BA7" s="148">
        <f t="shared" ref="BA7:BA32" si="23">(Z7-Z$33)/Z$34</f>
        <v>0.25905368527797107</v>
      </c>
    </row>
    <row r="8" spans="1:53">
      <c r="A8" s="146" t="s">
        <v>4</v>
      </c>
      <c r="B8" s="147"/>
      <c r="C8" s="143" t="s">
        <v>28</v>
      </c>
      <c r="D8" s="148">
        <v>0.66666669999999995</v>
      </c>
      <c r="E8" s="148">
        <v>0.66666669999999995</v>
      </c>
      <c r="F8" s="148">
        <v>0.70833330000000005</v>
      </c>
      <c r="G8" s="148">
        <v>0.77083330000000005</v>
      </c>
      <c r="H8" s="148">
        <v>0.77083330000000005</v>
      </c>
      <c r="I8" s="148">
        <v>0.77083330000000005</v>
      </c>
      <c r="J8" s="148">
        <v>0.77083330000000005</v>
      </c>
      <c r="K8" s="148">
        <v>0.77083330000000005</v>
      </c>
      <c r="L8" s="148">
        <v>0.77083330000000005</v>
      </c>
      <c r="M8" s="148">
        <v>0.77083330000000005</v>
      </c>
      <c r="N8" s="148">
        <v>0.85416669999999995</v>
      </c>
      <c r="O8" s="148">
        <v>1.1041669999999999</v>
      </c>
      <c r="P8" s="148">
        <v>1.2124999999999999</v>
      </c>
      <c r="Q8" s="148">
        <v>1.170833</v>
      </c>
      <c r="R8" s="148">
        <v>1.983333</v>
      </c>
      <c r="S8" s="148">
        <v>2.4458329999999999</v>
      </c>
      <c r="T8" s="148">
        <v>2.4041670000000002</v>
      </c>
      <c r="U8" s="148">
        <v>2.1375000000000002</v>
      </c>
      <c r="V8" s="148">
        <v>2.2708330000000001</v>
      </c>
      <c r="W8" s="148">
        <v>2.4416669999999998</v>
      </c>
      <c r="X8" s="148">
        <v>2.6</v>
      </c>
      <c r="Y8" s="148">
        <v>2.5333329999999998</v>
      </c>
      <c r="Z8" s="148">
        <v>2.4666670000000002</v>
      </c>
      <c r="AB8" s="149" t="s">
        <v>4</v>
      </c>
      <c r="AC8" s="150"/>
      <c r="AD8" s="143" t="s">
        <v>28</v>
      </c>
      <c r="AE8" s="148">
        <f t="shared" si="1"/>
        <v>-0.54414193039590397</v>
      </c>
      <c r="AF8" s="148">
        <f t="shared" si="2"/>
        <v>-0.65659201328990557</v>
      </c>
      <c r="AG8" s="148">
        <f t="shared" si="3"/>
        <v>-0.77218706397959314</v>
      </c>
      <c r="AH8" s="148">
        <f t="shared" si="4"/>
        <v>-0.72192901305361012</v>
      </c>
      <c r="AI8" s="148">
        <f t="shared" si="5"/>
        <v>-0.76158912543297952</v>
      </c>
      <c r="AJ8" s="148">
        <f t="shared" si="6"/>
        <v>-0.77393278144795075</v>
      </c>
      <c r="AK8" s="148">
        <f t="shared" si="7"/>
        <v>-0.84070810082332981</v>
      </c>
      <c r="AL8" s="148">
        <f t="shared" si="8"/>
        <v>-0.83303621439088749</v>
      </c>
      <c r="AM8" s="148">
        <f t="shared" si="9"/>
        <v>-0.83564175458340528</v>
      </c>
      <c r="AN8" s="148">
        <f t="shared" si="10"/>
        <v>-0.86738431754355449</v>
      </c>
      <c r="AO8" s="148">
        <f t="shared" si="11"/>
        <v>-0.88297363230196957</v>
      </c>
      <c r="AP8" s="148">
        <f t="shared" si="12"/>
        <v>-0.63746385516485526</v>
      </c>
      <c r="AQ8" s="148">
        <f t="shared" si="13"/>
        <v>-0.73451837469447701</v>
      </c>
      <c r="AR8" s="148">
        <f t="shared" si="14"/>
        <v>-1.1535359797612688</v>
      </c>
      <c r="AS8" s="148">
        <f t="shared" si="15"/>
        <v>0.14654159282265974</v>
      </c>
      <c r="AT8" s="148">
        <f t="shared" si="16"/>
        <v>0.25406162462247944</v>
      </c>
      <c r="AU8" s="148">
        <f t="shared" si="17"/>
        <v>-7.3334836805981308E-3</v>
      </c>
      <c r="AV8" s="148">
        <f t="shared" si="18"/>
        <v>-0.12335122056252895</v>
      </c>
      <c r="AW8" s="148">
        <f t="shared" si="19"/>
        <v>-0.23825242703979327</v>
      </c>
      <c r="AX8" s="148">
        <f t="shared" si="20"/>
        <v>-0.51481728512176828</v>
      </c>
      <c r="AY8" s="148">
        <f t="shared" si="21"/>
        <v>-0.42430664848818095</v>
      </c>
      <c r="AZ8" s="148">
        <f t="shared" si="22"/>
        <v>-0.73298788088339173</v>
      </c>
      <c r="BA8" s="148">
        <f t="shared" si="23"/>
        <v>-0.62486105342404397</v>
      </c>
    </row>
    <row r="9" spans="1:53">
      <c r="A9" s="146" t="s">
        <v>29</v>
      </c>
      <c r="B9" s="147"/>
      <c r="C9" s="143" t="s">
        <v>28</v>
      </c>
      <c r="D9" s="148">
        <v>0.75</v>
      </c>
      <c r="E9" s="148">
        <v>0.75</v>
      </c>
      <c r="F9" s="148">
        <v>1.0833330000000001</v>
      </c>
      <c r="G9" s="148">
        <v>0.875</v>
      </c>
      <c r="H9" s="148">
        <v>0.875</v>
      </c>
      <c r="I9" s="148">
        <v>0.875</v>
      </c>
      <c r="J9" s="148">
        <v>0.83333330000000005</v>
      </c>
      <c r="K9" s="148">
        <v>0.64583330000000005</v>
      </c>
      <c r="L9" s="148">
        <v>0.64583330000000005</v>
      </c>
      <c r="M9" s="148">
        <v>0.64583330000000005</v>
      </c>
      <c r="N9" s="148">
        <v>0.89583330000000005</v>
      </c>
      <c r="O9" s="148">
        <v>0.89583330000000005</v>
      </c>
      <c r="P9" s="148">
        <v>1.2291669999999999</v>
      </c>
      <c r="Q9" s="148">
        <v>1.9166669999999999</v>
      </c>
      <c r="R9" s="148">
        <v>1.9166669999999999</v>
      </c>
      <c r="S9" s="148">
        <v>1.875</v>
      </c>
      <c r="T9" s="148">
        <v>1.9166669999999999</v>
      </c>
      <c r="U9" s="148">
        <v>2.7708330000000001</v>
      </c>
      <c r="V9" s="148">
        <v>2.7291669999999999</v>
      </c>
      <c r="W9" s="148">
        <v>3.3541669999999999</v>
      </c>
      <c r="X9" s="148">
        <v>2.7708330000000001</v>
      </c>
      <c r="Y9" s="148">
        <v>3.0874999999999999</v>
      </c>
      <c r="Z9" s="148">
        <v>2.8374999999999999</v>
      </c>
      <c r="AB9" s="149" t="s">
        <v>29</v>
      </c>
      <c r="AC9" s="150"/>
      <c r="AD9" s="143" t="s">
        <v>28</v>
      </c>
      <c r="AE9" s="148">
        <f t="shared" si="1"/>
        <v>-0.31221263776458646</v>
      </c>
      <c r="AF9" s="148">
        <f t="shared" si="2"/>
        <v>-0.48840099845042145</v>
      </c>
      <c r="AG9" s="148">
        <f t="shared" si="3"/>
        <v>-1.4570257200881028E-2</v>
      </c>
      <c r="AH9" s="148">
        <f t="shared" si="4"/>
        <v>-0.50618006498726142</v>
      </c>
      <c r="AI9" s="148">
        <f t="shared" si="5"/>
        <v>-0.54821282961467499</v>
      </c>
      <c r="AJ9" s="148">
        <f t="shared" si="6"/>
        <v>-0.56388836116328533</v>
      </c>
      <c r="AK9" s="148">
        <f t="shared" si="7"/>
        <v>-0.71411500827637742</v>
      </c>
      <c r="AL9" s="148">
        <f t="shared" si="8"/>
        <v>-1.0750355464463828</v>
      </c>
      <c r="AM9" s="148">
        <f t="shared" si="9"/>
        <v>-1.0580992798389663</v>
      </c>
      <c r="AN9" s="148">
        <f t="shared" si="10"/>
        <v>-1.093280735339319</v>
      </c>
      <c r="AO9" s="148">
        <f t="shared" si="11"/>
        <v>-0.80939260891255194</v>
      </c>
      <c r="AP9" s="148">
        <f t="shared" si="12"/>
        <v>-1.0109226374492002</v>
      </c>
      <c r="AQ9" s="148">
        <f t="shared" si="13"/>
        <v>-0.70282069183533524</v>
      </c>
      <c r="AR9" s="148">
        <f t="shared" si="14"/>
        <v>0.25812805186046039</v>
      </c>
      <c r="AS9" s="148">
        <f t="shared" si="15"/>
        <v>2.9309005734721782E-2</v>
      </c>
      <c r="AT9" s="148">
        <f t="shared" si="16"/>
        <v>-0.684775267506325</v>
      </c>
      <c r="AU9" s="148">
        <f t="shared" si="17"/>
        <v>-0.80621932000749452</v>
      </c>
      <c r="AV9" s="148">
        <f t="shared" si="18"/>
        <v>1.0964881479297137</v>
      </c>
      <c r="AW9" s="148">
        <f t="shared" si="19"/>
        <v>0.57415735224926134</v>
      </c>
      <c r="AX9" s="148">
        <f t="shared" si="20"/>
        <v>0.78331385122738206</v>
      </c>
      <c r="AY9" s="148">
        <f t="shared" si="21"/>
        <v>-0.15938484779423942</v>
      </c>
      <c r="AZ9" s="148">
        <f t="shared" si="22"/>
        <v>0.2625335240383167</v>
      </c>
      <c r="BA9" s="148">
        <f t="shared" si="23"/>
        <v>5.9212429037324904E-2</v>
      </c>
    </row>
    <row r="10" spans="1:53" ht="27.6">
      <c r="A10" s="146" t="s">
        <v>6</v>
      </c>
      <c r="B10" s="147"/>
      <c r="C10" s="143" t="s">
        <v>28</v>
      </c>
      <c r="D10" s="148">
        <v>0.9166666</v>
      </c>
      <c r="E10" s="148">
        <v>0.9166666</v>
      </c>
      <c r="F10" s="148">
        <v>0.9166666</v>
      </c>
      <c r="G10" s="148">
        <v>0.9166666</v>
      </c>
      <c r="H10" s="148">
        <v>0.9166666</v>
      </c>
      <c r="I10" s="148">
        <v>0.7291666</v>
      </c>
      <c r="J10" s="148">
        <v>0.7291666</v>
      </c>
      <c r="K10" s="148">
        <v>0.6875</v>
      </c>
      <c r="L10" s="148">
        <v>0.6875</v>
      </c>
      <c r="M10" s="148">
        <v>0.6875</v>
      </c>
      <c r="N10" s="148">
        <v>0.8333334</v>
      </c>
      <c r="O10" s="148">
        <v>0.8333334</v>
      </c>
      <c r="P10" s="148">
        <v>1.5833330000000001</v>
      </c>
      <c r="Q10" s="148">
        <v>1.5833330000000001</v>
      </c>
      <c r="R10" s="148">
        <v>1.625</v>
      </c>
      <c r="S10" s="148">
        <v>2.8791669999999998</v>
      </c>
      <c r="T10" s="148">
        <v>2.8791669999999998</v>
      </c>
      <c r="U10" s="148">
        <v>2.545833</v>
      </c>
      <c r="V10" s="148">
        <v>2.7208329999999998</v>
      </c>
      <c r="W10" s="148">
        <v>2.891667</v>
      </c>
      <c r="X10" s="148">
        <v>2.891667</v>
      </c>
      <c r="Y10" s="148">
        <v>2.3666670000000001</v>
      </c>
      <c r="Z10" s="148">
        <v>2.2999999999999998</v>
      </c>
      <c r="AB10" s="149" t="s">
        <v>6</v>
      </c>
      <c r="AC10" s="150"/>
      <c r="AD10" s="143" t="s">
        <v>28</v>
      </c>
      <c r="AE10" s="148">
        <f t="shared" si="1"/>
        <v>0.15164594749804816</v>
      </c>
      <c r="AF10" s="148">
        <f t="shared" si="2"/>
        <v>-0.15201896877145357</v>
      </c>
      <c r="AG10" s="148">
        <f t="shared" si="3"/>
        <v>-0.35128856861633978</v>
      </c>
      <c r="AH10" s="148">
        <f t="shared" si="4"/>
        <v>-0.41988065145586101</v>
      </c>
      <c r="AI10" s="148">
        <f t="shared" si="5"/>
        <v>-0.46286247516029583</v>
      </c>
      <c r="AJ10" s="148">
        <f t="shared" si="6"/>
        <v>-0.8579505898903329</v>
      </c>
      <c r="AK10" s="148">
        <f t="shared" si="7"/>
        <v>-0.92510356337094746</v>
      </c>
      <c r="AL10" s="148">
        <f t="shared" si="8"/>
        <v>-0.99436903789472919</v>
      </c>
      <c r="AM10" s="148">
        <f t="shared" si="9"/>
        <v>-0.98394671209843931</v>
      </c>
      <c r="AN10" s="148">
        <f t="shared" si="10"/>
        <v>-1.0179818691683529</v>
      </c>
      <c r="AO10" s="148">
        <f t="shared" si="11"/>
        <v>-0.91976414399667816</v>
      </c>
      <c r="AP10" s="148">
        <f t="shared" si="12"/>
        <v>-1.1229598956887139</v>
      </c>
      <c r="AQ10" s="148">
        <f t="shared" si="13"/>
        <v>-2.925967020631761E-2</v>
      </c>
      <c r="AR10" s="148">
        <f t="shared" si="14"/>
        <v>-0.37278394506727047</v>
      </c>
      <c r="AS10" s="148">
        <f t="shared" si="15"/>
        <v>-0.48358927792077777</v>
      </c>
      <c r="AT10" s="148">
        <f t="shared" si="16"/>
        <v>0.96675683638098553</v>
      </c>
      <c r="AU10" s="148">
        <f t="shared" si="17"/>
        <v>0.77106810043278717</v>
      </c>
      <c r="AV10" s="148">
        <f t="shared" si="18"/>
        <v>0.66312393366840927</v>
      </c>
      <c r="AW10" s="148">
        <f t="shared" si="19"/>
        <v>0.55938510515304973</v>
      </c>
      <c r="AX10" s="148">
        <f t="shared" si="20"/>
        <v>0.12535697389973069</v>
      </c>
      <c r="AY10" s="148">
        <f t="shared" si="21"/>
        <v>2.8000264362379616E-2</v>
      </c>
      <c r="AZ10" s="148">
        <f t="shared" si="22"/>
        <v>-1.0323914369823315</v>
      </c>
      <c r="BA10" s="148">
        <f t="shared" si="23"/>
        <v>-0.93231070084320367</v>
      </c>
    </row>
    <row r="11" spans="1:53" ht="16.5" customHeight="1">
      <c r="A11" s="146" t="s">
        <v>7</v>
      </c>
      <c r="B11" s="147"/>
      <c r="C11" s="143" t="s">
        <v>28</v>
      </c>
      <c r="D11" s="148">
        <v>0.89583330000000005</v>
      </c>
      <c r="E11" s="148">
        <v>1.5833330000000001</v>
      </c>
      <c r="F11" s="148">
        <v>2.125</v>
      </c>
      <c r="G11" s="148">
        <v>2.2291669999999999</v>
      </c>
      <c r="H11" s="148">
        <v>2.2291669999999999</v>
      </c>
      <c r="I11" s="148">
        <v>1.9791669999999999</v>
      </c>
      <c r="J11" s="148">
        <v>1.9791669999999999</v>
      </c>
      <c r="K11" s="148">
        <v>1.9791669999999999</v>
      </c>
      <c r="L11" s="148">
        <v>2.5625</v>
      </c>
      <c r="M11" s="148">
        <v>2.3958330000000001</v>
      </c>
      <c r="N11" s="148">
        <v>2.6041669999999999</v>
      </c>
      <c r="O11" s="148">
        <v>2.7374999999999998</v>
      </c>
      <c r="P11" s="148">
        <v>2.1124999999999998</v>
      </c>
      <c r="Q11" s="148">
        <v>2.0916670000000002</v>
      </c>
      <c r="R11" s="148">
        <v>2.5916670000000002</v>
      </c>
      <c r="S11" s="148">
        <v>3.1291669999999998</v>
      </c>
      <c r="T11" s="148">
        <v>3.1625000000000001</v>
      </c>
      <c r="U11" s="148">
        <v>2.829167</v>
      </c>
      <c r="V11" s="148">
        <v>2.9624999999999999</v>
      </c>
      <c r="W11" s="148">
        <v>4.4083329999999998</v>
      </c>
      <c r="X11" s="148">
        <v>4.3583340000000002</v>
      </c>
      <c r="Y11" s="148">
        <v>4.3166669999999998</v>
      </c>
      <c r="Z11" s="148">
        <v>4.1833330000000002</v>
      </c>
      <c r="AB11" s="149" t="s">
        <v>7</v>
      </c>
      <c r="AC11" s="150"/>
      <c r="AD11" s="143" t="s">
        <v>28</v>
      </c>
      <c r="AE11" s="148">
        <f t="shared" si="1"/>
        <v>9.3663693919034605E-2</v>
      </c>
      <c r="AF11" s="148">
        <f t="shared" si="2"/>
        <v>1.1935091499444184</v>
      </c>
      <c r="AG11" s="148">
        <f t="shared" si="3"/>
        <v>2.0899232297719368</v>
      </c>
      <c r="AH11" s="148">
        <f t="shared" si="4"/>
        <v>2.2985560527563487</v>
      </c>
      <c r="AI11" s="148">
        <f t="shared" si="5"/>
        <v>2.2256788111821071</v>
      </c>
      <c r="AJ11" s="148">
        <f t="shared" si="6"/>
        <v>1.6625824535256535</v>
      </c>
      <c r="AK11" s="148">
        <f t="shared" si="7"/>
        <v>1.6067590977638908</v>
      </c>
      <c r="AL11" s="148">
        <f t="shared" si="8"/>
        <v>1.5062913720102733</v>
      </c>
      <c r="AM11" s="148">
        <f t="shared" si="9"/>
        <v>2.3529161667349765</v>
      </c>
      <c r="AN11" s="148">
        <f t="shared" si="10"/>
        <v>2.0692685716499835</v>
      </c>
      <c r="AO11" s="148">
        <f t="shared" si="11"/>
        <v>2.2074348244904587</v>
      </c>
      <c r="AP11" s="148">
        <f t="shared" si="12"/>
        <v>2.2904472472868189</v>
      </c>
      <c r="AQ11" s="148">
        <f t="shared" si="13"/>
        <v>0.97712226688635073</v>
      </c>
      <c r="AR11" s="148">
        <f t="shared" si="14"/>
        <v>0.58935618779124799</v>
      </c>
      <c r="AS11" s="148">
        <f t="shared" si="15"/>
        <v>1.2163008199182339</v>
      </c>
      <c r="AT11" s="148">
        <f t="shared" si="16"/>
        <v>1.3779265182883054</v>
      </c>
      <c r="AU11" s="148">
        <f t="shared" si="17"/>
        <v>1.2353772710256254</v>
      </c>
      <c r="AV11" s="148">
        <f t="shared" si="18"/>
        <v>1.2088431171506866</v>
      </c>
      <c r="AW11" s="148">
        <f t="shared" si="19"/>
        <v>0.98774659291404532</v>
      </c>
      <c r="AX11" s="148">
        <f t="shared" si="20"/>
        <v>2.2829803799732868</v>
      </c>
      <c r="AY11" s="148">
        <f t="shared" si="21"/>
        <v>2.3024558008124871</v>
      </c>
      <c r="AZ11" s="148">
        <f t="shared" si="22"/>
        <v>2.4706441815177431</v>
      </c>
      <c r="BA11" s="148">
        <f t="shared" si="23"/>
        <v>2.5418627517470953</v>
      </c>
    </row>
    <row r="12" spans="1:53">
      <c r="A12" s="146" t="s">
        <v>25</v>
      </c>
      <c r="B12" s="147"/>
      <c r="C12" s="143" t="s">
        <v>28</v>
      </c>
      <c r="D12" s="148">
        <v>0.83333330000000005</v>
      </c>
      <c r="E12" s="148">
        <v>1</v>
      </c>
      <c r="F12" s="148">
        <v>1.25</v>
      </c>
      <c r="G12" s="148">
        <v>1.3125</v>
      </c>
      <c r="H12" s="148">
        <v>1.2708330000000001</v>
      </c>
      <c r="I12" s="148">
        <v>1.2708330000000001</v>
      </c>
      <c r="J12" s="148">
        <v>1.5208330000000001</v>
      </c>
      <c r="K12" s="148">
        <v>1.7708330000000001</v>
      </c>
      <c r="L12" s="148">
        <v>1.5208330000000001</v>
      </c>
      <c r="M12" s="148">
        <v>1.5208330000000001</v>
      </c>
      <c r="N12" s="148">
        <v>1.6041669999999999</v>
      </c>
      <c r="O12" s="148">
        <v>1.3541669999999999</v>
      </c>
      <c r="P12" s="148">
        <v>1.9791669999999999</v>
      </c>
      <c r="Q12" s="148">
        <v>2.4791669999999999</v>
      </c>
      <c r="R12" s="148">
        <v>2.4791669999999999</v>
      </c>
      <c r="S12" s="148">
        <v>2.4416669999999998</v>
      </c>
      <c r="T12" s="148">
        <v>3.15</v>
      </c>
      <c r="U12" s="148">
        <v>2.8166669999999998</v>
      </c>
      <c r="V12" s="148">
        <v>3.0833330000000001</v>
      </c>
      <c r="W12" s="148">
        <v>3.2541669999999998</v>
      </c>
      <c r="X12" s="148">
        <v>3.2124999999999999</v>
      </c>
      <c r="Y12" s="148">
        <v>3.4791669999999999</v>
      </c>
      <c r="Z12" s="148">
        <v>3.3458329999999998</v>
      </c>
      <c r="AB12" s="149" t="s">
        <v>25</v>
      </c>
      <c r="AC12" s="150"/>
      <c r="AD12" s="143" t="s">
        <v>28</v>
      </c>
      <c r="AE12" s="148">
        <f t="shared" si="1"/>
        <v>-8.0283345133268999E-2</v>
      </c>
      <c r="AF12" s="148">
        <f t="shared" si="2"/>
        <v>1.6172247897328944E-2</v>
      </c>
      <c r="AG12" s="148">
        <f t="shared" si="3"/>
        <v>0.32214926640243791</v>
      </c>
      <c r="AH12" s="148">
        <f t="shared" si="4"/>
        <v>0.39996522692491004</v>
      </c>
      <c r="AI12" s="148">
        <f t="shared" si="5"/>
        <v>0.2626161522254622</v>
      </c>
      <c r="AJ12" s="148">
        <f t="shared" si="6"/>
        <v>0.23427950836258085</v>
      </c>
      <c r="AK12" s="148">
        <f t="shared" si="7"/>
        <v>0.6784084020932537</v>
      </c>
      <c r="AL12" s="148">
        <f t="shared" si="8"/>
        <v>1.1029578612546773</v>
      </c>
      <c r="AM12" s="148">
        <f t="shared" si="9"/>
        <v>0.49910286305190049</v>
      </c>
      <c r="AN12" s="148">
        <f t="shared" si="10"/>
        <v>0.48799364707963078</v>
      </c>
      <c r="AO12" s="148">
        <f t="shared" si="11"/>
        <v>0.44148743762862319</v>
      </c>
      <c r="AP12" s="148">
        <f t="shared" si="12"/>
        <v>-0.18931410516720107</v>
      </c>
      <c r="AQ12" s="148">
        <f t="shared" si="13"/>
        <v>0.72354650948202137</v>
      </c>
      <c r="AR12" s="148">
        <f t="shared" si="14"/>
        <v>1.3227899173522759</v>
      </c>
      <c r="AS12" s="148">
        <f t="shared" si="15"/>
        <v>1.0184688508876483</v>
      </c>
      <c r="AT12" s="148">
        <f t="shared" si="16"/>
        <v>0.24720989304317567</v>
      </c>
      <c r="AU12" s="148">
        <f t="shared" si="17"/>
        <v>1.214893018812115</v>
      </c>
      <c r="AV12" s="148">
        <f t="shared" si="18"/>
        <v>1.1847673274695025</v>
      </c>
      <c r="AW12" s="148">
        <f t="shared" si="19"/>
        <v>1.2019264505306186</v>
      </c>
      <c r="AX12" s="148">
        <f t="shared" si="20"/>
        <v>0.6410529047781599</v>
      </c>
      <c r="AY12" s="148">
        <f t="shared" si="21"/>
        <v>0.52553678296264605</v>
      </c>
      <c r="AZ12" s="148">
        <f t="shared" si="22"/>
        <v>0.96613529408501875</v>
      </c>
      <c r="BA12" s="148">
        <f t="shared" si="23"/>
        <v>0.99693136332859666</v>
      </c>
    </row>
    <row r="13" spans="1:53">
      <c r="A13" s="146" t="s">
        <v>11</v>
      </c>
      <c r="B13" s="147"/>
      <c r="C13" s="143" t="s">
        <v>28</v>
      </c>
      <c r="D13" s="148">
        <v>0.70833330000000005</v>
      </c>
      <c r="E13" s="148">
        <v>0.70833330000000005</v>
      </c>
      <c r="F13" s="148">
        <v>0.70833330000000005</v>
      </c>
      <c r="G13" s="148">
        <v>0.77083330000000005</v>
      </c>
      <c r="H13" s="148">
        <v>0.8125</v>
      </c>
      <c r="I13" s="148">
        <v>0.8125</v>
      </c>
      <c r="J13" s="148">
        <v>1.2291669999999999</v>
      </c>
      <c r="K13" s="148">
        <v>1.1458330000000001</v>
      </c>
      <c r="L13" s="148">
        <v>1.2291669999999999</v>
      </c>
      <c r="M13" s="148">
        <v>1.3125</v>
      </c>
      <c r="N13" s="148">
        <v>1.3958330000000001</v>
      </c>
      <c r="O13" s="148">
        <v>1.5625</v>
      </c>
      <c r="P13" s="148">
        <v>1.5625</v>
      </c>
      <c r="Q13" s="148">
        <v>1.5625</v>
      </c>
      <c r="R13" s="148">
        <v>2.125</v>
      </c>
      <c r="S13" s="148">
        <v>2.7124999999999999</v>
      </c>
      <c r="T13" s="148">
        <v>3.2791670000000002</v>
      </c>
      <c r="U13" s="148">
        <v>2.8624999999999998</v>
      </c>
      <c r="V13" s="148">
        <v>2.8958330000000001</v>
      </c>
      <c r="W13" s="148">
        <v>3.6916669999999998</v>
      </c>
      <c r="X13" s="148">
        <v>3.15</v>
      </c>
      <c r="Y13" s="148">
        <v>3.3250000000000002</v>
      </c>
      <c r="Z13" s="148">
        <v>3.1916669999999998</v>
      </c>
      <c r="AB13" s="149" t="s">
        <v>11</v>
      </c>
      <c r="AC13" s="150"/>
      <c r="AD13" s="143" t="s">
        <v>28</v>
      </c>
      <c r="AE13" s="148">
        <f t="shared" si="1"/>
        <v>-0.42817742323787622</v>
      </c>
      <c r="AF13" s="148">
        <f t="shared" si="2"/>
        <v>-0.57249660678481262</v>
      </c>
      <c r="AG13" s="148">
        <f t="shared" si="3"/>
        <v>-0.77218706397959314</v>
      </c>
      <c r="AH13" s="148">
        <f t="shared" si="4"/>
        <v>-0.72192901305361012</v>
      </c>
      <c r="AI13" s="148">
        <f t="shared" si="5"/>
        <v>-0.67623856613742206</v>
      </c>
      <c r="AJ13" s="148">
        <f t="shared" si="6"/>
        <v>-0.68991497300556881</v>
      </c>
      <c r="AK13" s="148">
        <f t="shared" si="7"/>
        <v>8.7641987200463081E-2</v>
      </c>
      <c r="AL13" s="148">
        <f t="shared" si="8"/>
        <v>-0.10703879902279868</v>
      </c>
      <c r="AM13" s="148">
        <f t="shared" si="9"/>
        <v>-1.9963509437607618E-2</v>
      </c>
      <c r="AN13" s="148">
        <f t="shared" si="10"/>
        <v>0.11150021981047031</v>
      </c>
      <c r="AO13" s="148">
        <f t="shared" si="11"/>
        <v>7.3580554734149872E-2</v>
      </c>
      <c r="AP13" s="148">
        <f t="shared" si="12"/>
        <v>0.18414342229784428</v>
      </c>
      <c r="AQ13" s="148">
        <f t="shared" si="13"/>
        <v>-6.8880347413043788E-2</v>
      </c>
      <c r="AR13" s="148">
        <f t="shared" si="14"/>
        <v>-0.41221523510067687</v>
      </c>
      <c r="AS13" s="148">
        <f t="shared" si="15"/>
        <v>0.39566391777071241</v>
      </c>
      <c r="AT13" s="148">
        <f t="shared" si="16"/>
        <v>0.69264316688319649</v>
      </c>
      <c r="AU13" s="148">
        <f t="shared" si="17"/>
        <v>1.4265641712651127</v>
      </c>
      <c r="AV13" s="148">
        <f t="shared" si="18"/>
        <v>1.2730445809461175</v>
      </c>
      <c r="AW13" s="148">
        <f t="shared" si="19"/>
        <v>0.86957747878360048</v>
      </c>
      <c r="AX13" s="148">
        <f t="shared" si="20"/>
        <v>1.2634445454935059</v>
      </c>
      <c r="AY13" s="148">
        <f t="shared" si="21"/>
        <v>0.42861398383501065</v>
      </c>
      <c r="AZ13" s="148">
        <f t="shared" si="22"/>
        <v>0.68918529808640328</v>
      </c>
      <c r="BA13" s="148">
        <f t="shared" si="23"/>
        <v>0.71254223804271466</v>
      </c>
    </row>
    <row r="14" spans="1:53">
      <c r="A14" s="151" t="s">
        <v>8</v>
      </c>
      <c r="B14" s="152"/>
      <c r="C14" s="143" t="s">
        <v>28</v>
      </c>
      <c r="D14" s="148">
        <v>1.2083330000000001</v>
      </c>
      <c r="E14" s="148">
        <v>2.125</v>
      </c>
      <c r="F14" s="148">
        <v>1.875</v>
      </c>
      <c r="G14" s="148">
        <v>1.9375</v>
      </c>
      <c r="H14" s="148">
        <v>1.8958330000000001</v>
      </c>
      <c r="I14" s="148">
        <v>1.8125</v>
      </c>
      <c r="J14" s="148">
        <v>1.8541669999999999</v>
      </c>
      <c r="K14" s="148">
        <v>1.9375</v>
      </c>
      <c r="L14" s="148">
        <v>1.9791669999999999</v>
      </c>
      <c r="M14" s="148">
        <v>1.9791669999999999</v>
      </c>
      <c r="N14" s="148">
        <v>2.0625</v>
      </c>
      <c r="O14" s="148">
        <v>2.0625</v>
      </c>
      <c r="P14" s="148">
        <v>2.5416669999999999</v>
      </c>
      <c r="Q14" s="148">
        <v>2.5416669999999999</v>
      </c>
      <c r="R14" s="148">
        <v>2.6666669999999999</v>
      </c>
      <c r="S14" s="148">
        <v>3.045833</v>
      </c>
      <c r="T14" s="148">
        <v>3.0041669999999998</v>
      </c>
      <c r="U14" s="148">
        <v>2.670833</v>
      </c>
      <c r="V14" s="148">
        <v>2.6375000000000002</v>
      </c>
      <c r="W14" s="148">
        <v>3.0583330000000002</v>
      </c>
      <c r="X14" s="148">
        <v>3.016667</v>
      </c>
      <c r="Y14" s="148">
        <v>3.141667</v>
      </c>
      <c r="Z14" s="148">
        <v>3.0083329999999999</v>
      </c>
      <c r="AB14" s="153" t="s">
        <v>8</v>
      </c>
      <c r="AC14" s="154"/>
      <c r="AD14" s="143" t="s">
        <v>28</v>
      </c>
      <c r="AE14" s="148">
        <f t="shared" si="1"/>
        <v>0.96339805423476532</v>
      </c>
      <c r="AF14" s="148">
        <f t="shared" si="2"/>
        <v>2.2867518564622062</v>
      </c>
      <c r="AG14" s="148">
        <f t="shared" si="3"/>
        <v>1.5848449545235084</v>
      </c>
      <c r="AH14" s="148">
        <f t="shared" si="4"/>
        <v>1.6944585010851549</v>
      </c>
      <c r="AI14" s="148">
        <f t="shared" si="5"/>
        <v>1.5428735174529333</v>
      </c>
      <c r="AJ14" s="148">
        <f t="shared" si="6"/>
        <v>1.3265108164709678</v>
      </c>
      <c r="AK14" s="148">
        <f t="shared" si="7"/>
        <v>1.353572912669986</v>
      </c>
      <c r="AL14" s="148">
        <f t="shared" si="8"/>
        <v>1.425624282660223</v>
      </c>
      <c r="AM14" s="148">
        <f t="shared" si="9"/>
        <v>1.3147816420957588</v>
      </c>
      <c r="AN14" s="148">
        <f t="shared" si="10"/>
        <v>1.3162817171116623</v>
      </c>
      <c r="AO14" s="148">
        <f t="shared" si="11"/>
        <v>1.250879401291169</v>
      </c>
      <c r="AP14" s="148">
        <f t="shared" si="12"/>
        <v>1.0804429222931526</v>
      </c>
      <c r="AQ14" s="148">
        <f t="shared" si="13"/>
        <v>1.7933219104700389</v>
      </c>
      <c r="AR14" s="148">
        <f t="shared" si="14"/>
        <v>1.4410856801846998</v>
      </c>
      <c r="AS14" s="148">
        <f t="shared" si="15"/>
        <v>1.348188799271957</v>
      </c>
      <c r="AT14" s="148">
        <f t="shared" si="16"/>
        <v>1.2408688612000474</v>
      </c>
      <c r="AU14" s="148">
        <f t="shared" si="17"/>
        <v>0.97591062256788863</v>
      </c>
      <c r="AV14" s="148">
        <f t="shared" si="18"/>
        <v>0.90388183048024495</v>
      </c>
      <c r="AW14" s="148">
        <f t="shared" si="19"/>
        <v>0.411675041885881</v>
      </c>
      <c r="AX14" s="148">
        <f t="shared" si="20"/>
        <v>0.3624576029087912</v>
      </c>
      <c r="AY14" s="148">
        <f t="shared" si="21"/>
        <v>0.22184586261765049</v>
      </c>
      <c r="AZ14" s="148">
        <f t="shared" si="22"/>
        <v>0.3598406678061597</v>
      </c>
      <c r="BA14" s="148">
        <f t="shared" si="23"/>
        <v>0.37434707247338134</v>
      </c>
    </row>
    <row r="15" spans="1:53">
      <c r="A15" s="146" t="s">
        <v>30</v>
      </c>
      <c r="B15" s="147"/>
      <c r="C15" s="143" t="s">
        <v>28</v>
      </c>
      <c r="D15" s="148">
        <v>0.64583330000000005</v>
      </c>
      <c r="E15" s="148">
        <v>0.72916669999999995</v>
      </c>
      <c r="F15" s="148">
        <v>0.77083330000000005</v>
      </c>
      <c r="G15" s="148">
        <v>1.0208330000000001</v>
      </c>
      <c r="H15" s="148">
        <v>1.4791669999999999</v>
      </c>
      <c r="I15" s="148">
        <v>1.7291669999999999</v>
      </c>
      <c r="J15" s="148">
        <v>1.6875</v>
      </c>
      <c r="K15" s="148">
        <v>1.6875</v>
      </c>
      <c r="L15" s="148">
        <v>1.6875</v>
      </c>
      <c r="M15" s="148">
        <v>1.6875</v>
      </c>
      <c r="N15" s="148">
        <v>1.5208330000000001</v>
      </c>
      <c r="O15" s="148">
        <v>1.5208330000000001</v>
      </c>
      <c r="P15" s="148">
        <v>1.7708330000000001</v>
      </c>
      <c r="Q15" s="148">
        <v>1.7708330000000001</v>
      </c>
      <c r="R15" s="148">
        <v>1.7291669999999999</v>
      </c>
      <c r="S15" s="148">
        <v>2.5041669999999998</v>
      </c>
      <c r="T15" s="148">
        <v>2.7541669999999998</v>
      </c>
      <c r="U15" s="148">
        <v>1.920833</v>
      </c>
      <c r="V15" s="148">
        <v>1.829167</v>
      </c>
      <c r="W15" s="148">
        <v>2.0833330000000001</v>
      </c>
      <c r="X15" s="148">
        <v>2.3333330000000001</v>
      </c>
      <c r="Y15" s="148">
        <v>2.3333330000000001</v>
      </c>
      <c r="Z15" s="148">
        <v>2.1333329999999999</v>
      </c>
      <c r="AB15" s="149" t="s">
        <v>30</v>
      </c>
      <c r="AC15" s="150"/>
      <c r="AD15" s="143" t="s">
        <v>28</v>
      </c>
      <c r="AE15" s="148">
        <f t="shared" si="1"/>
        <v>-0.6021244622901798</v>
      </c>
      <c r="AF15" s="148">
        <f t="shared" si="2"/>
        <v>-0.53044870170296798</v>
      </c>
      <c r="AG15" s="148">
        <f t="shared" si="3"/>
        <v>-0.64591749516748609</v>
      </c>
      <c r="AH15" s="148">
        <f t="shared" si="4"/>
        <v>-0.20413232474628362</v>
      </c>
      <c r="AI15" s="148">
        <f t="shared" si="5"/>
        <v>0.6893699729091417</v>
      </c>
      <c r="AJ15" s="148">
        <f t="shared" si="6"/>
        <v>1.1584760061565194</v>
      </c>
      <c r="AK15" s="148">
        <f t="shared" si="7"/>
        <v>1.01599065738162</v>
      </c>
      <c r="AL15" s="148">
        <f t="shared" si="8"/>
        <v>0.94162561854923255</v>
      </c>
      <c r="AM15" s="148">
        <f t="shared" si="9"/>
        <v>0.79571348994604907</v>
      </c>
      <c r="AN15" s="148">
        <f t="shared" si="10"/>
        <v>0.78918947319776422</v>
      </c>
      <c r="AO15" s="148">
        <f t="shared" si="11"/>
        <v>0.29432397809187932</v>
      </c>
      <c r="AP15" s="148">
        <f t="shared" si="12"/>
        <v>0.10945119976523544</v>
      </c>
      <c r="AQ15" s="148">
        <f t="shared" si="13"/>
        <v>0.32733213012302154</v>
      </c>
      <c r="AR15" s="148">
        <f t="shared" si="14"/>
        <v>-1.7896656569998635E-2</v>
      </c>
      <c r="AS15" s="148">
        <f t="shared" si="15"/>
        <v>-0.30041094264958706</v>
      </c>
      <c r="AT15" s="148">
        <f t="shared" si="16"/>
        <v>0.35000231352000566</v>
      </c>
      <c r="AU15" s="148">
        <f t="shared" si="17"/>
        <v>0.56622557829768561</v>
      </c>
      <c r="AV15" s="148">
        <f t="shared" si="18"/>
        <v>-0.54066555039076936</v>
      </c>
      <c r="AW15" s="148">
        <f t="shared" si="19"/>
        <v>-1.0211177121364254</v>
      </c>
      <c r="AX15" s="148">
        <f t="shared" si="20"/>
        <v>-1.0245866249711229</v>
      </c>
      <c r="AY15" s="148">
        <f t="shared" si="21"/>
        <v>-0.83784444168768757</v>
      </c>
      <c r="AZ15" s="148">
        <f t="shared" si="22"/>
        <v>-1.0922735853449375</v>
      </c>
      <c r="BA15" s="148">
        <f t="shared" si="23"/>
        <v>-1.2397603482623627</v>
      </c>
    </row>
    <row r="16" spans="1:53">
      <c r="A16" s="146" t="s">
        <v>17</v>
      </c>
      <c r="B16" s="147"/>
      <c r="C16" s="143" t="s">
        <v>28</v>
      </c>
      <c r="D16" s="148">
        <v>0.3541667</v>
      </c>
      <c r="E16" s="148">
        <v>0.4791667</v>
      </c>
      <c r="F16" s="148">
        <v>0.52083330000000005</v>
      </c>
      <c r="G16" s="148">
        <v>0.52083330000000005</v>
      </c>
      <c r="H16" s="148">
        <v>0.52083330000000005</v>
      </c>
      <c r="I16" s="148">
        <v>0.52083330000000005</v>
      </c>
      <c r="J16" s="148">
        <v>0.52083330000000005</v>
      </c>
      <c r="K16" s="148">
        <v>0.52083330000000005</v>
      </c>
      <c r="L16" s="148">
        <v>0.5625</v>
      </c>
      <c r="M16" s="148">
        <v>0.52083330000000005</v>
      </c>
      <c r="N16" s="148">
        <v>0.85416669999999995</v>
      </c>
      <c r="O16" s="148">
        <v>1.6875</v>
      </c>
      <c r="P16" s="148">
        <v>1.9791669999999999</v>
      </c>
      <c r="Q16" s="148">
        <v>2.125</v>
      </c>
      <c r="R16" s="148">
        <v>2.3333330000000001</v>
      </c>
      <c r="S16" s="148">
        <v>2.6291669999999998</v>
      </c>
      <c r="T16" s="148">
        <v>2.5874999999999999</v>
      </c>
      <c r="U16" s="148">
        <v>2.295833</v>
      </c>
      <c r="V16" s="148">
        <v>2.5541670000000001</v>
      </c>
      <c r="W16" s="148">
        <v>2.6583329999999998</v>
      </c>
      <c r="X16" s="148">
        <v>2.766667</v>
      </c>
      <c r="Y16" s="148">
        <v>2.6833330000000002</v>
      </c>
      <c r="Z16" s="148">
        <v>2.5499999999999998</v>
      </c>
      <c r="AB16" s="149" t="s">
        <v>17</v>
      </c>
      <c r="AC16" s="150"/>
      <c r="AD16" s="143" t="s">
        <v>28</v>
      </c>
      <c r="AE16" s="148">
        <f t="shared" si="1"/>
        <v>-1.4138771256574221</v>
      </c>
      <c r="AF16" s="148">
        <f t="shared" si="2"/>
        <v>-1.0350219480507181</v>
      </c>
      <c r="AG16" s="148">
        <f t="shared" si="3"/>
        <v>-1.1509957704159144</v>
      </c>
      <c r="AH16" s="148">
        <f t="shared" si="4"/>
        <v>-1.2397263227177082</v>
      </c>
      <c r="AI16" s="148">
        <f t="shared" si="5"/>
        <v>-1.2736920715239679</v>
      </c>
      <c r="AJ16" s="148">
        <f t="shared" si="6"/>
        <v>-1.278039228817085</v>
      </c>
      <c r="AK16" s="148">
        <f t="shared" si="7"/>
        <v>-1.347080471011139</v>
      </c>
      <c r="AL16" s="148">
        <f t="shared" si="8"/>
        <v>-1.3170348785018779</v>
      </c>
      <c r="AM16" s="148">
        <f t="shared" si="9"/>
        <v>-1.2064042373540003</v>
      </c>
      <c r="AN16" s="148">
        <f t="shared" si="10"/>
        <v>-1.3191771531350838</v>
      </c>
      <c r="AO16" s="148">
        <f t="shared" si="11"/>
        <v>-0.88297363230196957</v>
      </c>
      <c r="AP16" s="148">
        <f t="shared" si="12"/>
        <v>0.40821829729667142</v>
      </c>
      <c r="AQ16" s="148">
        <f t="shared" si="13"/>
        <v>0.72354650948202137</v>
      </c>
      <c r="AR16" s="148">
        <f t="shared" si="14"/>
        <v>0.6524466303911387</v>
      </c>
      <c r="AS16" s="148">
        <f t="shared" si="15"/>
        <v>0.7620188298067031</v>
      </c>
      <c r="AT16" s="148">
        <f t="shared" si="16"/>
        <v>0.55558715447366558</v>
      </c>
      <c r="AU16" s="148">
        <f t="shared" si="17"/>
        <v>0.29310166920415803</v>
      </c>
      <c r="AV16" s="148">
        <f t="shared" si="18"/>
        <v>0.18160814004473783</v>
      </c>
      <c r="AW16" s="148">
        <f t="shared" si="19"/>
        <v>0.26396497861871143</v>
      </c>
      <c r="AX16" s="148">
        <f t="shared" si="20"/>
        <v>-0.20658618288809702</v>
      </c>
      <c r="AY16" s="148">
        <f t="shared" si="21"/>
        <v>-0.16584533389289127</v>
      </c>
      <c r="AZ16" s="148">
        <f t="shared" si="22"/>
        <v>-0.46352360253723141</v>
      </c>
      <c r="BA16" s="148">
        <f t="shared" si="23"/>
        <v>-0.47113715206156254</v>
      </c>
    </row>
    <row r="17" spans="1:53">
      <c r="A17" s="146" t="s">
        <v>32</v>
      </c>
      <c r="B17" s="147"/>
      <c r="C17" s="143" t="s">
        <v>28</v>
      </c>
      <c r="D17" s="148">
        <v>0.52083330000000005</v>
      </c>
      <c r="E17" s="148">
        <v>0.4791667</v>
      </c>
      <c r="F17" s="148">
        <v>0.52083330000000005</v>
      </c>
      <c r="G17" s="148">
        <v>0.58333330000000005</v>
      </c>
      <c r="H17" s="148">
        <v>0.58333330000000005</v>
      </c>
      <c r="I17" s="148">
        <v>0.58333330000000005</v>
      </c>
      <c r="J17" s="148">
        <v>0.72916669999999995</v>
      </c>
      <c r="K17" s="148">
        <v>0.72916669999999995</v>
      </c>
      <c r="L17" s="148">
        <v>0.77083330000000005</v>
      </c>
      <c r="M17" s="148">
        <v>0.77083330000000005</v>
      </c>
      <c r="N17" s="148">
        <v>0.85416669999999995</v>
      </c>
      <c r="O17" s="148">
        <v>0.8125</v>
      </c>
      <c r="P17" s="148">
        <v>0.85416669999999995</v>
      </c>
      <c r="Q17" s="148">
        <v>1.4166669999999999</v>
      </c>
      <c r="R17" s="148">
        <v>1.4583330000000001</v>
      </c>
      <c r="S17" s="148">
        <v>1.879167</v>
      </c>
      <c r="T17" s="148">
        <v>2.2291669999999999</v>
      </c>
      <c r="U17" s="148">
        <v>1.7124999999999999</v>
      </c>
      <c r="V17" s="148">
        <v>2.0541670000000001</v>
      </c>
      <c r="W17" s="148">
        <v>2.1583329999999998</v>
      </c>
      <c r="X17" s="148">
        <v>2.2250000000000001</v>
      </c>
      <c r="Y17" s="148">
        <v>2.4333330000000002</v>
      </c>
      <c r="Z17" s="148">
        <v>2.0499999999999998</v>
      </c>
      <c r="AB17" s="149" t="s">
        <v>32</v>
      </c>
      <c r="AC17" s="150"/>
      <c r="AD17" s="143" t="s">
        <v>28</v>
      </c>
      <c r="AE17" s="148">
        <f t="shared" si="1"/>
        <v>-0.95001854039478706</v>
      </c>
      <c r="AF17" s="148">
        <f t="shared" si="2"/>
        <v>-1.0350219480507181</v>
      </c>
      <c r="AG17" s="148">
        <f t="shared" si="3"/>
        <v>-1.1509957704159144</v>
      </c>
      <c r="AH17" s="148">
        <f t="shared" si="4"/>
        <v>-1.1102769953016836</v>
      </c>
      <c r="AI17" s="148">
        <f t="shared" si="5"/>
        <v>-1.1456663350012208</v>
      </c>
      <c r="AJ17" s="148">
        <f t="shared" si="6"/>
        <v>-1.1520126169748013</v>
      </c>
      <c r="AK17" s="148">
        <f t="shared" si="7"/>
        <v>-0.92510336082199951</v>
      </c>
      <c r="AL17" s="148">
        <f t="shared" si="8"/>
        <v>-0.91370252934307572</v>
      </c>
      <c r="AM17" s="148">
        <f t="shared" si="9"/>
        <v>-0.83564175458340528</v>
      </c>
      <c r="AN17" s="148">
        <f t="shared" si="10"/>
        <v>-0.86738431754355449</v>
      </c>
      <c r="AO17" s="148">
        <f t="shared" si="11"/>
        <v>-0.88297363230196957</v>
      </c>
      <c r="AP17" s="148">
        <f t="shared" si="12"/>
        <v>-1.1603058276951184</v>
      </c>
      <c r="AQ17" s="148">
        <f t="shared" si="13"/>
        <v>-1.4160048630408939</v>
      </c>
      <c r="AR17" s="148">
        <f t="shared" si="14"/>
        <v>-0.68823805079893119</v>
      </c>
      <c r="AS17" s="148">
        <f t="shared" si="15"/>
        <v>-0.77667426265340478</v>
      </c>
      <c r="AT17" s="148">
        <f t="shared" si="16"/>
        <v>-0.67792189124829372</v>
      </c>
      <c r="AU17" s="148">
        <f t="shared" si="17"/>
        <v>-0.29411301466974071</v>
      </c>
      <c r="AV17" s="148">
        <f t="shared" si="18"/>
        <v>-0.94192806972277088</v>
      </c>
      <c r="AW17" s="148">
        <f t="shared" si="19"/>
        <v>-0.62229894604000358</v>
      </c>
      <c r="AX17" s="148">
        <f t="shared" si="20"/>
        <v>-0.91789091513420673</v>
      </c>
      <c r="AY17" s="148">
        <f t="shared" si="21"/>
        <v>-1.0058434432539936</v>
      </c>
      <c r="AZ17" s="148">
        <f t="shared" si="22"/>
        <v>-0.91263073311416409</v>
      </c>
      <c r="BA17" s="148">
        <f t="shared" si="23"/>
        <v>-1.3934842496248447</v>
      </c>
    </row>
    <row r="18" spans="1:53">
      <c r="A18" s="146" t="s">
        <v>12</v>
      </c>
      <c r="B18" s="147"/>
      <c r="C18" s="143" t="s">
        <v>28</v>
      </c>
      <c r="D18" s="148">
        <v>0.95833330000000005</v>
      </c>
      <c r="E18" s="148">
        <v>1</v>
      </c>
      <c r="F18" s="148">
        <v>1.4166669999999999</v>
      </c>
      <c r="G18" s="148">
        <v>1.4791669999999999</v>
      </c>
      <c r="H18" s="148">
        <v>1.4791669999999999</v>
      </c>
      <c r="I18" s="148">
        <v>1.4791669999999999</v>
      </c>
      <c r="J18" s="148">
        <v>1.4791669999999999</v>
      </c>
      <c r="K18" s="148">
        <v>1.5625</v>
      </c>
      <c r="L18" s="148">
        <v>1.5625</v>
      </c>
      <c r="M18" s="148">
        <v>1.5625</v>
      </c>
      <c r="N18" s="148">
        <v>1.4791669999999999</v>
      </c>
      <c r="O18" s="148">
        <v>1.6041669999999999</v>
      </c>
      <c r="P18" s="148">
        <v>1.3541669999999999</v>
      </c>
      <c r="Q18" s="148">
        <v>1.420833</v>
      </c>
      <c r="R18" s="148">
        <v>1.4875</v>
      </c>
      <c r="S18" s="148">
        <v>2.2250000000000001</v>
      </c>
      <c r="T18" s="148">
        <v>2.7208329999999998</v>
      </c>
      <c r="U18" s="148">
        <v>2.3374999999999999</v>
      </c>
      <c r="V18" s="148">
        <v>2.5958329999999998</v>
      </c>
      <c r="W18" s="148">
        <v>2.733333</v>
      </c>
      <c r="X18" s="148">
        <v>2.8416670000000002</v>
      </c>
      <c r="Y18" s="148">
        <v>2.7916669999999999</v>
      </c>
      <c r="Z18" s="148">
        <v>2.766667</v>
      </c>
      <c r="AB18" s="149" t="s">
        <v>12</v>
      </c>
      <c r="AC18" s="150"/>
      <c r="AD18" s="143" t="s">
        <v>28</v>
      </c>
      <c r="AE18" s="148">
        <f t="shared" si="1"/>
        <v>0.26761073297133819</v>
      </c>
      <c r="AF18" s="148">
        <f t="shared" si="2"/>
        <v>1.6172247897328944E-2</v>
      </c>
      <c r="AG18" s="148">
        <f t="shared" si="3"/>
        <v>0.65886879000575682</v>
      </c>
      <c r="AH18" s="148">
        <f t="shared" si="4"/>
        <v>0.74516412376405472</v>
      </c>
      <c r="AI18" s="148">
        <f t="shared" si="5"/>
        <v>0.6893699729091417</v>
      </c>
      <c r="AJ18" s="148">
        <f t="shared" si="6"/>
        <v>0.65436955878738523</v>
      </c>
      <c r="AK18" s="148">
        <f t="shared" si="7"/>
        <v>0.59401435738827224</v>
      </c>
      <c r="AL18" s="148">
        <f t="shared" si="8"/>
        <v>0.69962628649373737</v>
      </c>
      <c r="AM18" s="148">
        <f t="shared" si="9"/>
        <v>0.57325596469048801</v>
      </c>
      <c r="AN18" s="148">
        <f t="shared" si="10"/>
        <v>0.56329305540199959</v>
      </c>
      <c r="AO18" s="148">
        <f t="shared" si="11"/>
        <v>0.22074401427089374</v>
      </c>
      <c r="AP18" s="148">
        <f t="shared" si="12"/>
        <v>0.25883564483045313</v>
      </c>
      <c r="AQ18" s="148">
        <f t="shared" si="13"/>
        <v>-0.46509282494910914</v>
      </c>
      <c r="AR18" s="148">
        <f t="shared" si="14"/>
        <v>-0.68035292843157291</v>
      </c>
      <c r="AS18" s="148">
        <f t="shared" si="15"/>
        <v>-0.72538390673593756</v>
      </c>
      <c r="AT18" s="148">
        <f t="shared" si="16"/>
        <v>-0.109137712836077</v>
      </c>
      <c r="AU18" s="148">
        <f t="shared" si="17"/>
        <v>0.5115998132348738</v>
      </c>
      <c r="AV18" s="148">
        <f t="shared" si="18"/>
        <v>0.26186141433640769</v>
      </c>
      <c r="AW18" s="148">
        <f t="shared" si="19"/>
        <v>0.33781912398837105</v>
      </c>
      <c r="AX18" s="148">
        <f t="shared" si="20"/>
        <v>-9.9890473051180331E-2</v>
      </c>
      <c r="AY18" s="148">
        <f t="shared" si="21"/>
        <v>-4.953797493972846E-2</v>
      </c>
      <c r="AZ18" s="148">
        <f t="shared" si="22"/>
        <v>-0.26890931500154625</v>
      </c>
      <c r="BA18" s="148">
        <f t="shared" si="23"/>
        <v>-7.1452794886074894E-2</v>
      </c>
    </row>
    <row r="19" spans="1:53">
      <c r="A19" s="146" t="s">
        <v>33</v>
      </c>
      <c r="B19" s="147"/>
      <c r="C19" s="143" t="s">
        <v>28</v>
      </c>
      <c r="D19" s="148">
        <v>1.125</v>
      </c>
      <c r="E19" s="148">
        <v>1.125</v>
      </c>
      <c r="F19" s="148">
        <v>1.125</v>
      </c>
      <c r="G19" s="148">
        <v>1.125</v>
      </c>
      <c r="H19" s="148">
        <v>1.2291669999999999</v>
      </c>
      <c r="I19" s="148">
        <v>1.3125</v>
      </c>
      <c r="J19" s="148">
        <v>1.3333330000000001</v>
      </c>
      <c r="K19" s="148">
        <v>1.3333330000000001</v>
      </c>
      <c r="L19" s="148">
        <v>1.3333330000000001</v>
      </c>
      <c r="M19" s="148">
        <v>1.3333330000000001</v>
      </c>
      <c r="N19" s="148">
        <v>1.3958330000000001</v>
      </c>
      <c r="O19" s="148">
        <v>1.3958330000000001</v>
      </c>
      <c r="P19" s="148">
        <v>1.3958330000000001</v>
      </c>
      <c r="Q19" s="148">
        <v>1.65</v>
      </c>
      <c r="R19" s="148">
        <v>1.9</v>
      </c>
      <c r="S19" s="148">
        <v>1.670833</v>
      </c>
      <c r="T19" s="148">
        <v>1.629167</v>
      </c>
      <c r="U19" s="148">
        <v>1.691667</v>
      </c>
      <c r="V19" s="148">
        <v>1.691667</v>
      </c>
      <c r="W19" s="148">
        <v>1.733333</v>
      </c>
      <c r="X19" s="148">
        <v>2.0249999999999999</v>
      </c>
      <c r="Y19" s="148">
        <v>2.7083330000000001</v>
      </c>
      <c r="Z19" s="148">
        <v>2.625</v>
      </c>
      <c r="AB19" s="149" t="s">
        <v>33</v>
      </c>
      <c r="AC19" s="150"/>
      <c r="AD19" s="143" t="s">
        <v>28</v>
      </c>
      <c r="AE19" s="148">
        <f t="shared" si="1"/>
        <v>0.73146959654923516</v>
      </c>
      <c r="AF19" s="148">
        <f t="shared" si="2"/>
        <v>0.26845887107120414</v>
      </c>
      <c r="AG19" s="148">
        <f t="shared" si="3"/>
        <v>6.9610128778223798E-2</v>
      </c>
      <c r="AH19" s="148">
        <f t="shared" si="4"/>
        <v>1.1617244676836547E-2</v>
      </c>
      <c r="AI19" s="148">
        <f t="shared" si="5"/>
        <v>0.17726702681815329</v>
      </c>
      <c r="AJ19" s="148">
        <f t="shared" si="6"/>
        <v>0.3182979217326995</v>
      </c>
      <c r="AK19" s="148">
        <f t="shared" si="7"/>
        <v>0.29862912445239681</v>
      </c>
      <c r="AL19" s="148">
        <f t="shared" si="8"/>
        <v>0.25596019906044415</v>
      </c>
      <c r="AM19" s="148">
        <f t="shared" si="9"/>
        <v>0.16541657516855893</v>
      </c>
      <c r="AN19" s="148">
        <f t="shared" si="10"/>
        <v>0.14914902038598382</v>
      </c>
      <c r="AO19" s="148">
        <f t="shared" si="11"/>
        <v>7.3580554734149872E-2</v>
      </c>
      <c r="AP19" s="148">
        <f t="shared" si="12"/>
        <v>-0.11462367523359167</v>
      </c>
      <c r="AQ19" s="148">
        <f t="shared" si="13"/>
        <v>-0.38585147053565677</v>
      </c>
      <c r="AR19" s="148">
        <f t="shared" si="14"/>
        <v>-0.24660116713528352</v>
      </c>
      <c r="AS19" s="148">
        <f t="shared" si="15"/>
        <v>-2.0290458328904378E-8</v>
      </c>
      <c r="AT19" s="148">
        <f t="shared" si="16"/>
        <v>-1.0205643892902121</v>
      </c>
      <c r="AU19" s="148">
        <f t="shared" si="17"/>
        <v>-1.277357120918228</v>
      </c>
      <c r="AV19" s="148">
        <f t="shared" si="18"/>
        <v>-0.98205374383701849</v>
      </c>
      <c r="AW19" s="148">
        <f t="shared" si="19"/>
        <v>-1.264840291417572</v>
      </c>
      <c r="AX19" s="148">
        <f t="shared" si="20"/>
        <v>-1.5224999375433996</v>
      </c>
      <c r="AY19" s="148">
        <f t="shared" si="21"/>
        <v>-1.3159964004624274</v>
      </c>
      <c r="AZ19" s="148">
        <f t="shared" si="22"/>
        <v>-0.41861288947953829</v>
      </c>
      <c r="BA19" s="148">
        <f t="shared" si="23"/>
        <v>-0.33278508742706991</v>
      </c>
    </row>
    <row r="20" spans="1:53">
      <c r="A20" s="146" t="s">
        <v>34</v>
      </c>
      <c r="B20" s="147"/>
      <c r="C20" s="143" t="s">
        <v>28</v>
      </c>
      <c r="D20" s="148">
        <v>0.5</v>
      </c>
      <c r="E20" s="148">
        <v>0.625</v>
      </c>
      <c r="F20" s="148">
        <v>0.625</v>
      </c>
      <c r="G20" s="148">
        <v>0.6875</v>
      </c>
      <c r="H20" s="148">
        <v>0.6875</v>
      </c>
      <c r="I20" s="148">
        <v>0.6875</v>
      </c>
      <c r="J20" s="148">
        <v>0.75</v>
      </c>
      <c r="K20" s="148">
        <v>0.75</v>
      </c>
      <c r="L20" s="148">
        <v>0.75</v>
      </c>
      <c r="M20" s="148">
        <v>0.8125</v>
      </c>
      <c r="N20" s="148">
        <v>0.8125</v>
      </c>
      <c r="O20" s="148">
        <v>1.1041669999999999</v>
      </c>
      <c r="P20" s="148">
        <v>1.1041669999999999</v>
      </c>
      <c r="Q20" s="148">
        <v>2.0208330000000001</v>
      </c>
      <c r="R20" s="148">
        <v>2.3333330000000001</v>
      </c>
      <c r="S20" s="148">
        <v>2.8958330000000001</v>
      </c>
      <c r="T20" s="148">
        <v>2.9583330000000001</v>
      </c>
      <c r="U20" s="148">
        <v>2.9583330000000001</v>
      </c>
      <c r="V20" s="148">
        <v>3.375</v>
      </c>
      <c r="W20" s="148">
        <v>3.5208330000000001</v>
      </c>
      <c r="X20" s="148">
        <v>3.5208330000000001</v>
      </c>
      <c r="Y20" s="148">
        <v>3.4375</v>
      </c>
      <c r="Z20" s="148">
        <v>2.6291669999999998</v>
      </c>
      <c r="AB20" s="149" t="s">
        <v>34</v>
      </c>
      <c r="AC20" s="150"/>
      <c r="AD20" s="143" t="s">
        <v>28</v>
      </c>
      <c r="AE20" s="148">
        <f t="shared" si="1"/>
        <v>-1.0080007939738009</v>
      </c>
      <c r="AF20" s="148">
        <f t="shared" si="2"/>
        <v>-0.74068762162429669</v>
      </c>
      <c r="AG20" s="148">
        <f t="shared" si="3"/>
        <v>-0.94054642171863256</v>
      </c>
      <c r="AH20" s="148">
        <f t="shared" si="4"/>
        <v>-0.89452804723533497</v>
      </c>
      <c r="AI20" s="148">
        <f t="shared" si="5"/>
        <v>-0.93229003918291631</v>
      </c>
      <c r="AJ20" s="148">
        <f t="shared" si="6"/>
        <v>-0.94196819669013598</v>
      </c>
      <c r="AK20" s="148">
        <f t="shared" si="7"/>
        <v>-0.88290573082266466</v>
      </c>
      <c r="AL20" s="148">
        <f t="shared" si="8"/>
        <v>-0.8733693718669816</v>
      </c>
      <c r="AM20" s="148">
        <f t="shared" si="9"/>
        <v>-0.87271794947065884</v>
      </c>
      <c r="AN20" s="148">
        <f t="shared" si="10"/>
        <v>-0.79208545137258823</v>
      </c>
      <c r="AO20" s="148">
        <f t="shared" si="11"/>
        <v>-0.95655483228612548</v>
      </c>
      <c r="AP20" s="148">
        <f t="shared" si="12"/>
        <v>-0.63746385516485526</v>
      </c>
      <c r="AQ20" s="148">
        <f t="shared" si="13"/>
        <v>-0.94054855872156129</v>
      </c>
      <c r="AR20" s="148">
        <f t="shared" si="14"/>
        <v>0.45528639475969718</v>
      </c>
      <c r="AS20" s="148">
        <f t="shared" si="15"/>
        <v>0.7620188298067031</v>
      </c>
      <c r="AT20" s="148">
        <f t="shared" si="16"/>
        <v>0.99416705205565559</v>
      </c>
      <c r="AU20" s="148">
        <f t="shared" si="17"/>
        <v>0.90080060529156714</v>
      </c>
      <c r="AV20" s="148">
        <f t="shared" si="18"/>
        <v>1.4576249931474672</v>
      </c>
      <c r="AW20" s="148">
        <f t="shared" si="19"/>
        <v>1.7189143307574852</v>
      </c>
      <c r="AX20" s="148">
        <f t="shared" si="20"/>
        <v>1.0204144802364425</v>
      </c>
      <c r="AY20" s="148">
        <f t="shared" si="21"/>
        <v>1.0036887417373859</v>
      </c>
      <c r="AZ20" s="148">
        <f t="shared" si="22"/>
        <v>0.89128350684602264</v>
      </c>
      <c r="BA20" s="148">
        <f t="shared" si="23"/>
        <v>-0.32509824671597787</v>
      </c>
    </row>
    <row r="21" spans="1:53" ht="27.6">
      <c r="A21" s="146" t="s">
        <v>19</v>
      </c>
      <c r="B21" s="147"/>
      <c r="C21" s="143" t="s">
        <v>28</v>
      </c>
      <c r="D21" s="148">
        <v>1.6666669999999999</v>
      </c>
      <c r="E21" s="148">
        <v>1.4166669999999999</v>
      </c>
      <c r="F21" s="148">
        <v>1.1666669999999999</v>
      </c>
      <c r="G21" s="148">
        <v>1.2291669999999999</v>
      </c>
      <c r="H21" s="148">
        <v>1.2708330000000001</v>
      </c>
      <c r="I21" s="148">
        <v>1.2708330000000001</v>
      </c>
      <c r="J21" s="148">
        <v>1.2291669999999999</v>
      </c>
      <c r="K21" s="148">
        <v>1.5208330000000001</v>
      </c>
      <c r="L21" s="148">
        <v>1.5625</v>
      </c>
      <c r="M21" s="148">
        <v>1.5208330000000001</v>
      </c>
      <c r="N21" s="148">
        <v>1.3541669999999999</v>
      </c>
      <c r="O21" s="148">
        <v>1.7375</v>
      </c>
      <c r="P21" s="148">
        <v>1.7791669999999999</v>
      </c>
      <c r="Q21" s="148">
        <v>2.1958329999999999</v>
      </c>
      <c r="R21" s="148">
        <v>1.9041669999999999</v>
      </c>
      <c r="S21" s="148">
        <v>2.8041670000000001</v>
      </c>
      <c r="T21" s="148">
        <v>2.8041670000000001</v>
      </c>
      <c r="U21" s="148">
        <v>2.3041670000000001</v>
      </c>
      <c r="V21" s="148">
        <v>3.2291669999999999</v>
      </c>
      <c r="W21" s="148">
        <v>3.6916669999999998</v>
      </c>
      <c r="X21" s="148">
        <v>4.1333330000000004</v>
      </c>
      <c r="Y21" s="148">
        <v>3.5083329999999999</v>
      </c>
      <c r="Z21" s="148">
        <v>3.625</v>
      </c>
      <c r="AB21" s="149" t="s">
        <v>19</v>
      </c>
      <c r="AC21" s="150"/>
      <c r="AD21" s="143" t="s">
        <v>28</v>
      </c>
      <c r="AE21" s="148">
        <f t="shared" si="1"/>
        <v>2.2390115293867412</v>
      </c>
      <c r="AF21" s="148">
        <f t="shared" si="2"/>
        <v>0.85712833124124121</v>
      </c>
      <c r="AG21" s="148">
        <f t="shared" si="3"/>
        <v>0.15379051475732863</v>
      </c>
      <c r="AH21" s="148">
        <f t="shared" si="4"/>
        <v>0.22736681409995671</v>
      </c>
      <c r="AI21" s="148">
        <f t="shared" si="5"/>
        <v>0.2626161522254622</v>
      </c>
      <c r="AJ21" s="148">
        <f t="shared" si="6"/>
        <v>0.23427950836258085</v>
      </c>
      <c r="AK21" s="148">
        <f t="shared" si="7"/>
        <v>8.7641987200463081E-2</v>
      </c>
      <c r="AL21" s="148">
        <f t="shared" si="8"/>
        <v>0.61895919714368697</v>
      </c>
      <c r="AM21" s="148">
        <f t="shared" si="9"/>
        <v>0.57325596469048801</v>
      </c>
      <c r="AN21" s="148">
        <f t="shared" si="10"/>
        <v>0.48799364707963078</v>
      </c>
      <c r="AO21" s="148">
        <f t="shared" si="11"/>
        <v>5.9091316427458778E-7</v>
      </c>
      <c r="AP21" s="148">
        <f t="shared" si="12"/>
        <v>0.49784824729620231</v>
      </c>
      <c r="AQ21" s="148">
        <f t="shared" si="13"/>
        <v>0.34318192246405971</v>
      </c>
      <c r="AR21" s="148">
        <f t="shared" si="14"/>
        <v>0.78651453069048394</v>
      </c>
      <c r="AS21" s="148">
        <f t="shared" si="15"/>
        <v>7.3276758424346061E-3</v>
      </c>
      <c r="AT21" s="148">
        <f t="shared" si="16"/>
        <v>0.84340593180878998</v>
      </c>
      <c r="AU21" s="148">
        <f t="shared" si="17"/>
        <v>0.64816258715172659</v>
      </c>
      <c r="AV21" s="148">
        <f t="shared" si="18"/>
        <v>0.19765995054097665</v>
      </c>
      <c r="AW21" s="148">
        <f t="shared" si="19"/>
        <v>1.4604212769079763</v>
      </c>
      <c r="AX21" s="148">
        <f t="shared" si="20"/>
        <v>1.2634445454935059</v>
      </c>
      <c r="AY21" s="148">
        <f t="shared" si="21"/>
        <v>1.9535321731882136</v>
      </c>
      <c r="AZ21" s="148">
        <f t="shared" si="22"/>
        <v>1.018529928366646</v>
      </c>
      <c r="BA21" s="148">
        <f t="shared" si="23"/>
        <v>1.5119091076994946</v>
      </c>
    </row>
    <row r="22" spans="1:53" ht="16.5" customHeight="1">
      <c r="A22" s="146" t="s">
        <v>37</v>
      </c>
      <c r="B22" s="147"/>
      <c r="C22" s="143" t="s">
        <v>28</v>
      </c>
      <c r="D22" s="148">
        <v>0.60416669999999995</v>
      </c>
      <c r="E22" s="148">
        <v>1.1458330000000001</v>
      </c>
      <c r="F22" s="148">
        <v>1.3333330000000001</v>
      </c>
      <c r="G22" s="148">
        <v>1.1875</v>
      </c>
      <c r="H22" s="148">
        <v>0.97916669999999995</v>
      </c>
      <c r="I22" s="148">
        <v>1.0208330000000001</v>
      </c>
      <c r="J22" s="148">
        <v>1.0208330000000001</v>
      </c>
      <c r="K22" s="148">
        <v>1.0625</v>
      </c>
      <c r="L22" s="148">
        <v>1.0625</v>
      </c>
      <c r="M22" s="148">
        <v>1.0208330000000001</v>
      </c>
      <c r="N22" s="148">
        <v>1.1458330000000001</v>
      </c>
      <c r="O22" s="148">
        <v>1.1041669999999999</v>
      </c>
      <c r="P22" s="148">
        <v>1.6666669999999999</v>
      </c>
      <c r="Q22" s="148">
        <v>1.4166669999999999</v>
      </c>
      <c r="R22" s="148">
        <v>1.4166669999999999</v>
      </c>
      <c r="S22" s="148">
        <v>1.879167</v>
      </c>
      <c r="T22" s="148">
        <v>2.1291669999999998</v>
      </c>
      <c r="U22" s="148">
        <v>2.045833</v>
      </c>
      <c r="V22" s="148">
        <v>2.3374999999999999</v>
      </c>
      <c r="W22" s="148">
        <v>3.1916669999999998</v>
      </c>
      <c r="X22" s="148">
        <v>3.1916669999999998</v>
      </c>
      <c r="Y22" s="148">
        <v>3.1916669999999998</v>
      </c>
      <c r="Z22" s="148">
        <v>3.2583329999999999</v>
      </c>
      <c r="AB22" s="149" t="s">
        <v>37</v>
      </c>
      <c r="AC22" s="150"/>
      <c r="AD22" s="143" t="s">
        <v>28</v>
      </c>
      <c r="AE22" s="148">
        <f t="shared" si="1"/>
        <v>-0.71808896944820755</v>
      </c>
      <c r="AF22" s="148">
        <f t="shared" si="2"/>
        <v>0.31050596883585507</v>
      </c>
      <c r="AG22" s="148">
        <f t="shared" si="3"/>
        <v>0.49050801804754718</v>
      </c>
      <c r="AH22" s="148">
        <f t="shared" si="4"/>
        <v>0.14106657209286105</v>
      </c>
      <c r="AI22" s="148">
        <f t="shared" si="5"/>
        <v>-0.33483653379637041</v>
      </c>
      <c r="AJ22" s="148">
        <f t="shared" si="6"/>
        <v>-0.26982693900655336</v>
      </c>
      <c r="AK22" s="148">
        <f t="shared" si="7"/>
        <v>-0.3343363382823647</v>
      </c>
      <c r="AL22" s="148">
        <f t="shared" si="8"/>
        <v>-0.26837104172824355</v>
      </c>
      <c r="AM22" s="148">
        <f t="shared" si="9"/>
        <v>-0.31657413633175618</v>
      </c>
      <c r="AN22" s="148">
        <f t="shared" si="10"/>
        <v>-0.41559202410342783</v>
      </c>
      <c r="AO22" s="148">
        <f t="shared" si="11"/>
        <v>-0.36790629198130903</v>
      </c>
      <c r="AP22" s="148">
        <f t="shared" si="12"/>
        <v>-0.63746385516485526</v>
      </c>
      <c r="AQ22" s="148">
        <f t="shared" si="13"/>
        <v>0.12922684226645614</v>
      </c>
      <c r="AR22" s="148">
        <f t="shared" si="14"/>
        <v>-0.68823805079893119</v>
      </c>
      <c r="AS22" s="148">
        <f t="shared" si="15"/>
        <v>-0.84994418995676846</v>
      </c>
      <c r="AT22" s="148">
        <f t="shared" si="16"/>
        <v>-0.67792189124829372</v>
      </c>
      <c r="AU22" s="148">
        <f t="shared" si="17"/>
        <v>-0.45798703237782207</v>
      </c>
      <c r="AV22" s="148">
        <f t="shared" si="18"/>
        <v>-0.29990765357893362</v>
      </c>
      <c r="AW22" s="148">
        <f t="shared" si="19"/>
        <v>-0.12008331290934848</v>
      </c>
      <c r="AX22" s="148">
        <f t="shared" si="20"/>
        <v>0.55213981324739625</v>
      </c>
      <c r="AY22" s="148">
        <f t="shared" si="21"/>
        <v>0.49322970017502948</v>
      </c>
      <c r="AZ22" s="148">
        <f t="shared" si="22"/>
        <v>0.44966209392154594</v>
      </c>
      <c r="BA22" s="148">
        <f t="shared" si="23"/>
        <v>0.83552062125502247</v>
      </c>
    </row>
    <row r="23" spans="1:53">
      <c r="A23" s="146" t="s">
        <v>21</v>
      </c>
      <c r="B23" s="147"/>
      <c r="C23" s="143" t="s">
        <v>28</v>
      </c>
      <c r="D23" s="148">
        <v>0.64583330000000005</v>
      </c>
      <c r="E23" s="148">
        <v>0.79166669999999995</v>
      </c>
      <c r="F23" s="148">
        <v>0.83333330000000005</v>
      </c>
      <c r="G23" s="148">
        <v>0.875</v>
      </c>
      <c r="H23" s="148">
        <v>0.875</v>
      </c>
      <c r="I23" s="148">
        <v>0.875</v>
      </c>
      <c r="J23" s="148">
        <v>0.875</v>
      </c>
      <c r="K23" s="148">
        <v>0.875</v>
      </c>
      <c r="L23" s="148">
        <v>0.9166666</v>
      </c>
      <c r="M23" s="148">
        <v>0.9166666</v>
      </c>
      <c r="N23" s="148">
        <v>0.9166666</v>
      </c>
      <c r="O23" s="148">
        <v>1.1875</v>
      </c>
      <c r="P23" s="148">
        <v>1.1875</v>
      </c>
      <c r="Q23" s="148">
        <v>1.1875</v>
      </c>
      <c r="R23" s="148">
        <v>1.2708330000000001</v>
      </c>
      <c r="S23" s="148">
        <v>2.1291669999999998</v>
      </c>
      <c r="T23" s="148">
        <v>2.2625000000000002</v>
      </c>
      <c r="U23" s="148">
        <v>2.079167</v>
      </c>
      <c r="V23" s="148">
        <v>2.5125000000000002</v>
      </c>
      <c r="W23" s="148">
        <v>3.2083330000000001</v>
      </c>
      <c r="X23" s="148">
        <v>3.5416669999999999</v>
      </c>
      <c r="Y23" s="148">
        <v>3.375</v>
      </c>
      <c r="Z23" s="148">
        <v>2.9916670000000001</v>
      </c>
      <c r="AB23" s="149" t="s">
        <v>21</v>
      </c>
      <c r="AC23" s="150"/>
      <c r="AD23" s="143" t="s">
        <v>28</v>
      </c>
      <c r="AE23" s="148">
        <f t="shared" si="1"/>
        <v>-0.6021244622901798</v>
      </c>
      <c r="AF23" s="148">
        <f t="shared" si="2"/>
        <v>-0.40430539011603034</v>
      </c>
      <c r="AG23" s="148">
        <f t="shared" si="3"/>
        <v>-0.51964792635537904</v>
      </c>
      <c r="AH23" s="148">
        <f t="shared" si="4"/>
        <v>-0.50618006498726142</v>
      </c>
      <c r="AI23" s="148">
        <f t="shared" si="5"/>
        <v>-0.54821282961467499</v>
      </c>
      <c r="AJ23" s="148">
        <f t="shared" si="6"/>
        <v>-0.56388836116328533</v>
      </c>
      <c r="AK23" s="148">
        <f t="shared" si="7"/>
        <v>-0.62971954572875999</v>
      </c>
      <c r="AL23" s="148">
        <f t="shared" si="8"/>
        <v>-0.63137003981148643</v>
      </c>
      <c r="AM23" s="148">
        <f t="shared" si="9"/>
        <v>-0.57610803444059089</v>
      </c>
      <c r="AN23" s="148">
        <f t="shared" si="10"/>
        <v>-0.60383855702087386</v>
      </c>
      <c r="AO23" s="148">
        <f t="shared" si="11"/>
        <v>-0.77260209721784334</v>
      </c>
      <c r="AP23" s="148">
        <f t="shared" si="12"/>
        <v>-0.48808120269863703</v>
      </c>
      <c r="AQ23" s="148">
        <f t="shared" si="13"/>
        <v>-0.78206394807172208</v>
      </c>
      <c r="AR23" s="148">
        <f t="shared" si="14"/>
        <v>-1.1219898120952205</v>
      </c>
      <c r="AS23" s="148">
        <f t="shared" si="15"/>
        <v>-1.1063942110377136</v>
      </c>
      <c r="AT23" s="148">
        <f t="shared" si="16"/>
        <v>-0.26675220934097421</v>
      </c>
      <c r="AU23" s="148">
        <f t="shared" si="17"/>
        <v>-0.23948888834710555</v>
      </c>
      <c r="AV23" s="148">
        <f t="shared" si="18"/>
        <v>-0.23570426372032782</v>
      </c>
      <c r="AW23" s="148">
        <f t="shared" si="19"/>
        <v>0.19010906072120223</v>
      </c>
      <c r="AX23" s="148">
        <f t="shared" si="20"/>
        <v>0.57584902258262394</v>
      </c>
      <c r="AY23" s="148">
        <f t="shared" si="21"/>
        <v>1.0359973752897882</v>
      </c>
      <c r="AZ23" s="148">
        <f t="shared" si="22"/>
        <v>0.77900672420178951</v>
      </c>
      <c r="BA23" s="148">
        <f t="shared" si="23"/>
        <v>0.34360339901740228</v>
      </c>
    </row>
    <row r="24" spans="1:53">
      <c r="A24" s="146" t="s">
        <v>38</v>
      </c>
      <c r="B24" s="147"/>
      <c r="C24" s="143" t="s">
        <v>28</v>
      </c>
      <c r="D24" s="148">
        <v>0.85416669999999995</v>
      </c>
      <c r="E24" s="148">
        <v>0.85416669999999995</v>
      </c>
      <c r="F24" s="148">
        <v>1.0625</v>
      </c>
      <c r="G24" s="148">
        <v>1.0208330000000001</v>
      </c>
      <c r="H24" s="148">
        <v>1.0208330000000001</v>
      </c>
      <c r="I24" s="148">
        <v>1.0625</v>
      </c>
      <c r="J24" s="148">
        <v>1.0208330000000001</v>
      </c>
      <c r="K24" s="148">
        <v>1.0208330000000001</v>
      </c>
      <c r="L24" s="148">
        <v>1.1458330000000001</v>
      </c>
      <c r="M24" s="148">
        <v>1.1041669999999999</v>
      </c>
      <c r="N24" s="148">
        <v>1.2708330000000001</v>
      </c>
      <c r="O24" s="148">
        <v>1.4375</v>
      </c>
      <c r="P24" s="148">
        <v>1.5625</v>
      </c>
      <c r="Q24" s="148">
        <v>2.125</v>
      </c>
      <c r="R24" s="148">
        <v>2.125</v>
      </c>
      <c r="S24" s="148">
        <v>2.7124999999999999</v>
      </c>
      <c r="T24" s="148">
        <v>2.7124999999999999</v>
      </c>
      <c r="U24" s="148">
        <v>2.3791669999999998</v>
      </c>
      <c r="V24" s="148">
        <v>2.2625000000000002</v>
      </c>
      <c r="W24" s="148">
        <v>2.4750000000000001</v>
      </c>
      <c r="X24" s="148">
        <v>2.5416669999999999</v>
      </c>
      <c r="Y24" s="148">
        <v>2.266667</v>
      </c>
      <c r="Z24" s="148">
        <v>2.1333329999999999</v>
      </c>
      <c r="AB24" s="149" t="s">
        <v>38</v>
      </c>
      <c r="AC24" s="150"/>
      <c r="AD24" s="143" t="s">
        <v>28</v>
      </c>
      <c r="AE24" s="148">
        <f t="shared" si="1"/>
        <v>-2.2300813238993116E-2</v>
      </c>
      <c r="AF24" s="148">
        <f t="shared" si="2"/>
        <v>-0.27816207852909275</v>
      </c>
      <c r="AG24" s="148">
        <f t="shared" si="3"/>
        <v>-5.6659440033883249E-2</v>
      </c>
      <c r="AH24" s="148">
        <f t="shared" si="4"/>
        <v>-0.20413232474628362</v>
      </c>
      <c r="AI24" s="148">
        <f t="shared" si="5"/>
        <v>-0.24948679386552627</v>
      </c>
      <c r="AJ24" s="148">
        <f t="shared" si="6"/>
        <v>-0.18580852563643468</v>
      </c>
      <c r="AK24" s="148">
        <f t="shared" si="7"/>
        <v>-0.3343363382823647</v>
      </c>
      <c r="AL24" s="148">
        <f t="shared" si="8"/>
        <v>-0.3490381310782939</v>
      </c>
      <c r="AM24" s="148">
        <f t="shared" si="9"/>
        <v>-0.16826971271478267</v>
      </c>
      <c r="AN24" s="148">
        <f t="shared" si="10"/>
        <v>-0.26499320745869015</v>
      </c>
      <c r="AO24" s="148">
        <f t="shared" si="11"/>
        <v>-0.14716286862357958</v>
      </c>
      <c r="AP24" s="148">
        <f t="shared" si="12"/>
        <v>-3.993145270098282E-2</v>
      </c>
      <c r="AQ24" s="148">
        <f t="shared" si="13"/>
        <v>-6.8880347413043788E-2</v>
      </c>
      <c r="AR24" s="148">
        <f t="shared" si="14"/>
        <v>0.6524466303911387</v>
      </c>
      <c r="AS24" s="148">
        <f t="shared" si="15"/>
        <v>0.39566391777071241</v>
      </c>
      <c r="AT24" s="148">
        <f t="shared" si="16"/>
        <v>0.69264316688319649</v>
      </c>
      <c r="AU24" s="148">
        <f t="shared" si="17"/>
        <v>0.49794419133925955</v>
      </c>
      <c r="AV24" s="148">
        <f t="shared" si="18"/>
        <v>0.34211468862807759</v>
      </c>
      <c r="AW24" s="148">
        <f t="shared" si="19"/>
        <v>-0.25302290160815527</v>
      </c>
      <c r="AX24" s="148">
        <f t="shared" si="20"/>
        <v>-0.46739744384184873</v>
      </c>
      <c r="AY24" s="148">
        <f t="shared" si="21"/>
        <v>-0.51476741075237897</v>
      </c>
      <c r="AZ24" s="148">
        <f t="shared" si="22"/>
        <v>-1.2120342892131049</v>
      </c>
      <c r="BA24" s="148">
        <f t="shared" si="23"/>
        <v>-1.2397603482623627</v>
      </c>
    </row>
    <row r="25" spans="1:53" ht="27.6">
      <c r="A25" s="146" t="s">
        <v>39</v>
      </c>
      <c r="B25" s="147"/>
      <c r="C25" s="143" t="s">
        <v>28</v>
      </c>
      <c r="D25" s="148">
        <v>0.52083330000000005</v>
      </c>
      <c r="E25" s="148">
        <v>0.52083330000000005</v>
      </c>
      <c r="F25" s="148">
        <v>0.6041666</v>
      </c>
      <c r="G25" s="148">
        <v>0.6666666</v>
      </c>
      <c r="H25" s="148">
        <v>0.6666666</v>
      </c>
      <c r="I25" s="148">
        <v>0.6666666</v>
      </c>
      <c r="J25" s="148">
        <v>0.6666666</v>
      </c>
      <c r="K25" s="148">
        <v>0.6666666</v>
      </c>
      <c r="L25" s="148">
        <v>0.6666666</v>
      </c>
      <c r="M25" s="148">
        <v>0.6666666</v>
      </c>
      <c r="N25" s="148">
        <v>0.9375</v>
      </c>
      <c r="O25" s="148">
        <v>1.0625</v>
      </c>
      <c r="P25" s="148">
        <v>1.1041669999999999</v>
      </c>
      <c r="Q25" s="148">
        <v>1.1041669999999999</v>
      </c>
      <c r="R25" s="148">
        <v>1.1041669999999999</v>
      </c>
      <c r="S25" s="148">
        <v>1.7749999999999999</v>
      </c>
      <c r="T25" s="148">
        <v>1.7749999999999999</v>
      </c>
      <c r="U25" s="148">
        <v>1.4</v>
      </c>
      <c r="V25" s="148">
        <v>1.5333330000000001</v>
      </c>
      <c r="W25" s="148">
        <v>2.3875000000000002</v>
      </c>
      <c r="X25" s="148">
        <v>2.3041670000000001</v>
      </c>
      <c r="Y25" s="148">
        <v>3.0541670000000001</v>
      </c>
      <c r="Z25" s="148">
        <v>2.9874999999999998</v>
      </c>
      <c r="AB25" s="149" t="s">
        <v>39</v>
      </c>
      <c r="AC25" s="150"/>
      <c r="AD25" s="143" t="s">
        <v>28</v>
      </c>
      <c r="AE25" s="148">
        <f>(D25-D$33)/D$34</f>
        <v>-0.95001854039478706</v>
      </c>
      <c r="AF25" s="148">
        <f>(E25-E$33)/E$34</f>
        <v>-0.95092654154562539</v>
      </c>
      <c r="AG25" s="148">
        <f t="shared" si="3"/>
        <v>-0.98263641267687507</v>
      </c>
      <c r="AH25" s="148">
        <f t="shared" si="4"/>
        <v>-0.93767796111995905</v>
      </c>
      <c r="AI25" s="148">
        <f t="shared" si="5"/>
        <v>-0.97496542125128427</v>
      </c>
      <c r="AJ25" s="148">
        <f t="shared" si="6"/>
        <v>-0.98397720173261638</v>
      </c>
      <c r="AK25" s="148">
        <f t="shared" si="7"/>
        <v>-1.0516966559178997</v>
      </c>
      <c r="AL25" s="148">
        <f t="shared" si="8"/>
        <v>-1.0347023889702889</v>
      </c>
      <c r="AM25" s="148">
        <f t="shared" si="9"/>
        <v>-1.021023084951713</v>
      </c>
      <c r="AN25" s="148">
        <f t="shared" si="10"/>
        <v>-1.0556313926124032</v>
      </c>
      <c r="AO25" s="148">
        <f t="shared" si="11"/>
        <v>-0.73581140892839603</v>
      </c>
      <c r="AP25" s="148">
        <f t="shared" si="12"/>
        <v>-0.71215607769746414</v>
      </c>
      <c r="AQ25" s="148">
        <f t="shared" si="13"/>
        <v>-0.94054855872156129</v>
      </c>
      <c r="AR25" s="148">
        <f t="shared" si="14"/>
        <v>-1.2797168649610509</v>
      </c>
      <c r="AS25" s="148">
        <f t="shared" si="15"/>
        <v>-1.3994774372639498</v>
      </c>
      <c r="AT25" s="148">
        <f t="shared" si="16"/>
        <v>-0.84924314026925307</v>
      </c>
      <c r="AU25" s="148">
        <f t="shared" si="17"/>
        <v>-1.038374724674002</v>
      </c>
      <c r="AV25" s="148">
        <f t="shared" si="18"/>
        <v>-1.5438228117523602</v>
      </c>
      <c r="AW25" s="148">
        <f t="shared" si="19"/>
        <v>-1.5454917159113979</v>
      </c>
      <c r="AX25" s="148">
        <f t="shared" si="20"/>
        <v>-0.59187577198491781</v>
      </c>
      <c r="AY25" s="148">
        <f t="shared" si="21"/>
        <v>-0.88307404743739337</v>
      </c>
      <c r="AZ25" s="148">
        <f t="shared" si="22"/>
        <v>0.20265317210423342</v>
      </c>
      <c r="BA25" s="148">
        <f t="shared" si="23"/>
        <v>0.3359165583063094</v>
      </c>
    </row>
    <row r="26" spans="1:53" ht="16.5" customHeight="1">
      <c r="A26" s="146" t="s">
        <v>23</v>
      </c>
      <c r="B26" s="147"/>
      <c r="C26" s="143" t="s">
        <v>28</v>
      </c>
      <c r="D26" s="148" t="s">
        <v>89</v>
      </c>
      <c r="E26" s="148" t="s">
        <v>89</v>
      </c>
      <c r="F26" s="148" t="s">
        <v>89</v>
      </c>
      <c r="G26" s="148" t="s">
        <v>89</v>
      </c>
      <c r="H26" s="148" t="s">
        <v>89</v>
      </c>
      <c r="I26" s="148" t="s">
        <v>89</v>
      </c>
      <c r="J26" s="148" t="s">
        <v>89</v>
      </c>
      <c r="K26" s="148" t="s">
        <v>89</v>
      </c>
      <c r="L26" s="148" t="s">
        <v>89</v>
      </c>
      <c r="M26" s="148" t="s">
        <v>89</v>
      </c>
      <c r="N26" s="148" t="s">
        <v>89</v>
      </c>
      <c r="O26" s="148" t="s">
        <v>89</v>
      </c>
      <c r="P26" s="148" t="s">
        <v>89</v>
      </c>
      <c r="Q26" s="148" t="s">
        <v>89</v>
      </c>
      <c r="R26" s="148" t="s">
        <v>89</v>
      </c>
      <c r="S26" s="148">
        <v>1.879167</v>
      </c>
      <c r="T26" s="148">
        <v>1.8374999999999999</v>
      </c>
      <c r="U26" s="148">
        <v>1.8374999999999999</v>
      </c>
      <c r="V26" s="148">
        <v>1.6375</v>
      </c>
      <c r="W26" s="148">
        <v>1.85</v>
      </c>
      <c r="X26" s="148">
        <v>2.4583330000000001</v>
      </c>
      <c r="Y26" s="148">
        <v>2.4166669999999999</v>
      </c>
      <c r="Z26" s="148">
        <v>2.2833329999999998</v>
      </c>
      <c r="AB26" s="149" t="s">
        <v>23</v>
      </c>
      <c r="AC26" s="150"/>
      <c r="AD26" s="143" t="s">
        <v>28</v>
      </c>
      <c r="AE26" s="148" t="e">
        <f t="shared" si="1"/>
        <v>#VALUE!</v>
      </c>
      <c r="AF26" s="148" t="e">
        <f t="shared" si="2"/>
        <v>#VALUE!</v>
      </c>
      <c r="AG26" s="148" t="e">
        <f t="shared" si="3"/>
        <v>#VALUE!</v>
      </c>
      <c r="AH26" s="148" t="e">
        <f t="shared" si="4"/>
        <v>#VALUE!</v>
      </c>
      <c r="AI26" s="148" t="e">
        <f t="shared" si="5"/>
        <v>#VALUE!</v>
      </c>
      <c r="AJ26" s="148" t="e">
        <f t="shared" si="6"/>
        <v>#VALUE!</v>
      </c>
      <c r="AK26" s="148" t="e">
        <f t="shared" si="7"/>
        <v>#VALUE!</v>
      </c>
      <c r="AL26" s="148" t="e">
        <f t="shared" si="8"/>
        <v>#VALUE!</v>
      </c>
      <c r="AM26" s="148" t="e">
        <f t="shared" si="9"/>
        <v>#VALUE!</v>
      </c>
      <c r="AN26" s="148" t="e">
        <f t="shared" si="10"/>
        <v>#VALUE!</v>
      </c>
      <c r="AO26" s="148" t="e">
        <f t="shared" si="11"/>
        <v>#VALUE!</v>
      </c>
      <c r="AP26" s="148" t="e">
        <f t="shared" si="12"/>
        <v>#VALUE!</v>
      </c>
      <c r="AQ26" s="148" t="e">
        <f t="shared" si="13"/>
        <v>#VALUE!</v>
      </c>
      <c r="AR26" s="148" t="e">
        <f t="shared" si="14"/>
        <v>#VALUE!</v>
      </c>
      <c r="AS26" s="148" t="e">
        <f t="shared" si="15"/>
        <v>#VALUE!</v>
      </c>
      <c r="AT26" s="148">
        <f t="shared" si="16"/>
        <v>-0.67792189124829372</v>
      </c>
      <c r="AU26" s="148">
        <f t="shared" si="17"/>
        <v>-0.93595346360645115</v>
      </c>
      <c r="AV26" s="148">
        <f t="shared" si="18"/>
        <v>-0.7011701729109352</v>
      </c>
      <c r="AW26" s="148">
        <f t="shared" si="19"/>
        <v>-1.3608528074315493</v>
      </c>
      <c r="AX26" s="148">
        <f t="shared" si="20"/>
        <v>-1.3565283591494859</v>
      </c>
      <c r="AY26" s="148">
        <f t="shared" si="21"/>
        <v>-0.64399884343241665</v>
      </c>
      <c r="AZ26" s="148">
        <f t="shared" si="22"/>
        <v>-0.94257001086694525</v>
      </c>
      <c r="BA26" s="148">
        <f t="shared" si="23"/>
        <v>-0.96305621899337812</v>
      </c>
    </row>
    <row r="27" spans="1:53">
      <c r="A27" s="146" t="s">
        <v>10</v>
      </c>
      <c r="B27" s="147"/>
      <c r="C27" s="143" t="s">
        <v>28</v>
      </c>
      <c r="D27" s="148">
        <v>0.79166669999999995</v>
      </c>
      <c r="E27" s="148">
        <v>0.95833330000000005</v>
      </c>
      <c r="F27" s="148">
        <v>0.95833330000000005</v>
      </c>
      <c r="G27" s="148">
        <v>1.0208330000000001</v>
      </c>
      <c r="H27" s="148">
        <v>1.4375</v>
      </c>
      <c r="I27" s="148">
        <v>1.4375</v>
      </c>
      <c r="J27" s="148">
        <v>1.5625</v>
      </c>
      <c r="K27" s="148">
        <v>1.5625</v>
      </c>
      <c r="L27" s="148">
        <v>1.7291669999999999</v>
      </c>
      <c r="M27" s="148">
        <v>2.0625</v>
      </c>
      <c r="N27" s="148">
        <v>2.1458330000000001</v>
      </c>
      <c r="O27" s="148">
        <v>2.1875</v>
      </c>
      <c r="P27" s="148">
        <v>2.1875</v>
      </c>
      <c r="Q27" s="148">
        <v>2.1875</v>
      </c>
      <c r="R27" s="148">
        <v>2.75</v>
      </c>
      <c r="S27" s="148">
        <v>2.9624999999999999</v>
      </c>
      <c r="T27" s="148">
        <v>2.9624999999999999</v>
      </c>
      <c r="U27" s="148">
        <v>2.7541669999999998</v>
      </c>
      <c r="V27" s="148">
        <v>2.704167</v>
      </c>
      <c r="W27" s="148">
        <v>3</v>
      </c>
      <c r="X27" s="148">
        <v>2.7250000000000001</v>
      </c>
      <c r="Y27" s="148">
        <v>3.35</v>
      </c>
      <c r="Z27" s="148">
        <v>2.2166670000000002</v>
      </c>
      <c r="AB27" s="149" t="s">
        <v>10</v>
      </c>
      <c r="AC27" s="150"/>
      <c r="AD27" s="143" t="s">
        <v>28</v>
      </c>
      <c r="AE27" s="148">
        <f t="shared" si="1"/>
        <v>-0.19624785229129671</v>
      </c>
      <c r="AF27" s="148">
        <f t="shared" si="2"/>
        <v>-6.7923360437062194E-2</v>
      </c>
      <c r="AG27" s="148">
        <f t="shared" si="3"/>
        <v>-0.26710878873116495</v>
      </c>
      <c r="AH27" s="148">
        <f t="shared" si="4"/>
        <v>-0.20413232474628362</v>
      </c>
      <c r="AI27" s="148">
        <f t="shared" si="5"/>
        <v>0.60401879909004907</v>
      </c>
      <c r="AJ27" s="148">
        <f t="shared" si="6"/>
        <v>0.57035114541726661</v>
      </c>
      <c r="AK27" s="148">
        <f t="shared" si="7"/>
        <v>0.76280447228771531</v>
      </c>
      <c r="AL27" s="148">
        <f t="shared" si="8"/>
        <v>0.69962628649373737</v>
      </c>
      <c r="AM27" s="148">
        <f t="shared" si="9"/>
        <v>0.86986659158463653</v>
      </c>
      <c r="AN27" s="148">
        <f t="shared" si="10"/>
        <v>1.4668787265850582</v>
      </c>
      <c r="AO27" s="148">
        <f t="shared" si="11"/>
        <v>1.3980410948805266</v>
      </c>
      <c r="AP27" s="148">
        <f t="shared" si="12"/>
        <v>1.3045177972919799</v>
      </c>
      <c r="AQ27" s="148">
        <f t="shared" si="13"/>
        <v>1.1197589870180866</v>
      </c>
      <c r="AR27" s="148">
        <f t="shared" si="14"/>
        <v>0.77074239322356264</v>
      </c>
      <c r="AS27" s="148">
        <f t="shared" si="15"/>
        <v>1.4947304123850751</v>
      </c>
      <c r="AT27" s="148">
        <f t="shared" si="16"/>
        <v>1.1038128487905166</v>
      </c>
      <c r="AU27" s="148">
        <f t="shared" si="17"/>
        <v>0.90762923560946263</v>
      </c>
      <c r="AV27" s="148">
        <f t="shared" si="18"/>
        <v>1.0643883790635846</v>
      </c>
      <c r="AW27" s="148">
        <f t="shared" si="19"/>
        <v>0.52984415601632573</v>
      </c>
      <c r="AX27" s="148">
        <f t="shared" si="20"/>
        <v>0.27947252501656633</v>
      </c>
      <c r="AY27" s="148">
        <f t="shared" si="21"/>
        <v>-0.23046105023291008</v>
      </c>
      <c r="AZ27" s="148">
        <f t="shared" si="22"/>
        <v>0.73409601114409639</v>
      </c>
      <c r="BA27" s="148">
        <f t="shared" si="23"/>
        <v>-1.086034602205685</v>
      </c>
    </row>
    <row r="28" spans="1:53">
      <c r="A28" s="146" t="s">
        <v>26</v>
      </c>
      <c r="B28" s="147"/>
      <c r="C28" s="143" t="s">
        <v>28</v>
      </c>
      <c r="D28" s="148">
        <v>0.89583330000000005</v>
      </c>
      <c r="E28" s="148">
        <v>0.6875</v>
      </c>
      <c r="F28" s="148">
        <v>1.6875</v>
      </c>
      <c r="G28" s="148">
        <v>1.25</v>
      </c>
      <c r="H28" s="148">
        <v>1.2916669999999999</v>
      </c>
      <c r="I28" s="148">
        <v>1.0416669999999999</v>
      </c>
      <c r="J28" s="148">
        <v>1.0416669999999999</v>
      </c>
      <c r="K28" s="148">
        <v>1.0416669999999999</v>
      </c>
      <c r="L28" s="148">
        <v>1.0833330000000001</v>
      </c>
      <c r="M28" s="148">
        <v>1.0416669999999999</v>
      </c>
      <c r="N28" s="148">
        <v>1.9791669999999999</v>
      </c>
      <c r="O28" s="148">
        <v>1.9791669999999999</v>
      </c>
      <c r="P28" s="148">
        <v>2.4166669999999999</v>
      </c>
      <c r="Q28" s="148">
        <v>2.4333330000000002</v>
      </c>
      <c r="R28" s="148">
        <v>2.75</v>
      </c>
      <c r="S28" s="148">
        <v>2.7124999999999999</v>
      </c>
      <c r="T28" s="148">
        <v>3.0291670000000002</v>
      </c>
      <c r="U28" s="148">
        <v>2.6958329999999999</v>
      </c>
      <c r="V28" s="148">
        <v>2.920833</v>
      </c>
      <c r="W28" s="148">
        <v>3.3416670000000002</v>
      </c>
      <c r="X28" s="148">
        <v>3.0916670000000002</v>
      </c>
      <c r="Y28" s="148">
        <v>3.233333</v>
      </c>
      <c r="Z28" s="148">
        <v>3.1</v>
      </c>
      <c r="AB28" s="149" t="s">
        <v>26</v>
      </c>
      <c r="AC28" s="150"/>
      <c r="AD28" s="143" t="s">
        <v>28</v>
      </c>
      <c r="AE28" s="148">
        <f t="shared" si="1"/>
        <v>9.3663693919034605E-2</v>
      </c>
      <c r="AF28" s="148">
        <f t="shared" si="2"/>
        <v>-0.6145443100373591</v>
      </c>
      <c r="AG28" s="148">
        <f t="shared" si="3"/>
        <v>1.2060362480871873</v>
      </c>
      <c r="AH28" s="148">
        <f t="shared" si="4"/>
        <v>0.27051589950888555</v>
      </c>
      <c r="AI28" s="148">
        <f t="shared" si="5"/>
        <v>0.30529276334090039</v>
      </c>
      <c r="AJ28" s="148">
        <f t="shared" si="6"/>
        <v>-0.22781672410859957</v>
      </c>
      <c r="AK28" s="148">
        <f t="shared" si="7"/>
        <v>-0.29213729044039383</v>
      </c>
      <c r="AL28" s="148">
        <f t="shared" si="8"/>
        <v>-0.30870361840594079</v>
      </c>
      <c r="AM28" s="148">
        <f t="shared" si="9"/>
        <v>-0.27949847534256317</v>
      </c>
      <c r="AN28" s="148">
        <f t="shared" si="10"/>
        <v>-0.37794141635657247</v>
      </c>
      <c r="AO28" s="148">
        <f t="shared" si="11"/>
        <v>1.1037177077018117</v>
      </c>
      <c r="AP28" s="148">
        <f t="shared" si="12"/>
        <v>0.93106026982693446</v>
      </c>
      <c r="AQ28" s="148">
        <f t="shared" si="13"/>
        <v>1.5555940435838127</v>
      </c>
      <c r="AR28" s="148">
        <f t="shared" si="14"/>
        <v>1.2360384294536955</v>
      </c>
      <c r="AS28" s="148">
        <f t="shared" si="15"/>
        <v>1.4947304123850751</v>
      </c>
      <c r="AT28" s="148">
        <f t="shared" si="16"/>
        <v>0.69264316688319649</v>
      </c>
      <c r="AU28" s="148">
        <f t="shared" si="17"/>
        <v>1.0168791269949096</v>
      </c>
      <c r="AV28" s="148">
        <f t="shared" si="18"/>
        <v>0.95203340984261198</v>
      </c>
      <c r="AW28" s="148">
        <f t="shared" si="19"/>
        <v>0.91389067501653609</v>
      </c>
      <c r="AX28" s="148">
        <f t="shared" si="20"/>
        <v>0.7655312329212296</v>
      </c>
      <c r="AY28" s="148">
        <f t="shared" si="21"/>
        <v>0.33815322157081329</v>
      </c>
      <c r="AZ28" s="148">
        <f t="shared" si="22"/>
        <v>0.52451208473202016</v>
      </c>
      <c r="BA28" s="148">
        <f t="shared" si="23"/>
        <v>0.54344465525804841</v>
      </c>
    </row>
    <row r="29" spans="1:53" ht="27.6">
      <c r="A29" s="146" t="s">
        <v>40</v>
      </c>
      <c r="B29" s="147"/>
      <c r="C29" s="143" t="s">
        <v>28</v>
      </c>
      <c r="D29" s="148">
        <v>2</v>
      </c>
      <c r="E29" s="148">
        <v>2.5833330000000001</v>
      </c>
      <c r="F29" s="148">
        <v>2.4166669999999999</v>
      </c>
      <c r="G29" s="148">
        <v>2.4791669999999999</v>
      </c>
      <c r="H29" s="148">
        <v>2.4791669999999999</v>
      </c>
      <c r="I29" s="148">
        <v>2.4791669999999999</v>
      </c>
      <c r="J29" s="148">
        <v>2.4791669999999999</v>
      </c>
      <c r="K29" s="148">
        <v>2.4791669999999999</v>
      </c>
      <c r="L29" s="148">
        <v>2.4791669999999999</v>
      </c>
      <c r="M29" s="148">
        <v>2.4791669999999999</v>
      </c>
      <c r="N29" s="148">
        <v>2.6041669999999999</v>
      </c>
      <c r="O29" s="148">
        <v>2.6041669999999999</v>
      </c>
      <c r="P29" s="148">
        <v>2.6041669999999999</v>
      </c>
      <c r="Q29" s="148">
        <v>2.6041669999999999</v>
      </c>
      <c r="R29" s="148">
        <v>2.3541669999999999</v>
      </c>
      <c r="S29" s="148">
        <v>2.375</v>
      </c>
      <c r="T29" s="148">
        <v>1.4583330000000001</v>
      </c>
      <c r="U29" s="148">
        <v>1.4583330000000001</v>
      </c>
      <c r="V29" s="148">
        <v>2.1666669999999999</v>
      </c>
      <c r="W29" s="148">
        <v>2.7708330000000001</v>
      </c>
      <c r="X29" s="148">
        <v>3.0833330000000001</v>
      </c>
      <c r="Y29" s="148">
        <v>3.2916669999999999</v>
      </c>
      <c r="Z29" s="148">
        <v>3.2916669999999999</v>
      </c>
      <c r="AB29" s="149" t="s">
        <v>40</v>
      </c>
      <c r="AC29" s="150"/>
      <c r="AD29" s="143" t="s">
        <v>28</v>
      </c>
      <c r="AE29" s="148">
        <f t="shared" si="1"/>
        <v>3.1667281432814858</v>
      </c>
      <c r="AF29" s="148">
        <f t="shared" si="2"/>
        <v>3.2118021353354202</v>
      </c>
      <c r="AG29" s="148">
        <f t="shared" si="3"/>
        <v>2.6791818909994696</v>
      </c>
      <c r="AH29" s="148">
        <f t="shared" si="4"/>
        <v>2.8163533624204469</v>
      </c>
      <c r="AI29" s="148">
        <f t="shared" si="5"/>
        <v>2.7377817572730954</v>
      </c>
      <c r="AJ29" s="148">
        <f t="shared" si="6"/>
        <v>2.6707953482639217</v>
      </c>
      <c r="AK29" s="148">
        <f t="shared" si="7"/>
        <v>2.6195038381395093</v>
      </c>
      <c r="AL29" s="148">
        <f t="shared" si="8"/>
        <v>2.4742887002322544</v>
      </c>
      <c r="AM29" s="148">
        <f t="shared" si="9"/>
        <v>2.204611743118003</v>
      </c>
      <c r="AN29" s="148">
        <f t="shared" si="10"/>
        <v>2.2198673882947211</v>
      </c>
      <c r="AO29" s="148">
        <f t="shared" si="11"/>
        <v>2.2074348244904587</v>
      </c>
      <c r="AP29" s="148">
        <f t="shared" si="12"/>
        <v>2.0514346448210699</v>
      </c>
      <c r="AQ29" s="148">
        <f t="shared" si="13"/>
        <v>1.9121858439131518</v>
      </c>
      <c r="AR29" s="148">
        <f t="shared" si="14"/>
        <v>1.5593814430171238</v>
      </c>
      <c r="AS29" s="148">
        <f t="shared" si="15"/>
        <v>0.79865555196477567</v>
      </c>
      <c r="AT29" s="148">
        <f t="shared" si="16"/>
        <v>0.13756409630831481</v>
      </c>
      <c r="AU29" s="148">
        <f t="shared" si="17"/>
        <v>-1.5573096603296512</v>
      </c>
      <c r="AV29" s="148">
        <f t="shared" si="18"/>
        <v>-1.4314697685945614</v>
      </c>
      <c r="AW29" s="148">
        <f t="shared" si="19"/>
        <v>-0.42288956299179303</v>
      </c>
      <c r="AX29" s="148">
        <f t="shared" si="20"/>
        <v>-4.654261813272198E-2</v>
      </c>
      <c r="AY29" s="148">
        <f t="shared" si="21"/>
        <v>0.3252291478439378</v>
      </c>
      <c r="AZ29" s="148">
        <f t="shared" si="22"/>
        <v>0.62930494615231913</v>
      </c>
      <c r="BA29" s="148">
        <f t="shared" si="23"/>
        <v>0.89701165755537127</v>
      </c>
    </row>
    <row r="30" spans="1:53" ht="16.5" customHeight="1">
      <c r="A30" s="146" t="s">
        <v>41</v>
      </c>
      <c r="B30" s="147"/>
      <c r="C30" s="143" t="s">
        <v>28</v>
      </c>
      <c r="D30" s="148">
        <v>0.83333330000000005</v>
      </c>
      <c r="E30" s="148">
        <v>0.58333330000000005</v>
      </c>
      <c r="F30" s="148">
        <v>0.83333330000000005</v>
      </c>
      <c r="G30" s="148">
        <v>0.83333330000000005</v>
      </c>
      <c r="H30" s="148">
        <v>0.83333330000000005</v>
      </c>
      <c r="I30" s="148">
        <v>0.875</v>
      </c>
      <c r="J30" s="148">
        <v>0.875</v>
      </c>
      <c r="K30" s="148">
        <v>0.875</v>
      </c>
      <c r="L30" s="148">
        <v>0.875</v>
      </c>
      <c r="M30" s="148">
        <v>0.875</v>
      </c>
      <c r="N30" s="148">
        <v>0.64583330000000005</v>
      </c>
      <c r="O30" s="148">
        <v>0.64583330000000005</v>
      </c>
      <c r="P30" s="148">
        <v>0.6875</v>
      </c>
      <c r="Q30" s="148">
        <v>0.6875</v>
      </c>
      <c r="R30" s="148">
        <v>0.875</v>
      </c>
      <c r="S30" s="148">
        <v>1.0833330000000001</v>
      </c>
      <c r="T30" s="148">
        <v>1.1666669999999999</v>
      </c>
      <c r="U30" s="148">
        <v>1.1666669999999999</v>
      </c>
      <c r="V30" s="148">
        <v>1.1666669999999999</v>
      </c>
      <c r="W30" s="148">
        <v>1.2083330000000001</v>
      </c>
      <c r="X30" s="148">
        <v>1.7291669999999999</v>
      </c>
      <c r="Y30" s="148">
        <v>1.875</v>
      </c>
      <c r="Z30" s="148">
        <v>1.8333330000000001</v>
      </c>
      <c r="AB30" s="149" t="s">
        <v>41</v>
      </c>
      <c r="AC30" s="150"/>
      <c r="AD30" s="143" t="s">
        <v>28</v>
      </c>
      <c r="AE30" s="148">
        <f t="shared" si="1"/>
        <v>-8.0283345133268999E-2</v>
      </c>
      <c r="AF30" s="148">
        <f t="shared" si="2"/>
        <v>-0.8247832299586878</v>
      </c>
      <c r="AG30" s="148">
        <f t="shared" si="3"/>
        <v>-0.51964792635537904</v>
      </c>
      <c r="AH30" s="148">
        <f t="shared" si="4"/>
        <v>-0.59247968563758557</v>
      </c>
      <c r="AI30" s="148">
        <f t="shared" si="5"/>
        <v>-0.63356338891023234</v>
      </c>
      <c r="AJ30" s="148">
        <f t="shared" si="6"/>
        <v>-0.56388836116328533</v>
      </c>
      <c r="AK30" s="148">
        <f t="shared" si="7"/>
        <v>-0.62971954572875999</v>
      </c>
      <c r="AL30" s="148">
        <f t="shared" si="8"/>
        <v>-0.63137003981148643</v>
      </c>
      <c r="AM30" s="148">
        <f t="shared" si="9"/>
        <v>-0.65026042421509778</v>
      </c>
      <c r="AN30" s="148">
        <f t="shared" si="10"/>
        <v>-0.67913724247470597</v>
      </c>
      <c r="AO30" s="148">
        <f t="shared" si="11"/>
        <v>-1.250879455628011</v>
      </c>
      <c r="AP30" s="148">
        <f t="shared" si="12"/>
        <v>-1.4590723874468545</v>
      </c>
      <c r="AQ30" s="148">
        <f t="shared" si="13"/>
        <v>-1.7329754156166266</v>
      </c>
      <c r="AR30" s="148">
        <f t="shared" si="14"/>
        <v>-2.068355914754612</v>
      </c>
      <c r="AS30" s="148">
        <f t="shared" si="15"/>
        <v>-1.8024690714580132</v>
      </c>
      <c r="AT30" s="148">
        <f t="shared" si="16"/>
        <v>-1.9868131417724137</v>
      </c>
      <c r="AU30" s="148">
        <f t="shared" si="17"/>
        <v>-2.0352744528181037</v>
      </c>
      <c r="AV30" s="148">
        <f t="shared" si="18"/>
        <v>-1.9932369104467287</v>
      </c>
      <c r="AW30" s="148">
        <f t="shared" si="19"/>
        <v>-2.1954174123092232</v>
      </c>
      <c r="AX30" s="148">
        <f t="shared" si="20"/>
        <v>-2.2693699064018147</v>
      </c>
      <c r="AY30" s="148">
        <f t="shared" si="21"/>
        <v>-1.7747637994116399</v>
      </c>
      <c r="AZ30" s="148">
        <f t="shared" si="22"/>
        <v>-1.9156360592598067</v>
      </c>
      <c r="BA30" s="148">
        <f t="shared" si="23"/>
        <v>-1.7931686068003316</v>
      </c>
    </row>
    <row r="31" spans="1:53" ht="27.6">
      <c r="A31" s="146" t="s">
        <v>42</v>
      </c>
      <c r="B31" s="147"/>
      <c r="C31" s="143" t="s">
        <v>28</v>
      </c>
      <c r="D31" s="148">
        <v>0.95833330000000005</v>
      </c>
      <c r="E31" s="148">
        <v>0.95833330000000005</v>
      </c>
      <c r="F31" s="148">
        <v>0.95833330000000005</v>
      </c>
      <c r="G31" s="148">
        <v>1.0208330000000001</v>
      </c>
      <c r="H31" s="148">
        <v>0.8125</v>
      </c>
      <c r="I31" s="148">
        <v>0.8125</v>
      </c>
      <c r="J31" s="148">
        <v>0.8125</v>
      </c>
      <c r="K31" s="148">
        <v>0.8125</v>
      </c>
      <c r="L31" s="148">
        <v>0.8125</v>
      </c>
      <c r="M31" s="148">
        <v>0.8125</v>
      </c>
      <c r="N31" s="148">
        <v>0.9375</v>
      </c>
      <c r="O31" s="148">
        <v>0.9375</v>
      </c>
      <c r="P31" s="148">
        <v>1.1041669999999999</v>
      </c>
      <c r="Q31" s="148">
        <v>1.733333</v>
      </c>
      <c r="R31" s="148">
        <v>1.733333</v>
      </c>
      <c r="S31" s="148">
        <v>2.2291669999999999</v>
      </c>
      <c r="T31" s="148">
        <v>2.2875000000000001</v>
      </c>
      <c r="U31" s="148">
        <v>1.920833</v>
      </c>
      <c r="V31" s="148">
        <v>2.4375</v>
      </c>
      <c r="W31" s="148">
        <v>2.641667</v>
      </c>
      <c r="X31" s="148">
        <v>3.65</v>
      </c>
      <c r="Y31" s="148">
        <v>3.5</v>
      </c>
      <c r="Z31" s="148">
        <v>3.3250000000000002</v>
      </c>
      <c r="AB31" s="149" t="s">
        <v>42</v>
      </c>
      <c r="AC31" s="150"/>
      <c r="AD31" s="143" t="s">
        <v>28</v>
      </c>
      <c r="AE31" s="148">
        <f t="shared" si="1"/>
        <v>0.26761073297133819</v>
      </c>
      <c r="AF31" s="148">
        <f t="shared" si="2"/>
        <v>-6.7923360437062194E-2</v>
      </c>
      <c r="AG31" s="148">
        <f t="shared" si="3"/>
        <v>-0.26710878873116495</v>
      </c>
      <c r="AH31" s="148">
        <f t="shared" si="4"/>
        <v>-0.20413232474628362</v>
      </c>
      <c r="AI31" s="148">
        <f t="shared" si="5"/>
        <v>-0.67623856613742206</v>
      </c>
      <c r="AJ31" s="148">
        <f t="shared" si="6"/>
        <v>-0.68991497300556881</v>
      </c>
      <c r="AK31" s="148">
        <f t="shared" si="7"/>
        <v>-0.75631263827571227</v>
      </c>
      <c r="AL31" s="148">
        <f t="shared" si="8"/>
        <v>-0.75236970583923402</v>
      </c>
      <c r="AM31" s="148">
        <f t="shared" si="9"/>
        <v>-0.76148918684287825</v>
      </c>
      <c r="AN31" s="148">
        <f t="shared" si="10"/>
        <v>-0.79208545137258823</v>
      </c>
      <c r="AO31" s="148">
        <f t="shared" si="11"/>
        <v>-0.73581140892839603</v>
      </c>
      <c r="AP31" s="148">
        <f t="shared" si="12"/>
        <v>-0.93623095269629131</v>
      </c>
      <c r="AQ31" s="148">
        <f t="shared" si="13"/>
        <v>-0.94054855872156129</v>
      </c>
      <c r="AR31" s="148">
        <f t="shared" si="14"/>
        <v>-8.8874114269453172E-2</v>
      </c>
      <c r="AS31" s="148">
        <f t="shared" si="15"/>
        <v>-0.29308500502308532</v>
      </c>
      <c r="AT31" s="148">
        <f t="shared" si="16"/>
        <v>-0.1022843365780461</v>
      </c>
      <c r="AU31" s="148">
        <f t="shared" si="17"/>
        <v>-0.19852038392008539</v>
      </c>
      <c r="AV31" s="148">
        <f t="shared" si="18"/>
        <v>-0.54066555039076936</v>
      </c>
      <c r="AW31" s="148">
        <f t="shared" si="19"/>
        <v>5.7169472022394668E-2</v>
      </c>
      <c r="AX31" s="148">
        <f t="shared" si="20"/>
        <v>-0.23029539222332415</v>
      </c>
      <c r="AY31" s="148">
        <f t="shared" si="21"/>
        <v>1.2039963768560942</v>
      </c>
      <c r="AZ31" s="148">
        <f t="shared" si="22"/>
        <v>1.0035602894902558</v>
      </c>
      <c r="BA31" s="148">
        <f t="shared" si="23"/>
        <v>0.95850084916152556</v>
      </c>
    </row>
    <row r="32" spans="1:53" ht="16.5" customHeight="1">
      <c r="A32" s="146" t="s">
        <v>43</v>
      </c>
      <c r="B32" s="147"/>
      <c r="C32" s="143" t="s">
        <v>28</v>
      </c>
      <c r="D32" s="148">
        <v>0.52083330000000005</v>
      </c>
      <c r="E32" s="148">
        <v>0.8125</v>
      </c>
      <c r="F32" s="148">
        <v>0.5625</v>
      </c>
      <c r="G32" s="148">
        <v>0.6875</v>
      </c>
      <c r="H32" s="148">
        <v>0.9375</v>
      </c>
      <c r="I32" s="148">
        <v>1.1041669999999999</v>
      </c>
      <c r="J32" s="148">
        <v>1.0625</v>
      </c>
      <c r="K32" s="148">
        <v>1.1041669999999999</v>
      </c>
      <c r="L32" s="148">
        <v>1.1458330000000001</v>
      </c>
      <c r="M32" s="148">
        <v>1.1458330000000001</v>
      </c>
      <c r="N32" s="148">
        <v>1.1041669999999999</v>
      </c>
      <c r="O32" s="148">
        <v>1.1041669999999999</v>
      </c>
      <c r="P32" s="148">
        <v>1.170833</v>
      </c>
      <c r="Q32" s="148">
        <v>1.170833</v>
      </c>
      <c r="R32" s="148">
        <v>0.92083329999999997</v>
      </c>
      <c r="S32" s="148">
        <v>0.96250000000000002</v>
      </c>
      <c r="T32" s="148">
        <v>1.879167</v>
      </c>
      <c r="U32" s="148">
        <v>2.0874999999999999</v>
      </c>
      <c r="V32" s="148">
        <v>2.1541670000000002</v>
      </c>
      <c r="W32" s="148">
        <v>2.6124999999999998</v>
      </c>
      <c r="X32" s="148">
        <v>2.2791670000000002</v>
      </c>
      <c r="Y32" s="148">
        <v>1.9875</v>
      </c>
      <c r="Z32" s="148">
        <v>2.5499999999999998</v>
      </c>
      <c r="AB32" s="146" t="s">
        <v>43</v>
      </c>
      <c r="AC32" s="147"/>
      <c r="AD32" s="143" t="s">
        <v>28</v>
      </c>
      <c r="AE32" s="148">
        <f t="shared" si="1"/>
        <v>-0.95001854039478706</v>
      </c>
      <c r="AF32" s="148">
        <f t="shared" si="2"/>
        <v>-0.36225768686348386</v>
      </c>
      <c r="AG32" s="148">
        <f t="shared" si="3"/>
        <v>-1.0668159905307397</v>
      </c>
      <c r="AH32" s="148">
        <f t="shared" si="4"/>
        <v>-0.89452804723533497</v>
      </c>
      <c r="AI32" s="148">
        <f t="shared" si="5"/>
        <v>-0.42018709309192781</v>
      </c>
      <c r="AJ32" s="148">
        <f t="shared" si="6"/>
        <v>-0.10179011226631603</v>
      </c>
      <c r="AK32" s="148">
        <f t="shared" si="7"/>
        <v>-0.24994026808790309</v>
      </c>
      <c r="AL32" s="148">
        <f t="shared" si="8"/>
        <v>-0.18770395237819321</v>
      </c>
      <c r="AM32" s="148">
        <f t="shared" si="9"/>
        <v>-0.16826971271478267</v>
      </c>
      <c r="AN32" s="148">
        <f t="shared" si="10"/>
        <v>-0.18969560630766316</v>
      </c>
      <c r="AO32" s="148">
        <f t="shared" si="11"/>
        <v>-0.44148625580229461</v>
      </c>
      <c r="AP32" s="148">
        <f t="shared" si="12"/>
        <v>-0.63746385516485526</v>
      </c>
      <c r="AQ32" s="148">
        <f t="shared" si="13"/>
        <v>-0.81376163093086396</v>
      </c>
      <c r="AR32" s="148">
        <f t="shared" si="14"/>
        <v>-1.1535359797612688</v>
      </c>
      <c r="AS32" s="148">
        <f t="shared" si="15"/>
        <v>-1.7218709204698397</v>
      </c>
      <c r="AT32" s="148">
        <f t="shared" si="16"/>
        <v>-2.185544606468043</v>
      </c>
      <c r="AU32" s="148">
        <f t="shared" si="17"/>
        <v>-0.86767207664802481</v>
      </c>
      <c r="AV32" s="148">
        <f t="shared" si="18"/>
        <v>-0.21965437928726375</v>
      </c>
      <c r="AW32" s="148">
        <f t="shared" si="19"/>
        <v>-0.44504616110826045</v>
      </c>
      <c r="AX32" s="148">
        <f t="shared" si="20"/>
        <v>-0.27178864247416895</v>
      </c>
      <c r="AY32" s="148">
        <f t="shared" si="21"/>
        <v>-0.92184316708844749</v>
      </c>
      <c r="AZ32" s="148">
        <f t="shared" si="22"/>
        <v>-1.713537850500187</v>
      </c>
      <c r="BA32" s="148">
        <f t="shared" si="23"/>
        <v>-0.47113715206156254</v>
      </c>
    </row>
    <row r="33" spans="4:53">
      <c r="D33" s="12">
        <f>AVERAGE(D6:D32)</f>
        <v>0.86217948846153836</v>
      </c>
      <c r="E33" s="12">
        <f t="shared" ref="E33:Z33" si="24">AVERAGE(E6:E32)</f>
        <v>0.9919871653846154</v>
      </c>
      <c r="F33" s="12">
        <f t="shared" si="24"/>
        <v>1.0905448807692306</v>
      </c>
      <c r="G33" s="12">
        <f t="shared" si="24"/>
        <v>1.1193910269230769</v>
      </c>
      <c r="H33" s="12">
        <f t="shared" si="24"/>
        <v>1.1426282346153847</v>
      </c>
      <c r="I33" s="12">
        <f t="shared" si="24"/>
        <v>1.1546474653846153</v>
      </c>
      <c r="J33" s="12">
        <f t="shared" si="24"/>
        <v>1.1858974653846153</v>
      </c>
      <c r="K33" s="12">
        <f t="shared" si="24"/>
        <v>1.2011217884615384</v>
      </c>
      <c r="L33" s="12">
        <f t="shared" si="24"/>
        <v>1.2403845961538462</v>
      </c>
      <c r="M33" s="12">
        <f t="shared" si="24"/>
        <v>1.2508012461538462</v>
      </c>
      <c r="N33" s="12">
        <f t="shared" si="24"/>
        <v>1.3541666653846152</v>
      </c>
      <c r="O33" s="12">
        <f t="shared" si="24"/>
        <v>1.4597757307692305</v>
      </c>
      <c r="P33" s="12">
        <f t="shared" si="24"/>
        <v>1.5987180653846154</v>
      </c>
      <c r="Q33" s="12">
        <f t="shared" si="24"/>
        <v>1.7802884615384613</v>
      </c>
      <c r="R33" s="12">
        <f t="shared" si="24"/>
        <v>1.9000000115384614</v>
      </c>
      <c r="S33" s="12">
        <f t="shared" si="24"/>
        <v>2.2913580740740738</v>
      </c>
      <c r="T33" s="12">
        <f t="shared" si="24"/>
        <v>2.4086420740740744</v>
      </c>
      <c r="U33" s="12">
        <f t="shared" si="24"/>
        <v>2.2015431851851854</v>
      </c>
      <c r="V33" s="12">
        <f t="shared" si="24"/>
        <v>2.4052469259259257</v>
      </c>
      <c r="W33" s="12">
        <f t="shared" si="24"/>
        <v>2.8035493703703707</v>
      </c>
      <c r="X33" s="12">
        <f t="shared" si="24"/>
        <v>2.8736112222222228</v>
      </c>
      <c r="Y33" s="12">
        <f t="shared" si="24"/>
        <v>2.9413580740740741</v>
      </c>
      <c r="Z33" s="12">
        <f t="shared" si="24"/>
        <v>2.8054012222222218</v>
      </c>
      <c r="AB33" s="146"/>
      <c r="AC33" s="147"/>
      <c r="AD33" s="143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</row>
    <row r="34" spans="4:53">
      <c r="D34" s="12">
        <f>STDEV(D6:D32)</f>
        <v>0.35930476506246861</v>
      </c>
      <c r="E34" s="12">
        <f t="shared" ref="E34:Z34" si="25">STDEV(E6:E32)</f>
        <v>0.49546820369405936</v>
      </c>
      <c r="F34" s="12">
        <f t="shared" si="25"/>
        <v>0.49497278392549116</v>
      </c>
      <c r="G34" s="12">
        <f t="shared" si="25"/>
        <v>0.4828144050462107</v>
      </c>
      <c r="H34" s="12">
        <f t="shared" si="25"/>
        <v>0.48818309269320426</v>
      </c>
      <c r="I34" s="12">
        <f t="shared" si="25"/>
        <v>0.49592700372057807</v>
      </c>
      <c r="J34" s="12">
        <f t="shared" si="25"/>
        <v>0.49370782198735907</v>
      </c>
      <c r="K34" s="12">
        <f t="shared" si="25"/>
        <v>0.51653035129590785</v>
      </c>
      <c r="L34" s="12">
        <f t="shared" si="25"/>
        <v>0.56190501920040226</v>
      </c>
      <c r="M34" s="12">
        <f t="shared" si="25"/>
        <v>0.55335096155891161</v>
      </c>
      <c r="N34" s="12">
        <f t="shared" si="25"/>
        <v>0.56626828604279256</v>
      </c>
      <c r="O34" s="12">
        <f t="shared" si="25"/>
        <v>0.5578492457070624</v>
      </c>
      <c r="P34" s="12">
        <f t="shared" si="25"/>
        <v>0.52581130532679032</v>
      </c>
      <c r="Q34" s="12">
        <f t="shared" si="25"/>
        <v>0.52833675952144277</v>
      </c>
      <c r="R34" s="12">
        <f t="shared" si="25"/>
        <v>0.56866441026327363</v>
      </c>
      <c r="S34" s="12">
        <f t="shared" si="25"/>
        <v>0.60802148358874253</v>
      </c>
      <c r="T34" s="12">
        <f t="shared" si="25"/>
        <v>0.61022486296843037</v>
      </c>
      <c r="U34" s="12">
        <f t="shared" si="25"/>
        <v>0.51919376957215124</v>
      </c>
      <c r="V34" s="12">
        <f t="shared" si="25"/>
        <v>0.56416603010501798</v>
      </c>
      <c r="W34" s="12">
        <f t="shared" si="25"/>
        <v>0.70293360543396644</v>
      </c>
      <c r="X34" s="12">
        <f t="shared" si="25"/>
        <v>0.64484311805414496</v>
      </c>
      <c r="Y34" s="12">
        <f t="shared" si="25"/>
        <v>0.55666005498252635</v>
      </c>
      <c r="Z34" s="12">
        <f t="shared" si="25"/>
        <v>0.54209527120639633</v>
      </c>
    </row>
  </sheetData>
  <mergeCells count="37">
    <mergeCell ref="AB32:AC32"/>
    <mergeCell ref="AB33:AC33"/>
    <mergeCell ref="AB1:BA1"/>
    <mergeCell ref="A5:B5"/>
    <mergeCell ref="A1:Z1"/>
    <mergeCell ref="A2:C2"/>
    <mergeCell ref="D2:Z2"/>
    <mergeCell ref="A3:C3"/>
    <mergeCell ref="D3:Z3"/>
    <mergeCell ref="A4:C4"/>
    <mergeCell ref="A17:B17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30:B30"/>
    <mergeCell ref="A31:B31"/>
    <mergeCell ref="A32:B32"/>
    <mergeCell ref="A24:B24"/>
    <mergeCell ref="A25:B25"/>
    <mergeCell ref="A26:B26"/>
    <mergeCell ref="A27:B27"/>
    <mergeCell ref="A28:B28"/>
    <mergeCell ref="A29:B29"/>
    <mergeCell ref="A18:B18"/>
    <mergeCell ref="A19:B19"/>
    <mergeCell ref="A20:B20"/>
    <mergeCell ref="A21:B21"/>
    <mergeCell ref="A22:B22"/>
    <mergeCell ref="A23:B23"/>
  </mergeCells>
  <hyperlinks>
    <hyperlink ref="A14" r:id="rId1" display="http://stats.oecd.org/OECDStat_Metadata/ShowMetadata.ashx?Dataset=EPS&amp;Coords=[COU].[DEU]&amp;ShowOnWeb=true&amp;Lang=en"/>
  </hyperlinks>
  <pageMargins left="0.7" right="0.7" top="0.75" bottom="0.75" header="0.3" footer="0.3"/>
  <pageSetup paperSize="9" orientation="portrait"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opLeftCell="A7" workbookViewId="0">
      <selection sqref="A1:B1"/>
    </sheetView>
  </sheetViews>
  <sheetFormatPr defaultColWidth="9.125" defaultRowHeight="13.8"/>
  <cols>
    <col min="1" max="1" width="19.75" style="4" customWidth="1"/>
    <col min="2" max="3" width="9.125" style="4"/>
    <col min="4" max="4" width="17.125" style="4" customWidth="1"/>
    <col min="5" max="16384" width="9.125" style="4"/>
  </cols>
  <sheetData>
    <row r="1" spans="1:5">
      <c r="A1" s="106" t="s">
        <v>162</v>
      </c>
      <c r="B1" s="106"/>
      <c r="D1" s="106" t="s">
        <v>163</v>
      </c>
      <c r="E1" s="106"/>
    </row>
    <row r="2" spans="1:5">
      <c r="A2" s="4" t="s">
        <v>27</v>
      </c>
      <c r="B2" s="4">
        <v>-2.4749488966711399E-3</v>
      </c>
      <c r="D2" s="4" t="s">
        <v>27</v>
      </c>
      <c r="E2" s="4">
        <f>(B2-B$37)/B$38</f>
        <v>0.2290499798369322</v>
      </c>
    </row>
    <row r="3" spans="1:5">
      <c r="A3" s="4" t="s">
        <v>20</v>
      </c>
      <c r="B3" s="4">
        <v>-1.36842240692811E-2</v>
      </c>
      <c r="D3" s="4" t="s">
        <v>20</v>
      </c>
      <c r="E3" s="4">
        <f t="shared" ref="E3:E36" si="0">(B3-B$37)/B$38</f>
        <v>0.17325588423844657</v>
      </c>
    </row>
    <row r="4" spans="1:5">
      <c r="A4" s="4" t="s">
        <v>4</v>
      </c>
      <c r="B4" s="4">
        <v>-2.0272301377985E-2</v>
      </c>
      <c r="D4" s="4" t="s">
        <v>4</v>
      </c>
      <c r="E4" s="4">
        <f t="shared" si="0"/>
        <v>0.1404637715003976</v>
      </c>
    </row>
    <row r="5" spans="1:5">
      <c r="A5" s="4" t="s">
        <v>29</v>
      </c>
      <c r="B5" s="4">
        <v>-2.85325456478666E-2</v>
      </c>
      <c r="D5" s="4" t="s">
        <v>29</v>
      </c>
      <c r="E5" s="4">
        <f t="shared" si="0"/>
        <v>9.9348458390164832E-2</v>
      </c>
    </row>
    <row r="6" spans="1:5">
      <c r="A6" s="4" t="s">
        <v>6</v>
      </c>
      <c r="B6" s="4">
        <v>-1.64684842975668E-2</v>
      </c>
      <c r="D6" s="4" t="s">
        <v>6</v>
      </c>
      <c r="E6" s="4">
        <f t="shared" si="0"/>
        <v>0.15939724673014255</v>
      </c>
    </row>
    <row r="7" spans="1:5">
      <c r="A7" s="4" t="s">
        <v>7</v>
      </c>
      <c r="B7" s="4">
        <v>-2.0108253002047601E-2</v>
      </c>
      <c r="D7" s="4" t="s">
        <v>7</v>
      </c>
      <c r="E7" s="4">
        <f t="shared" si="0"/>
        <v>0.14128032124414847</v>
      </c>
    </row>
    <row r="8" spans="1:5">
      <c r="A8" s="4" t="s">
        <v>9</v>
      </c>
      <c r="B8" s="4">
        <v>-1.5862376140892399E-2</v>
      </c>
      <c r="D8" s="4" t="s">
        <v>9</v>
      </c>
      <c r="E8" s="4">
        <f t="shared" si="0"/>
        <v>0.1624141462098829</v>
      </c>
    </row>
    <row r="9" spans="1:5">
      <c r="A9" s="4" t="s">
        <v>25</v>
      </c>
      <c r="B9" s="4">
        <v>-1.9927767406371401E-2</v>
      </c>
      <c r="D9" s="4" t="s">
        <v>25</v>
      </c>
      <c r="E9" s="4">
        <f t="shared" si="0"/>
        <v>0.14217868714419468</v>
      </c>
    </row>
    <row r="10" spans="1:5">
      <c r="A10" s="4" t="s">
        <v>11</v>
      </c>
      <c r="B10" s="4">
        <v>-8.3677122003386201E-3</v>
      </c>
      <c r="D10" s="4" t="s">
        <v>11</v>
      </c>
      <c r="E10" s="4">
        <f t="shared" si="0"/>
        <v>0.19971878811925059</v>
      </c>
    </row>
    <row r="11" spans="1:5">
      <c r="A11" s="4" t="s">
        <v>8</v>
      </c>
      <c r="B11" s="4">
        <v>-1.01751623646479E-2</v>
      </c>
      <c r="D11" s="4" t="s">
        <v>8</v>
      </c>
      <c r="E11" s="4">
        <f t="shared" si="0"/>
        <v>0.19072221646728627</v>
      </c>
    </row>
    <row r="12" spans="1:5">
      <c r="A12" s="4" t="s">
        <v>30</v>
      </c>
      <c r="B12" s="4">
        <v>-1.53408735429007E-2</v>
      </c>
      <c r="D12" s="4" t="s">
        <v>30</v>
      </c>
      <c r="E12" s="4">
        <f t="shared" si="0"/>
        <v>0.16500992206150136</v>
      </c>
    </row>
    <row r="13" spans="1:5">
      <c r="A13" s="4" t="s">
        <v>17</v>
      </c>
      <c r="B13" s="4">
        <v>-3.8032960407039698E-2</v>
      </c>
      <c r="D13" s="4" t="s">
        <v>17</v>
      </c>
      <c r="E13" s="4">
        <f t="shared" si="0"/>
        <v>5.2060204588188885E-2</v>
      </c>
    </row>
    <row r="14" spans="1:5">
      <c r="A14" s="4" t="s">
        <v>44</v>
      </c>
      <c r="B14" s="4">
        <v>3.5665128349144697E-2</v>
      </c>
      <c r="D14" s="4" t="s">
        <v>44</v>
      </c>
      <c r="E14" s="4">
        <f t="shared" si="0"/>
        <v>0.41889197079692353</v>
      </c>
    </row>
    <row r="15" spans="1:5">
      <c r="A15" s="4" t="s">
        <v>31</v>
      </c>
      <c r="B15" s="4">
        <v>-1.19823482713896</v>
      </c>
      <c r="D15" s="4" t="s">
        <v>31</v>
      </c>
      <c r="E15" s="4">
        <f t="shared" si="0"/>
        <v>-5.7228371789783159</v>
      </c>
    </row>
    <row r="16" spans="1:5">
      <c r="A16" s="4" t="s">
        <v>32</v>
      </c>
      <c r="B16" s="4">
        <v>-4.1526770030147701E-2</v>
      </c>
      <c r="D16" s="4" t="s">
        <v>32</v>
      </c>
      <c r="E16" s="4">
        <f t="shared" si="0"/>
        <v>3.4669789497753678E-2</v>
      </c>
    </row>
    <row r="17" spans="1:5">
      <c r="A17" s="4" t="s">
        <v>45</v>
      </c>
      <c r="B17" s="4">
        <v>-1.5386357471521801E-2</v>
      </c>
      <c r="D17" s="4" t="s">
        <v>45</v>
      </c>
      <c r="E17" s="4">
        <f t="shared" si="0"/>
        <v>0.1647835260972127</v>
      </c>
    </row>
    <row r="18" spans="1:5">
      <c r="A18" s="4" t="s">
        <v>12</v>
      </c>
      <c r="B18" s="4">
        <v>-2.1863057632395901E-2</v>
      </c>
      <c r="D18" s="4" t="s">
        <v>12</v>
      </c>
      <c r="E18" s="4">
        <f t="shared" si="0"/>
        <v>0.13254579240132397</v>
      </c>
    </row>
    <row r="19" spans="1:5">
      <c r="A19" s="4" t="s">
        <v>33</v>
      </c>
      <c r="B19" s="4">
        <v>1.2337835874152501E-2</v>
      </c>
      <c r="D19" s="4" t="s">
        <v>33</v>
      </c>
      <c r="E19" s="4">
        <f t="shared" si="0"/>
        <v>0.30278052145148804</v>
      </c>
    </row>
    <row r="20" spans="1:5">
      <c r="A20" s="4" t="s">
        <v>14</v>
      </c>
      <c r="B20" s="4">
        <v>-6.3129056602341999E-2</v>
      </c>
      <c r="D20" s="4" t="s">
        <v>14</v>
      </c>
      <c r="E20" s="4">
        <f t="shared" si="0"/>
        <v>-7.285545398096932E-2</v>
      </c>
    </row>
    <row r="21" spans="1:5">
      <c r="A21" s="4" t="s">
        <v>16</v>
      </c>
      <c r="B21" s="4">
        <v>7.7345267507929298E-3</v>
      </c>
      <c r="D21" s="4" t="s">
        <v>16</v>
      </c>
      <c r="E21" s="4">
        <f t="shared" si="0"/>
        <v>0.27986757968289883</v>
      </c>
    </row>
    <row r="22" spans="1:5">
      <c r="A22" s="4" t="s">
        <v>35</v>
      </c>
      <c r="B22" s="4">
        <v>-1.37893972761723E-2</v>
      </c>
      <c r="D22" s="4" t="s">
        <v>35</v>
      </c>
      <c r="E22" s="4">
        <f t="shared" si="0"/>
        <v>0.17273238527269494</v>
      </c>
    </row>
    <row r="23" spans="1:5">
      <c r="A23" s="4" t="s">
        <v>19</v>
      </c>
      <c r="B23" s="4">
        <v>-2.6494976099635401E-2</v>
      </c>
      <c r="D23" s="4" t="s">
        <v>19</v>
      </c>
      <c r="E23" s="4">
        <f t="shared" si="0"/>
        <v>0.10949044780624806</v>
      </c>
    </row>
    <row r="24" spans="1:5">
      <c r="A24" s="4" t="s">
        <v>36</v>
      </c>
      <c r="B24" s="4">
        <v>-2.3412679307959899E-2</v>
      </c>
      <c r="D24" s="4" t="s">
        <v>36</v>
      </c>
      <c r="E24" s="4">
        <f t="shared" si="0"/>
        <v>0.12483256040580931</v>
      </c>
    </row>
    <row r="25" spans="1:5">
      <c r="A25" s="4" t="s">
        <v>37</v>
      </c>
      <c r="B25" s="4">
        <v>3.9069202648813698E-3</v>
      </c>
      <c r="D25" s="4" t="s">
        <v>37</v>
      </c>
      <c r="E25" s="4">
        <f t="shared" si="0"/>
        <v>0.26081569283921019</v>
      </c>
    </row>
    <row r="26" spans="1:5">
      <c r="A26" s="4" t="s">
        <v>21</v>
      </c>
      <c r="B26" s="4">
        <v>-1.3870886029625501E-2</v>
      </c>
      <c r="D26" s="4" t="s">
        <v>21</v>
      </c>
      <c r="E26" s="4">
        <f t="shared" si="0"/>
        <v>0.17232677552270156</v>
      </c>
    </row>
    <row r="27" spans="1:5">
      <c r="A27" s="4" t="s">
        <v>38</v>
      </c>
      <c r="B27" s="4">
        <v>-4.5244589071004399E-2</v>
      </c>
      <c r="D27" s="4" t="s">
        <v>38</v>
      </c>
      <c r="E27" s="4">
        <f t="shared" si="0"/>
        <v>1.6164368960813625E-2</v>
      </c>
    </row>
    <row r="28" spans="1:5">
      <c r="A28" s="9" t="s">
        <v>24</v>
      </c>
      <c r="B28" s="9">
        <v>-6.5812527473465103E-3</v>
      </c>
      <c r="C28" s="9"/>
      <c r="D28" s="9" t="s">
        <v>24</v>
      </c>
      <c r="E28" s="9">
        <f>(B28-B$37)/B$38</f>
        <v>0.20861087863966307</v>
      </c>
    </row>
    <row r="29" spans="1:5">
      <c r="A29" s="4" t="s">
        <v>23</v>
      </c>
      <c r="B29" s="4">
        <v>-1.5008310329771001E-2</v>
      </c>
      <c r="D29" s="4" t="s">
        <v>23</v>
      </c>
      <c r="E29" s="4">
        <f t="shared" si="0"/>
        <v>0.16666525333138021</v>
      </c>
    </row>
    <row r="30" spans="1:5">
      <c r="A30" s="4" t="s">
        <v>160</v>
      </c>
      <c r="B30" s="4">
        <v>1.4136427514466501E-2</v>
      </c>
      <c r="D30" s="4" t="s">
        <v>160</v>
      </c>
      <c r="E30" s="4">
        <f t="shared" si="0"/>
        <v>0.31173299985682912</v>
      </c>
    </row>
    <row r="31" spans="1:5">
      <c r="A31" s="4" t="s">
        <v>10</v>
      </c>
      <c r="B31" s="4">
        <v>-3.7547070108984698E-2</v>
      </c>
      <c r="D31" s="4" t="s">
        <v>10</v>
      </c>
      <c r="E31" s="4">
        <f t="shared" si="0"/>
        <v>5.4478720444263204E-2</v>
      </c>
    </row>
    <row r="32" spans="1:5">
      <c r="A32" s="4" t="s">
        <v>26</v>
      </c>
      <c r="B32" s="4">
        <v>-2.09743622041841E-2</v>
      </c>
      <c r="D32" s="4" t="s">
        <v>26</v>
      </c>
      <c r="E32" s="4">
        <f t="shared" si="0"/>
        <v>0.13696926822077263</v>
      </c>
    </row>
    <row r="33" spans="1:5">
      <c r="A33" s="4" t="s">
        <v>40</v>
      </c>
      <c r="B33" s="4">
        <v>2.5524893902949199E-4</v>
      </c>
      <c r="D33" s="4" t="s">
        <v>40</v>
      </c>
      <c r="E33" s="4">
        <f t="shared" si="0"/>
        <v>0.24263952213134191</v>
      </c>
    </row>
    <row r="34" spans="1:5">
      <c r="A34" s="4" t="s">
        <v>41</v>
      </c>
      <c r="B34" s="4">
        <v>5.5027490584490402E-3</v>
      </c>
      <c r="D34" s="4" t="s">
        <v>41</v>
      </c>
      <c r="E34" s="4">
        <f t="shared" si="0"/>
        <v>0.26875892046954758</v>
      </c>
    </row>
    <row r="35" spans="1:5">
      <c r="A35" s="4" t="s">
        <v>42</v>
      </c>
      <c r="B35" s="4">
        <v>-9.7007699664302793E-3</v>
      </c>
      <c r="D35" s="4" t="s">
        <v>42</v>
      </c>
      <c r="E35" s="4">
        <f t="shared" si="0"/>
        <v>0.1930835016003361</v>
      </c>
    </row>
    <row r="36" spans="1:5">
      <c r="A36" s="4" t="s">
        <v>48</v>
      </c>
      <c r="B36" s="4">
        <v>-1.4749690677438599E-2</v>
      </c>
      <c r="D36" s="4" t="s">
        <v>48</v>
      </c>
      <c r="E36" s="4">
        <f t="shared" si="0"/>
        <v>0.16795253099953308</v>
      </c>
    </row>
    <row r="37" spans="1:5">
      <c r="B37" s="4">
        <f>AVERAGE(B2:B36)</f>
        <v>-4.8492080722760345E-2</v>
      </c>
    </row>
    <row r="38" spans="1:5">
      <c r="B38" s="4">
        <f>STDEV(B2:B36)</f>
        <v>0.20090432602897512</v>
      </c>
    </row>
  </sheetData>
  <mergeCells count="2">
    <mergeCell ref="A1:B1"/>
    <mergeCell ref="D1:E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9"/>
  <sheetViews>
    <sheetView topLeftCell="X6" workbookViewId="0">
      <selection activeCell="AH3" sqref="AH3:BF3"/>
    </sheetView>
  </sheetViews>
  <sheetFormatPr defaultRowHeight="13.8"/>
  <cols>
    <col min="1" max="1" width="9" style="12"/>
    <col min="2" max="24" width="9.125" style="12" bestFit="1" customWidth="1"/>
    <col min="25" max="26" width="9" style="12"/>
    <col min="27" max="49" width="11.625" style="12" bestFit="1" customWidth="1"/>
    <col min="50" max="16384" width="9" style="12"/>
  </cols>
  <sheetData>
    <row r="1" spans="1:49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AA1" s="232" t="s">
        <v>163</v>
      </c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</row>
    <row r="2" spans="1:49">
      <c r="B2" s="12" t="s">
        <v>87</v>
      </c>
      <c r="C2" s="12" t="s">
        <v>88</v>
      </c>
      <c r="D2" s="12" t="s">
        <v>49</v>
      </c>
      <c r="E2" s="12" t="s">
        <v>50</v>
      </c>
      <c r="F2" s="12" t="s">
        <v>51</v>
      </c>
      <c r="G2" s="12" t="s">
        <v>52</v>
      </c>
      <c r="H2" s="12" t="s">
        <v>53</v>
      </c>
      <c r="I2" s="12" t="s">
        <v>54</v>
      </c>
      <c r="J2" s="12" t="s">
        <v>55</v>
      </c>
      <c r="K2" s="12" t="s">
        <v>56</v>
      </c>
      <c r="L2" s="12" t="s">
        <v>57</v>
      </c>
      <c r="M2" s="12" t="s">
        <v>58</v>
      </c>
      <c r="N2" s="12" t="s">
        <v>59</v>
      </c>
      <c r="O2" s="12" t="s">
        <v>60</v>
      </c>
      <c r="P2" s="12" t="s">
        <v>61</v>
      </c>
      <c r="Q2" s="12" t="s">
        <v>62</v>
      </c>
      <c r="R2" s="12" t="s">
        <v>63</v>
      </c>
      <c r="S2" s="12" t="s">
        <v>64</v>
      </c>
      <c r="T2" s="12" t="s">
        <v>65</v>
      </c>
      <c r="U2" s="12" t="s">
        <v>66</v>
      </c>
      <c r="V2" s="12" t="s">
        <v>73</v>
      </c>
      <c r="W2" s="12" t="s">
        <v>76</v>
      </c>
      <c r="X2" s="12" t="s">
        <v>165</v>
      </c>
      <c r="AA2" s="12" t="s">
        <v>87</v>
      </c>
      <c r="AB2" s="12" t="s">
        <v>88</v>
      </c>
      <c r="AC2" s="12" t="s">
        <v>49</v>
      </c>
      <c r="AD2" s="12" t="s">
        <v>50</v>
      </c>
      <c r="AE2" s="12" t="s">
        <v>51</v>
      </c>
      <c r="AF2" s="12" t="s">
        <v>52</v>
      </c>
      <c r="AG2" s="12" t="s">
        <v>53</v>
      </c>
      <c r="AH2" s="12" t="s">
        <v>54</v>
      </c>
      <c r="AI2" s="12" t="s">
        <v>55</v>
      </c>
      <c r="AJ2" s="12" t="s">
        <v>56</v>
      </c>
      <c r="AK2" s="12" t="s">
        <v>57</v>
      </c>
      <c r="AL2" s="12" t="s">
        <v>58</v>
      </c>
      <c r="AM2" s="12" t="s">
        <v>59</v>
      </c>
      <c r="AN2" s="12" t="s">
        <v>60</v>
      </c>
      <c r="AO2" s="12" t="s">
        <v>61</v>
      </c>
      <c r="AP2" s="12" t="s">
        <v>62</v>
      </c>
      <c r="AQ2" s="12" t="s">
        <v>63</v>
      </c>
      <c r="AR2" s="12" t="s">
        <v>64</v>
      </c>
      <c r="AS2" s="12" t="s">
        <v>65</v>
      </c>
      <c r="AT2" s="12" t="s">
        <v>66</v>
      </c>
      <c r="AU2" s="12" t="s">
        <v>73</v>
      </c>
      <c r="AV2" s="12" t="s">
        <v>76</v>
      </c>
      <c r="AW2" s="12" t="s">
        <v>165</v>
      </c>
    </row>
    <row r="3" spans="1:49">
      <c r="A3" s="12" t="s">
        <v>27</v>
      </c>
      <c r="B3" s="12">
        <v>29.171292461149399</v>
      </c>
      <c r="C3" s="12">
        <v>29.127614554788583</v>
      </c>
      <c r="D3" s="12">
        <v>28.984507954632793</v>
      </c>
      <c r="E3" s="12">
        <v>28.47346844696159</v>
      </c>
      <c r="F3" s="12">
        <v>27.644242517843981</v>
      </c>
      <c r="G3" s="12">
        <v>27.732879468653433</v>
      </c>
      <c r="H3" s="12">
        <v>26.855085918478167</v>
      </c>
      <c r="I3" s="12">
        <v>26.776897537885013</v>
      </c>
      <c r="J3" s="12">
        <v>25.968500074511947</v>
      </c>
      <c r="K3" s="12">
        <v>25.785954680637264</v>
      </c>
      <c r="L3" s="12">
        <v>26.383558980691852</v>
      </c>
      <c r="M3" s="12">
        <v>26.204417064938433</v>
      </c>
      <c r="N3" s="12">
        <v>26.776207324965632</v>
      </c>
      <c r="O3" s="12">
        <v>27.888203761523421</v>
      </c>
      <c r="P3" s="12">
        <v>27.896488693417197</v>
      </c>
      <c r="Q3" s="12">
        <v>27.733709356641878</v>
      </c>
      <c r="R3" s="12">
        <v>28.936495127581768</v>
      </c>
      <c r="S3" s="12">
        <v>27.107862006716488</v>
      </c>
      <c r="T3" s="12">
        <v>28.551159177702019</v>
      </c>
      <c r="U3" s="12">
        <v>28.280016183086953</v>
      </c>
      <c r="V3" s="12">
        <v>26.864998493122105</v>
      </c>
      <c r="W3" s="12">
        <v>27.065395529420016</v>
      </c>
      <c r="X3" s="12">
        <v>27.124360729788144</v>
      </c>
      <c r="Z3" s="12" t="s">
        <v>27</v>
      </c>
      <c r="AA3" s="12">
        <f>(B3-B$38)/B$39</f>
        <v>-0.47568078417981707</v>
      </c>
      <c r="AB3" s="12">
        <f t="shared" ref="AB3:AW3" si="0">(C3-C$38)/C$39</f>
        <v>-0.54220800914980416</v>
      </c>
      <c r="AC3" s="12">
        <f t="shared" si="0"/>
        <v>-0.47309038660013097</v>
      </c>
      <c r="AD3" s="12">
        <f t="shared" si="0"/>
        <v>-0.50652193370418497</v>
      </c>
      <c r="AE3" s="12">
        <f t="shared" si="0"/>
        <v>-0.62663518356810466</v>
      </c>
      <c r="AF3" s="12">
        <f t="shared" si="0"/>
        <v>-0.53383233497864091</v>
      </c>
      <c r="AG3" s="12">
        <f t="shared" si="0"/>
        <v>-0.61420246851268445</v>
      </c>
      <c r="AH3" s="12">
        <f t="shared" si="0"/>
        <v>-0.59016862523022595</v>
      </c>
      <c r="AI3" s="12">
        <f t="shared" si="0"/>
        <v>-0.67706107305435759</v>
      </c>
      <c r="AJ3" s="12">
        <f t="shared" si="0"/>
        <v>-0.62383636554020439</v>
      </c>
      <c r="AK3" s="12">
        <f t="shared" si="0"/>
        <v>-0.46165364673682957</v>
      </c>
      <c r="AL3" s="12">
        <f t="shared" si="0"/>
        <v>-0.50385334928324521</v>
      </c>
      <c r="AM3" s="12">
        <f t="shared" si="0"/>
        <v>-0.36414230756237165</v>
      </c>
      <c r="AN3" s="12">
        <f t="shared" si="0"/>
        <v>-0.25751026788395498</v>
      </c>
      <c r="AO3" s="12">
        <f t="shared" si="0"/>
        <v>-0.2284157191872716</v>
      </c>
      <c r="AP3" s="12">
        <f t="shared" si="0"/>
        <v>-0.16853987856546099</v>
      </c>
      <c r="AQ3" s="12">
        <f t="shared" si="0"/>
        <v>0.32523747203701725</v>
      </c>
      <c r="AR3" s="12">
        <f t="shared" si="0"/>
        <v>-3.1580495983969149E-2</v>
      </c>
      <c r="AS3" s="12">
        <f t="shared" si="0"/>
        <v>0.15478407318041204</v>
      </c>
      <c r="AT3" s="12">
        <f t="shared" si="0"/>
        <v>0.17478523461459541</v>
      </c>
      <c r="AU3" s="12">
        <f t="shared" si="0"/>
        <v>1.1152786408847105E-2</v>
      </c>
      <c r="AV3" s="12">
        <f t="shared" si="0"/>
        <v>3.8525747146625967E-2</v>
      </c>
      <c r="AW3" s="12">
        <f t="shared" si="0"/>
        <v>5.8311416058533939E-2</v>
      </c>
    </row>
    <row r="4" spans="1:49">
      <c r="A4" s="12" t="s">
        <v>20</v>
      </c>
      <c r="B4" s="12">
        <v>31.910172410201959</v>
      </c>
      <c r="C4" s="12">
        <v>32.013737754743467</v>
      </c>
      <c r="D4" s="12">
        <v>32.157276867535884</v>
      </c>
      <c r="E4" s="12">
        <v>32.227400367830661</v>
      </c>
      <c r="F4" s="12">
        <v>32.155745543456796</v>
      </c>
      <c r="G4" s="12">
        <v>31.988374223087412</v>
      </c>
      <c r="H4" s="12">
        <v>31.98188237989233</v>
      </c>
      <c r="I4" s="12">
        <v>31.643645433448874</v>
      </c>
      <c r="J4" s="12">
        <v>31.483947261008165</v>
      </c>
      <c r="K4" s="12">
        <v>30.616172532133014</v>
      </c>
      <c r="L4" s="12">
        <v>30.659170454027784</v>
      </c>
      <c r="M4" s="12">
        <v>30.601385200964732</v>
      </c>
      <c r="N4" s="12">
        <v>30.363342804338838</v>
      </c>
      <c r="O4" s="12">
        <v>30.489882607219265</v>
      </c>
      <c r="P4" s="12">
        <v>30.825590957483485</v>
      </c>
      <c r="Q4" s="12">
        <v>30.129845036443964</v>
      </c>
      <c r="R4" s="12">
        <v>28.917153714755528</v>
      </c>
      <c r="S4" s="12">
        <v>28.688986780177562</v>
      </c>
      <c r="T4" s="12">
        <v>28.532832244645217</v>
      </c>
      <c r="U4" s="12">
        <v>28.78856962242428</v>
      </c>
      <c r="V4" s="12">
        <v>28.26599000137162</v>
      </c>
      <c r="W4" s="12">
        <v>28.043808152924527</v>
      </c>
      <c r="X4" s="12">
        <v>27.985476208920684</v>
      </c>
      <c r="Z4" s="12" t="s">
        <v>20</v>
      </c>
      <c r="AA4" s="12">
        <f t="shared" ref="AA4:AA37" si="1">(B4-B$38)/B$39</f>
        <v>0.22153811453313588</v>
      </c>
      <c r="AB4" s="12">
        <f t="shared" ref="AB4:AB37" si="2">(C4-C$38)/C$39</f>
        <v>0.21067916903830142</v>
      </c>
      <c r="AC4" s="12">
        <f t="shared" ref="AC4:AC37" si="3">(D4-D$38)/D$39</f>
        <v>0.26129277812942525</v>
      </c>
      <c r="AD4" s="12">
        <f t="shared" ref="AD4:AD37" si="4">(E4-E$38)/E$39</f>
        <v>0.2556853011602086</v>
      </c>
      <c r="AE4" s="12">
        <f t="shared" ref="AE4:AE37" si="5">(F4-F$38)/F$39</f>
        <v>0.30100960085820577</v>
      </c>
      <c r="AF4" s="12">
        <f t="shared" ref="AF4:AF37" si="6">(G4-G$38)/G$39</f>
        <v>0.35731801417917419</v>
      </c>
      <c r="AG4" s="12">
        <f t="shared" ref="AG4:AG37" si="7">(H4-H$38)/H$39</f>
        <v>0.44257680373096958</v>
      </c>
      <c r="AH4" s="12">
        <f t="shared" ref="AH4:AH37" si="8">(I4-I$38)/I$39</f>
        <v>0.34760525045424817</v>
      </c>
      <c r="AI4" s="12">
        <f t="shared" ref="AI4:AI37" si="9">(J4-J$38)/J$39</f>
        <v>0.40256800625025541</v>
      </c>
      <c r="AJ4" s="12">
        <f t="shared" ref="AJ4:AJ37" si="10">(K4-K$38)/K$39</f>
        <v>0.33377563438486441</v>
      </c>
      <c r="AK4" s="12">
        <f t="shared" ref="AK4:AK37" si="11">(L4-L$38)/L$39</f>
        <v>0.39532664203473011</v>
      </c>
      <c r="AL4" s="12">
        <f t="shared" ref="AL4:AL37" si="12">(M4-M$38)/M$39</f>
        <v>0.3031790980701734</v>
      </c>
      <c r="AM4" s="12">
        <f t="shared" ref="AM4:AM37" si="13">(N4-N$38)/N$39</f>
        <v>0.24614142939458422</v>
      </c>
      <c r="AN4" s="12">
        <f t="shared" ref="AN4:AN37" si="14">(O4-O$38)/O$39</f>
        <v>0.13713811913249069</v>
      </c>
      <c r="AO4" s="12">
        <f t="shared" ref="AO4:AO37" si="15">(P4-P$38)/P$39</f>
        <v>0.23831143890445872</v>
      </c>
      <c r="AP4" s="12">
        <f t="shared" ref="AP4:AP37" si="16">(Q4-Q$38)/Q$39</f>
        <v>0.21206493855917319</v>
      </c>
      <c r="AQ4" s="12">
        <f t="shared" ref="AQ4:AQ37" si="17">(R4-R$38)/R$39</f>
        <v>0.32199797477932546</v>
      </c>
      <c r="AR4" s="12">
        <f t="shared" ref="AR4:AR37" si="18">(S4-S$38)/S$39</f>
        <v>0.21781519177843148</v>
      </c>
      <c r="AS4" s="12">
        <f t="shared" ref="AS4:AS37" si="19">(T4-T$38)/T$39</f>
        <v>0.15198148745547033</v>
      </c>
      <c r="AT4" s="12">
        <f t="shared" ref="AT4:AT37" si="20">(U4-U$38)/U$39</f>
        <v>0.25333423664881183</v>
      </c>
      <c r="AU4" s="12">
        <f t="shared" ref="AU4:AU37" si="21">(V4-V$38)/V$39</f>
        <v>0.23239659611782407</v>
      </c>
      <c r="AV4" s="12">
        <f t="shared" ref="AV4:AV37" si="22">(W4-W$38)/W$39</f>
        <v>0.18939216438741713</v>
      </c>
      <c r="AW4" s="12">
        <f t="shared" ref="AW4:AW37" si="23">(X4-X$38)/X$39</f>
        <v>0.18536041020009328</v>
      </c>
    </row>
    <row r="5" spans="1:49">
      <c r="A5" s="12" t="s">
        <v>4</v>
      </c>
      <c r="D5" s="12">
        <v>28.95984923833953</v>
      </c>
      <c r="E5" s="12">
        <v>28.772410807690918</v>
      </c>
      <c r="F5" s="12">
        <v>29.173826311943273</v>
      </c>
      <c r="G5" s="12">
        <v>28.59182342947696</v>
      </c>
      <c r="H5" s="12">
        <v>27.762981163732046</v>
      </c>
      <c r="I5" s="12">
        <v>27.808702367575027</v>
      </c>
      <c r="J5" s="12">
        <v>27.025259954987241</v>
      </c>
      <c r="K5" s="12">
        <v>26.466091625404008</v>
      </c>
      <c r="L5" s="12">
        <v>25.725238659958315</v>
      </c>
      <c r="M5" s="12">
        <v>25.531373107053518</v>
      </c>
      <c r="N5" s="12">
        <v>25.101348318641271</v>
      </c>
      <c r="O5" s="12">
        <v>24.949456182793856</v>
      </c>
      <c r="P5" s="12">
        <v>24.968502402909468</v>
      </c>
      <c r="Q5" s="12">
        <v>24.31129715560126</v>
      </c>
      <c r="R5" s="12">
        <v>22.882570474350281</v>
      </c>
      <c r="S5" s="12">
        <v>23.176147047474384</v>
      </c>
      <c r="T5" s="12">
        <v>23.009680724523324</v>
      </c>
      <c r="U5" s="12">
        <v>22.454030913381377</v>
      </c>
      <c r="V5" s="12">
        <v>22.208272838557235</v>
      </c>
      <c r="W5" s="12">
        <v>22.159339969008698</v>
      </c>
      <c r="X5" s="12">
        <v>21.940126560853493</v>
      </c>
      <c r="Z5" s="12" t="s">
        <v>4</v>
      </c>
      <c r="AA5" s="12">
        <f t="shared" si="1"/>
        <v>-7.9016274419848411</v>
      </c>
      <c r="AB5" s="12">
        <f t="shared" si="2"/>
        <v>-8.1405695516675927</v>
      </c>
      <c r="AC5" s="12">
        <f t="shared" si="3"/>
        <v>-0.47879800244191795</v>
      </c>
      <c r="AD5" s="12">
        <f t="shared" si="4"/>
        <v>-0.44582396822201292</v>
      </c>
      <c r="AE5" s="12">
        <f t="shared" si="5"/>
        <v>-0.31212571280331902</v>
      </c>
      <c r="AF5" s="12">
        <f t="shared" si="6"/>
        <v>-0.35395942835660116</v>
      </c>
      <c r="AG5" s="12">
        <f t="shared" si="7"/>
        <v>-0.42705931122646418</v>
      </c>
      <c r="AH5" s="12">
        <f t="shared" si="8"/>
        <v>-0.39135010517284852</v>
      </c>
      <c r="AI5" s="12">
        <f t="shared" si="9"/>
        <v>-0.47020410239983912</v>
      </c>
      <c r="AJ5" s="12">
        <f t="shared" si="10"/>
        <v>-0.4889962154837591</v>
      </c>
      <c r="AK5" s="12">
        <f t="shared" si="11"/>
        <v>-0.5936037881574755</v>
      </c>
      <c r="AL5" s="12">
        <f t="shared" si="12"/>
        <v>-0.62738581431474638</v>
      </c>
      <c r="AM5" s="12">
        <f t="shared" si="13"/>
        <v>-0.64908811435811808</v>
      </c>
      <c r="AN5" s="12">
        <f t="shared" si="14"/>
        <v>-0.70328857511538267</v>
      </c>
      <c r="AO5" s="12">
        <f t="shared" si="15"/>
        <v>-0.69496505652693008</v>
      </c>
      <c r="AP5" s="12">
        <f t="shared" si="16"/>
        <v>-0.71215958294287396</v>
      </c>
      <c r="AQ5" s="12">
        <f t="shared" si="17"/>
        <v>-0.68873562747771411</v>
      </c>
      <c r="AR5" s="12">
        <f t="shared" si="18"/>
        <v>-0.65174202453903607</v>
      </c>
      <c r="AS5" s="12">
        <f t="shared" si="19"/>
        <v>-0.6926282221456117</v>
      </c>
      <c r="AT5" s="12">
        <f t="shared" si="20"/>
        <v>-0.72507167992663668</v>
      </c>
      <c r="AU5" s="12">
        <f t="shared" si="21"/>
        <v>-0.72423477198738206</v>
      </c>
      <c r="AV5" s="12">
        <f t="shared" si="22"/>
        <v>-0.71796390497212037</v>
      </c>
      <c r="AW5" s="12">
        <f t="shared" si="23"/>
        <v>-0.70657059166121461</v>
      </c>
    </row>
    <row r="6" spans="1:49">
      <c r="A6" s="12" t="s">
        <v>29</v>
      </c>
      <c r="P6" s="12">
        <v>31.145884816525815</v>
      </c>
      <c r="Q6" s="12">
        <v>31.674540452258555</v>
      </c>
      <c r="R6" s="12">
        <v>27.220830631675934</v>
      </c>
      <c r="S6" s="12">
        <v>28.551062835140144</v>
      </c>
      <c r="T6" s="12">
        <v>29.375297383388023</v>
      </c>
      <c r="U6" s="12">
        <v>28.883915696972394</v>
      </c>
      <c r="Z6" s="12" t="s">
        <v>29</v>
      </c>
      <c r="AA6" s="12">
        <f t="shared" si="1"/>
        <v>-7.9016274419848411</v>
      </c>
      <c r="AB6" s="12">
        <f t="shared" si="2"/>
        <v>-8.1405695516675927</v>
      </c>
      <c r="AC6" s="12">
        <f t="shared" si="3"/>
        <v>-7.181973152466532</v>
      </c>
      <c r="AD6" s="12">
        <f t="shared" si="4"/>
        <v>-6.2878424556098595</v>
      </c>
      <c r="AE6" s="12">
        <f t="shared" si="5"/>
        <v>-6.3107801892362989</v>
      </c>
      <c r="AF6" s="12">
        <f t="shared" si="6"/>
        <v>-6.3414214985867927</v>
      </c>
      <c r="AG6" s="12">
        <f t="shared" si="7"/>
        <v>-6.1498031826362016</v>
      </c>
      <c r="AH6" s="12">
        <f t="shared" si="8"/>
        <v>-5.7498102425404971</v>
      </c>
      <c r="AI6" s="12">
        <f t="shared" si="9"/>
        <v>-5.7603021736146331</v>
      </c>
      <c r="AJ6" s="12">
        <f t="shared" si="10"/>
        <v>-5.7360156483143134</v>
      </c>
      <c r="AK6" s="12">
        <f t="shared" si="11"/>
        <v>-5.7498305858949106</v>
      </c>
      <c r="AL6" s="12">
        <f t="shared" si="12"/>
        <v>-5.3134890303139031</v>
      </c>
      <c r="AM6" s="12">
        <f t="shared" si="13"/>
        <v>-4.9196111382711525</v>
      </c>
      <c r="AN6" s="12">
        <f t="shared" si="14"/>
        <v>-4.4878689262861311</v>
      </c>
      <c r="AO6" s="12">
        <f t="shared" si="15"/>
        <v>0.28934750016424304</v>
      </c>
      <c r="AP6" s="12">
        <f t="shared" si="16"/>
        <v>0.45742605112268775</v>
      </c>
      <c r="AQ6" s="12">
        <f t="shared" si="17"/>
        <v>3.7880468723071631E-2</v>
      </c>
      <c r="AR6" s="12">
        <f t="shared" si="18"/>
        <v>0.19606002247815282</v>
      </c>
      <c r="AS6" s="12">
        <f t="shared" si="19"/>
        <v>0.28081268710484975</v>
      </c>
      <c r="AT6" s="12">
        <f t="shared" si="20"/>
        <v>0.26806098594263911</v>
      </c>
      <c r="AU6" s="12">
        <f t="shared" si="21"/>
        <v>-4.2313530242585591</v>
      </c>
      <c r="AV6" s="12">
        <f t="shared" si="22"/>
        <v>-4.1348252058520902</v>
      </c>
      <c r="AW6" s="12">
        <f t="shared" si="23"/>
        <v>-3.9436172810355075</v>
      </c>
    </row>
    <row r="7" spans="1:49">
      <c r="A7" s="12" t="s">
        <v>44</v>
      </c>
      <c r="B7" s="12">
        <v>35.775549303706704</v>
      </c>
      <c r="C7" s="12">
        <v>35.554313755676347</v>
      </c>
      <c r="D7" s="12">
        <v>35.290145030154655</v>
      </c>
      <c r="E7" s="12">
        <v>40.222471001769293</v>
      </c>
      <c r="F7" s="12">
        <v>40.00946244023703</v>
      </c>
      <c r="G7" s="12">
        <v>37.458672067750747</v>
      </c>
      <c r="H7" s="12">
        <v>37.339164220657587</v>
      </c>
      <c r="I7" s="12">
        <v>32.169786264489701</v>
      </c>
      <c r="J7" s="12">
        <v>32.752910968160506</v>
      </c>
      <c r="K7" s="12">
        <v>33.098051254431802</v>
      </c>
      <c r="L7" s="12">
        <v>32.718741662845908</v>
      </c>
      <c r="M7" s="12">
        <v>35.295558413727086</v>
      </c>
      <c r="N7" s="12">
        <v>36.869048538940632</v>
      </c>
      <c r="O7" s="12">
        <v>44.905382993699874</v>
      </c>
      <c r="P7" s="12">
        <v>43.695018672424659</v>
      </c>
      <c r="Q7" s="12">
        <v>38.493354572070693</v>
      </c>
      <c r="R7" s="12">
        <v>38.023253485059456</v>
      </c>
      <c r="S7" s="12">
        <v>39.550044210016132</v>
      </c>
      <c r="T7" s="12">
        <v>38.71906465961554</v>
      </c>
      <c r="U7" s="12">
        <v>36.638843861074861</v>
      </c>
      <c r="V7" s="12">
        <v>34.964799167333673</v>
      </c>
      <c r="W7" s="12">
        <v>34.58182081786785</v>
      </c>
      <c r="X7" s="12">
        <v>32.873602340927569</v>
      </c>
      <c r="Z7" s="12" t="s">
        <v>44</v>
      </c>
      <c r="AA7" s="12">
        <f t="shared" si="1"/>
        <v>1.205522031656681</v>
      </c>
      <c r="AB7" s="12">
        <f t="shared" si="2"/>
        <v>1.1342898709461593</v>
      </c>
      <c r="AC7" s="12">
        <f t="shared" si="3"/>
        <v>0.98644033822678912</v>
      </c>
      <c r="AD7" s="12">
        <f t="shared" si="4"/>
        <v>1.8790233927655251</v>
      </c>
      <c r="AE7" s="12">
        <f t="shared" si="5"/>
        <v>1.9158726467871978</v>
      </c>
      <c r="AF7" s="12">
        <f t="shared" si="6"/>
        <v>1.5028623317205494</v>
      </c>
      <c r="AG7" s="12">
        <f t="shared" si="7"/>
        <v>1.5468656998277746</v>
      </c>
      <c r="AH7" s="12">
        <f t="shared" si="8"/>
        <v>0.4489873513702935</v>
      </c>
      <c r="AI7" s="12">
        <f t="shared" si="9"/>
        <v>0.65096311774332249</v>
      </c>
      <c r="AJ7" s="12">
        <f t="shared" si="10"/>
        <v>0.82581904110119775</v>
      </c>
      <c r="AK7" s="12">
        <f t="shared" si="11"/>
        <v>0.80813588353988552</v>
      </c>
      <c r="AL7" s="12">
        <f t="shared" si="12"/>
        <v>1.1647614382187954</v>
      </c>
      <c r="AM7" s="12">
        <f t="shared" si="13"/>
        <v>1.3529650857870745</v>
      </c>
      <c r="AN7" s="12">
        <f t="shared" si="14"/>
        <v>2.323823837460623</v>
      </c>
      <c r="AO7" s="12">
        <f t="shared" si="15"/>
        <v>2.2889436402271213</v>
      </c>
      <c r="AP7" s="12">
        <f t="shared" si="16"/>
        <v>1.5405339581391782</v>
      </c>
      <c r="AQ7" s="12">
        <f t="shared" si="17"/>
        <v>1.847180519569811</v>
      </c>
      <c r="AR7" s="12">
        <f t="shared" si="18"/>
        <v>1.9309632829389978</v>
      </c>
      <c r="AS7" s="12">
        <f t="shared" si="19"/>
        <v>1.7096774461112165</v>
      </c>
      <c r="AT7" s="12">
        <f t="shared" si="20"/>
        <v>1.4658542187069927</v>
      </c>
      <c r="AU7" s="12">
        <f t="shared" si="21"/>
        <v>1.2902688613413649</v>
      </c>
      <c r="AV7" s="12">
        <f t="shared" si="22"/>
        <v>1.1975215802793708</v>
      </c>
      <c r="AW7" s="12">
        <f t="shared" si="23"/>
        <v>0.90655463252919732</v>
      </c>
    </row>
    <row r="8" spans="1:49">
      <c r="A8" s="12" t="s">
        <v>6</v>
      </c>
      <c r="B8" s="12">
        <v>38.911743404901813</v>
      </c>
      <c r="C8" s="12">
        <v>38.73163447187649</v>
      </c>
      <c r="D8" s="12">
        <v>38.961084964632796</v>
      </c>
      <c r="E8" s="12">
        <v>40.532051748828856</v>
      </c>
      <c r="F8" s="12">
        <v>39.718707672159383</v>
      </c>
      <c r="G8" s="12">
        <v>38.524538276893985</v>
      </c>
      <c r="H8" s="12">
        <v>37.589351689329348</v>
      </c>
      <c r="I8" s="12">
        <v>37.18025772651395</v>
      </c>
      <c r="J8" s="12">
        <v>37.552823624025919</v>
      </c>
      <c r="K8" s="12">
        <v>36.379346498446083</v>
      </c>
      <c r="L8" s="12">
        <v>35.707419481738548</v>
      </c>
      <c r="M8" s="12">
        <v>37.62504210445077</v>
      </c>
      <c r="N8" s="12">
        <v>37.711305413900767</v>
      </c>
      <c r="O8" s="12">
        <v>38.171148641683168</v>
      </c>
      <c r="P8" s="12">
        <v>38.236814891416756</v>
      </c>
      <c r="Q8" s="12">
        <v>37.693485230646814</v>
      </c>
      <c r="R8" s="12">
        <v>36.771144205796965</v>
      </c>
      <c r="S8" s="12">
        <v>36.782282578570417</v>
      </c>
      <c r="T8" s="12">
        <v>37.050165743425602</v>
      </c>
      <c r="U8" s="12">
        <v>37.00160690833146</v>
      </c>
      <c r="V8" s="12">
        <v>36.865884966100928</v>
      </c>
      <c r="W8" s="12">
        <v>37.960358606865654</v>
      </c>
      <c r="X8" s="12">
        <v>38.091385170647044</v>
      </c>
      <c r="Z8" s="12" t="s">
        <v>6</v>
      </c>
      <c r="AA8" s="12">
        <f t="shared" si="1"/>
        <v>2.0038826162970236</v>
      </c>
      <c r="AB8" s="12">
        <f t="shared" si="2"/>
        <v>1.9631401529632022</v>
      </c>
      <c r="AC8" s="12">
        <f t="shared" si="3"/>
        <v>1.8361323771428644</v>
      </c>
      <c r="AD8" s="12">
        <f t="shared" si="4"/>
        <v>1.9418814014235231</v>
      </c>
      <c r="AE8" s="12">
        <f t="shared" si="5"/>
        <v>1.8560883259914305</v>
      </c>
      <c r="AF8" s="12">
        <f t="shared" si="6"/>
        <v>1.7260671761029394</v>
      </c>
      <c r="AG8" s="12">
        <f t="shared" si="7"/>
        <v>1.5984364873668018</v>
      </c>
      <c r="AH8" s="12">
        <f t="shared" si="8"/>
        <v>1.4144553276819252</v>
      </c>
      <c r="AI8" s="12">
        <f t="shared" si="9"/>
        <v>1.5905288693803297</v>
      </c>
      <c r="AJ8" s="12">
        <f t="shared" si="10"/>
        <v>1.4763503002641982</v>
      </c>
      <c r="AK8" s="12">
        <f t="shared" si="11"/>
        <v>1.4071701962346805</v>
      </c>
      <c r="AL8" s="12">
        <f t="shared" si="12"/>
        <v>1.5923217174464737</v>
      </c>
      <c r="AM8" s="12">
        <f t="shared" si="13"/>
        <v>1.4962592758404079</v>
      </c>
      <c r="AN8" s="12">
        <f t="shared" si="14"/>
        <v>1.3023085458208057</v>
      </c>
      <c r="AO8" s="12">
        <f t="shared" si="15"/>
        <v>1.4192259897894632</v>
      </c>
      <c r="AP8" s="12">
        <f t="shared" si="16"/>
        <v>1.4134818354307586</v>
      </c>
      <c r="AQ8" s="12">
        <f t="shared" si="17"/>
        <v>1.6374644759207957</v>
      </c>
      <c r="AR8" s="12">
        <f t="shared" si="18"/>
        <v>1.4943957031863919</v>
      </c>
      <c r="AS8" s="12">
        <f t="shared" si="19"/>
        <v>1.4544665898054607</v>
      </c>
      <c r="AT8" s="12">
        <f t="shared" si="20"/>
        <v>1.5218850566343252</v>
      </c>
      <c r="AU8" s="12">
        <f t="shared" si="21"/>
        <v>1.5904872868109303</v>
      </c>
      <c r="AV8" s="12">
        <f t="shared" si="22"/>
        <v>1.7184755004291681</v>
      </c>
      <c r="AW8" s="12">
        <f t="shared" si="23"/>
        <v>1.6763864102981407</v>
      </c>
    </row>
    <row r="9" spans="1:49">
      <c r="A9" s="12" t="s">
        <v>7</v>
      </c>
      <c r="B9" s="12">
        <v>24.872800995281612</v>
      </c>
      <c r="C9" s="12">
        <v>25.048422731738668</v>
      </c>
      <c r="D9" s="12">
        <v>25.51734513077103</v>
      </c>
      <c r="E9" s="12">
        <v>25.894117521435973</v>
      </c>
      <c r="F9" s="12">
        <v>26.150645898200914</v>
      </c>
      <c r="G9" s="12">
        <v>26.201321030106623</v>
      </c>
      <c r="H9" s="12">
        <v>26.534845276342484</v>
      </c>
      <c r="I9" s="12">
        <v>27.455488167065134</v>
      </c>
      <c r="J9" s="12">
        <v>26.58091740198693</v>
      </c>
      <c r="K9" s="12">
        <v>26.370296884246425</v>
      </c>
      <c r="L9" s="12">
        <v>25.766371263221949</v>
      </c>
      <c r="M9" s="12">
        <v>25.763826361327258</v>
      </c>
      <c r="N9" s="12">
        <v>26.204807436268872</v>
      </c>
      <c r="O9" s="12">
        <v>27.019460404294431</v>
      </c>
      <c r="P9" s="12">
        <v>26.374969246316166</v>
      </c>
      <c r="Q9" s="12">
        <v>26.43875009811687</v>
      </c>
      <c r="R9" s="12">
        <v>23.223169480004223</v>
      </c>
      <c r="S9" s="12">
        <v>22.773604838803301</v>
      </c>
      <c r="T9" s="12">
        <v>23.364985711501419</v>
      </c>
      <c r="U9" s="12">
        <v>23.72186149119085</v>
      </c>
      <c r="V9" s="12">
        <v>23.534788336847615</v>
      </c>
      <c r="W9" s="12">
        <v>22.827541837499279</v>
      </c>
      <c r="X9" s="12">
        <v>23.255149340777283</v>
      </c>
      <c r="Z9" s="12" t="s">
        <v>7</v>
      </c>
      <c r="AA9" s="12">
        <f t="shared" si="1"/>
        <v>-1.5699198679323165</v>
      </c>
      <c r="AB9" s="12">
        <f t="shared" si="2"/>
        <v>-1.6063244754850086</v>
      </c>
      <c r="AC9" s="12">
        <f t="shared" si="3"/>
        <v>-1.2756152716824369</v>
      </c>
      <c r="AD9" s="12">
        <f t="shared" si="4"/>
        <v>-1.0302394592566055</v>
      </c>
      <c r="AE9" s="12">
        <f t="shared" si="5"/>
        <v>-0.9337450550195282</v>
      </c>
      <c r="AF9" s="12">
        <f t="shared" si="6"/>
        <v>-0.85455857623284392</v>
      </c>
      <c r="AG9" s="12">
        <f t="shared" si="7"/>
        <v>-0.68021321719094152</v>
      </c>
      <c r="AH9" s="12">
        <f t="shared" si="8"/>
        <v>-0.45941096570373452</v>
      </c>
      <c r="AI9" s="12">
        <f t="shared" si="9"/>
        <v>-0.55718256945254252</v>
      </c>
      <c r="AJ9" s="12">
        <f t="shared" si="10"/>
        <v>-0.50798794556355464</v>
      </c>
      <c r="AK9" s="12">
        <f t="shared" si="11"/>
        <v>-0.58535939307091911</v>
      </c>
      <c r="AL9" s="12">
        <f t="shared" si="12"/>
        <v>-0.58472066121647059</v>
      </c>
      <c r="AM9" s="12">
        <f t="shared" si="13"/>
        <v>-0.46135526798046544</v>
      </c>
      <c r="AN9" s="12">
        <f t="shared" si="14"/>
        <v>-0.38928985521806142</v>
      </c>
      <c r="AO9" s="12">
        <f t="shared" si="15"/>
        <v>-0.4708567074172047</v>
      </c>
      <c r="AP9" s="12">
        <f t="shared" si="16"/>
        <v>-0.37423262623802689</v>
      </c>
      <c r="AQ9" s="12">
        <f t="shared" si="17"/>
        <v>-0.63168862916890345</v>
      </c>
      <c r="AR9" s="12">
        <f t="shared" si="18"/>
        <v>-0.71523624882164105</v>
      </c>
      <c r="AS9" s="12">
        <f t="shared" si="19"/>
        <v>-0.63829438017548201</v>
      </c>
      <c r="AT9" s="12">
        <f t="shared" si="20"/>
        <v>-0.5292479592864513</v>
      </c>
      <c r="AU9" s="12">
        <f t="shared" si="21"/>
        <v>-0.51475217287694075</v>
      </c>
      <c r="AV9" s="12">
        <f t="shared" si="22"/>
        <v>-0.6149304613400316</v>
      </c>
      <c r="AW9" s="12">
        <f t="shared" si="23"/>
        <v>-0.5125521057423944</v>
      </c>
    </row>
    <row r="10" spans="1:49">
      <c r="A10" s="12" t="s">
        <v>9</v>
      </c>
      <c r="B10" s="12" t="s">
        <v>89</v>
      </c>
      <c r="C10" s="12" t="s">
        <v>89</v>
      </c>
      <c r="D10" s="12">
        <v>31.893943718248757</v>
      </c>
      <c r="E10" s="12">
        <v>30.40891011334023</v>
      </c>
      <c r="F10" s="12">
        <v>30.298616724366699</v>
      </c>
      <c r="G10" s="12">
        <v>28.575147402380686</v>
      </c>
      <c r="H10" s="12">
        <v>26.577794871158645</v>
      </c>
      <c r="I10" s="12">
        <v>27.802769484159089</v>
      </c>
      <c r="J10" s="12">
        <v>28.448350617775624</v>
      </c>
      <c r="K10" s="12">
        <v>28.727842783367247</v>
      </c>
      <c r="L10" s="12">
        <v>29.278211255556059</v>
      </c>
      <c r="M10" s="12">
        <v>28.828828828828829</v>
      </c>
      <c r="N10" s="12">
        <v>29.775286532232997</v>
      </c>
      <c r="O10" s="12">
        <v>30.644984927192958</v>
      </c>
      <c r="P10" s="12">
        <v>30.826217100279973</v>
      </c>
      <c r="Q10" s="12">
        <v>29.495365224645969</v>
      </c>
      <c r="R10" s="12">
        <v>26.936308776912572</v>
      </c>
      <c r="S10" s="12">
        <v>27.967316647354671</v>
      </c>
      <c r="T10" s="12">
        <v>29.191681393285208</v>
      </c>
      <c r="U10" s="12">
        <v>28.828193172335219</v>
      </c>
      <c r="V10" s="12">
        <v>28.93625800013433</v>
      </c>
      <c r="W10" s="12">
        <v>28.110045234304504</v>
      </c>
      <c r="X10" s="12">
        <v>26.749196175983382</v>
      </c>
      <c r="Z10" s="12" t="s">
        <v>9</v>
      </c>
      <c r="AA10" s="12" t="e">
        <f t="shared" si="1"/>
        <v>#VALUE!</v>
      </c>
      <c r="AB10" s="12" t="e">
        <f t="shared" si="2"/>
        <v>#VALUE!</v>
      </c>
      <c r="AC10" s="12">
        <f t="shared" si="3"/>
        <v>0.2003405194366446</v>
      </c>
      <c r="AD10" s="12">
        <f t="shared" si="4"/>
        <v>-0.11354527033670636</v>
      </c>
      <c r="AE10" s="12">
        <f t="shared" si="5"/>
        <v>-8.0848917967172307E-2</v>
      </c>
      <c r="AF10" s="12">
        <f t="shared" si="6"/>
        <v>-0.35745158337663158</v>
      </c>
      <c r="AG10" s="12">
        <f t="shared" si="7"/>
        <v>-0.67136007821915122</v>
      </c>
      <c r="AH10" s="12">
        <f t="shared" si="8"/>
        <v>-0.39249331275095611</v>
      </c>
      <c r="AI10" s="12">
        <f t="shared" si="9"/>
        <v>-0.19163919005784572</v>
      </c>
      <c r="AJ10" s="12">
        <f t="shared" si="10"/>
        <v>-4.0594069597249975E-2</v>
      </c>
      <c r="AK10" s="12">
        <f t="shared" si="11"/>
        <v>0.11853469775531186</v>
      </c>
      <c r="AL10" s="12">
        <f t="shared" si="12"/>
        <v>-2.2161105183957738E-2</v>
      </c>
      <c r="AM10" s="12">
        <f t="shared" si="13"/>
        <v>0.14609469813913739</v>
      </c>
      <c r="AN10" s="12">
        <f t="shared" si="14"/>
        <v>0.16066557353040475</v>
      </c>
      <c r="AO10" s="12">
        <f t="shared" si="15"/>
        <v>0.23841120935342855</v>
      </c>
      <c r="AP10" s="12">
        <f t="shared" si="16"/>
        <v>0.11128346997447509</v>
      </c>
      <c r="AQ10" s="12">
        <f t="shared" si="17"/>
        <v>-9.7741559178365148E-3</v>
      </c>
      <c r="AR10" s="12">
        <f t="shared" si="18"/>
        <v>0.10398393561578892</v>
      </c>
      <c r="AS10" s="12">
        <f t="shared" si="19"/>
        <v>0.25273381809069106</v>
      </c>
      <c r="AT10" s="12">
        <f t="shared" si="20"/>
        <v>0.25945432170145216</v>
      </c>
      <c r="AU10" s="12">
        <f t="shared" si="21"/>
        <v>0.33824495044336877</v>
      </c>
      <c r="AV10" s="12">
        <f t="shared" si="22"/>
        <v>0.19960559675349887</v>
      </c>
      <c r="AW10" s="12">
        <f t="shared" si="23"/>
        <v>2.9596306667797612E-3</v>
      </c>
    </row>
    <row r="11" spans="1:49">
      <c r="A11" s="12" t="s">
        <v>25</v>
      </c>
      <c r="B11" s="12">
        <v>30.816427247142304</v>
      </c>
      <c r="C11" s="12">
        <v>32.234837995015234</v>
      </c>
      <c r="D11" s="12">
        <v>33.652955345562354</v>
      </c>
      <c r="E11" s="12">
        <v>33.014096511197586</v>
      </c>
      <c r="F11" s="12">
        <v>33.479763491005997</v>
      </c>
      <c r="G11" s="12">
        <v>35.134076557857831</v>
      </c>
      <c r="H11" s="12">
        <v>34.975324851722732</v>
      </c>
      <c r="I11" s="12">
        <v>36.156879194630868</v>
      </c>
      <c r="J11" s="12">
        <v>35.207810496337849</v>
      </c>
      <c r="K11" s="12">
        <v>34.382907376500718</v>
      </c>
      <c r="L11" s="12">
        <v>33.881566510136643</v>
      </c>
      <c r="M11" s="12">
        <v>33.606002075645755</v>
      </c>
      <c r="N11" s="12">
        <v>33.53966341969489</v>
      </c>
      <c r="O11" s="12">
        <v>34.744641967104172</v>
      </c>
      <c r="P11" s="12">
        <v>35.053222041624402</v>
      </c>
      <c r="Q11" s="12">
        <v>33.695843555221671</v>
      </c>
      <c r="R11" s="12">
        <v>29.43958875388385</v>
      </c>
      <c r="S11" s="12">
        <v>29.973719594181642</v>
      </c>
      <c r="T11" s="12">
        <v>28.890492449575838</v>
      </c>
      <c r="U11" s="12">
        <v>27.040257051218848</v>
      </c>
      <c r="V11" s="12">
        <v>27.018548359447319</v>
      </c>
      <c r="W11" s="12">
        <v>26.47795860414864</v>
      </c>
      <c r="X11" s="12">
        <v>26.128833323989458</v>
      </c>
      <c r="Z11" s="12" t="s">
        <v>25</v>
      </c>
      <c r="AA11" s="12">
        <f t="shared" si="1"/>
        <v>-5.6889495382685798E-2</v>
      </c>
      <c r="AB11" s="12">
        <f t="shared" si="2"/>
        <v>0.26835637976774107</v>
      </c>
      <c r="AC11" s="12">
        <f t="shared" si="3"/>
        <v>0.60748915242065127</v>
      </c>
      <c r="AD11" s="12">
        <f t="shared" si="4"/>
        <v>0.41541795075374915</v>
      </c>
      <c r="AE11" s="12">
        <f t="shared" si="5"/>
        <v>0.57325109921429107</v>
      </c>
      <c r="AF11" s="12">
        <f t="shared" si="6"/>
        <v>1.016064856965514</v>
      </c>
      <c r="AG11" s="12">
        <f t="shared" si="7"/>
        <v>1.0596108484200757</v>
      </c>
      <c r="AH11" s="12">
        <f t="shared" si="8"/>
        <v>1.2172604713362596</v>
      </c>
      <c r="AI11" s="12">
        <f t="shared" si="9"/>
        <v>1.1315009286900961</v>
      </c>
      <c r="AJ11" s="12">
        <f t="shared" si="10"/>
        <v>1.0805474360719076</v>
      </c>
      <c r="AK11" s="12">
        <f t="shared" si="11"/>
        <v>1.0412061659162337</v>
      </c>
      <c r="AL11" s="12">
        <f t="shared" si="12"/>
        <v>0.85465530501958464</v>
      </c>
      <c r="AM11" s="12">
        <f t="shared" si="13"/>
        <v>0.78653273216512309</v>
      </c>
      <c r="AN11" s="12">
        <f t="shared" si="14"/>
        <v>0.78254211328788903</v>
      </c>
      <c r="AO11" s="12">
        <f t="shared" si="15"/>
        <v>0.91194795394444628</v>
      </c>
      <c r="AP11" s="12">
        <f t="shared" si="16"/>
        <v>0.7784920509913914</v>
      </c>
      <c r="AQ11" s="12">
        <f t="shared" si="17"/>
        <v>0.4095007281605193</v>
      </c>
      <c r="AR11" s="12">
        <f t="shared" si="18"/>
        <v>0.42046006150500154</v>
      </c>
      <c r="AS11" s="12">
        <f t="shared" si="19"/>
        <v>0.2066754933544156</v>
      </c>
      <c r="AT11" s="12">
        <f t="shared" si="20"/>
        <v>-1.6702689836255141E-2</v>
      </c>
      <c r="AU11" s="12">
        <f t="shared" si="21"/>
        <v>3.5401296985860663E-2</v>
      </c>
      <c r="AV11" s="12">
        <f t="shared" si="22"/>
        <v>-5.2054139234235228E-2</v>
      </c>
      <c r="AW11" s="12">
        <f t="shared" si="23"/>
        <v>-8.8568716295481728E-2</v>
      </c>
    </row>
    <row r="12" spans="1:49">
      <c r="A12" s="12" t="s">
        <v>11</v>
      </c>
      <c r="B12" s="12">
        <v>25.181323553391671</v>
      </c>
      <c r="C12" s="12">
        <v>24.434601433264447</v>
      </c>
      <c r="D12" s="12">
        <v>24.516536449078451</v>
      </c>
      <c r="E12" s="12">
        <v>23.902782883137064</v>
      </c>
      <c r="F12" s="12">
        <v>23.714023626082575</v>
      </c>
      <c r="G12" s="12">
        <v>23.608723550241464</v>
      </c>
      <c r="H12" s="12">
        <v>23.341739245120518</v>
      </c>
      <c r="I12" s="12">
        <v>23.341127436970158</v>
      </c>
      <c r="J12" s="12">
        <v>22.909572115401904</v>
      </c>
      <c r="K12" s="12">
        <v>22.555474580081842</v>
      </c>
      <c r="L12" s="12">
        <v>22.065289707494415</v>
      </c>
      <c r="M12" s="12">
        <v>21.845214238247767</v>
      </c>
      <c r="N12" s="12">
        <v>21.505766697924013</v>
      </c>
      <c r="O12" s="12">
        <v>21.25170223791562</v>
      </c>
      <c r="P12" s="12">
        <v>21.062776323389745</v>
      </c>
      <c r="Q12" s="12">
        <v>20.675286356487732</v>
      </c>
      <c r="R12" s="12">
        <v>20.043167142307794</v>
      </c>
      <c r="S12" s="12">
        <v>19.601917176296045</v>
      </c>
      <c r="T12" s="12">
        <v>19.832192302992489</v>
      </c>
      <c r="U12" s="12">
        <v>19.691585043636074</v>
      </c>
      <c r="V12" s="12">
        <v>19.839001679744221</v>
      </c>
      <c r="W12" s="12">
        <v>19.569530812051049</v>
      </c>
      <c r="X12" s="12">
        <v>19.504160629800111</v>
      </c>
      <c r="Z12" s="12" t="s">
        <v>11</v>
      </c>
      <c r="AA12" s="12">
        <f t="shared" si="1"/>
        <v>-1.491381282015833</v>
      </c>
      <c r="AB12" s="12">
        <f t="shared" si="2"/>
        <v>-1.7664486813149052</v>
      </c>
      <c r="AC12" s="12">
        <f t="shared" si="3"/>
        <v>-1.5072668880233526</v>
      </c>
      <c r="AD12" s="12">
        <f t="shared" si="4"/>
        <v>-1.434564764121514</v>
      </c>
      <c r="AE12" s="12">
        <f t="shared" si="5"/>
        <v>-1.4347576731016218</v>
      </c>
      <c r="AF12" s="12">
        <f t="shared" si="6"/>
        <v>-1.397478796496354</v>
      </c>
      <c r="AG12" s="12">
        <f t="shared" si="7"/>
        <v>-1.3384036277657323</v>
      </c>
      <c r="AH12" s="12">
        <f t="shared" si="8"/>
        <v>-1.2522073238923563</v>
      </c>
      <c r="AI12" s="12">
        <f t="shared" si="9"/>
        <v>-1.2758352910794766</v>
      </c>
      <c r="AJ12" s="12">
        <f t="shared" si="10"/>
        <v>-1.264293298316653</v>
      </c>
      <c r="AK12" s="12">
        <f t="shared" si="11"/>
        <v>-1.3271840326983824</v>
      </c>
      <c r="AL12" s="12">
        <f t="shared" si="12"/>
        <v>-1.3039542408292708</v>
      </c>
      <c r="AM12" s="12">
        <f t="shared" si="13"/>
        <v>-1.2608088036498699</v>
      </c>
      <c r="AN12" s="12">
        <f t="shared" si="14"/>
        <v>-1.2642004771912856</v>
      </c>
      <c r="AO12" s="12">
        <f t="shared" si="15"/>
        <v>-1.3173087881685723</v>
      </c>
      <c r="AP12" s="12">
        <f t="shared" si="16"/>
        <v>-1.289707522704826</v>
      </c>
      <c r="AQ12" s="12">
        <f t="shared" si="17"/>
        <v>-1.1643078822177479</v>
      </c>
      <c r="AR12" s="12">
        <f t="shared" si="18"/>
        <v>-1.2155163274311309</v>
      </c>
      <c r="AS12" s="12">
        <f t="shared" si="19"/>
        <v>-1.1785351474205372</v>
      </c>
      <c r="AT12" s="12">
        <f t="shared" si="20"/>
        <v>-1.1517473239352254</v>
      </c>
      <c r="AU12" s="12">
        <f t="shared" si="21"/>
        <v>-1.0983887724383519</v>
      </c>
      <c r="AV12" s="12">
        <f t="shared" si="22"/>
        <v>-1.1172997469894868</v>
      </c>
      <c r="AW12" s="12">
        <f t="shared" si="23"/>
        <v>-1.0659730513814911</v>
      </c>
    </row>
    <row r="13" spans="1:49">
      <c r="A13" s="12" t="s">
        <v>8</v>
      </c>
      <c r="B13" s="12">
        <v>33.819121583877759</v>
      </c>
      <c r="C13" s="12">
        <v>33.538931900114441</v>
      </c>
      <c r="D13" s="12">
        <v>32.906554346619622</v>
      </c>
      <c r="E13" s="12">
        <v>31.861723232335954</v>
      </c>
      <c r="F13" s="12">
        <v>31.522563614749682</v>
      </c>
      <c r="G13" s="12">
        <v>31.371747413042538</v>
      </c>
      <c r="H13" s="12">
        <v>30.808732586946448</v>
      </c>
      <c r="I13" s="12">
        <v>30.906639668097778</v>
      </c>
      <c r="J13" s="12">
        <v>30.114471072576183</v>
      </c>
      <c r="K13" s="12">
        <v>29.363913320229152</v>
      </c>
      <c r="L13" s="12">
        <v>29.25033814381985</v>
      </c>
      <c r="M13" s="12">
        <v>29.415258166450077</v>
      </c>
      <c r="N13" s="12">
        <v>29.39758492204453</v>
      </c>
      <c r="O13" s="12">
        <v>30.124130935642583</v>
      </c>
      <c r="P13" s="12">
        <v>30.531582764354191</v>
      </c>
      <c r="Q13" s="12">
        <v>30.063197905118532</v>
      </c>
      <c r="R13" s="12">
        <v>27.807719700113626</v>
      </c>
      <c r="S13" s="12">
        <v>30.162532115544892</v>
      </c>
      <c r="T13" s="12">
        <v>30.566851641504105</v>
      </c>
      <c r="U13" s="12">
        <v>30.798951161963867</v>
      </c>
      <c r="V13" s="12">
        <v>30.307309035579415</v>
      </c>
      <c r="W13" s="12">
        <v>30.328010094964338</v>
      </c>
      <c r="X13" s="12">
        <v>30.420363327556782</v>
      </c>
      <c r="Z13" s="12" t="s">
        <v>8</v>
      </c>
      <c r="AA13" s="12">
        <f t="shared" si="1"/>
        <v>0.70748692036876615</v>
      </c>
      <c r="AB13" s="12">
        <f t="shared" si="2"/>
        <v>0.6085482261580123</v>
      </c>
      <c r="AC13" s="12">
        <f t="shared" si="3"/>
        <v>0.43472386670076796</v>
      </c>
      <c r="AD13" s="12">
        <f t="shared" si="4"/>
        <v>0.18143734883345836</v>
      </c>
      <c r="AE13" s="12">
        <f t="shared" si="5"/>
        <v>0.17081620180172144</v>
      </c>
      <c r="AF13" s="12">
        <f t="shared" si="6"/>
        <v>0.22818915166583084</v>
      </c>
      <c r="AG13" s="12">
        <f t="shared" si="7"/>
        <v>0.20075710330928168</v>
      </c>
      <c r="AH13" s="12">
        <f t="shared" si="8"/>
        <v>0.20559157565406141</v>
      </c>
      <c r="AI13" s="12">
        <f t="shared" si="9"/>
        <v>0.13449793569163035</v>
      </c>
      <c r="AJ13" s="12">
        <f t="shared" si="10"/>
        <v>8.5509720671572129E-2</v>
      </c>
      <c r="AK13" s="12">
        <f t="shared" si="11"/>
        <v>0.11294796297044575</v>
      </c>
      <c r="AL13" s="12">
        <f t="shared" si="12"/>
        <v>8.5473858022309335E-2</v>
      </c>
      <c r="AM13" s="12">
        <f t="shared" si="13"/>
        <v>8.1835862239035259E-2</v>
      </c>
      <c r="AN13" s="12">
        <f t="shared" si="14"/>
        <v>8.1657287024752098E-2</v>
      </c>
      <c r="AO13" s="12">
        <f t="shared" si="15"/>
        <v>0.19146377157705591</v>
      </c>
      <c r="AP13" s="12">
        <f t="shared" si="16"/>
        <v>0.20147863518586309</v>
      </c>
      <c r="AQ13" s="12">
        <f t="shared" si="17"/>
        <v>0.13617864088109985</v>
      </c>
      <c r="AR13" s="12">
        <f t="shared" si="18"/>
        <v>0.45024204292349707</v>
      </c>
      <c r="AS13" s="12">
        <f t="shared" si="19"/>
        <v>0.46302718769474949</v>
      </c>
      <c r="AT13" s="12">
        <f t="shared" si="20"/>
        <v>0.56384922174972119</v>
      </c>
      <c r="AU13" s="12">
        <f t="shared" si="21"/>
        <v>0.55476057712715621</v>
      </c>
      <c r="AV13" s="12">
        <f t="shared" si="22"/>
        <v>0.54160487605059082</v>
      </c>
      <c r="AW13" s="12">
        <f t="shared" si="23"/>
        <v>0.54460370191583996</v>
      </c>
    </row>
    <row r="14" spans="1:49">
      <c r="A14" s="12" t="s">
        <v>30</v>
      </c>
      <c r="B14" s="12" t="s">
        <v>89</v>
      </c>
      <c r="C14" s="12" t="s">
        <v>89</v>
      </c>
      <c r="D14" s="12">
        <v>21.556787063630058</v>
      </c>
      <c r="E14" s="12">
        <v>20.839516327807587</v>
      </c>
      <c r="F14" s="12">
        <v>19.888988817081319</v>
      </c>
      <c r="G14" s="12">
        <v>20.100288382395124</v>
      </c>
      <c r="H14" s="12">
        <v>21.331714017218591</v>
      </c>
      <c r="I14" s="12">
        <v>20.986039070469133</v>
      </c>
      <c r="J14" s="12">
        <v>21.719365591484852</v>
      </c>
      <c r="K14" s="12">
        <v>21.793727026547341</v>
      </c>
      <c r="L14" s="12">
        <v>22.86840323475187</v>
      </c>
      <c r="M14" s="12">
        <v>22.54900826540117</v>
      </c>
      <c r="N14" s="12">
        <v>19.837813233368067</v>
      </c>
      <c r="O14" s="12">
        <v>22.556419502559482</v>
      </c>
      <c r="P14" s="12">
        <v>20.403286656163967</v>
      </c>
      <c r="Q14" s="12">
        <v>17.723019257587808</v>
      </c>
      <c r="R14" s="12">
        <v>17.126314345071197</v>
      </c>
      <c r="S14" s="12">
        <v>15.655525396089645</v>
      </c>
      <c r="T14" s="12">
        <v>15.571642393890253</v>
      </c>
      <c r="U14" s="12">
        <v>16.210128738289566</v>
      </c>
      <c r="V14" s="12">
        <v>16.369353817631858</v>
      </c>
      <c r="W14" s="12">
        <v>15.761105720015852</v>
      </c>
      <c r="X14" s="12">
        <v>15.194975892794371</v>
      </c>
      <c r="Z14" s="12" t="s">
        <v>30</v>
      </c>
      <c r="AA14" s="12" t="e">
        <f t="shared" si="1"/>
        <v>#VALUE!</v>
      </c>
      <c r="AB14" s="12" t="e">
        <f t="shared" si="2"/>
        <v>#VALUE!</v>
      </c>
      <c r="AC14" s="12">
        <f t="shared" si="3"/>
        <v>-2.192343608124947</v>
      </c>
      <c r="AD14" s="12">
        <f t="shared" si="4"/>
        <v>-2.0565376661366677</v>
      </c>
      <c r="AE14" s="12">
        <f t="shared" si="5"/>
        <v>-2.2212524555886906</v>
      </c>
      <c r="AF14" s="12">
        <f t="shared" si="6"/>
        <v>-2.1321861349476929</v>
      </c>
      <c r="AG14" s="12">
        <f t="shared" si="7"/>
        <v>-1.7527272728568937</v>
      </c>
      <c r="AH14" s="12">
        <f t="shared" si="8"/>
        <v>-1.7060094094793687</v>
      </c>
      <c r="AI14" s="12">
        <f t="shared" si="9"/>
        <v>-1.5088139653644925</v>
      </c>
      <c r="AJ14" s="12">
        <f t="shared" si="10"/>
        <v>-1.4153131116263806</v>
      </c>
      <c r="AK14" s="12">
        <f t="shared" si="11"/>
        <v>-1.1662123291660105</v>
      </c>
      <c r="AL14" s="12">
        <f t="shared" si="12"/>
        <v>-1.1747778177588872</v>
      </c>
      <c r="AM14" s="12">
        <f t="shared" si="13"/>
        <v>-1.5445797621968189</v>
      </c>
      <c r="AN14" s="12">
        <f t="shared" si="14"/>
        <v>-1.0662880542740392</v>
      </c>
      <c r="AO14" s="12">
        <f t="shared" si="15"/>
        <v>-1.422392773098428</v>
      </c>
      <c r="AP14" s="12">
        <f t="shared" si="16"/>
        <v>-1.7586488638615547</v>
      </c>
      <c r="AQ14" s="12">
        <f t="shared" si="17"/>
        <v>-1.6528521639942781</v>
      </c>
      <c r="AR14" s="12">
        <f t="shared" si="18"/>
        <v>-1.8379928762300106</v>
      </c>
      <c r="AS14" s="12">
        <f t="shared" si="19"/>
        <v>-1.8300656745765873</v>
      </c>
      <c r="AT14" s="12">
        <f t="shared" si="20"/>
        <v>-1.6894782628254206</v>
      </c>
      <c r="AU14" s="12">
        <f t="shared" si="21"/>
        <v>-1.6463136576658726</v>
      </c>
      <c r="AV14" s="12">
        <f t="shared" si="22"/>
        <v>-1.7045401761933641</v>
      </c>
      <c r="AW14" s="12">
        <f t="shared" si="23"/>
        <v>-1.701750249299534</v>
      </c>
    </row>
    <row r="15" spans="1:49">
      <c r="A15" s="12" t="s">
        <v>17</v>
      </c>
      <c r="B15" s="12" t="s">
        <v>89</v>
      </c>
      <c r="C15" s="12" t="s">
        <v>89</v>
      </c>
      <c r="D15" s="12">
        <v>30.551862817309789</v>
      </c>
      <c r="E15" s="12">
        <v>29.941157635545263</v>
      </c>
      <c r="F15" s="12">
        <v>32.371285224048869</v>
      </c>
      <c r="G15" s="12">
        <v>32.748419770238584</v>
      </c>
      <c r="H15" s="12">
        <v>32.370358471447446</v>
      </c>
      <c r="I15" s="12">
        <v>31.771092692269594</v>
      </c>
      <c r="J15" s="12">
        <v>31.457100167565301</v>
      </c>
      <c r="K15" s="12">
        <v>30.842838951227609</v>
      </c>
      <c r="L15" s="12">
        <v>30.55411501718357</v>
      </c>
      <c r="M15" s="12">
        <v>31.171359269690296</v>
      </c>
      <c r="N15" s="12">
        <v>31.4464891592188</v>
      </c>
      <c r="O15" s="12">
        <v>31.350536996201427</v>
      </c>
      <c r="P15" s="12">
        <v>31.175914045068982</v>
      </c>
      <c r="Q15" s="12">
        <v>30.221413356577632</v>
      </c>
      <c r="R15" s="12">
        <v>29.747884669739161</v>
      </c>
      <c r="S15" s="12">
        <v>30.168197586438605</v>
      </c>
      <c r="T15" s="12">
        <v>30.117983254165281</v>
      </c>
      <c r="U15" s="12">
        <v>30.269318897018536</v>
      </c>
      <c r="V15" s="12">
        <v>30.114523238720391</v>
      </c>
      <c r="W15" s="12">
        <v>31.1712860578148</v>
      </c>
      <c r="X15" s="12" t="s">
        <v>89</v>
      </c>
      <c r="Z15" s="12" t="s">
        <v>17</v>
      </c>
      <c r="AA15" s="12" t="e">
        <f t="shared" si="1"/>
        <v>#VALUE!</v>
      </c>
      <c r="AB15" s="12" t="e">
        <f t="shared" si="2"/>
        <v>#VALUE!</v>
      </c>
      <c r="AC15" s="12">
        <f t="shared" si="3"/>
        <v>-0.11030347841216966</v>
      </c>
      <c r="AD15" s="12">
        <f t="shared" si="4"/>
        <v>-0.20851884210529925</v>
      </c>
      <c r="AE15" s="12">
        <f t="shared" si="5"/>
        <v>0.34532836988108379</v>
      </c>
      <c r="AF15" s="12">
        <f t="shared" si="6"/>
        <v>0.51648043683611367</v>
      </c>
      <c r="AG15" s="12">
        <f t="shared" si="7"/>
        <v>0.52265282867314844</v>
      </c>
      <c r="AH15" s="12">
        <f t="shared" si="8"/>
        <v>0.37216306861421705</v>
      </c>
      <c r="AI15" s="12">
        <f t="shared" si="9"/>
        <v>0.3973127836371752</v>
      </c>
      <c r="AJ15" s="12">
        <f t="shared" si="10"/>
        <v>0.37871325202002221</v>
      </c>
      <c r="AK15" s="12">
        <f t="shared" si="11"/>
        <v>0.37426990215898709</v>
      </c>
      <c r="AL15" s="12">
        <f t="shared" si="12"/>
        <v>0.40779381288757149</v>
      </c>
      <c r="AM15" s="12">
        <f t="shared" si="13"/>
        <v>0.43041844065565638</v>
      </c>
      <c r="AN15" s="12">
        <f t="shared" si="14"/>
        <v>0.26769069173473697</v>
      </c>
      <c r="AO15" s="12">
        <f t="shared" si="15"/>
        <v>0.29413239848260453</v>
      </c>
      <c r="AP15" s="12">
        <f t="shared" si="16"/>
        <v>0.22660975087203986</v>
      </c>
      <c r="AQ15" s="12">
        <f t="shared" si="17"/>
        <v>0.46113727523922793</v>
      </c>
      <c r="AR15" s="12">
        <f t="shared" si="18"/>
        <v>0.4511356751236571</v>
      </c>
      <c r="AS15" s="12">
        <f t="shared" si="19"/>
        <v>0.39438547165669618</v>
      </c>
      <c r="AT15" s="12">
        <f t="shared" si="20"/>
        <v>0.48204447393248634</v>
      </c>
      <c r="AU15" s="12">
        <f t="shared" si="21"/>
        <v>0.52431594994439457</v>
      </c>
      <c r="AV15" s="12">
        <f t="shared" si="22"/>
        <v>0.67163388447123007</v>
      </c>
      <c r="AW15" s="12" t="e">
        <f t="shared" si="23"/>
        <v>#VALUE!</v>
      </c>
    </row>
    <row r="16" spans="1:49">
      <c r="A16" s="12" t="s">
        <v>31</v>
      </c>
      <c r="B16" s="12" t="s">
        <v>89</v>
      </c>
      <c r="C16" s="12" t="s">
        <v>89</v>
      </c>
      <c r="F16" s="12">
        <v>30.109792259692259</v>
      </c>
      <c r="G16" s="12">
        <v>28.618950920595275</v>
      </c>
      <c r="H16" s="12">
        <v>27.220918566485707</v>
      </c>
      <c r="I16" s="12">
        <v>27.052813086489198</v>
      </c>
      <c r="J16" s="12">
        <v>28.209724684490268</v>
      </c>
      <c r="K16" s="12">
        <v>25.580204450246125</v>
      </c>
      <c r="L16" s="12">
        <v>24.629551880144483</v>
      </c>
      <c r="M16" s="12">
        <v>25.35723953934319</v>
      </c>
      <c r="N16" s="12">
        <v>25.299991527349274</v>
      </c>
      <c r="O16" s="12">
        <v>26.486997863801694</v>
      </c>
      <c r="P16" s="12">
        <v>23.832785092605651</v>
      </c>
      <c r="Q16" s="12">
        <v>26.447255374941868</v>
      </c>
      <c r="R16" s="12">
        <v>22.736022436224118</v>
      </c>
      <c r="S16" s="12">
        <v>24.935083217622608</v>
      </c>
      <c r="T16" s="12">
        <v>25.136009933931643</v>
      </c>
      <c r="U16" s="12">
        <v>23.647809203364552</v>
      </c>
      <c r="V16" s="12">
        <v>23.64426161400419</v>
      </c>
      <c r="W16" s="12" t="s">
        <v>89</v>
      </c>
      <c r="X16" s="12" t="s">
        <v>89</v>
      </c>
      <c r="Z16" s="12" t="s">
        <v>31</v>
      </c>
      <c r="AA16" s="12" t="e">
        <f t="shared" si="1"/>
        <v>#VALUE!</v>
      </c>
      <c r="AB16" s="12" t="e">
        <f t="shared" si="2"/>
        <v>#VALUE!</v>
      </c>
      <c r="AC16" s="12">
        <f t="shared" si="3"/>
        <v>-7.181973152466532</v>
      </c>
      <c r="AD16" s="12">
        <f t="shared" si="4"/>
        <v>-6.2878424556098595</v>
      </c>
      <c r="AE16" s="12">
        <f t="shared" si="5"/>
        <v>-0.11967456627836705</v>
      </c>
      <c r="AF16" s="12">
        <f t="shared" si="6"/>
        <v>-0.34827861459066417</v>
      </c>
      <c r="AG16" s="12">
        <f t="shared" si="7"/>
        <v>-0.53879390442513397</v>
      </c>
      <c r="AH16" s="12">
        <f t="shared" si="8"/>
        <v>-0.53700244548789589</v>
      </c>
      <c r="AI16" s="12">
        <f t="shared" si="9"/>
        <v>-0.23834936385514657</v>
      </c>
      <c r="AJ16" s="12">
        <f t="shared" si="10"/>
        <v>-0.66462725648291621</v>
      </c>
      <c r="AK16" s="12">
        <f t="shared" si="11"/>
        <v>-0.81321728176507468</v>
      </c>
      <c r="AL16" s="12">
        <f t="shared" si="12"/>
        <v>-0.65934680083275454</v>
      </c>
      <c r="AM16" s="12">
        <f t="shared" si="13"/>
        <v>-0.61529270283030391</v>
      </c>
      <c r="AN16" s="12">
        <f t="shared" si="14"/>
        <v>-0.47005904127643328</v>
      </c>
      <c r="AO16" s="12">
        <f t="shared" si="15"/>
        <v>-0.87593180498651513</v>
      </c>
      <c r="AP16" s="12">
        <f t="shared" si="16"/>
        <v>-0.37288163874685104</v>
      </c>
      <c r="AQ16" s="12">
        <f t="shared" si="17"/>
        <v>-0.7132809888685715</v>
      </c>
      <c r="AR16" s="12">
        <f t="shared" si="18"/>
        <v>-0.37429959668811402</v>
      </c>
      <c r="AS16" s="12">
        <f t="shared" si="19"/>
        <v>-0.36746634861529376</v>
      </c>
      <c r="AT16" s="12">
        <f t="shared" si="20"/>
        <v>-0.54068576081756625</v>
      </c>
      <c r="AU16" s="12">
        <f t="shared" si="21"/>
        <v>-0.49746421305931871</v>
      </c>
      <c r="AV16" s="12" t="e">
        <f t="shared" si="22"/>
        <v>#VALUE!</v>
      </c>
      <c r="AW16" s="12" t="e">
        <f t="shared" si="23"/>
        <v>#VALUE!</v>
      </c>
    </row>
    <row r="17" spans="1:49">
      <c r="A17" s="12" t="s">
        <v>32</v>
      </c>
      <c r="B17" s="12" t="s">
        <v>89</v>
      </c>
      <c r="C17" s="12" t="s">
        <v>89</v>
      </c>
      <c r="D17" s="12">
        <v>32.086522023246658</v>
      </c>
      <c r="E17" s="12">
        <v>31.85190126356688</v>
      </c>
      <c r="F17" s="12">
        <v>33.390217855976466</v>
      </c>
      <c r="G17" s="12">
        <v>34.674395078330242</v>
      </c>
      <c r="H17" s="12">
        <v>35.31460994315141</v>
      </c>
      <c r="I17" s="12">
        <v>35.443212529188308</v>
      </c>
      <c r="J17" s="12">
        <v>38.361545913503861</v>
      </c>
      <c r="K17" s="12">
        <v>39.658169407297891</v>
      </c>
      <c r="L17" s="12">
        <v>36.353947752140648</v>
      </c>
      <c r="M17" s="12">
        <v>35.036828755440617</v>
      </c>
      <c r="N17" s="12">
        <v>34.456442358032696</v>
      </c>
      <c r="O17" s="12">
        <v>34.159529492186458</v>
      </c>
      <c r="P17" s="12">
        <v>32.036718173099729</v>
      </c>
      <c r="Q17" s="12">
        <v>28.945769773460757</v>
      </c>
      <c r="R17" s="12">
        <v>28.311591187333825</v>
      </c>
      <c r="S17" s="12">
        <v>26.693268623813683</v>
      </c>
      <c r="T17" s="12">
        <v>28.298913986722134</v>
      </c>
      <c r="U17" s="12">
        <v>26.933582803773426</v>
      </c>
      <c r="V17" s="12">
        <v>26.066051988860018</v>
      </c>
      <c r="W17" s="12">
        <v>25.620443359818594</v>
      </c>
      <c r="X17" s="12" t="s">
        <v>89</v>
      </c>
      <c r="Z17" s="12" t="s">
        <v>32</v>
      </c>
      <c r="AA17" s="12" t="e">
        <f t="shared" si="1"/>
        <v>#VALUE!</v>
      </c>
      <c r="AB17" s="12" t="e">
        <f t="shared" si="2"/>
        <v>#VALUE!</v>
      </c>
      <c r="AC17" s="12">
        <f t="shared" si="3"/>
        <v>0.24491554805201496</v>
      </c>
      <c r="AD17" s="12">
        <f t="shared" si="4"/>
        <v>0.17944307301434137</v>
      </c>
      <c r="AE17" s="12">
        <f t="shared" si="5"/>
        <v>0.55483893350550217</v>
      </c>
      <c r="AF17" s="12">
        <f t="shared" si="6"/>
        <v>0.91980218138459224</v>
      </c>
      <c r="AG17" s="12">
        <f t="shared" si="7"/>
        <v>1.1295472023794484</v>
      </c>
      <c r="AH17" s="12">
        <f t="shared" si="8"/>
        <v>1.079744008770174</v>
      </c>
      <c r="AI17" s="12">
        <f t="shared" si="9"/>
        <v>1.7488333678695724</v>
      </c>
      <c r="AJ17" s="12">
        <f t="shared" si="10"/>
        <v>2.1263914080733235</v>
      </c>
      <c r="AK17" s="12">
        <f t="shared" si="11"/>
        <v>1.5367568032787198</v>
      </c>
      <c r="AL17" s="12">
        <f t="shared" si="12"/>
        <v>1.1172734367436365</v>
      </c>
      <c r="AM17" s="12">
        <f t="shared" si="13"/>
        <v>0.94250545180993284</v>
      </c>
      <c r="AN17" s="12">
        <f t="shared" si="14"/>
        <v>0.6937864642839795</v>
      </c>
      <c r="AO17" s="12">
        <f t="shared" si="15"/>
        <v>0.43129410474262481</v>
      </c>
      <c r="AP17" s="12">
        <f t="shared" si="16"/>
        <v>2.3985126247897816E-2</v>
      </c>
      <c r="AQ17" s="12">
        <f t="shared" si="17"/>
        <v>0.22057218109158883</v>
      </c>
      <c r="AR17" s="12">
        <f t="shared" si="18"/>
        <v>-9.697558915201053E-2</v>
      </c>
      <c r="AS17" s="12">
        <f t="shared" si="19"/>
        <v>0.11621031022540118</v>
      </c>
      <c r="AT17" s="12">
        <f t="shared" si="20"/>
        <v>-3.3179140552049124E-2</v>
      </c>
      <c r="AU17" s="12">
        <f t="shared" si="21"/>
        <v>-0.11501640684877004</v>
      </c>
      <c r="AV17" s="12">
        <f t="shared" si="22"/>
        <v>-0.18427877486705538</v>
      </c>
      <c r="AW17" s="12" t="e">
        <f t="shared" si="23"/>
        <v>#VALUE!</v>
      </c>
    </row>
    <row r="18" spans="1:49">
      <c r="A18" s="12" t="s">
        <v>45</v>
      </c>
      <c r="B18" s="12" t="s">
        <v>89</v>
      </c>
      <c r="C18" s="12" t="s">
        <v>89</v>
      </c>
      <c r="D18" s="12" t="s">
        <v>89</v>
      </c>
      <c r="E18" s="12" t="s">
        <v>89</v>
      </c>
      <c r="F18" s="12" t="s">
        <v>89</v>
      </c>
      <c r="G18" s="12" t="s">
        <v>89</v>
      </c>
      <c r="H18" s="12" t="s">
        <v>89</v>
      </c>
      <c r="I18" s="12" t="s">
        <v>89</v>
      </c>
      <c r="J18" s="12" t="s">
        <v>89</v>
      </c>
      <c r="K18" s="12" t="s">
        <v>89</v>
      </c>
      <c r="L18" s="12" t="s">
        <v>89</v>
      </c>
      <c r="M18" s="12" t="s">
        <v>89</v>
      </c>
      <c r="N18" s="12" t="s">
        <v>89</v>
      </c>
      <c r="O18" s="12" t="s">
        <v>89</v>
      </c>
      <c r="P18" s="12" t="s">
        <v>89</v>
      </c>
      <c r="Q18" s="12" t="s">
        <v>89</v>
      </c>
      <c r="R18" s="12" t="s">
        <v>89</v>
      </c>
      <c r="S18" s="12" t="s">
        <v>89</v>
      </c>
      <c r="T18" s="12" t="s">
        <v>89</v>
      </c>
      <c r="U18" s="12" t="s">
        <v>89</v>
      </c>
      <c r="V18" s="12" t="s">
        <v>89</v>
      </c>
      <c r="W18" s="12" t="s">
        <v>89</v>
      </c>
      <c r="X18" s="12" t="s">
        <v>89</v>
      </c>
      <c r="Z18" s="12" t="s">
        <v>45</v>
      </c>
      <c r="AA18" s="12" t="e">
        <f t="shared" si="1"/>
        <v>#VALUE!</v>
      </c>
      <c r="AB18" s="12" t="e">
        <f t="shared" si="2"/>
        <v>#VALUE!</v>
      </c>
      <c r="AC18" s="12" t="e">
        <f t="shared" si="3"/>
        <v>#VALUE!</v>
      </c>
      <c r="AD18" s="12" t="e">
        <f t="shared" si="4"/>
        <v>#VALUE!</v>
      </c>
      <c r="AE18" s="12" t="e">
        <f t="shared" si="5"/>
        <v>#VALUE!</v>
      </c>
      <c r="AF18" s="12" t="e">
        <f t="shared" si="6"/>
        <v>#VALUE!</v>
      </c>
      <c r="AG18" s="12" t="e">
        <f t="shared" si="7"/>
        <v>#VALUE!</v>
      </c>
      <c r="AH18" s="12" t="e">
        <f t="shared" si="8"/>
        <v>#VALUE!</v>
      </c>
      <c r="AI18" s="12" t="e">
        <f t="shared" si="9"/>
        <v>#VALUE!</v>
      </c>
      <c r="AJ18" s="12" t="e">
        <f t="shared" si="10"/>
        <v>#VALUE!</v>
      </c>
      <c r="AK18" s="12" t="e">
        <f t="shared" si="11"/>
        <v>#VALUE!</v>
      </c>
      <c r="AL18" s="12" t="e">
        <f t="shared" si="12"/>
        <v>#VALUE!</v>
      </c>
      <c r="AM18" s="12" t="e">
        <f t="shared" si="13"/>
        <v>#VALUE!</v>
      </c>
      <c r="AN18" s="12" t="e">
        <f t="shared" si="14"/>
        <v>#VALUE!</v>
      </c>
      <c r="AO18" s="12" t="e">
        <f t="shared" si="15"/>
        <v>#VALUE!</v>
      </c>
      <c r="AP18" s="12" t="e">
        <f t="shared" si="16"/>
        <v>#VALUE!</v>
      </c>
      <c r="AQ18" s="12" t="e">
        <f t="shared" si="17"/>
        <v>#VALUE!</v>
      </c>
      <c r="AR18" s="12" t="e">
        <f t="shared" si="18"/>
        <v>#VALUE!</v>
      </c>
      <c r="AS18" s="12" t="e">
        <f t="shared" si="19"/>
        <v>#VALUE!</v>
      </c>
      <c r="AT18" s="12" t="e">
        <f t="shared" si="20"/>
        <v>#VALUE!</v>
      </c>
      <c r="AU18" s="12" t="e">
        <f t="shared" si="21"/>
        <v>#VALUE!</v>
      </c>
      <c r="AV18" s="12" t="e">
        <f t="shared" si="22"/>
        <v>#VALUE!</v>
      </c>
      <c r="AW18" s="12" t="e">
        <f t="shared" si="23"/>
        <v>#VALUE!</v>
      </c>
    </row>
    <row r="19" spans="1:49">
      <c r="A19" s="12" t="s">
        <v>12</v>
      </c>
      <c r="B19" s="12">
        <v>28.938174602692989</v>
      </c>
      <c r="C19" s="12">
        <v>28.959241254460181</v>
      </c>
      <c r="D19" s="12">
        <v>29.109070064173643</v>
      </c>
      <c r="E19" s="12">
        <v>28.556403712460281</v>
      </c>
      <c r="F19" s="12">
        <v>28.264037088179695</v>
      </c>
      <c r="G19" s="12">
        <v>28.171645390926503</v>
      </c>
      <c r="H19" s="12">
        <v>27.570626782281305</v>
      </c>
      <c r="I19" s="12">
        <v>27.146510389474578</v>
      </c>
      <c r="J19" s="12">
        <v>26.803147024803092</v>
      </c>
      <c r="K19" s="12">
        <v>26.643082296082543</v>
      </c>
      <c r="L19" s="12">
        <v>25.971934745458331</v>
      </c>
      <c r="M19" s="12">
        <v>25.974741962758596</v>
      </c>
      <c r="N19" s="12">
        <v>25.828809461609726</v>
      </c>
      <c r="O19" s="12">
        <v>26.154673678190733</v>
      </c>
      <c r="P19" s="12">
        <v>26.486696728457154</v>
      </c>
      <c r="Q19" s="12">
        <v>26.132536453581611</v>
      </c>
      <c r="R19" s="12">
        <v>24.2664485162544</v>
      </c>
      <c r="S19" s="12">
        <v>24.374671590928116</v>
      </c>
      <c r="T19" s="12">
        <v>24.209644414013361</v>
      </c>
      <c r="U19" s="12">
        <v>23.871707965757487</v>
      </c>
      <c r="V19" s="12">
        <v>23.697113332059523</v>
      </c>
      <c r="W19" s="12">
        <v>23.570568184210526</v>
      </c>
      <c r="X19" s="12">
        <v>23.746146076497226</v>
      </c>
      <c r="Z19" s="12" t="s">
        <v>12</v>
      </c>
      <c r="AA19" s="12">
        <f t="shared" si="1"/>
        <v>-0.5350240849329313</v>
      </c>
      <c r="AB19" s="12">
        <f t="shared" si="2"/>
        <v>-0.58613063136095933</v>
      </c>
      <c r="AC19" s="12">
        <f t="shared" si="3"/>
        <v>-0.444258688256775</v>
      </c>
      <c r="AD19" s="12">
        <f t="shared" si="4"/>
        <v>-0.48968256082235961</v>
      </c>
      <c r="AE19" s="12">
        <f t="shared" si="5"/>
        <v>-0.49919446207826967</v>
      </c>
      <c r="AF19" s="12">
        <f t="shared" si="6"/>
        <v>-0.44194962159383611</v>
      </c>
      <c r="AG19" s="12">
        <f t="shared" si="7"/>
        <v>-0.46670904664551399</v>
      </c>
      <c r="AH19" s="12">
        <f t="shared" si="8"/>
        <v>-0.51894790786907352</v>
      </c>
      <c r="AI19" s="12">
        <f t="shared" si="9"/>
        <v>-0.51368191484331205</v>
      </c>
      <c r="AJ19" s="12">
        <f t="shared" si="10"/>
        <v>-0.45390703414092043</v>
      </c>
      <c r="AK19" s="12">
        <f t="shared" si="11"/>
        <v>-0.54415736770766154</v>
      </c>
      <c r="AL19" s="12">
        <f t="shared" si="12"/>
        <v>-0.5460085921856539</v>
      </c>
      <c r="AM19" s="12">
        <f t="shared" si="13"/>
        <v>-0.5253242622887947</v>
      </c>
      <c r="AN19" s="12">
        <f t="shared" si="14"/>
        <v>-0.52046926159816642</v>
      </c>
      <c r="AO19" s="12">
        <f t="shared" si="15"/>
        <v>-0.45305389770989979</v>
      </c>
      <c r="AP19" s="12">
        <f t="shared" si="16"/>
        <v>-0.42287193709250914</v>
      </c>
      <c r="AQ19" s="12">
        <f t="shared" si="17"/>
        <v>-0.45694960636314952</v>
      </c>
      <c r="AR19" s="12">
        <f t="shared" si="18"/>
        <v>-0.46269505125023269</v>
      </c>
      <c r="AS19" s="12">
        <f t="shared" si="19"/>
        <v>-0.5091277370295243</v>
      </c>
      <c r="AT19" s="12">
        <f t="shared" si="20"/>
        <v>-0.50610330992395303</v>
      </c>
      <c r="AU19" s="12">
        <f t="shared" si="21"/>
        <v>-0.48911789876449713</v>
      </c>
      <c r="AV19" s="12">
        <f t="shared" si="22"/>
        <v>-0.50035945095964174</v>
      </c>
      <c r="AW19" s="12">
        <f t="shared" si="23"/>
        <v>-0.4401104380315225</v>
      </c>
    </row>
    <row r="20" spans="1:49">
      <c r="A20" s="12" t="s">
        <v>33</v>
      </c>
      <c r="B20" s="12">
        <v>35.149247520743707</v>
      </c>
      <c r="C20" s="12">
        <v>33.628585770839884</v>
      </c>
      <c r="D20" s="12">
        <v>33.063297354107689</v>
      </c>
      <c r="E20" s="12">
        <v>32.884906176573132</v>
      </c>
      <c r="F20" s="12">
        <v>32.687923717349122</v>
      </c>
      <c r="G20" s="12">
        <v>31.839805016510571</v>
      </c>
      <c r="H20" s="12">
        <v>31.318362896184986</v>
      </c>
      <c r="I20" s="12">
        <v>31.064966623639979</v>
      </c>
      <c r="J20" s="12">
        <v>29.510273146529958</v>
      </c>
      <c r="K20" s="12">
        <v>28.673530195156811</v>
      </c>
      <c r="L20" s="12">
        <v>28.589677169389109</v>
      </c>
      <c r="M20" s="12">
        <v>28.562266287726214</v>
      </c>
      <c r="N20" s="12">
        <v>28.131554534929155</v>
      </c>
      <c r="O20" s="12">
        <v>28.109341181945148</v>
      </c>
      <c r="P20" s="12">
        <v>28.213592537861171</v>
      </c>
      <c r="Q20" s="12">
        <v>27.535777293832737</v>
      </c>
      <c r="R20" s="12">
        <v>26.044349647138475</v>
      </c>
      <c r="S20" s="12">
        <v>27.536882700126529</v>
      </c>
      <c r="T20" s="12">
        <v>26.142592547576125</v>
      </c>
      <c r="U20" s="12">
        <v>26.026498401359717</v>
      </c>
      <c r="V20" s="12">
        <v>26.367750606756672</v>
      </c>
      <c r="W20" s="12">
        <v>26.858411276697179</v>
      </c>
      <c r="X20" s="12" t="s">
        <v>89</v>
      </c>
      <c r="Z20" s="12" t="s">
        <v>33</v>
      </c>
      <c r="AA20" s="12">
        <f t="shared" si="1"/>
        <v>1.0460884502284502</v>
      </c>
      <c r="AB20" s="12">
        <f t="shared" si="2"/>
        <v>0.63193574119727824</v>
      </c>
      <c r="AC20" s="12">
        <f t="shared" si="3"/>
        <v>0.47100429841458924</v>
      </c>
      <c r="AD20" s="12">
        <f t="shared" si="4"/>
        <v>0.3891868390018573</v>
      </c>
      <c r="AE20" s="12">
        <f t="shared" si="5"/>
        <v>0.41043484220106785</v>
      </c>
      <c r="AF20" s="12">
        <f t="shared" si="6"/>
        <v>0.32620588551843482</v>
      </c>
      <c r="AG20" s="12">
        <f t="shared" si="7"/>
        <v>0.30580647504928127</v>
      </c>
      <c r="AH20" s="12">
        <f t="shared" si="8"/>
        <v>0.23609960399460289</v>
      </c>
      <c r="AI20" s="12">
        <f t="shared" si="9"/>
        <v>1.6228350550441806E-2</v>
      </c>
      <c r="AJ20" s="12">
        <f t="shared" si="10"/>
        <v>-5.1361779836488312E-2</v>
      </c>
      <c r="AK20" s="12">
        <f t="shared" si="11"/>
        <v>-1.9471326335561832E-2</v>
      </c>
      <c r="AL20" s="12">
        <f t="shared" si="12"/>
        <v>-7.1086776979525049E-2</v>
      </c>
      <c r="AM20" s="12">
        <f t="shared" si="13"/>
        <v>-0.13355543262358269</v>
      </c>
      <c r="AN20" s="12">
        <f t="shared" si="14"/>
        <v>-0.22396595613202916</v>
      </c>
      <c r="AO20" s="12">
        <f t="shared" si="15"/>
        <v>-0.17788795921352538</v>
      </c>
      <c r="AP20" s="12">
        <f t="shared" si="16"/>
        <v>-0.19997962432092548</v>
      </c>
      <c r="AQ20" s="12">
        <f t="shared" si="17"/>
        <v>-0.1591685761101555</v>
      </c>
      <c r="AR20" s="12">
        <f t="shared" si="18"/>
        <v>3.6090261373836273E-2</v>
      </c>
      <c r="AS20" s="12">
        <f t="shared" si="19"/>
        <v>-0.21353802600773258</v>
      </c>
      <c r="AT20" s="12">
        <f t="shared" si="20"/>
        <v>-0.17328354071743562</v>
      </c>
      <c r="AU20" s="12">
        <f t="shared" si="21"/>
        <v>-6.7372326770947802E-2</v>
      </c>
      <c r="AV20" s="12">
        <f t="shared" si="22"/>
        <v>6.6097927901633095E-3</v>
      </c>
      <c r="AW20" s="12" t="e">
        <f t="shared" si="23"/>
        <v>#VALUE!</v>
      </c>
    </row>
    <row r="21" spans="1:49">
      <c r="A21" s="12" t="s">
        <v>108</v>
      </c>
      <c r="B21" s="12">
        <v>38.174537585067597</v>
      </c>
      <c r="C21" s="12">
        <v>38.047170521201238</v>
      </c>
      <c r="D21" s="12">
        <v>38.378793013798436</v>
      </c>
      <c r="E21" s="12">
        <v>37.80877199096139</v>
      </c>
      <c r="F21" s="12">
        <v>37.535574525861968</v>
      </c>
      <c r="G21" s="12">
        <v>37.011990399715941</v>
      </c>
      <c r="H21" s="12">
        <v>36.489505999037938</v>
      </c>
      <c r="I21" s="12">
        <v>38.092428832604817</v>
      </c>
      <c r="J21" s="12">
        <v>36.827169879979991</v>
      </c>
      <c r="K21" s="12">
        <v>36.378677769663845</v>
      </c>
      <c r="L21" s="12">
        <v>36.603854687283302</v>
      </c>
      <c r="M21" s="12">
        <v>37.962528387920436</v>
      </c>
      <c r="N21" s="12">
        <v>37.497427845958939</v>
      </c>
      <c r="O21" s="12">
        <v>36.858007845705039</v>
      </c>
      <c r="P21" s="12">
        <v>37.00998766604836</v>
      </c>
      <c r="Q21" s="12">
        <v>36.277421879124809</v>
      </c>
      <c r="R21" s="12">
        <v>36.678408390857257</v>
      </c>
      <c r="S21" s="12">
        <v>38.269729892157535</v>
      </c>
      <c r="T21" s="12">
        <v>38.380678573323564</v>
      </c>
      <c r="U21" s="12">
        <v>38.069811693603711</v>
      </c>
      <c r="V21" s="12">
        <v>38.413302987381975</v>
      </c>
      <c r="W21" s="12">
        <v>38.060942744217769</v>
      </c>
      <c r="X21" s="12">
        <v>37.983498264859442</v>
      </c>
      <c r="Z21" s="12" t="s">
        <v>108</v>
      </c>
      <c r="AA21" s="12">
        <f t="shared" si="1"/>
        <v>1.8162169137504793</v>
      </c>
      <c r="AB21" s="12">
        <f t="shared" si="2"/>
        <v>1.7845877847193836</v>
      </c>
      <c r="AC21" s="12">
        <f t="shared" si="3"/>
        <v>1.7013524995693015</v>
      </c>
      <c r="AD21" s="12">
        <f t="shared" si="4"/>
        <v>1.3889402246091627</v>
      </c>
      <c r="AE21" s="12">
        <f t="shared" si="5"/>
        <v>1.4071975538089356</v>
      </c>
      <c r="AF21" s="12">
        <f t="shared" si="6"/>
        <v>1.4093219686365963</v>
      </c>
      <c r="AG21" s="12">
        <f t="shared" si="7"/>
        <v>1.3717268575006161</v>
      </c>
      <c r="AH21" s="12">
        <f t="shared" si="8"/>
        <v>1.5902216200403088</v>
      </c>
      <c r="AI21" s="12">
        <f t="shared" si="9"/>
        <v>1.4484847418440558</v>
      </c>
      <c r="AJ21" s="12">
        <f t="shared" si="10"/>
        <v>1.4762177218326957</v>
      </c>
      <c r="AK21" s="12">
        <f t="shared" si="11"/>
        <v>1.5868467889521538</v>
      </c>
      <c r="AL21" s="12">
        <f t="shared" si="12"/>
        <v>1.6542649412476991</v>
      </c>
      <c r="AM21" s="12">
        <f t="shared" si="13"/>
        <v>1.4598720241836591</v>
      </c>
      <c r="AN21" s="12">
        <f t="shared" si="14"/>
        <v>1.1031183583325976</v>
      </c>
      <c r="AO21" s="12">
        <f t="shared" si="15"/>
        <v>1.2237416629394819</v>
      </c>
      <c r="AP21" s="12">
        <f t="shared" si="16"/>
        <v>1.1885527809176826</v>
      </c>
      <c r="AQ21" s="12">
        <f t="shared" si="17"/>
        <v>1.6219321349855236</v>
      </c>
      <c r="AR21" s="12">
        <f t="shared" si="18"/>
        <v>1.7290153562390469</v>
      </c>
      <c r="AS21" s="12">
        <f t="shared" si="19"/>
        <v>1.6579308711648524</v>
      </c>
      <c r="AT21" s="12">
        <f t="shared" si="20"/>
        <v>1.6868754261039416</v>
      </c>
      <c r="AU21" s="12">
        <f t="shared" si="21"/>
        <v>1.8348546910561618</v>
      </c>
      <c r="AV21" s="12">
        <f t="shared" si="22"/>
        <v>1.7339850799961363</v>
      </c>
      <c r="AW21" s="12">
        <f t="shared" si="23"/>
        <v>1.6604687741697459</v>
      </c>
    </row>
    <row r="22" spans="1:49">
      <c r="A22" s="12" t="s">
        <v>14</v>
      </c>
      <c r="B22" s="12" t="s">
        <v>89</v>
      </c>
      <c r="C22" s="12" t="s">
        <v>89</v>
      </c>
      <c r="D22" s="12">
        <v>30.257157659853917</v>
      </c>
      <c r="E22" s="12">
        <v>30.029466162970753</v>
      </c>
      <c r="F22" s="12">
        <v>31.586378546774942</v>
      </c>
      <c r="G22" s="12">
        <v>29.259481763710809</v>
      </c>
      <c r="H22" s="12">
        <v>27.807028602031135</v>
      </c>
      <c r="I22" s="12">
        <v>26.526143633495391</v>
      </c>
      <c r="J22" s="12">
        <v>25.416064323132854</v>
      </c>
      <c r="K22" s="12">
        <v>25.157248505863155</v>
      </c>
      <c r="L22" s="12">
        <v>23.882724651865402</v>
      </c>
      <c r="M22" s="12">
        <v>24.027880473322007</v>
      </c>
      <c r="N22" s="12">
        <v>22.871115093318629</v>
      </c>
      <c r="O22" s="12">
        <v>23.592194990424574</v>
      </c>
      <c r="P22" s="12">
        <v>24.52997579105843</v>
      </c>
      <c r="Q22" s="12">
        <v>24.466983695076035</v>
      </c>
      <c r="R22" s="12">
        <v>23.698357471181847</v>
      </c>
      <c r="S22" s="12">
        <v>23.844089399145716</v>
      </c>
      <c r="T22" s="12">
        <v>23.940479419756581</v>
      </c>
      <c r="U22" s="12">
        <v>24.039336928362872</v>
      </c>
      <c r="V22" s="12">
        <v>23.702665108554292</v>
      </c>
      <c r="W22" s="12">
        <v>23.359489964362066</v>
      </c>
      <c r="X22" s="12" t="s">
        <v>89</v>
      </c>
      <c r="Z22" s="12" t="s">
        <v>14</v>
      </c>
      <c r="AA22" s="12" t="e">
        <f t="shared" si="1"/>
        <v>#VALUE!</v>
      </c>
      <c r="AB22" s="12" t="e">
        <f t="shared" si="2"/>
        <v>#VALUE!</v>
      </c>
      <c r="AC22" s="12">
        <f t="shared" si="3"/>
        <v>-0.17851724125963001</v>
      </c>
      <c r="AD22" s="12">
        <f t="shared" si="4"/>
        <v>-0.19058846938603424</v>
      </c>
      <c r="AE22" s="12">
        <f t="shared" si="5"/>
        <v>0.18393768005978164</v>
      </c>
      <c r="AF22" s="12">
        <f t="shared" si="6"/>
        <v>-0.21414396810942757</v>
      </c>
      <c r="AG22" s="12">
        <f t="shared" si="7"/>
        <v>-0.41797987533696757</v>
      </c>
      <c r="AH22" s="12">
        <f t="shared" si="8"/>
        <v>-0.63848640659235789</v>
      </c>
      <c r="AI22" s="12">
        <f t="shared" si="9"/>
        <v>-0.78519839745783038</v>
      </c>
      <c r="AJ22" s="12">
        <f t="shared" si="10"/>
        <v>-0.74848013853363959</v>
      </c>
      <c r="AK22" s="12">
        <f t="shared" si="11"/>
        <v>-0.96290726593328402</v>
      </c>
      <c r="AL22" s="12">
        <f t="shared" si="12"/>
        <v>-0.90334126867351805</v>
      </c>
      <c r="AM22" s="12">
        <f t="shared" si="13"/>
        <v>-1.0285204148279328</v>
      </c>
      <c r="AN22" s="12">
        <f t="shared" si="14"/>
        <v>-0.90917138083320104</v>
      </c>
      <c r="AO22" s="12">
        <f t="shared" si="15"/>
        <v>-0.76484048621325895</v>
      </c>
      <c r="AP22" s="12">
        <f t="shared" si="16"/>
        <v>-0.68743016240753163</v>
      </c>
      <c r="AQ22" s="12">
        <f t="shared" si="17"/>
        <v>-0.5520992936773621</v>
      </c>
      <c r="AR22" s="12">
        <f t="shared" si="18"/>
        <v>-0.54638541702977528</v>
      </c>
      <c r="AS22" s="12">
        <f t="shared" si="19"/>
        <v>-0.55028890503401506</v>
      </c>
      <c r="AT22" s="12">
        <f t="shared" si="20"/>
        <v>-0.48021205306441561</v>
      </c>
      <c r="AU22" s="12">
        <f t="shared" si="21"/>
        <v>-0.48824116526888139</v>
      </c>
      <c r="AV22" s="12">
        <f t="shared" si="22"/>
        <v>-0.5329066749233301</v>
      </c>
      <c r="AW22" s="12" t="e">
        <f t="shared" si="23"/>
        <v>#VALUE!</v>
      </c>
    </row>
    <row r="23" spans="1:49">
      <c r="A23" s="12" t="s">
        <v>16</v>
      </c>
      <c r="B23" s="12" t="s">
        <v>89</v>
      </c>
      <c r="C23" s="12" t="s">
        <v>89</v>
      </c>
      <c r="D23" s="12">
        <v>21.298286601426174</v>
      </c>
      <c r="E23" s="12">
        <v>19.63676922558043</v>
      </c>
      <c r="F23" s="12">
        <v>20.590175251179897</v>
      </c>
      <c r="G23" s="12">
        <v>20.746015548806774</v>
      </c>
      <c r="H23" s="12">
        <v>18.7235062437545</v>
      </c>
      <c r="I23" s="12">
        <v>18.328604145361314</v>
      </c>
      <c r="J23" s="12">
        <v>18.325804656777223</v>
      </c>
      <c r="K23" s="12">
        <v>18.033132044367196</v>
      </c>
      <c r="L23" s="12">
        <v>18.344929541752798</v>
      </c>
      <c r="M23" s="12">
        <v>17.88387504199946</v>
      </c>
      <c r="N23" s="12">
        <v>16.624495167561005</v>
      </c>
      <c r="O23" s="12">
        <v>15.344152693874566</v>
      </c>
      <c r="P23" s="12">
        <v>16.674183969075131</v>
      </c>
      <c r="Q23" s="12">
        <v>15.291052285248059</v>
      </c>
      <c r="R23" s="12">
        <v>12.917197061484901</v>
      </c>
      <c r="S23" s="12">
        <v>12.885687862567611</v>
      </c>
      <c r="T23" s="12">
        <v>12.872789827815684</v>
      </c>
      <c r="U23" s="12">
        <v>12.222480871996501</v>
      </c>
      <c r="V23" s="12">
        <v>11.717222541690626</v>
      </c>
      <c r="W23" s="12">
        <v>11.870062543974441</v>
      </c>
      <c r="X23" s="12">
        <v>11.280878200181474</v>
      </c>
      <c r="Z23" s="12" t="s">
        <v>16</v>
      </c>
      <c r="AA23" s="12" t="e">
        <f t="shared" si="1"/>
        <v>#VALUE!</v>
      </c>
      <c r="AB23" s="12" t="e">
        <f t="shared" si="2"/>
        <v>#VALUE!</v>
      </c>
      <c r="AC23" s="12">
        <f t="shared" si="3"/>
        <v>-2.2521772716310728</v>
      </c>
      <c r="AD23" s="12">
        <f t="shared" si="4"/>
        <v>-2.300746288550227</v>
      </c>
      <c r="AE23" s="12">
        <f t="shared" si="5"/>
        <v>-2.0770761279193382</v>
      </c>
      <c r="AF23" s="12">
        <f t="shared" si="6"/>
        <v>-1.9969633176221981</v>
      </c>
      <c r="AG23" s="12">
        <f t="shared" si="7"/>
        <v>-2.290353436377599</v>
      </c>
      <c r="AH23" s="12">
        <f t="shared" si="8"/>
        <v>-2.2180706673409509</v>
      </c>
      <c r="AI23" s="12">
        <f t="shared" si="9"/>
        <v>-2.1730913926731534</v>
      </c>
      <c r="AJ23" s="12">
        <f t="shared" si="10"/>
        <v>-2.1608676585457385</v>
      </c>
      <c r="AK23" s="12">
        <f t="shared" si="11"/>
        <v>-2.0728727719710114</v>
      </c>
      <c r="AL23" s="12">
        <f t="shared" si="12"/>
        <v>-2.0310300729581061</v>
      </c>
      <c r="AM23" s="12">
        <f t="shared" si="13"/>
        <v>-2.0912654863654225</v>
      </c>
      <c r="AN23" s="12">
        <f t="shared" si="14"/>
        <v>-2.1603160383538644</v>
      </c>
      <c r="AO23" s="12">
        <f t="shared" si="15"/>
        <v>-2.0165930919910222</v>
      </c>
      <c r="AP23" s="12">
        <f t="shared" si="16"/>
        <v>-2.1449451627576899</v>
      </c>
      <c r="AQ23" s="12">
        <f t="shared" si="17"/>
        <v>-2.3578380934079965</v>
      </c>
      <c r="AR23" s="12">
        <f t="shared" si="18"/>
        <v>-2.2748878944205821</v>
      </c>
      <c r="AS23" s="12">
        <f t="shared" si="19"/>
        <v>-2.242778792039291</v>
      </c>
      <c r="AT23" s="12">
        <f t="shared" si="20"/>
        <v>-2.3053933980555419</v>
      </c>
      <c r="AU23" s="12">
        <f t="shared" si="21"/>
        <v>-2.3809756743125949</v>
      </c>
      <c r="AV23" s="12">
        <f t="shared" si="22"/>
        <v>-2.3045199078488707</v>
      </c>
      <c r="AW23" s="12">
        <f t="shared" si="23"/>
        <v>-2.279236297186181</v>
      </c>
    </row>
    <row r="24" spans="1:49">
      <c r="A24" s="12" t="s">
        <v>35</v>
      </c>
      <c r="B24" s="12">
        <v>31.862730310876053</v>
      </c>
      <c r="C24" s="12">
        <v>30.992968978165653</v>
      </c>
      <c r="D24" s="12">
        <v>32.470099123235698</v>
      </c>
      <c r="E24" s="12">
        <v>34.68855393513924</v>
      </c>
      <c r="F24" s="12">
        <v>34.570190186725526</v>
      </c>
      <c r="G24" s="12">
        <v>33.802280773892448</v>
      </c>
      <c r="H24" s="12">
        <v>34.06274454008679</v>
      </c>
      <c r="I24" s="12">
        <v>34.858009856704136</v>
      </c>
      <c r="J24" s="12">
        <v>33.025101641785135</v>
      </c>
      <c r="K24" s="12">
        <v>32.876112760582302</v>
      </c>
      <c r="L24" s="12">
        <v>33.712285642589222</v>
      </c>
      <c r="M24" s="12">
        <v>35.378760165014405</v>
      </c>
      <c r="N24" s="12">
        <v>35.172790078126752</v>
      </c>
      <c r="O24" s="12">
        <v>36.42921265899453</v>
      </c>
      <c r="P24" s="12">
        <v>36.099973736348673</v>
      </c>
      <c r="Q24" s="12">
        <v>36.555851029306666</v>
      </c>
      <c r="R24" s="12">
        <v>34.289538350646943</v>
      </c>
      <c r="S24" s="12">
        <v>35.086342347320695</v>
      </c>
      <c r="T24" s="12">
        <v>36.32215347243158</v>
      </c>
      <c r="U24" s="12">
        <v>36.350344884593675</v>
      </c>
      <c r="V24" s="12">
        <v>34.396190355412259</v>
      </c>
      <c r="W24" s="12">
        <v>34.293251003882141</v>
      </c>
      <c r="X24" s="12">
        <v>32.7143722540672</v>
      </c>
      <c r="Z24" s="12" t="s">
        <v>35</v>
      </c>
      <c r="AA24" s="12">
        <f t="shared" si="1"/>
        <v>0.20946108711319333</v>
      </c>
      <c r="AB24" s="12">
        <f t="shared" si="2"/>
        <v>-5.5603200263261571E-2</v>
      </c>
      <c r="AC24" s="12">
        <f t="shared" si="3"/>
        <v>0.33370000489100587</v>
      </c>
      <c r="AD24" s="12">
        <f t="shared" si="4"/>
        <v>0.75540375494629075</v>
      </c>
      <c r="AE24" s="12">
        <f t="shared" si="5"/>
        <v>0.79746210635332249</v>
      </c>
      <c r="AF24" s="12">
        <f t="shared" si="6"/>
        <v>0.73717125084579094</v>
      </c>
      <c r="AG24" s="12">
        <f t="shared" si="7"/>
        <v>0.87150196505541377</v>
      </c>
      <c r="AH24" s="12">
        <f t="shared" si="8"/>
        <v>0.9669812789117761</v>
      </c>
      <c r="AI24" s="12">
        <f t="shared" si="9"/>
        <v>0.70424346953059835</v>
      </c>
      <c r="AJ24" s="12">
        <f t="shared" si="10"/>
        <v>0.78181875550543245</v>
      </c>
      <c r="AK24" s="12">
        <f t="shared" si="11"/>
        <v>1.0072764303312784</v>
      </c>
      <c r="AL24" s="12">
        <f t="shared" si="12"/>
        <v>1.1800325320471392</v>
      </c>
      <c r="AM24" s="12">
        <f t="shared" si="13"/>
        <v>1.0643785636824694</v>
      </c>
      <c r="AN24" s="12">
        <f t="shared" si="14"/>
        <v>1.0380744621285458</v>
      </c>
      <c r="AO24" s="12">
        <f t="shared" si="15"/>
        <v>1.0787387996242901</v>
      </c>
      <c r="AP24" s="12">
        <f t="shared" si="16"/>
        <v>1.2327787722421331</v>
      </c>
      <c r="AQ24" s="12">
        <f t="shared" si="17"/>
        <v>1.2218197950149599</v>
      </c>
      <c r="AR24" s="12">
        <f t="shared" si="18"/>
        <v>1.2268898190994635</v>
      </c>
      <c r="AS24" s="12">
        <f t="shared" si="19"/>
        <v>1.3431377170504517</v>
      </c>
      <c r="AT24" s="12">
        <f t="shared" si="20"/>
        <v>1.4212938934046626</v>
      </c>
      <c r="AU24" s="12">
        <f t="shared" si="21"/>
        <v>1.2004744699815111</v>
      </c>
      <c r="AV24" s="12">
        <f t="shared" si="22"/>
        <v>1.1530255334030246</v>
      </c>
      <c r="AW24" s="12">
        <f t="shared" si="23"/>
        <v>0.88306182249045317</v>
      </c>
    </row>
    <row r="25" spans="1:49">
      <c r="A25" s="12" t="s">
        <v>19</v>
      </c>
      <c r="B25" s="12">
        <v>27.140315448587643</v>
      </c>
      <c r="C25" s="12">
        <v>26.783198394015873</v>
      </c>
      <c r="D25" s="12">
        <v>26.981015620231013</v>
      </c>
      <c r="E25" s="12">
        <v>26.69018090795312</v>
      </c>
      <c r="F25" s="12">
        <v>25.697689640370559</v>
      </c>
      <c r="G25" s="12">
        <v>25.190835331471895</v>
      </c>
      <c r="H25" s="12">
        <v>24.498056777074005</v>
      </c>
      <c r="I25" s="12">
        <v>24.702979163764454</v>
      </c>
      <c r="J25" s="12">
        <v>24.8643441889384</v>
      </c>
      <c r="K25" s="12">
        <v>23.925921900051634</v>
      </c>
      <c r="L25" s="12">
        <v>23.546699050563038</v>
      </c>
      <c r="M25" s="12">
        <v>23.577284461830992</v>
      </c>
      <c r="N25" s="12">
        <v>23.95400521789545</v>
      </c>
      <c r="O25" s="12">
        <v>24.116351994046351</v>
      </c>
      <c r="P25" s="12">
        <v>24.035008894684744</v>
      </c>
      <c r="Q25" s="12">
        <v>24.18902514858457</v>
      </c>
      <c r="R25" s="12">
        <v>22.799260956963206</v>
      </c>
      <c r="S25" s="12">
        <v>22.136230817057299</v>
      </c>
      <c r="T25" s="12">
        <v>22.391000534860851</v>
      </c>
      <c r="U25" s="12">
        <v>22.143698872278328</v>
      </c>
      <c r="V25" s="12">
        <v>21.925267668142634</v>
      </c>
      <c r="W25" s="12">
        <v>21.201867075613208</v>
      </c>
      <c r="X25" s="12">
        <v>20.591702394517451</v>
      </c>
      <c r="Z25" s="12" t="s">
        <v>19</v>
      </c>
      <c r="AA25" s="12">
        <f t="shared" si="1"/>
        <v>-0.99269342524116388</v>
      </c>
      <c r="AB25" s="12">
        <f t="shared" si="2"/>
        <v>-1.1537830340171935</v>
      </c>
      <c r="AC25" s="12">
        <f t="shared" si="3"/>
        <v>-0.93682760838950929</v>
      </c>
      <c r="AD25" s="12">
        <f t="shared" si="4"/>
        <v>-0.86860486241140011</v>
      </c>
      <c r="AE25" s="12">
        <f t="shared" si="5"/>
        <v>-1.0268808697943643</v>
      </c>
      <c r="AF25" s="12">
        <f t="shared" si="6"/>
        <v>-1.0661660943055788</v>
      </c>
      <c r="AG25" s="12">
        <f t="shared" si="7"/>
        <v>-1.1000535373930556</v>
      </c>
      <c r="AH25" s="12">
        <f t="shared" si="8"/>
        <v>-0.98979205206214893</v>
      </c>
      <c r="AI25" s="12">
        <f t="shared" si="9"/>
        <v>-0.89319564235440874</v>
      </c>
      <c r="AJ25" s="12">
        <f t="shared" si="10"/>
        <v>-0.99259607073470613</v>
      </c>
      <c r="AK25" s="12">
        <f t="shared" si="11"/>
        <v>-1.0302584082516617</v>
      </c>
      <c r="AL25" s="12">
        <f t="shared" si="12"/>
        <v>-0.98604498420463005</v>
      </c>
      <c r="AM25" s="12">
        <f t="shared" si="13"/>
        <v>-0.8442869963410452</v>
      </c>
      <c r="AN25" s="12">
        <f t="shared" si="14"/>
        <v>-0.82966206077821869</v>
      </c>
      <c r="AO25" s="12">
        <f t="shared" si="15"/>
        <v>-0.84370918797489425</v>
      </c>
      <c r="AP25" s="12">
        <f t="shared" si="16"/>
        <v>-0.73158140252610104</v>
      </c>
      <c r="AQ25" s="12">
        <f t="shared" si="17"/>
        <v>-0.70268915587502545</v>
      </c>
      <c r="AR25" s="12">
        <f t="shared" si="18"/>
        <v>-0.81577121935864205</v>
      </c>
      <c r="AS25" s="12">
        <f t="shared" si="19"/>
        <v>-0.78723784736104163</v>
      </c>
      <c r="AT25" s="12">
        <f t="shared" si="20"/>
        <v>-0.77300424756328379</v>
      </c>
      <c r="AU25" s="12">
        <f t="shared" si="21"/>
        <v>-0.76892679310326817</v>
      </c>
      <c r="AV25" s="12">
        <f t="shared" si="22"/>
        <v>-0.86560151875755376</v>
      </c>
      <c r="AW25" s="12">
        <f t="shared" si="23"/>
        <v>-0.90551711876550378</v>
      </c>
    </row>
    <row r="26" spans="1:49">
      <c r="A26" s="12" t="s">
        <v>36</v>
      </c>
      <c r="B26" s="12">
        <v>27.936087929981678</v>
      </c>
      <c r="C26" s="12">
        <v>28.653319032296508</v>
      </c>
      <c r="D26" s="12">
        <v>27.77684271944884</v>
      </c>
      <c r="E26" s="12">
        <v>27.082375827018247</v>
      </c>
      <c r="F26" s="12">
        <v>26.775179911665685</v>
      </c>
      <c r="G26" s="12">
        <v>25.595741255081915</v>
      </c>
      <c r="H26" s="12">
        <v>25.858386413905055</v>
      </c>
      <c r="I26" s="12">
        <v>25.323599229632283</v>
      </c>
      <c r="J26" s="12">
        <v>24.793285099856632</v>
      </c>
      <c r="K26" s="12">
        <v>25.676708489905103</v>
      </c>
      <c r="L26" s="12">
        <v>25.037435465726993</v>
      </c>
      <c r="M26" s="12">
        <v>25.377150665067898</v>
      </c>
      <c r="N26" s="12">
        <v>25.808628457635081</v>
      </c>
      <c r="O26" s="12">
        <v>24.894259818731118</v>
      </c>
      <c r="P26" s="12">
        <v>24.824998697260774</v>
      </c>
      <c r="Q26" s="12">
        <v>25.077332361100822</v>
      </c>
      <c r="R26" s="12">
        <v>23.117132731171328</v>
      </c>
      <c r="S26" s="12">
        <v>23.000794933764411</v>
      </c>
      <c r="T26" s="12">
        <v>22.936460807600952</v>
      </c>
      <c r="U26" s="12">
        <v>23.008862866194782</v>
      </c>
      <c r="V26" s="12" t="s">
        <v>89</v>
      </c>
      <c r="W26" s="12" t="s">
        <v>89</v>
      </c>
      <c r="X26" s="12" t="s">
        <v>89</v>
      </c>
      <c r="Z26" s="12" t="s">
        <v>36</v>
      </c>
      <c r="AA26" s="12">
        <f t="shared" si="1"/>
        <v>-0.79011878764321053</v>
      </c>
      <c r="AB26" s="12">
        <f t="shared" si="2"/>
        <v>-0.6659348887098635</v>
      </c>
      <c r="AC26" s="12">
        <f t="shared" si="3"/>
        <v>-0.75262193828088331</v>
      </c>
      <c r="AD26" s="12">
        <f t="shared" si="4"/>
        <v>-0.78897267645548419</v>
      </c>
      <c r="AE26" s="12">
        <f t="shared" si="5"/>
        <v>-0.80532982023006872</v>
      </c>
      <c r="AF26" s="12">
        <f t="shared" si="6"/>
        <v>-0.9813740604709299</v>
      </c>
      <c r="AG26" s="12">
        <f t="shared" si="7"/>
        <v>-0.81965072163054797</v>
      </c>
      <c r="AH26" s="12">
        <f t="shared" si="8"/>
        <v>-0.87020474304477957</v>
      </c>
      <c r="AI26" s="12">
        <f t="shared" si="9"/>
        <v>-0.90710520513825788</v>
      </c>
      <c r="AJ26" s="12">
        <f t="shared" si="10"/>
        <v>-0.64549490484580219</v>
      </c>
      <c r="AK26" s="12">
        <f t="shared" si="11"/>
        <v>-0.73146331624749372</v>
      </c>
      <c r="AL26" s="12">
        <f t="shared" si="12"/>
        <v>-0.65569225433024236</v>
      </c>
      <c r="AM26" s="12">
        <f t="shared" si="13"/>
        <v>-0.52875768112452315</v>
      </c>
      <c r="AN26" s="12">
        <f t="shared" si="14"/>
        <v>-0.71166130570146924</v>
      </c>
      <c r="AO26" s="12">
        <f t="shared" si="15"/>
        <v>-0.71783113311794233</v>
      </c>
      <c r="AP26" s="12">
        <f t="shared" si="16"/>
        <v>-0.59048171146095751</v>
      </c>
      <c r="AQ26" s="12">
        <f t="shared" si="17"/>
        <v>-0.64944874628882254</v>
      </c>
      <c r="AR26" s="12">
        <f t="shared" si="18"/>
        <v>-0.67940085433749664</v>
      </c>
      <c r="AS26" s="12">
        <f t="shared" si="19"/>
        <v>-0.70382513617983966</v>
      </c>
      <c r="AT26" s="12">
        <f t="shared" si="20"/>
        <v>-0.63937469546227521</v>
      </c>
      <c r="AU26" s="12" t="e">
        <f t="shared" si="21"/>
        <v>#VALUE!</v>
      </c>
      <c r="AV26" s="12" t="e">
        <f t="shared" si="22"/>
        <v>#VALUE!</v>
      </c>
      <c r="AW26" s="12" t="e">
        <f t="shared" si="23"/>
        <v>#VALUE!</v>
      </c>
    </row>
    <row r="27" spans="1:49">
      <c r="A27" s="12" t="s">
        <v>37</v>
      </c>
      <c r="B27" s="12">
        <v>31.408669966469745</v>
      </c>
      <c r="C27" s="12">
        <v>31.994146516026788</v>
      </c>
      <c r="D27" s="12">
        <v>33.20354452749811</v>
      </c>
      <c r="E27" s="12">
        <v>35.695519412817731</v>
      </c>
      <c r="F27" s="12">
        <v>36.280394503613259</v>
      </c>
      <c r="G27" s="12">
        <v>31.935690525075998</v>
      </c>
      <c r="H27" s="12">
        <v>34.070983795969617</v>
      </c>
      <c r="I27" s="12">
        <v>41.377691791558973</v>
      </c>
      <c r="J27" s="12">
        <v>39.853171042348109</v>
      </c>
      <c r="K27" s="12">
        <v>37.689200076424662</v>
      </c>
      <c r="L27" s="12">
        <v>37.705821607105278</v>
      </c>
      <c r="M27" s="12">
        <v>39.436153283186101</v>
      </c>
      <c r="N27" s="12">
        <v>42.578784321526932</v>
      </c>
      <c r="O27" s="12">
        <v>44.478760571646866</v>
      </c>
      <c r="P27" s="12">
        <v>41.905202227861309</v>
      </c>
      <c r="Q27" s="12">
        <v>44.803232418351499</v>
      </c>
      <c r="R27" s="12">
        <v>38.415663053428432</v>
      </c>
      <c r="S27" s="12">
        <v>39.065001823153658</v>
      </c>
      <c r="T27" s="12">
        <v>41.412396637616197</v>
      </c>
      <c r="U27" s="12">
        <v>41.102057592722659</v>
      </c>
      <c r="V27" s="12">
        <v>39.816727282251335</v>
      </c>
      <c r="W27" s="12">
        <v>38.260006803492459</v>
      </c>
      <c r="X27" s="12">
        <v>34.960193056412031</v>
      </c>
      <c r="Z27" s="12" t="s">
        <v>37</v>
      </c>
      <c r="AA27" s="12">
        <f t="shared" si="1"/>
        <v>9.3873891191845193E-2</v>
      </c>
      <c r="AB27" s="12">
        <f t="shared" si="2"/>
        <v>0.20556850971688359</v>
      </c>
      <c r="AC27" s="12">
        <f t="shared" si="3"/>
        <v>0.50346653120436757</v>
      </c>
      <c r="AD27" s="12">
        <f t="shared" si="4"/>
        <v>0.95986041226562191</v>
      </c>
      <c r="AE27" s="12">
        <f t="shared" si="5"/>
        <v>1.1491103499336914</v>
      </c>
      <c r="AF27" s="12">
        <f t="shared" si="6"/>
        <v>0.34628543193268496</v>
      </c>
      <c r="AG27" s="12">
        <f t="shared" si="7"/>
        <v>0.87320031116710672</v>
      </c>
      <c r="AH27" s="12">
        <f t="shared" si="8"/>
        <v>2.2232590906003358</v>
      </c>
      <c r="AI27" s="12">
        <f t="shared" si="9"/>
        <v>2.0408136570589201</v>
      </c>
      <c r="AJ27" s="12">
        <f t="shared" si="10"/>
        <v>1.7360345511574888</v>
      </c>
      <c r="AK27" s="12">
        <f t="shared" si="11"/>
        <v>1.8077190396360843</v>
      </c>
      <c r="AL27" s="12">
        <f t="shared" si="12"/>
        <v>1.9247383831548666</v>
      </c>
      <c r="AM27" s="12">
        <f t="shared" si="13"/>
        <v>2.3243694028167972</v>
      </c>
      <c r="AN27" s="12">
        <f t="shared" si="14"/>
        <v>2.2591095276960611</v>
      </c>
      <c r="AO27" s="12">
        <f t="shared" si="15"/>
        <v>2.0037518417280054</v>
      </c>
      <c r="AP27" s="12">
        <f t="shared" si="16"/>
        <v>2.5428018697629677</v>
      </c>
      <c r="AQ27" s="12">
        <f t="shared" si="17"/>
        <v>1.9129052798054607</v>
      </c>
      <c r="AR27" s="12">
        <f t="shared" si="18"/>
        <v>1.8544560510646366</v>
      </c>
      <c r="AS27" s="12">
        <f t="shared" si="19"/>
        <v>2.1215463458708665</v>
      </c>
      <c r="AT27" s="12">
        <f t="shared" si="20"/>
        <v>2.1552232355465448</v>
      </c>
      <c r="AU27" s="12">
        <f t="shared" si="21"/>
        <v>2.0564826850923201</v>
      </c>
      <c r="AV27" s="12">
        <f t="shared" si="22"/>
        <v>1.7646797794539284</v>
      </c>
      <c r="AW27" s="12">
        <f t="shared" si="23"/>
        <v>1.2144102663107084</v>
      </c>
    </row>
    <row r="28" spans="1:49">
      <c r="A28" s="12" t="s">
        <v>21</v>
      </c>
      <c r="B28" s="12" t="s">
        <v>89</v>
      </c>
      <c r="C28" s="12" t="s">
        <v>89</v>
      </c>
      <c r="D28" s="12">
        <v>37.414206532513163</v>
      </c>
      <c r="E28" s="12">
        <v>35.989814708317958</v>
      </c>
      <c r="F28" s="12">
        <v>35.858065948424276</v>
      </c>
      <c r="G28" s="12">
        <v>35.553486649763421</v>
      </c>
      <c r="H28" s="12">
        <v>34.515971583756617</v>
      </c>
      <c r="I28" s="12">
        <v>32.813523575924151</v>
      </c>
      <c r="J28" s="12">
        <v>31.117625648401486</v>
      </c>
      <c r="K28" s="12">
        <v>30.299355636398221</v>
      </c>
      <c r="L28" s="12">
        <v>31.244808545184945</v>
      </c>
      <c r="M28" s="12">
        <v>32.399043911033452</v>
      </c>
      <c r="N28" s="12">
        <v>32.081753006475481</v>
      </c>
      <c r="O28" s="12">
        <v>32.764066524260642</v>
      </c>
      <c r="P28" s="12">
        <v>32.838380385727277</v>
      </c>
      <c r="Q28" s="12">
        <v>32.928815359008205</v>
      </c>
      <c r="R28" s="12">
        <v>33.134144526923151</v>
      </c>
      <c r="S28" s="12">
        <v>33.293211759468413</v>
      </c>
      <c r="T28" s="12">
        <v>34.046269524988062</v>
      </c>
      <c r="U28" s="12">
        <v>33.646184402660225</v>
      </c>
      <c r="V28" s="12">
        <v>32.26847986598171</v>
      </c>
      <c r="W28" s="12">
        <v>32.454784224405046</v>
      </c>
      <c r="X28" s="12">
        <v>33.541179641683968</v>
      </c>
      <c r="Z28" s="12" t="s">
        <v>21</v>
      </c>
      <c r="AA28" s="12" t="e">
        <f t="shared" si="1"/>
        <v>#VALUE!</v>
      </c>
      <c r="AB28" s="12" t="e">
        <f t="shared" si="2"/>
        <v>#VALUE!</v>
      </c>
      <c r="AC28" s="12">
        <f t="shared" si="3"/>
        <v>1.47808503439061</v>
      </c>
      <c r="AD28" s="12">
        <f t="shared" si="4"/>
        <v>1.0196148266091023</v>
      </c>
      <c r="AE28" s="12">
        <f t="shared" si="5"/>
        <v>1.0622721323128259</v>
      </c>
      <c r="AF28" s="12">
        <f t="shared" si="6"/>
        <v>1.1038942331978647</v>
      </c>
      <c r="AG28" s="12">
        <f t="shared" si="7"/>
        <v>0.96492501178163925</v>
      </c>
      <c r="AH28" s="12">
        <f t="shared" si="8"/>
        <v>0.57302912349842317</v>
      </c>
      <c r="AI28" s="12">
        <f t="shared" si="9"/>
        <v>0.33086185950004549</v>
      </c>
      <c r="AJ28" s="12">
        <f t="shared" si="10"/>
        <v>0.2709652870129135</v>
      </c>
      <c r="AK28" s="12">
        <f t="shared" si="11"/>
        <v>0.51270875301590169</v>
      </c>
      <c r="AL28" s="12">
        <f t="shared" si="12"/>
        <v>0.63312665816417535</v>
      </c>
      <c r="AM28" s="12">
        <f t="shared" si="13"/>
        <v>0.53849665428510174</v>
      </c>
      <c r="AN28" s="12">
        <f t="shared" si="14"/>
        <v>0.4821088353006025</v>
      </c>
      <c r="AO28" s="12">
        <f t="shared" si="15"/>
        <v>0.55903205737039163</v>
      </c>
      <c r="AP28" s="12">
        <f t="shared" si="16"/>
        <v>0.65665645177633469</v>
      </c>
      <c r="AQ28" s="12">
        <f t="shared" si="17"/>
        <v>1.0283026431329916</v>
      </c>
      <c r="AR28" s="12">
        <f t="shared" si="18"/>
        <v>0.94405380026566754</v>
      </c>
      <c r="AS28" s="12">
        <f t="shared" si="19"/>
        <v>0.99510567901329672</v>
      </c>
      <c r="AT28" s="12">
        <f t="shared" si="20"/>
        <v>1.0036207625867506</v>
      </c>
      <c r="AU28" s="12">
        <f t="shared" si="21"/>
        <v>0.86446759780029314</v>
      </c>
      <c r="AV28" s="12">
        <f t="shared" si="22"/>
        <v>0.86954299283393688</v>
      </c>
      <c r="AW28" s="12">
        <f t="shared" si="23"/>
        <v>1.0050490001583539</v>
      </c>
    </row>
    <row r="29" spans="1:49">
      <c r="A29" s="12" t="s">
        <v>38</v>
      </c>
      <c r="B29" s="12" t="s">
        <v>89</v>
      </c>
      <c r="C29" s="12" t="s">
        <v>89</v>
      </c>
      <c r="D29" s="12">
        <v>28.156641250127269</v>
      </c>
      <c r="E29" s="12">
        <v>28.961672348910433</v>
      </c>
      <c r="F29" s="12">
        <v>29.215291613783773</v>
      </c>
      <c r="G29" s="12">
        <v>28.96977447874125</v>
      </c>
      <c r="H29" s="12">
        <v>28.526806318781851</v>
      </c>
      <c r="I29" s="12">
        <v>27.903018122590282</v>
      </c>
      <c r="J29" s="12">
        <v>27.511558237265017</v>
      </c>
      <c r="K29" s="12">
        <v>26.838763927707127</v>
      </c>
      <c r="L29" s="12">
        <v>25.857985051531589</v>
      </c>
      <c r="M29" s="12">
        <v>25.400870978943079</v>
      </c>
      <c r="N29" s="12">
        <v>24.636641594755744</v>
      </c>
      <c r="O29" s="12">
        <v>24.485117500379179</v>
      </c>
      <c r="P29" s="12">
        <v>24.388594718993364</v>
      </c>
      <c r="Q29" s="12">
        <v>23.430912670160676</v>
      </c>
      <c r="R29" s="12">
        <v>22.396333421681561</v>
      </c>
      <c r="S29" s="12">
        <v>22.624173131745625</v>
      </c>
      <c r="T29" s="12">
        <v>22.076960092995218</v>
      </c>
      <c r="U29" s="12">
        <v>21.825663885305886</v>
      </c>
      <c r="V29" s="12">
        <v>21.466850146386673</v>
      </c>
      <c r="W29" s="12">
        <v>21.545754337322617</v>
      </c>
      <c r="X29" s="12">
        <v>21.873274491815003</v>
      </c>
      <c r="Z29" s="12" t="s">
        <v>38</v>
      </c>
      <c r="AA29" s="12" t="e">
        <f t="shared" si="1"/>
        <v>#VALUE!</v>
      </c>
      <c r="AB29" s="12" t="e">
        <f t="shared" si="2"/>
        <v>#VALUE!</v>
      </c>
      <c r="AC29" s="12">
        <f t="shared" si="3"/>
        <v>-0.66471208585357577</v>
      </c>
      <c r="AD29" s="12">
        <f t="shared" si="4"/>
        <v>-0.40739585630097847</v>
      </c>
      <c r="AE29" s="12">
        <f t="shared" si="5"/>
        <v>-0.30359971364768784</v>
      </c>
      <c r="AF29" s="12">
        <f t="shared" si="6"/>
        <v>-0.27481206031778571</v>
      </c>
      <c r="AG29" s="12">
        <f t="shared" si="7"/>
        <v>-0.26961311698994195</v>
      </c>
      <c r="AH29" s="12">
        <f t="shared" si="8"/>
        <v>-0.37317639800396379</v>
      </c>
      <c r="AI29" s="12">
        <f t="shared" si="9"/>
        <v>-0.37501295125466805</v>
      </c>
      <c r="AJ29" s="12">
        <f t="shared" si="10"/>
        <v>-0.41511228732622107</v>
      </c>
      <c r="AK29" s="12">
        <f t="shared" si="11"/>
        <v>-0.56699682405577989</v>
      </c>
      <c r="AL29" s="12">
        <f t="shared" si="12"/>
        <v>-0.65133855824547182</v>
      </c>
      <c r="AM29" s="12">
        <f t="shared" si="13"/>
        <v>-0.72814923643523544</v>
      </c>
      <c r="AN29" s="12">
        <f t="shared" si="14"/>
        <v>-0.77372406039730346</v>
      </c>
      <c r="AO29" s="12">
        <f t="shared" si="15"/>
        <v>-0.78736833946795748</v>
      </c>
      <c r="AP29" s="12">
        <f t="shared" si="16"/>
        <v>-0.85200081935739735</v>
      </c>
      <c r="AQ29" s="12">
        <f t="shared" si="17"/>
        <v>-0.77017557257683877</v>
      </c>
      <c r="AR29" s="12">
        <f t="shared" si="18"/>
        <v>-0.7388065729229959</v>
      </c>
      <c r="AS29" s="12">
        <f t="shared" si="19"/>
        <v>-0.83526144501915434</v>
      </c>
      <c r="AT29" s="12">
        <f t="shared" si="20"/>
        <v>-0.82212657946846646</v>
      </c>
      <c r="AU29" s="12">
        <f t="shared" si="21"/>
        <v>-0.84131983642539354</v>
      </c>
      <c r="AV29" s="12">
        <f t="shared" si="22"/>
        <v>-0.81257579335039831</v>
      </c>
      <c r="AW29" s="12">
        <f t="shared" si="23"/>
        <v>-0.71643394719650033</v>
      </c>
    </row>
    <row r="30" spans="1:49">
      <c r="A30" s="12" t="s">
        <v>39</v>
      </c>
      <c r="B30" s="12" t="s">
        <v>89</v>
      </c>
      <c r="C30" s="12" t="s">
        <v>89</v>
      </c>
      <c r="D30" s="12">
        <v>36.824729703607275</v>
      </c>
      <c r="E30" s="12">
        <v>37.670264364545481</v>
      </c>
      <c r="F30" s="12">
        <v>34.633320507330545</v>
      </c>
      <c r="G30" s="12">
        <v>34.760005663878871</v>
      </c>
      <c r="H30" s="12">
        <v>34.15262448947923</v>
      </c>
      <c r="I30" s="12">
        <v>36.066397203394409</v>
      </c>
      <c r="J30" s="12">
        <v>34.817147643466647</v>
      </c>
      <c r="K30" s="12">
        <v>34.12111341231531</v>
      </c>
      <c r="L30" s="12">
        <v>35.181470634743029</v>
      </c>
      <c r="M30" s="12">
        <v>36.224961155162553</v>
      </c>
      <c r="N30" s="12">
        <v>36.117521260590898</v>
      </c>
      <c r="O30" s="12">
        <v>38.623864276695834</v>
      </c>
      <c r="P30" s="12">
        <v>37.865877664754407</v>
      </c>
      <c r="Q30" s="12">
        <v>37.966121645815534</v>
      </c>
      <c r="R30" s="12">
        <v>33.907127009726551</v>
      </c>
      <c r="S30" s="12">
        <v>35.204099911735298</v>
      </c>
      <c r="T30" s="12">
        <v>35.577838460767616</v>
      </c>
      <c r="U30" s="12">
        <v>35.289576803098626</v>
      </c>
      <c r="V30" s="12">
        <v>32.956145831323731</v>
      </c>
      <c r="W30" s="12">
        <v>33.621182426914906</v>
      </c>
      <c r="X30" s="12">
        <v>34.384839708010986</v>
      </c>
      <c r="Z30" s="12" t="s">
        <v>39</v>
      </c>
      <c r="AA30" s="12" t="e">
        <f t="shared" si="1"/>
        <v>#VALUE!</v>
      </c>
      <c r="AB30" s="12" t="e">
        <f t="shared" si="2"/>
        <v>#VALUE!</v>
      </c>
      <c r="AC30" s="12">
        <f t="shared" si="3"/>
        <v>1.3416421130715965</v>
      </c>
      <c r="AD30" s="12">
        <f t="shared" si="4"/>
        <v>1.360817307847886</v>
      </c>
      <c r="AE30" s="12">
        <f t="shared" si="5"/>
        <v>0.81044281639960514</v>
      </c>
      <c r="AF30" s="12">
        <f t="shared" si="6"/>
        <v>0.93773003880323291</v>
      </c>
      <c r="AG30" s="12">
        <f t="shared" si="7"/>
        <v>0.89002879135388546</v>
      </c>
      <c r="AH30" s="12">
        <f t="shared" si="8"/>
        <v>1.1998254922861209</v>
      </c>
      <c r="AI30" s="12">
        <f t="shared" si="9"/>
        <v>1.0550300711327079</v>
      </c>
      <c r="AJ30" s="12">
        <f t="shared" si="10"/>
        <v>1.0286456276401683</v>
      </c>
      <c r="AK30" s="12">
        <f t="shared" si="11"/>
        <v>1.301751872425754</v>
      </c>
      <c r="AL30" s="12">
        <f t="shared" si="12"/>
        <v>1.3353467474122107</v>
      </c>
      <c r="AM30" s="12">
        <f t="shared" si="13"/>
        <v>1.2251068327342773</v>
      </c>
      <c r="AN30" s="12">
        <f t="shared" si="14"/>
        <v>1.3709809322802073</v>
      </c>
      <c r="AO30" s="12">
        <f t="shared" si="15"/>
        <v>1.3601203451165438</v>
      </c>
      <c r="AP30" s="12">
        <f t="shared" si="16"/>
        <v>1.4567877023778995</v>
      </c>
      <c r="AQ30" s="12">
        <f t="shared" si="17"/>
        <v>1.1577696399745174</v>
      </c>
      <c r="AR30" s="12">
        <f t="shared" si="18"/>
        <v>1.2454640829775243</v>
      </c>
      <c r="AS30" s="12">
        <f t="shared" si="19"/>
        <v>1.2293158015076835</v>
      </c>
      <c r="AT30" s="12">
        <f t="shared" si="20"/>
        <v>1.2574521655819977</v>
      </c>
      <c r="AU30" s="12">
        <f t="shared" si="21"/>
        <v>0.97306342945495128</v>
      </c>
      <c r="AV30" s="12">
        <f t="shared" si="22"/>
        <v>1.0493958623303106</v>
      </c>
      <c r="AW30" s="12">
        <f t="shared" si="23"/>
        <v>1.1295226223631538</v>
      </c>
    </row>
    <row r="31" spans="1:49">
      <c r="A31" s="12" t="s">
        <v>23</v>
      </c>
      <c r="B31" s="12" t="s">
        <v>89</v>
      </c>
      <c r="C31" s="12" t="s">
        <v>89</v>
      </c>
      <c r="D31" s="12">
        <v>34.696560132620327</v>
      </c>
      <c r="E31" s="12">
        <v>35.078319403711291</v>
      </c>
      <c r="F31" s="12">
        <v>35.510961208564375</v>
      </c>
      <c r="G31" s="12">
        <v>36.070049794939898</v>
      </c>
      <c r="H31" s="12">
        <v>36.010183498287596</v>
      </c>
      <c r="I31" s="12">
        <v>35.008008817268767</v>
      </c>
      <c r="J31" s="12">
        <v>34.879325416629392</v>
      </c>
      <c r="K31" s="12">
        <v>34.480671939937814</v>
      </c>
      <c r="L31" s="12">
        <v>34.693347216474663</v>
      </c>
      <c r="M31" s="12">
        <v>34.63393300930214</v>
      </c>
      <c r="N31" s="12">
        <v>34.081633845045609</v>
      </c>
      <c r="O31" s="12">
        <v>34.498253989143549</v>
      </c>
      <c r="P31" s="12">
        <v>35.15175908103879</v>
      </c>
      <c r="Q31" s="12">
        <v>34.145857031941205</v>
      </c>
      <c r="R31" s="12">
        <v>31.388854647689662</v>
      </c>
      <c r="S31" s="12">
        <v>30.605363062689385</v>
      </c>
      <c r="T31" s="12">
        <v>30.919624363426824</v>
      </c>
      <c r="U31" s="12">
        <v>31.722383488084482</v>
      </c>
      <c r="V31" s="12">
        <v>32.296497732763186</v>
      </c>
      <c r="W31" s="12">
        <v>33.12165796158169</v>
      </c>
      <c r="X31" s="12">
        <v>33.063114338246208</v>
      </c>
      <c r="Z31" s="12" t="s">
        <v>23</v>
      </c>
      <c r="AA31" s="12" t="e">
        <f t="shared" si="1"/>
        <v>#VALUE!</v>
      </c>
      <c r="AB31" s="12" t="e">
        <f t="shared" si="2"/>
        <v>#VALUE!</v>
      </c>
      <c r="AC31" s="12">
        <f t="shared" si="3"/>
        <v>0.84904654512256261</v>
      </c>
      <c r="AD31" s="12">
        <f t="shared" si="4"/>
        <v>0.83454265951575624</v>
      </c>
      <c r="AE31" s="12">
        <f t="shared" si="5"/>
        <v>0.99090126106378096</v>
      </c>
      <c r="AF31" s="12">
        <f t="shared" si="6"/>
        <v>1.2120685945236387</v>
      </c>
      <c r="AG31" s="12">
        <f t="shared" si="7"/>
        <v>1.272924791273623</v>
      </c>
      <c r="AH31" s="12">
        <f t="shared" si="8"/>
        <v>0.99588458551731351</v>
      </c>
      <c r="AI31" s="12">
        <f t="shared" si="9"/>
        <v>1.0672011480595727</v>
      </c>
      <c r="AJ31" s="12">
        <f t="shared" si="10"/>
        <v>1.0999296921094501</v>
      </c>
      <c r="AK31" s="12">
        <f t="shared" si="11"/>
        <v>1.2039150716424014</v>
      </c>
      <c r="AL31" s="12">
        <f t="shared" si="12"/>
        <v>1.0433247680302293</v>
      </c>
      <c r="AM31" s="12">
        <f t="shared" si="13"/>
        <v>0.87873882206752685</v>
      </c>
      <c r="AN31" s="12">
        <f t="shared" si="14"/>
        <v>0.74516754715215339</v>
      </c>
      <c r="AO31" s="12">
        <f t="shared" si="15"/>
        <v>0.92764898047972522</v>
      </c>
      <c r="AP31" s="12">
        <f t="shared" si="16"/>
        <v>0.84997268476944432</v>
      </c>
      <c r="AQ31" s="12">
        <f t="shared" si="17"/>
        <v>0.73598367820278765</v>
      </c>
      <c r="AR31" s="12">
        <f t="shared" si="18"/>
        <v>0.52009113420288</v>
      </c>
      <c r="AS31" s="12">
        <f t="shared" si="19"/>
        <v>0.51697379139244326</v>
      </c>
      <c r="AT31" s="12">
        <f t="shared" si="20"/>
        <v>0.7064786527047574</v>
      </c>
      <c r="AU31" s="12">
        <f t="shared" si="21"/>
        <v>0.86889216393802604</v>
      </c>
      <c r="AV31" s="12">
        <f t="shared" si="22"/>
        <v>0.9723716451457326</v>
      </c>
      <c r="AW31" s="12">
        <f t="shared" si="23"/>
        <v>0.93451523621192956</v>
      </c>
    </row>
    <row r="32" spans="1:49">
      <c r="A32" s="12" t="s">
        <v>10</v>
      </c>
      <c r="B32" s="12" t="s">
        <v>89</v>
      </c>
      <c r="C32" s="12" t="s">
        <v>89</v>
      </c>
      <c r="D32" s="12">
        <v>30.671042347424031</v>
      </c>
      <c r="E32" s="12">
        <v>30.452578879652282</v>
      </c>
      <c r="F32" s="12">
        <v>30.545485913137149</v>
      </c>
      <c r="G32" s="12">
        <v>30.515216367930314</v>
      </c>
      <c r="H32" s="12">
        <v>30.715963617336318</v>
      </c>
      <c r="I32" s="12">
        <v>30.735211599106975</v>
      </c>
      <c r="J32" s="12">
        <v>30.643317462909692</v>
      </c>
      <c r="K32" s="12">
        <v>30.494885547642074</v>
      </c>
      <c r="L32" s="12">
        <v>30.324797130626575</v>
      </c>
      <c r="M32" s="12">
        <v>30.08491444782419</v>
      </c>
      <c r="N32" s="12">
        <v>30.434631470056228</v>
      </c>
      <c r="O32" s="12">
        <v>30.297569581776084</v>
      </c>
      <c r="P32" s="12">
        <v>29.40797960641617</v>
      </c>
      <c r="Q32" s="12">
        <v>28.962475333244935</v>
      </c>
      <c r="R32" s="12">
        <v>27.230097344059669</v>
      </c>
      <c r="S32" s="12">
        <v>26.012791023049502</v>
      </c>
      <c r="T32" s="12">
        <v>24.969579789391506</v>
      </c>
      <c r="U32" s="12">
        <v>23.520488120860062</v>
      </c>
      <c r="V32" s="12">
        <v>22.680716843745781</v>
      </c>
      <c r="W32" s="12">
        <v>22.410311406935925</v>
      </c>
      <c r="X32" s="12">
        <v>22.564759635901787</v>
      </c>
      <c r="Z32" s="12" t="s">
        <v>10</v>
      </c>
      <c r="AA32" s="12" t="e">
        <f t="shared" si="1"/>
        <v>#VALUE!</v>
      </c>
      <c r="AB32" s="12" t="e">
        <f t="shared" si="2"/>
        <v>#VALUE!</v>
      </c>
      <c r="AC32" s="12">
        <f t="shared" si="3"/>
        <v>-8.2717655776195262E-2</v>
      </c>
      <c r="AD32" s="12">
        <f t="shared" si="4"/>
        <v>-0.10467866052004696</v>
      </c>
      <c r="AE32" s="12">
        <f t="shared" si="5"/>
        <v>-3.0088248164151284E-2</v>
      </c>
      <c r="AF32" s="12">
        <f t="shared" si="6"/>
        <v>4.8821537801202249E-2</v>
      </c>
      <c r="AG32" s="12">
        <f t="shared" si="7"/>
        <v>0.18163476737704043</v>
      </c>
      <c r="AH32" s="12">
        <f t="shared" si="8"/>
        <v>0.17255909316094781</v>
      </c>
      <c r="AI32" s="12">
        <f t="shared" si="9"/>
        <v>0.23801772695846421</v>
      </c>
      <c r="AJ32" s="12">
        <f t="shared" si="10"/>
        <v>0.30972995459274422</v>
      </c>
      <c r="AK32" s="12">
        <f t="shared" si="11"/>
        <v>0.32830667330443286</v>
      </c>
      <c r="AL32" s="12">
        <f t="shared" si="12"/>
        <v>0.20838453895604708</v>
      </c>
      <c r="AM32" s="12">
        <f t="shared" si="13"/>
        <v>0.25826985709597838</v>
      </c>
      <c r="AN32" s="12">
        <f t="shared" si="14"/>
        <v>0.10796617678496981</v>
      </c>
      <c r="AO32" s="12">
        <f t="shared" si="15"/>
        <v>1.2427308712392218E-2</v>
      </c>
      <c r="AP32" s="12">
        <f t="shared" si="16"/>
        <v>2.6638655670383156E-2</v>
      </c>
      <c r="AQ32" s="12">
        <f t="shared" si="17"/>
        <v>3.9432552307896426E-2</v>
      </c>
      <c r="AR32" s="12">
        <f t="shared" si="18"/>
        <v>-0.20430942016776329</v>
      </c>
      <c r="AS32" s="12">
        <f t="shared" si="19"/>
        <v>-0.3929171289418506</v>
      </c>
      <c r="AT32" s="12">
        <f t="shared" si="20"/>
        <v>-0.560351233892875</v>
      </c>
      <c r="AU32" s="12">
        <f t="shared" si="21"/>
        <v>-0.64962667410341846</v>
      </c>
      <c r="AV32" s="12">
        <f t="shared" si="22"/>
        <v>-0.67926534287238916</v>
      </c>
      <c r="AW32" s="12">
        <f t="shared" si="23"/>
        <v>-0.61441221590843098</v>
      </c>
    </row>
    <row r="33" spans="1:49">
      <c r="A33" s="12" t="s">
        <v>26</v>
      </c>
      <c r="B33" s="12">
        <v>28.40719736452116</v>
      </c>
      <c r="C33" s="12">
        <v>29.477974535634015</v>
      </c>
      <c r="D33" s="12">
        <v>31.296683633520807</v>
      </c>
      <c r="E33" s="12">
        <v>30.309763575903414</v>
      </c>
      <c r="F33" s="12">
        <v>30.414815938596568</v>
      </c>
      <c r="G33" s="12">
        <v>30.552427222958617</v>
      </c>
      <c r="H33" s="12">
        <v>30.048739021279015</v>
      </c>
      <c r="I33" s="12">
        <v>30.368142631086847</v>
      </c>
      <c r="J33" s="12">
        <v>29.940949813742289</v>
      </c>
      <c r="K33" s="12">
        <v>29.547066173905751</v>
      </c>
      <c r="L33" s="12">
        <v>29.246344969468861</v>
      </c>
      <c r="M33" s="12">
        <v>29.687870288915686</v>
      </c>
      <c r="N33" s="12">
        <v>29.689462260688476</v>
      </c>
      <c r="O33" s="12">
        <v>30.162263895322123</v>
      </c>
      <c r="P33" s="12">
        <v>30.318799730243999</v>
      </c>
      <c r="Q33" s="12">
        <v>29.269865164175641</v>
      </c>
      <c r="R33" s="12">
        <v>26.916061964446797</v>
      </c>
      <c r="S33" s="12">
        <v>28.930844029007492</v>
      </c>
      <c r="T33" s="12">
        <v>28.239543446632894</v>
      </c>
      <c r="U33" s="12">
        <v>26.88800620779201</v>
      </c>
      <c r="V33" s="12">
        <v>26.080926707457408</v>
      </c>
      <c r="W33" s="12">
        <v>25.990983083697749</v>
      </c>
      <c r="X33" s="12">
        <v>26.600691209420802</v>
      </c>
      <c r="Z33" s="12" t="s">
        <v>26</v>
      </c>
      <c r="AA33" s="12">
        <f t="shared" si="1"/>
        <v>-0.67019151546155709</v>
      </c>
      <c r="AB33" s="12">
        <f t="shared" si="2"/>
        <v>-0.45081151667405683</v>
      </c>
      <c r="AC33" s="12">
        <f t="shared" si="3"/>
        <v>6.2096051204062842E-2</v>
      </c>
      <c r="AD33" s="12">
        <f t="shared" si="4"/>
        <v>-0.13367621829715831</v>
      </c>
      <c r="AE33" s="12">
        <f t="shared" si="5"/>
        <v>-5.6956305145499188E-2</v>
      </c>
      <c r="AF33" s="12">
        <f t="shared" si="6"/>
        <v>5.661392584641866E-2</v>
      </c>
      <c r="AG33" s="12">
        <f t="shared" si="7"/>
        <v>4.4100709149574473E-2</v>
      </c>
      <c r="AH33" s="12">
        <f t="shared" si="8"/>
        <v>0.10182855684171377</v>
      </c>
      <c r="AI33" s="12">
        <f t="shared" si="9"/>
        <v>0.10053176929023934</v>
      </c>
      <c r="AJ33" s="12">
        <f t="shared" si="10"/>
        <v>0.12182058198125817</v>
      </c>
      <c r="AK33" s="12">
        <f t="shared" si="11"/>
        <v>0.11214759284098796</v>
      </c>
      <c r="AL33" s="12">
        <f t="shared" si="12"/>
        <v>0.13550988775129871</v>
      </c>
      <c r="AM33" s="12">
        <f t="shared" si="13"/>
        <v>0.13149331007867007</v>
      </c>
      <c r="AN33" s="12">
        <f t="shared" si="14"/>
        <v>8.744167161725884E-2</v>
      </c>
      <c r="AO33" s="12">
        <f t="shared" si="15"/>
        <v>0.1575586321018238</v>
      </c>
      <c r="AP33" s="12">
        <f t="shared" si="16"/>
        <v>7.5464793260812513E-2</v>
      </c>
      <c r="AQ33" s="12">
        <f t="shared" si="17"/>
        <v>-1.3165298749496438E-2</v>
      </c>
      <c r="AR33" s="12">
        <f t="shared" si="18"/>
        <v>0.25596408168559953</v>
      </c>
      <c r="AS33" s="12">
        <f t="shared" si="19"/>
        <v>0.10713126641482579</v>
      </c>
      <c r="AT33" s="12">
        <f t="shared" si="20"/>
        <v>-4.0218707790296154E-2</v>
      </c>
      <c r="AU33" s="12">
        <f t="shared" si="21"/>
        <v>-0.11266739945546506</v>
      </c>
      <c r="AV33" s="12">
        <f t="shared" si="22"/>
        <v>-0.12714337080122429</v>
      </c>
      <c r="AW33" s="12">
        <f t="shared" si="23"/>
        <v>-1.8950794919586584E-2</v>
      </c>
    </row>
    <row r="34" spans="1:49">
      <c r="A34" s="12" t="s">
        <v>40</v>
      </c>
      <c r="B34" s="12">
        <v>29.667486390979654</v>
      </c>
      <c r="C34" s="12">
        <v>30.516612709389594</v>
      </c>
      <c r="D34" s="12">
        <v>30.00816711190264</v>
      </c>
      <c r="E34" s="12">
        <v>28.853658288596023</v>
      </c>
      <c r="F34" s="12">
        <v>28.122594507396126</v>
      </c>
      <c r="G34" s="12">
        <v>27.402376893923915</v>
      </c>
      <c r="H34" s="12">
        <v>27.127362266107109</v>
      </c>
      <c r="I34" s="12">
        <v>26.354537873855488</v>
      </c>
      <c r="J34" s="12">
        <v>27.120775789039996</v>
      </c>
      <c r="K34" s="12">
        <v>27.306360435115423</v>
      </c>
      <c r="L34" s="12">
        <v>26.882369841300029</v>
      </c>
      <c r="M34" s="12">
        <v>26.665849871683612</v>
      </c>
      <c r="N34" s="12">
        <v>26.76475159752653</v>
      </c>
      <c r="O34" s="12">
        <v>26.973329441569888</v>
      </c>
      <c r="P34" s="12">
        <v>26.881099073684005</v>
      </c>
      <c r="Q34" s="12">
        <v>27.200389136594598</v>
      </c>
      <c r="R34" s="12">
        <v>26.163249002176141</v>
      </c>
      <c r="S34" s="12">
        <v>26.256964709419954</v>
      </c>
      <c r="T34" s="12">
        <v>26.609461294678876</v>
      </c>
      <c r="U34" s="12">
        <v>26.157183039087599</v>
      </c>
      <c r="V34" s="12">
        <v>26.102933343333508</v>
      </c>
      <c r="W34" s="12">
        <v>26.252594504665229</v>
      </c>
      <c r="X34" s="12">
        <v>25.72826561507253</v>
      </c>
      <c r="Z34" s="12" t="s">
        <v>40</v>
      </c>
      <c r="AA34" s="12">
        <f t="shared" si="1"/>
        <v>-0.34936791478078527</v>
      </c>
      <c r="AB34" s="12">
        <f t="shared" si="2"/>
        <v>-0.17986765543850414</v>
      </c>
      <c r="AC34" s="12">
        <f t="shared" si="3"/>
        <v>-0.23614969783362372</v>
      </c>
      <c r="AD34" s="12">
        <f t="shared" si="4"/>
        <v>-0.42932728712449286</v>
      </c>
      <c r="AE34" s="12">
        <f t="shared" si="5"/>
        <v>-0.52827755736043491</v>
      </c>
      <c r="AF34" s="12">
        <f t="shared" si="6"/>
        <v>-0.6030434377677788</v>
      </c>
      <c r="AG34" s="12">
        <f t="shared" si="7"/>
        <v>-0.55807853173031696</v>
      </c>
      <c r="AH34" s="12">
        <f t="shared" si="8"/>
        <v>-0.67155312830481351</v>
      </c>
      <c r="AI34" s="12">
        <f t="shared" si="9"/>
        <v>-0.45150721917523562</v>
      </c>
      <c r="AJ34" s="12">
        <f t="shared" si="10"/>
        <v>-0.32240921670207223</v>
      </c>
      <c r="AK34" s="12">
        <f t="shared" si="11"/>
        <v>-0.36167471318960925</v>
      </c>
      <c r="AL34" s="12">
        <f t="shared" si="12"/>
        <v>-0.41916061651914954</v>
      </c>
      <c r="AM34" s="12">
        <f t="shared" si="13"/>
        <v>-0.36609128445251055</v>
      </c>
      <c r="AN34" s="12">
        <f t="shared" si="14"/>
        <v>-0.39628745604065169</v>
      </c>
      <c r="AO34" s="12">
        <f t="shared" si="15"/>
        <v>-0.39020928897408275</v>
      </c>
      <c r="AP34" s="12">
        <f t="shared" si="16"/>
        <v>-0.25325304674328741</v>
      </c>
      <c r="AQ34" s="12">
        <f t="shared" si="17"/>
        <v>-0.13925409840130409</v>
      </c>
      <c r="AR34" s="12">
        <f t="shared" si="18"/>
        <v>-0.16579515142188889</v>
      </c>
      <c r="AS34" s="12">
        <f t="shared" si="19"/>
        <v>-0.14214366438725451</v>
      </c>
      <c r="AT34" s="12">
        <f t="shared" si="20"/>
        <v>-0.15309854720307797</v>
      </c>
      <c r="AU34" s="12">
        <f t="shared" si="21"/>
        <v>-0.10919212360158788</v>
      </c>
      <c r="AV34" s="12">
        <f t="shared" si="22"/>
        <v>-8.680417561661298E-2</v>
      </c>
      <c r="AW34" s="12">
        <f t="shared" si="23"/>
        <v>-0.14766848367482469</v>
      </c>
    </row>
    <row r="35" spans="1:49">
      <c r="A35" s="12" t="s">
        <v>41</v>
      </c>
      <c r="B35" s="12">
        <v>31.097554142217199</v>
      </c>
      <c r="C35" s="12">
        <v>33.249079647435522</v>
      </c>
      <c r="D35" s="12">
        <v>33.236700298970653</v>
      </c>
      <c r="E35" s="12">
        <v>31.599012899816177</v>
      </c>
      <c r="F35" s="12">
        <v>31.853589120707994</v>
      </c>
      <c r="G35" s="12">
        <v>35.343146192842752</v>
      </c>
      <c r="H35" s="12">
        <v>33.150252206733171</v>
      </c>
      <c r="I35" s="12">
        <v>31.331707826911035</v>
      </c>
      <c r="J35" s="12">
        <v>30.152115488346539</v>
      </c>
      <c r="K35" s="12">
        <v>28.624308903019426</v>
      </c>
      <c r="L35" s="12">
        <v>28.570382178800259</v>
      </c>
      <c r="M35" s="12">
        <v>28.449106581772625</v>
      </c>
      <c r="N35" s="12">
        <v>28.463853861621491</v>
      </c>
      <c r="O35" s="12">
        <v>28.191139091628504</v>
      </c>
      <c r="P35" s="12">
        <v>27.746105248270052</v>
      </c>
      <c r="Q35" s="12">
        <v>27.182189697936892</v>
      </c>
      <c r="R35" s="12">
        <v>25.251142378227438</v>
      </c>
      <c r="S35" s="12">
        <v>26.392283468026996</v>
      </c>
      <c r="T35" s="12">
        <v>27.471822648484252</v>
      </c>
      <c r="U35" s="12">
        <v>26.66773118103422</v>
      </c>
      <c r="V35" s="12">
        <v>26.608714543618134</v>
      </c>
      <c r="W35" s="12">
        <v>27.100441344662357</v>
      </c>
      <c r="X35" s="12">
        <v>26.491209146533194</v>
      </c>
      <c r="Z35" s="12" t="s">
        <v>41</v>
      </c>
      <c r="AA35" s="12">
        <f t="shared" si="1"/>
        <v>1.4675154338640297E-2</v>
      </c>
      <c r="AB35" s="12">
        <f t="shared" si="2"/>
        <v>0.53293605387988197</v>
      </c>
      <c r="AC35" s="12">
        <f t="shared" si="3"/>
        <v>0.51114091312485133</v>
      </c>
      <c r="AD35" s="12">
        <f t="shared" si="4"/>
        <v>0.12809602023689518</v>
      </c>
      <c r="AE35" s="12">
        <f t="shared" si="5"/>
        <v>0.23888089828335524</v>
      </c>
      <c r="AF35" s="12">
        <f t="shared" si="6"/>
        <v>1.059846482596936</v>
      </c>
      <c r="AG35" s="12">
        <f t="shared" si="7"/>
        <v>0.68341121652911863</v>
      </c>
      <c r="AH35" s="12">
        <f t="shared" si="8"/>
        <v>0.2874979787130158</v>
      </c>
      <c r="AI35" s="12">
        <f t="shared" si="9"/>
        <v>0.14186669556999792</v>
      </c>
      <c r="AJ35" s="12">
        <f t="shared" si="10"/>
        <v>-6.112011816650418E-2</v>
      </c>
      <c r="AK35" s="12">
        <f t="shared" si="11"/>
        <v>-2.3338709213963606E-2</v>
      </c>
      <c r="AL35" s="12">
        <f t="shared" si="12"/>
        <v>-9.1856441805900205E-2</v>
      </c>
      <c r="AM35" s="12">
        <f t="shared" si="13"/>
        <v>-7.7020942625029648E-2</v>
      </c>
      <c r="AN35" s="12">
        <f t="shared" si="14"/>
        <v>-0.21155803992390107</v>
      </c>
      <c r="AO35" s="12">
        <f t="shared" si="15"/>
        <v>-0.25237802287281558</v>
      </c>
      <c r="AP35" s="12">
        <f t="shared" si="16"/>
        <v>-0.25614386552307356</v>
      </c>
      <c r="AQ35" s="12">
        <f t="shared" si="17"/>
        <v>-0.29202302658403462</v>
      </c>
      <c r="AR35" s="12">
        <f t="shared" si="18"/>
        <v>-0.14445090621340767</v>
      </c>
      <c r="AS35" s="12">
        <f t="shared" si="19"/>
        <v>-1.0269901743733869E-2</v>
      </c>
      <c r="AT35" s="12">
        <f t="shared" si="20"/>
        <v>-7.4241451884664439E-2</v>
      </c>
      <c r="AU35" s="12">
        <f t="shared" si="21"/>
        <v>-2.9319434173251571E-2</v>
      </c>
      <c r="AV35" s="12">
        <f t="shared" si="22"/>
        <v>4.3929639592286324E-2</v>
      </c>
      <c r="AW35" s="12">
        <f t="shared" si="23"/>
        <v>-3.5103780556804014E-2</v>
      </c>
    </row>
    <row r="36" spans="1:49">
      <c r="A36" s="12" t="s">
        <v>42</v>
      </c>
      <c r="B36" s="12">
        <v>29.517778733227772</v>
      </c>
      <c r="C36" s="12">
        <v>29.929863183523885</v>
      </c>
      <c r="D36" s="12">
        <v>30.002468393217878</v>
      </c>
      <c r="E36" s="12">
        <v>30.081981015620546</v>
      </c>
      <c r="F36" s="12">
        <v>29.113145676842439</v>
      </c>
      <c r="G36" s="12">
        <v>27.844208923140691</v>
      </c>
      <c r="H36" s="12">
        <v>26.633487346997548</v>
      </c>
      <c r="I36" s="12">
        <v>27.056524718294391</v>
      </c>
      <c r="J36" s="12">
        <v>25.575164118952788</v>
      </c>
      <c r="K36" s="12">
        <v>25.117923352314094</v>
      </c>
      <c r="L36" s="12">
        <v>24.043809168134388</v>
      </c>
      <c r="M36" s="12">
        <v>23.113856916169638</v>
      </c>
      <c r="N36" s="12">
        <v>23.290327610881072</v>
      </c>
      <c r="O36" s="12">
        <v>23.280270652166159</v>
      </c>
      <c r="P36" s="12">
        <v>22.618697037081557</v>
      </c>
      <c r="Q36" s="12">
        <v>22.215252956360146</v>
      </c>
      <c r="R36" s="12">
        <v>20.866187568918811</v>
      </c>
      <c r="S36" s="12">
        <v>20.777195251777151</v>
      </c>
      <c r="T36" s="12">
        <v>20.967434615989543</v>
      </c>
      <c r="U36" s="12">
        <v>20.76086839469745</v>
      </c>
      <c r="V36" s="12">
        <v>21.283018965501636</v>
      </c>
      <c r="W36" s="12">
        <v>20.947638469272555</v>
      </c>
      <c r="X36" s="12">
        <v>20.165790737333122</v>
      </c>
      <c r="Z36" s="12" t="s">
        <v>42</v>
      </c>
      <c r="AA36" s="12">
        <f t="shared" si="1"/>
        <v>-0.38747802190788672</v>
      </c>
      <c r="AB36" s="12">
        <f t="shared" si="2"/>
        <v>-0.33292979597330469</v>
      </c>
      <c r="AC36" s="12">
        <f t="shared" si="3"/>
        <v>-0.23746874853586655</v>
      </c>
      <c r="AD36" s="12">
        <f t="shared" si="4"/>
        <v>-0.17992572923217362</v>
      </c>
      <c r="AE36" s="12">
        <f t="shared" si="5"/>
        <v>-0.3246027242000516</v>
      </c>
      <c r="AF36" s="12">
        <f t="shared" si="6"/>
        <v>-0.51051864574556249</v>
      </c>
      <c r="AG36" s="12">
        <f t="shared" si="7"/>
        <v>-0.65988026728274263</v>
      </c>
      <c r="AH36" s="12">
        <f t="shared" si="8"/>
        <v>-0.53628725098475716</v>
      </c>
      <c r="AI36" s="12">
        <f t="shared" si="9"/>
        <v>-0.75405518091154944</v>
      </c>
      <c r="AJ36" s="12">
        <f t="shared" si="10"/>
        <v>-0.75627652372686971</v>
      </c>
      <c r="AK36" s="12">
        <f t="shared" si="11"/>
        <v>-0.93062036238048873</v>
      </c>
      <c r="AL36" s="12">
        <f t="shared" si="12"/>
        <v>-1.0711038372087525</v>
      </c>
      <c r="AM36" s="12">
        <f t="shared" si="13"/>
        <v>-0.9571992775950996</v>
      </c>
      <c r="AN36" s="12">
        <f t="shared" si="14"/>
        <v>-0.95648715048267563</v>
      </c>
      <c r="AO36" s="12">
        <f t="shared" si="15"/>
        <v>-1.0693862551023106</v>
      </c>
      <c r="AP36" s="12">
        <f t="shared" si="16"/>
        <v>-1.0450975404475205</v>
      </c>
      <c r="AQ36" s="12">
        <f t="shared" si="17"/>
        <v>-1.0264600197589289</v>
      </c>
      <c r="AR36" s="12">
        <f t="shared" si="18"/>
        <v>-1.0301360912432769</v>
      </c>
      <c r="AS36" s="12">
        <f t="shared" si="19"/>
        <v>-1.0049319651044124</v>
      </c>
      <c r="AT36" s="12">
        <f t="shared" si="20"/>
        <v>-0.98659036377953579</v>
      </c>
      <c r="AU36" s="12">
        <f t="shared" si="21"/>
        <v>-0.87035035557045459</v>
      </c>
      <c r="AV36" s="12">
        <f t="shared" si="22"/>
        <v>-0.90480232021630258</v>
      </c>
      <c r="AW36" s="12">
        <f t="shared" si="23"/>
        <v>-0.96835613275343491</v>
      </c>
    </row>
    <row r="37" spans="1:49">
      <c r="A37" s="12" t="s">
        <v>43</v>
      </c>
      <c r="B37" s="12" t="s">
        <v>89</v>
      </c>
      <c r="C37" s="12" t="s">
        <v>89</v>
      </c>
      <c r="D37" s="12" t="s">
        <v>89</v>
      </c>
      <c r="E37" s="12" t="s">
        <v>89</v>
      </c>
      <c r="F37" s="12">
        <v>23.947263528239503</v>
      </c>
      <c r="G37" s="12">
        <v>23.415095261820042</v>
      </c>
      <c r="H37" s="12">
        <v>23.263022219899604</v>
      </c>
      <c r="I37" s="12">
        <v>23.156242891143254</v>
      </c>
      <c r="J37" s="12">
        <v>22.134509443568266</v>
      </c>
      <c r="K37" s="12">
        <v>21.270753254699599</v>
      </c>
      <c r="L37" s="12">
        <v>21.382548622562428</v>
      </c>
      <c r="M37" s="12">
        <v>21.663405609243512</v>
      </c>
      <c r="N37" s="12">
        <v>21.933485571316197</v>
      </c>
      <c r="O37" s="12">
        <v>22.336542572564174</v>
      </c>
      <c r="P37" s="12">
        <v>22.156903156205626</v>
      </c>
      <c r="Q37" s="12">
        <v>21.648922179744083</v>
      </c>
      <c r="R37" s="12">
        <v>20.215854000668312</v>
      </c>
      <c r="S37" s="12">
        <v>20.390702626391636</v>
      </c>
      <c r="T37" s="12">
        <v>20.629655537986689</v>
      </c>
      <c r="U37" s="12">
        <v>20.543909320924318</v>
      </c>
      <c r="V37" s="12">
        <v>20.639442066506351</v>
      </c>
      <c r="W37" s="12">
        <v>20.685298096923965</v>
      </c>
      <c r="X37" s="12" t="s">
        <v>89</v>
      </c>
      <c r="Z37" s="12" t="s">
        <v>43</v>
      </c>
      <c r="AA37" s="12" t="e">
        <f t="shared" si="1"/>
        <v>#VALUE!</v>
      </c>
      <c r="AB37" s="12" t="e">
        <f t="shared" si="2"/>
        <v>#VALUE!</v>
      </c>
      <c r="AC37" s="12" t="e">
        <f t="shared" si="3"/>
        <v>#VALUE!</v>
      </c>
      <c r="AD37" s="12" t="e">
        <f t="shared" si="4"/>
        <v>#VALUE!</v>
      </c>
      <c r="AE37" s="12">
        <f t="shared" si="5"/>
        <v>-1.3867994255890674</v>
      </c>
      <c r="AF37" s="12">
        <f t="shared" si="6"/>
        <v>-1.4380268236449698</v>
      </c>
      <c r="AG37" s="12">
        <f t="shared" si="7"/>
        <v>-1.3546294563610803</v>
      </c>
      <c r="AH37" s="12">
        <f t="shared" si="8"/>
        <v>-1.2878327355255126</v>
      </c>
      <c r="AI37" s="12">
        <f t="shared" si="9"/>
        <v>-1.4275510396852942</v>
      </c>
      <c r="AJ37" s="12">
        <f t="shared" si="10"/>
        <v>-1.5189949692495086</v>
      </c>
      <c r="AK37" s="12">
        <f t="shared" si="11"/>
        <v>-1.4640289391568069</v>
      </c>
      <c r="AL37" s="12">
        <f t="shared" si="12"/>
        <v>-1.337323930641914</v>
      </c>
      <c r="AM37" s="12">
        <f t="shared" si="13"/>
        <v>-1.1880404697183029</v>
      </c>
      <c r="AN37" s="12">
        <f t="shared" si="14"/>
        <v>-1.0996411623674278</v>
      </c>
      <c r="AO37" s="12">
        <f t="shared" si="15"/>
        <v>-1.1429691232354857</v>
      </c>
      <c r="AP37" s="12">
        <f t="shared" si="16"/>
        <v>-1.1350541416045186</v>
      </c>
      <c r="AQ37" s="12">
        <f t="shared" si="17"/>
        <v>-1.1353845243884084</v>
      </c>
      <c r="AR37" s="12">
        <f t="shared" si="18"/>
        <v>-1.0910987652466195</v>
      </c>
      <c r="AS37" s="12">
        <f t="shared" si="19"/>
        <v>-1.0565857153124123</v>
      </c>
      <c r="AT37" s="12">
        <f t="shared" si="20"/>
        <v>-1.0201009398742606</v>
      </c>
      <c r="AU37" s="12">
        <f t="shared" si="21"/>
        <v>-0.97198366607660736</v>
      </c>
      <c r="AV37" s="12">
        <f t="shared" si="22"/>
        <v>-0.9452539161207828</v>
      </c>
      <c r="AW37" s="12" t="e">
        <f t="shared" si="23"/>
        <v>#VALUE!</v>
      </c>
    </row>
    <row r="38" spans="1:49">
      <c r="B38" s="12">
        <f>AVERAGE(B3:B37)</f>
        <v>31.039905839737806</v>
      </c>
      <c r="C38" s="12">
        <f t="shared" ref="C38:X38" si="24">AVERAGE(C3:C37)</f>
        <v>31.206118691589836</v>
      </c>
      <c r="D38" s="12">
        <f t="shared" si="24"/>
        <v>31.028408936691608</v>
      </c>
      <c r="E38" s="12">
        <f t="shared" si="24"/>
        <v>30.968129699935343</v>
      </c>
      <c r="F38" s="12">
        <f t="shared" si="24"/>
        <v>30.691816949442071</v>
      </c>
      <c r="G38" s="12">
        <f t="shared" si="24"/>
        <v>30.282079728066165</v>
      </c>
      <c r="H38" s="12">
        <f t="shared" si="24"/>
        <v>29.834791449111112</v>
      </c>
      <c r="I38" s="12">
        <f t="shared" si="24"/>
        <v>29.839684835911012</v>
      </c>
      <c r="J38" s="12">
        <f t="shared" si="24"/>
        <v>29.427368182129999</v>
      </c>
      <c r="K38" s="12">
        <f t="shared" si="24"/>
        <v>28.932600242180254</v>
      </c>
      <c r="L38" s="12">
        <f t="shared" si="24"/>
        <v>28.686822724977947</v>
      </c>
      <c r="M38" s="12">
        <f t="shared" si="24"/>
        <v>28.94956954213291</v>
      </c>
      <c r="N38" s="12">
        <f t="shared" si="24"/>
        <v>28.916568786195171</v>
      </c>
      <c r="O38" s="12">
        <f t="shared" si="24"/>
        <v>29.585813680996466</v>
      </c>
      <c r="P38" s="12">
        <f t="shared" si="24"/>
        <v>29.329987877298567</v>
      </c>
      <c r="Q38" s="12">
        <f t="shared" si="24"/>
        <v>28.794769013088548</v>
      </c>
      <c r="R38" s="12">
        <f t="shared" si="24"/>
        <v>26.994665358072208</v>
      </c>
      <c r="S38" s="12">
        <f t="shared" si="24"/>
        <v>27.308076793934511</v>
      </c>
      <c r="T38" s="12">
        <f t="shared" si="24"/>
        <v>27.538980559153071</v>
      </c>
      <c r="U38" s="12">
        <f t="shared" si="24"/>
        <v>27.148396049072851</v>
      </c>
      <c r="V38" s="12">
        <f t="shared" si="24"/>
        <v>26.794375233322572</v>
      </c>
      <c r="W38" s="12">
        <f t="shared" si="24"/>
        <v>26.815544846759209</v>
      </c>
      <c r="X38" s="12">
        <f t="shared" si="24"/>
        <v>26.729136325868868</v>
      </c>
    </row>
    <row r="39" spans="1:49">
      <c r="B39" s="12">
        <f>STDEV(B3:B37)</f>
        <v>3.9282927558453413</v>
      </c>
      <c r="C39" s="12">
        <f t="shared" ref="C39:X39" si="25">STDEV(C3:C37)</f>
        <v>3.8334072933751022</v>
      </c>
      <c r="D39" s="12">
        <f t="shared" si="25"/>
        <v>4.3203181462792584</v>
      </c>
      <c r="E39" s="12">
        <f t="shared" si="25"/>
        <v>4.9250804101025674</v>
      </c>
      <c r="F39" s="12">
        <f t="shared" si="25"/>
        <v>4.8633950207599055</v>
      </c>
      <c r="G39" s="12">
        <f t="shared" si="25"/>
        <v>4.7752825978867088</v>
      </c>
      <c r="H39" s="12">
        <f t="shared" si="25"/>
        <v>4.8513408580861279</v>
      </c>
      <c r="I39" s="12">
        <f t="shared" si="25"/>
        <v>5.189681672473184</v>
      </c>
      <c r="J39" s="12">
        <f t="shared" si="25"/>
        <v>5.1086500838312974</v>
      </c>
      <c r="K39" s="12">
        <f t="shared" si="25"/>
        <v>5.044023938582332</v>
      </c>
      <c r="L39" s="12">
        <f t="shared" si="25"/>
        <v>4.9891596450424975</v>
      </c>
      <c r="M39" s="12">
        <f t="shared" si="25"/>
        <v>5.4483164220295128</v>
      </c>
      <c r="N39" s="12">
        <f t="shared" si="25"/>
        <v>5.8778159438749906</v>
      </c>
      <c r="O39" s="12">
        <f t="shared" si="25"/>
        <v>6.5923970077886755</v>
      </c>
      <c r="P39" s="12">
        <f t="shared" si="25"/>
        <v>6.275834206953526</v>
      </c>
      <c r="Q39" s="12">
        <f t="shared" si="25"/>
        <v>6.2955999819031163</v>
      </c>
      <c r="R39" s="12">
        <f t="shared" si="25"/>
        <v>5.9704982865213907</v>
      </c>
      <c r="S39" s="12">
        <f t="shared" si="25"/>
        <v>6.3398240268188282</v>
      </c>
      <c r="T39" s="12">
        <f t="shared" si="25"/>
        <v>6.5392943715157319</v>
      </c>
      <c r="U39" s="12">
        <f t="shared" si="25"/>
        <v>6.4743462827929692</v>
      </c>
      <c r="V39" s="12">
        <f t="shared" si="25"/>
        <v>6.3323421798439119</v>
      </c>
      <c r="W39" s="12">
        <f t="shared" si="25"/>
        <v>6.4852910369238108</v>
      </c>
      <c r="X39" s="12">
        <f t="shared" si="25"/>
        <v>6.7778220910043236</v>
      </c>
    </row>
  </sheetData>
  <mergeCells count="2">
    <mergeCell ref="B1:X1"/>
    <mergeCell ref="AA1:AW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47"/>
  <sheetViews>
    <sheetView workbookViewId="0">
      <selection activeCell="AH3" sqref="AH3:BF3"/>
    </sheetView>
  </sheetViews>
  <sheetFormatPr defaultRowHeight="13.8"/>
  <cols>
    <col min="1" max="3" width="9" style="128"/>
    <col min="4" max="38" width="9.25" style="128" bestFit="1" customWidth="1"/>
    <col min="39" max="42" width="9" style="128"/>
    <col min="43" max="57" width="12.625" style="128" bestFit="1" customWidth="1"/>
    <col min="58" max="73" width="9.25" style="128" bestFit="1" customWidth="1"/>
    <col min="74" max="77" width="12.625" style="128" bestFit="1" customWidth="1"/>
    <col min="78" max="16384" width="9" style="128"/>
  </cols>
  <sheetData>
    <row r="1" spans="1:77">
      <c r="A1" s="191" t="s">
        <v>162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N1" s="191" t="s">
        <v>163</v>
      </c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</row>
    <row r="2" spans="1:77">
      <c r="A2" s="192" t="s">
        <v>91</v>
      </c>
      <c r="B2" s="193"/>
      <c r="C2" s="194"/>
      <c r="D2" s="195" t="s">
        <v>131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7"/>
      <c r="AN2" s="192" t="s">
        <v>91</v>
      </c>
      <c r="AO2" s="193"/>
      <c r="AP2" s="194"/>
      <c r="AQ2" s="195" t="s">
        <v>131</v>
      </c>
      <c r="AR2" s="196"/>
      <c r="AS2" s="196"/>
      <c r="AT2" s="196"/>
      <c r="AU2" s="196"/>
      <c r="AV2" s="196"/>
      <c r="AW2" s="196"/>
      <c r="AX2" s="196"/>
      <c r="AY2" s="196"/>
      <c r="AZ2" s="196"/>
      <c r="BA2" s="196"/>
      <c r="BB2" s="196"/>
      <c r="BC2" s="196"/>
      <c r="BD2" s="196"/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6"/>
      <c r="BP2" s="196"/>
      <c r="BQ2" s="196"/>
      <c r="BR2" s="196"/>
      <c r="BS2" s="196"/>
      <c r="BT2" s="196"/>
      <c r="BU2" s="196"/>
      <c r="BV2" s="196"/>
      <c r="BW2" s="196"/>
      <c r="BX2" s="196"/>
      <c r="BY2" s="197"/>
    </row>
    <row r="3" spans="1:77">
      <c r="A3" s="192" t="s">
        <v>179</v>
      </c>
      <c r="B3" s="193"/>
      <c r="C3" s="194"/>
      <c r="D3" s="195" t="s">
        <v>77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7"/>
      <c r="AN3" s="192" t="s">
        <v>179</v>
      </c>
      <c r="AO3" s="193"/>
      <c r="AP3" s="194"/>
      <c r="AQ3" s="195" t="s">
        <v>77</v>
      </c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7"/>
    </row>
    <row r="4" spans="1:77">
      <c r="A4" s="192" t="s">
        <v>83</v>
      </c>
      <c r="B4" s="193"/>
      <c r="C4" s="194"/>
      <c r="D4" s="195" t="s">
        <v>181</v>
      </c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7"/>
      <c r="AN4" s="192" t="s">
        <v>83</v>
      </c>
      <c r="AO4" s="193"/>
      <c r="AP4" s="194"/>
      <c r="AQ4" s="195" t="s">
        <v>181</v>
      </c>
      <c r="AR4" s="196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6"/>
      <c r="BP4" s="196"/>
      <c r="BQ4" s="196"/>
      <c r="BR4" s="196"/>
      <c r="BS4" s="196"/>
      <c r="BT4" s="196"/>
      <c r="BU4" s="196"/>
      <c r="BV4" s="196"/>
      <c r="BW4" s="196"/>
      <c r="BX4" s="196"/>
      <c r="BY4" s="197"/>
    </row>
    <row r="5" spans="1:77">
      <c r="A5" s="204" t="s">
        <v>90</v>
      </c>
      <c r="B5" s="205"/>
      <c r="C5" s="206"/>
      <c r="D5" s="207" t="s">
        <v>94</v>
      </c>
      <c r="E5" s="207" t="s">
        <v>95</v>
      </c>
      <c r="F5" s="207" t="s">
        <v>96</v>
      </c>
      <c r="G5" s="207" t="s">
        <v>97</v>
      </c>
      <c r="H5" s="207" t="s">
        <v>98</v>
      </c>
      <c r="I5" s="207" t="s">
        <v>99</v>
      </c>
      <c r="J5" s="207" t="s">
        <v>100</v>
      </c>
      <c r="K5" s="207" t="s">
        <v>101</v>
      </c>
      <c r="L5" s="207" t="s">
        <v>102</v>
      </c>
      <c r="M5" s="207" t="s">
        <v>103</v>
      </c>
      <c r="N5" s="207" t="s">
        <v>84</v>
      </c>
      <c r="O5" s="207" t="s">
        <v>85</v>
      </c>
      <c r="P5" s="207" t="s">
        <v>86</v>
      </c>
      <c r="Q5" s="207" t="s">
        <v>87</v>
      </c>
      <c r="R5" s="207" t="s">
        <v>88</v>
      </c>
      <c r="S5" s="207" t="s">
        <v>49</v>
      </c>
      <c r="T5" s="207" t="s">
        <v>50</v>
      </c>
      <c r="U5" s="207" t="s">
        <v>51</v>
      </c>
      <c r="V5" s="207" t="s">
        <v>52</v>
      </c>
      <c r="W5" s="207" t="s">
        <v>53</v>
      </c>
      <c r="X5" s="207" t="s">
        <v>54</v>
      </c>
      <c r="Y5" s="207" t="s">
        <v>55</v>
      </c>
      <c r="Z5" s="207" t="s">
        <v>56</v>
      </c>
      <c r="AA5" s="207" t="s">
        <v>57</v>
      </c>
      <c r="AB5" s="207" t="s">
        <v>58</v>
      </c>
      <c r="AC5" s="207" t="s">
        <v>59</v>
      </c>
      <c r="AD5" s="207" t="s">
        <v>60</v>
      </c>
      <c r="AE5" s="207" t="s">
        <v>61</v>
      </c>
      <c r="AF5" s="207" t="s">
        <v>62</v>
      </c>
      <c r="AG5" s="207" t="s">
        <v>63</v>
      </c>
      <c r="AH5" s="207" t="s">
        <v>64</v>
      </c>
      <c r="AI5" s="207" t="s">
        <v>65</v>
      </c>
      <c r="AJ5" s="207" t="s">
        <v>66</v>
      </c>
      <c r="AK5" s="207" t="s">
        <v>73</v>
      </c>
      <c r="AL5" s="207" t="s">
        <v>76</v>
      </c>
      <c r="AN5" s="204" t="s">
        <v>90</v>
      </c>
      <c r="AO5" s="205"/>
      <c r="AP5" s="206"/>
      <c r="AQ5" s="207" t="s">
        <v>94</v>
      </c>
      <c r="AR5" s="207" t="s">
        <v>95</v>
      </c>
      <c r="AS5" s="207" t="s">
        <v>96</v>
      </c>
      <c r="AT5" s="207" t="s">
        <v>97</v>
      </c>
      <c r="AU5" s="207" t="s">
        <v>98</v>
      </c>
      <c r="AV5" s="207" t="s">
        <v>99</v>
      </c>
      <c r="AW5" s="207" t="s">
        <v>100</v>
      </c>
      <c r="AX5" s="207" t="s">
        <v>101</v>
      </c>
      <c r="AY5" s="207" t="s">
        <v>102</v>
      </c>
      <c r="AZ5" s="207" t="s">
        <v>103</v>
      </c>
      <c r="BA5" s="207" t="s">
        <v>84</v>
      </c>
      <c r="BB5" s="207" t="s">
        <v>85</v>
      </c>
      <c r="BC5" s="207" t="s">
        <v>86</v>
      </c>
      <c r="BD5" s="207" t="s">
        <v>87</v>
      </c>
      <c r="BE5" s="207" t="s">
        <v>88</v>
      </c>
      <c r="BF5" s="207" t="s">
        <v>49</v>
      </c>
      <c r="BG5" s="207" t="s">
        <v>50</v>
      </c>
      <c r="BH5" s="207" t="s">
        <v>51</v>
      </c>
      <c r="BI5" s="207" t="s">
        <v>52</v>
      </c>
      <c r="BJ5" s="207" t="s">
        <v>53</v>
      </c>
      <c r="BK5" s="207" t="s">
        <v>54</v>
      </c>
      <c r="BL5" s="207" t="s">
        <v>55</v>
      </c>
      <c r="BM5" s="207" t="s">
        <v>56</v>
      </c>
      <c r="BN5" s="207" t="s">
        <v>57</v>
      </c>
      <c r="BO5" s="207" t="s">
        <v>58</v>
      </c>
      <c r="BP5" s="207" t="s">
        <v>59</v>
      </c>
      <c r="BQ5" s="207" t="s">
        <v>60</v>
      </c>
      <c r="BR5" s="207" t="s">
        <v>61</v>
      </c>
      <c r="BS5" s="207" t="s">
        <v>62</v>
      </c>
      <c r="BT5" s="207" t="s">
        <v>63</v>
      </c>
      <c r="BU5" s="207" t="s">
        <v>64</v>
      </c>
      <c r="BV5" s="207" t="s">
        <v>65</v>
      </c>
      <c r="BW5" s="207" t="s">
        <v>66</v>
      </c>
      <c r="BX5" s="207" t="s">
        <v>73</v>
      </c>
      <c r="BY5" s="207" t="s">
        <v>76</v>
      </c>
    </row>
    <row r="6" spans="1:77">
      <c r="A6" s="211" t="s">
        <v>47</v>
      </c>
      <c r="B6" s="212"/>
      <c r="C6" s="213" t="s">
        <v>28</v>
      </c>
      <c r="D6" s="213" t="s">
        <v>28</v>
      </c>
      <c r="E6" s="213" t="s">
        <v>28</v>
      </c>
      <c r="F6" s="213" t="s">
        <v>28</v>
      </c>
      <c r="G6" s="213" t="s">
        <v>28</v>
      </c>
      <c r="H6" s="213" t="s">
        <v>28</v>
      </c>
      <c r="I6" s="213" t="s">
        <v>28</v>
      </c>
      <c r="J6" s="213" t="s">
        <v>28</v>
      </c>
      <c r="K6" s="213" t="s">
        <v>28</v>
      </c>
      <c r="L6" s="213" t="s">
        <v>28</v>
      </c>
      <c r="M6" s="213" t="s">
        <v>28</v>
      </c>
      <c r="N6" s="213" t="s">
        <v>28</v>
      </c>
      <c r="O6" s="213" t="s">
        <v>28</v>
      </c>
      <c r="P6" s="213" t="s">
        <v>28</v>
      </c>
      <c r="Q6" s="213" t="s">
        <v>28</v>
      </c>
      <c r="R6" s="213" t="s">
        <v>28</v>
      </c>
      <c r="S6" s="213" t="s">
        <v>28</v>
      </c>
      <c r="T6" s="213" t="s">
        <v>28</v>
      </c>
      <c r="U6" s="213" t="s">
        <v>28</v>
      </c>
      <c r="V6" s="213" t="s">
        <v>28</v>
      </c>
      <c r="W6" s="213" t="s">
        <v>28</v>
      </c>
      <c r="X6" s="213" t="s">
        <v>28</v>
      </c>
      <c r="Y6" s="213" t="s">
        <v>28</v>
      </c>
      <c r="Z6" s="213" t="s">
        <v>28</v>
      </c>
      <c r="AA6" s="213" t="s">
        <v>28</v>
      </c>
      <c r="AB6" s="213" t="s">
        <v>28</v>
      </c>
      <c r="AC6" s="213" t="s">
        <v>28</v>
      </c>
      <c r="AD6" s="213" t="s">
        <v>28</v>
      </c>
      <c r="AE6" s="213" t="s">
        <v>28</v>
      </c>
      <c r="AF6" s="213" t="s">
        <v>28</v>
      </c>
      <c r="AG6" s="213" t="s">
        <v>28</v>
      </c>
      <c r="AH6" s="213" t="s">
        <v>28</v>
      </c>
      <c r="AI6" s="213" t="s">
        <v>28</v>
      </c>
      <c r="AJ6" s="213" t="s">
        <v>28</v>
      </c>
      <c r="AK6" s="213" t="s">
        <v>28</v>
      </c>
      <c r="AL6" s="213" t="s">
        <v>28</v>
      </c>
      <c r="AN6" s="211" t="s">
        <v>47</v>
      </c>
      <c r="AO6" s="212"/>
      <c r="AP6" s="213" t="s">
        <v>28</v>
      </c>
      <c r="AQ6" s="213" t="s">
        <v>28</v>
      </c>
      <c r="AR6" s="213" t="s">
        <v>28</v>
      </c>
      <c r="AS6" s="213" t="s">
        <v>28</v>
      </c>
      <c r="AT6" s="213" t="s">
        <v>28</v>
      </c>
      <c r="AU6" s="213" t="s">
        <v>28</v>
      </c>
      <c r="AV6" s="213" t="s">
        <v>28</v>
      </c>
      <c r="AW6" s="213" t="s">
        <v>28</v>
      </c>
      <c r="AX6" s="213" t="s">
        <v>28</v>
      </c>
      <c r="AY6" s="213" t="s">
        <v>28</v>
      </c>
      <c r="AZ6" s="213" t="s">
        <v>28</v>
      </c>
      <c r="BA6" s="213" t="s">
        <v>28</v>
      </c>
      <c r="BB6" s="213" t="s">
        <v>28</v>
      </c>
      <c r="BC6" s="213" t="s">
        <v>28</v>
      </c>
      <c r="BD6" s="213" t="s">
        <v>28</v>
      </c>
      <c r="BE6" s="213" t="s">
        <v>28</v>
      </c>
      <c r="BF6" s="213" t="s">
        <v>28</v>
      </c>
      <c r="BG6" s="213" t="s">
        <v>28</v>
      </c>
      <c r="BH6" s="213" t="s">
        <v>28</v>
      </c>
      <c r="BI6" s="213" t="s">
        <v>28</v>
      </c>
      <c r="BJ6" s="213" t="s">
        <v>28</v>
      </c>
      <c r="BK6" s="213" t="s">
        <v>28</v>
      </c>
      <c r="BL6" s="213" t="s">
        <v>28</v>
      </c>
      <c r="BM6" s="213" t="s">
        <v>28</v>
      </c>
      <c r="BN6" s="213" t="s">
        <v>28</v>
      </c>
      <c r="BO6" s="213" t="s">
        <v>28</v>
      </c>
      <c r="BP6" s="213" t="s">
        <v>28</v>
      </c>
      <c r="BQ6" s="213" t="s">
        <v>28</v>
      </c>
      <c r="BR6" s="213" t="s">
        <v>28</v>
      </c>
      <c r="BS6" s="213" t="s">
        <v>28</v>
      </c>
      <c r="BT6" s="213" t="s">
        <v>28</v>
      </c>
      <c r="BU6" s="213" t="s">
        <v>28</v>
      </c>
      <c r="BV6" s="213" t="s">
        <v>28</v>
      </c>
      <c r="BW6" s="213" t="s">
        <v>28</v>
      </c>
      <c r="BX6" s="213" t="s">
        <v>28</v>
      </c>
      <c r="BY6" s="213" t="s">
        <v>28</v>
      </c>
    </row>
    <row r="7" spans="1:77">
      <c r="A7" s="195" t="s">
        <v>27</v>
      </c>
      <c r="B7" s="197"/>
      <c r="C7" s="213" t="s">
        <v>28</v>
      </c>
      <c r="D7" s="216">
        <v>0.59578750000000003</v>
      </c>
      <c r="E7" s="216">
        <v>0.57467599999999996</v>
      </c>
      <c r="F7" s="216">
        <v>0.59249490000000005</v>
      </c>
      <c r="G7" s="216">
        <v>0.62828390000000001</v>
      </c>
      <c r="H7" s="216">
        <v>0.64921180000000001</v>
      </c>
      <c r="I7" s="216">
        <v>0.63304419999999995</v>
      </c>
      <c r="J7" s="216">
        <v>0.64877629999999997</v>
      </c>
      <c r="K7" s="216">
        <v>0.67998219999999998</v>
      </c>
      <c r="L7" s="216">
        <v>0.70310859999999997</v>
      </c>
      <c r="M7" s="216">
        <v>0.68998409999999999</v>
      </c>
      <c r="N7" s="216">
        <v>0.66136459999999997</v>
      </c>
      <c r="O7" s="216">
        <v>0.69680229999999999</v>
      </c>
      <c r="P7" s="216">
        <v>0.69976510000000003</v>
      </c>
      <c r="Q7" s="216">
        <v>0.72422710000000001</v>
      </c>
      <c r="R7" s="216">
        <v>0.75509850000000001</v>
      </c>
      <c r="S7" s="216">
        <v>0.77379390000000003</v>
      </c>
      <c r="T7" s="216">
        <v>0.77101580000000003</v>
      </c>
      <c r="U7" s="216">
        <v>0.80333359999999998</v>
      </c>
      <c r="V7" s="216">
        <v>0.74538649999999995</v>
      </c>
      <c r="W7" s="216">
        <v>0.75380230000000004</v>
      </c>
      <c r="X7" s="216">
        <v>0.81130650000000004</v>
      </c>
      <c r="Y7" s="216">
        <v>0.85097869999999998</v>
      </c>
      <c r="Z7" s="216">
        <v>0.90314660000000002</v>
      </c>
      <c r="AA7" s="216">
        <v>0.91997779999999996</v>
      </c>
      <c r="AB7" s="216">
        <v>0.90607360000000003</v>
      </c>
      <c r="AC7" s="216">
        <v>0.92336490000000004</v>
      </c>
      <c r="AD7" s="216">
        <v>1.0034559999999999</v>
      </c>
      <c r="AE7" s="216">
        <v>0.99881359999999997</v>
      </c>
      <c r="AF7" s="216">
        <v>1.0171829999999999</v>
      </c>
      <c r="AG7" s="216">
        <v>0.87860309999999997</v>
      </c>
      <c r="AH7" s="216">
        <v>0.94481709999999997</v>
      </c>
      <c r="AI7" s="216">
        <v>0.93547179999999996</v>
      </c>
      <c r="AJ7" s="216" t="s">
        <v>89</v>
      </c>
      <c r="AK7" s="216" t="s">
        <v>89</v>
      </c>
      <c r="AL7" s="216" t="s">
        <v>89</v>
      </c>
      <c r="AN7" s="195" t="s">
        <v>27</v>
      </c>
      <c r="AO7" s="197"/>
      <c r="AP7" s="213" t="s">
        <v>28</v>
      </c>
      <c r="AQ7" s="216">
        <f>(D7-D$42)/D$43</f>
        <v>-1.1427042129793601</v>
      </c>
      <c r="AR7" s="216">
        <f t="shared" ref="AR7:BY7" si="0">(E7-E$42)/E$43</f>
        <v>-1.2341671995005945</v>
      </c>
      <c r="AS7" s="216">
        <f t="shared" si="0"/>
        <v>-1.2013475791353792</v>
      </c>
      <c r="AT7" s="216">
        <f t="shared" si="0"/>
        <v>-1.2080218412538657</v>
      </c>
      <c r="AU7" s="216">
        <f t="shared" si="0"/>
        <v>-1.1326659325400055</v>
      </c>
      <c r="AV7" s="216">
        <f t="shared" si="0"/>
        <v>-1.1724125261821332</v>
      </c>
      <c r="AW7" s="216">
        <f t="shared" si="0"/>
        <v>-1.1548339458149912</v>
      </c>
      <c r="AX7" s="216">
        <f t="shared" si="0"/>
        <v>-1.1341275764195342</v>
      </c>
      <c r="AY7" s="216">
        <f t="shared" si="0"/>
        <v>-1.1485036420032111</v>
      </c>
      <c r="AZ7" s="216">
        <f t="shared" si="0"/>
        <v>-1.1743756269729264</v>
      </c>
      <c r="BA7" s="216">
        <f t="shared" si="0"/>
        <v>-1.3676401975677868</v>
      </c>
      <c r="BB7" s="216">
        <f t="shared" si="0"/>
        <v>-1.3372665664973371</v>
      </c>
      <c r="BC7" s="216">
        <f t="shared" si="0"/>
        <v>-1.3325499893179509</v>
      </c>
      <c r="BD7" s="216">
        <f t="shared" si="0"/>
        <v>-1.2490441716470173</v>
      </c>
      <c r="BE7" s="216">
        <f t="shared" si="0"/>
        <v>-1.2584222751335119</v>
      </c>
      <c r="BF7" s="216">
        <f t="shared" si="0"/>
        <v>-1.1773096690820251</v>
      </c>
      <c r="BG7" s="216">
        <f t="shared" si="0"/>
        <v>-1.1127455694901707</v>
      </c>
      <c r="BH7" s="216">
        <f t="shared" si="0"/>
        <v>-1.0858670840641405</v>
      </c>
      <c r="BI7" s="216">
        <f t="shared" si="0"/>
        <v>-1.1543246661701261</v>
      </c>
      <c r="BJ7" s="216">
        <f t="shared" si="0"/>
        <v>-1.1471295124917473</v>
      </c>
      <c r="BK7" s="216">
        <f t="shared" si="0"/>
        <v>-1.2167767450207865</v>
      </c>
      <c r="BL7" s="216">
        <f t="shared" si="0"/>
        <v>-1.1811099421764757</v>
      </c>
      <c r="BM7" s="216">
        <f t="shared" si="0"/>
        <v>-1.1304400529567291</v>
      </c>
      <c r="BN7" s="216">
        <f t="shared" si="0"/>
        <v>-1.0778275845068885</v>
      </c>
      <c r="BO7" s="216">
        <f t="shared" si="0"/>
        <v>-1.0702229957311498</v>
      </c>
      <c r="BP7" s="216">
        <f t="shared" si="0"/>
        <v>-1.0535601465557638</v>
      </c>
      <c r="BQ7" s="216">
        <f t="shared" si="0"/>
        <v>-0.98645596726138118</v>
      </c>
      <c r="BR7" s="216">
        <f t="shared" si="0"/>
        <v>-0.98931689323255323</v>
      </c>
      <c r="BS7" s="216">
        <f t="shared" si="0"/>
        <v>-0.99629086820669355</v>
      </c>
      <c r="BT7" s="216">
        <f t="shared" si="0"/>
        <v>-1.2740879838164876</v>
      </c>
      <c r="BU7" s="216">
        <f t="shared" si="0"/>
        <v>-1.2081820999351773</v>
      </c>
      <c r="BV7" s="216">
        <f t="shared" si="0"/>
        <v>-1.2596220231605939</v>
      </c>
      <c r="BW7" s="216" t="e">
        <f t="shared" si="0"/>
        <v>#VALUE!</v>
      </c>
      <c r="BX7" s="216" t="e">
        <f t="shared" si="0"/>
        <v>#VALUE!</v>
      </c>
      <c r="BY7" s="216" t="e">
        <f t="shared" si="0"/>
        <v>#VALUE!</v>
      </c>
    </row>
    <row r="8" spans="1:77">
      <c r="A8" s="195" t="s">
        <v>20</v>
      </c>
      <c r="B8" s="197"/>
      <c r="C8" s="213" t="s">
        <v>28</v>
      </c>
      <c r="D8" s="216">
        <v>1.0695779999999999</v>
      </c>
      <c r="E8" s="216">
        <v>1.1333519999999999</v>
      </c>
      <c r="F8" s="216">
        <v>1.1696679999999999</v>
      </c>
      <c r="G8" s="216">
        <v>1.260327</v>
      </c>
      <c r="H8" s="216">
        <v>1.209363</v>
      </c>
      <c r="I8" s="216">
        <v>1.27651</v>
      </c>
      <c r="J8" s="216">
        <v>1.3489850000000001</v>
      </c>
      <c r="K8" s="216">
        <v>1.370557</v>
      </c>
      <c r="L8" s="216">
        <v>1.387713</v>
      </c>
      <c r="M8" s="216">
        <v>1.3735550000000001</v>
      </c>
      <c r="N8" s="216">
        <v>1.3412200000000001</v>
      </c>
      <c r="O8" s="216">
        <v>1.382647</v>
      </c>
      <c r="P8" s="216">
        <v>1.3751960000000001</v>
      </c>
      <c r="Q8" s="216">
        <v>1.382749</v>
      </c>
      <c r="R8" s="216">
        <v>1.4467570000000001</v>
      </c>
      <c r="S8" s="216">
        <v>1.468729</v>
      </c>
      <c r="T8" s="216">
        <v>1.459125</v>
      </c>
      <c r="U8" s="216">
        <v>1.431206</v>
      </c>
      <c r="V8" s="216">
        <v>1.5464519999999999</v>
      </c>
      <c r="W8" s="216">
        <v>1.5488109999999999</v>
      </c>
      <c r="X8" s="216">
        <v>1.630444</v>
      </c>
      <c r="Y8" s="216">
        <v>1.698787</v>
      </c>
      <c r="Z8" s="216">
        <v>1.6088530000000001</v>
      </c>
      <c r="AA8" s="216">
        <v>1.7024760000000001</v>
      </c>
      <c r="AB8" s="216">
        <v>1.6672</v>
      </c>
      <c r="AC8" s="216">
        <v>1.655284</v>
      </c>
      <c r="AD8" s="216">
        <v>1.6550480000000001</v>
      </c>
      <c r="AE8" s="216">
        <v>1.698342</v>
      </c>
      <c r="AF8" s="216">
        <v>1.8216270000000001</v>
      </c>
      <c r="AG8" s="216">
        <v>1.8788879999999999</v>
      </c>
      <c r="AH8" s="216">
        <v>1.907546</v>
      </c>
      <c r="AI8" s="216">
        <v>1.8698410000000001</v>
      </c>
      <c r="AJ8" s="216">
        <v>1.9220839999999999</v>
      </c>
      <c r="AK8" s="216">
        <v>1.9859770000000001</v>
      </c>
      <c r="AL8" s="216">
        <v>2.033706</v>
      </c>
      <c r="AN8" s="195" t="s">
        <v>20</v>
      </c>
      <c r="AO8" s="197"/>
      <c r="AP8" s="213" t="s">
        <v>28</v>
      </c>
      <c r="AQ8" s="216">
        <f t="shared" ref="AQ8:AQ41" si="1">(D8-D$42)/D$43</f>
        <v>-0.338371113556865</v>
      </c>
      <c r="AR8" s="216">
        <f t="shared" ref="AR8:AR41" si="2">(E8-E$42)/E$43</f>
        <v>-0.29340534323230111</v>
      </c>
      <c r="AS8" s="216">
        <f t="shared" ref="AS8:AS41" si="3">(F8-F$42)/F$43</f>
        <v>-0.25636345036645442</v>
      </c>
      <c r="AT8" s="216">
        <f t="shared" ref="AT8:AT41" si="4">(G8-G$42)/G$43</f>
        <v>-0.16922753263588419</v>
      </c>
      <c r="AU8" s="216">
        <f t="shared" ref="AU8:AU41" si="5">(H8-H$42)/H$43</f>
        <v>-0.21836790622236685</v>
      </c>
      <c r="AV8" s="216">
        <f t="shared" ref="AV8:AV41" si="6">(I8-I$42)/I$43</f>
        <v>-0.12417684655424274</v>
      </c>
      <c r="AW8" s="216">
        <f t="shared" ref="AW8:AW41" si="7">(J8-J$42)/J$43</f>
        <v>-1.2058974358291355E-2</v>
      </c>
      <c r="AX8" s="216">
        <f t="shared" ref="AX8:AX41" si="8">(K8-K$42)/K$43</f>
        <v>-1.2560747904765364E-2</v>
      </c>
      <c r="AY8" s="216">
        <f t="shared" ref="AY8:AY41" si="9">(L8-L$42)/L$43</f>
        <v>-3.0235707063371236E-2</v>
      </c>
      <c r="AZ8" s="216">
        <f t="shared" ref="AZ8:AZ41" si="10">(M8-M$42)/M$43</f>
        <v>-5.0639205953835843E-2</v>
      </c>
      <c r="BA8" s="216">
        <f t="shared" ref="BA8:BA41" si="11">(N8-N$42)/N$43</f>
        <v>-0.14491702632994516</v>
      </c>
      <c r="BB8" s="216">
        <f t="shared" ref="BB8:BB41" si="12">(O8-O$42)/O$43</f>
        <v>-8.2746258997940067E-2</v>
      </c>
      <c r="BC8" s="216">
        <f t="shared" ref="BC8:BC41" si="13">(P8-P$42)/P$43</f>
        <v>-0.13909391347116831</v>
      </c>
      <c r="BD8" s="216">
        <f t="shared" ref="BD8:BD41" si="14">(Q8-Q$42)/Q$43</f>
        <v>-0.2147309934751479</v>
      </c>
      <c r="BE8" s="216">
        <f t="shared" ref="BE8:BE41" si="15">(R8-R$42)/R$43</f>
        <v>-0.10592492029092462</v>
      </c>
      <c r="BF8" s="216">
        <f t="shared" ref="BF8:BF41" si="16">(S8-S$42)/S$43</f>
        <v>-2.1574499337599629E-2</v>
      </c>
      <c r="BG8" s="216">
        <f t="shared" ref="BG8:BG41" si="17">(T8-T$42)/T$43</f>
        <v>-7.8683212367311253E-2</v>
      </c>
      <c r="BH8" s="216">
        <f t="shared" ref="BH8:BH41" si="18">(U8-U$42)/U$43</f>
        <v>-0.17277626812104735</v>
      </c>
      <c r="BI8" s="216">
        <f t="shared" ref="BI8:BI41" si="19">(V8-V$42)/V$43</f>
        <v>-1.1667150411035346E-2</v>
      </c>
      <c r="BJ8" s="216">
        <f t="shared" ref="BJ8:BJ41" si="20">(W8-W$42)/W$43</f>
        <v>-5.0335174684478817E-2</v>
      </c>
      <c r="BK8" s="216">
        <f t="shared" ref="BK8:BK41" si="21">(X8-X$42)/X$43</f>
        <v>-7.498739262924814E-2</v>
      </c>
      <c r="BL8" s="216">
        <f t="shared" ref="BL8:BL41" si="22">(Y8-Y$42)/Y$43</f>
        <v>-3.5936273121559836E-2</v>
      </c>
      <c r="BM8" s="216">
        <f t="shared" ref="BM8:BM41" si="23">(Z8-Z$42)/Z$43</f>
        <v>-0.21565940654349386</v>
      </c>
      <c r="BN8" s="216">
        <f t="shared" ref="BN8:BN41" si="24">(AA8-AA$42)/AA$43</f>
        <v>-0.11347043048525615</v>
      </c>
      <c r="BO8" s="216">
        <f t="shared" ref="BO8:BO41" si="25">(AB8-AB$42)/AB$43</f>
        <v>-0.11590910778137536</v>
      </c>
      <c r="BP8" s="216">
        <f t="shared" ref="BP8:BP41" si="26">(AC8-AC$42)/AC$43</f>
        <v>-0.1653969324082607</v>
      </c>
      <c r="BQ8" s="216">
        <f t="shared" ref="BQ8:BQ41" si="27">(AD8-AD$42)/AD$43</f>
        <v>-0.19873799829529606</v>
      </c>
      <c r="BR8" s="216">
        <f t="shared" ref="BR8:BR41" si="28">(AE8-AE$42)/AE$43</f>
        <v>-0.18452572135790535</v>
      </c>
      <c r="BS8" s="216">
        <f t="shared" ref="BS8:BS41" si="29">(AF8-AF$42)/AF$43</f>
        <v>-9.009417539850785E-2</v>
      </c>
      <c r="BT8" s="216">
        <f t="shared" ref="BT8:BT41" si="30">(AG8-AG$42)/AG$43</f>
        <v>-0.16725909436399647</v>
      </c>
      <c r="BU8" s="216">
        <f t="shared" ref="BU8:BU41" si="31">(AH8-AH$42)/AH$43</f>
        <v>-0.19746393369628276</v>
      </c>
      <c r="BV8" s="216">
        <f t="shared" ref="BV8:BV41" si="32">(AI8-AI$42)/AI$43</f>
        <v>-0.32577713189793778</v>
      </c>
      <c r="BW8" s="216">
        <f t="shared" ref="BW8:BW41" si="33">(AJ8-AJ$42)/AJ$43</f>
        <v>-0.45557049885047879</v>
      </c>
      <c r="BX8" s="216">
        <f t="shared" ref="BX8:BX41" si="34">(AK8-AK$42)/AK$43</f>
        <v>-0.42129688401875948</v>
      </c>
      <c r="BY8" s="216">
        <f t="shared" ref="BY8:BY41" si="35">(AL8-AL$42)/AL$43</f>
        <v>-0.35986929805044487</v>
      </c>
    </row>
    <row r="9" spans="1:77">
      <c r="A9" s="195" t="s">
        <v>4</v>
      </c>
      <c r="B9" s="197"/>
      <c r="C9" s="213" t="s">
        <v>28</v>
      </c>
      <c r="D9" s="216" t="s">
        <v>89</v>
      </c>
      <c r="E9" s="216" t="s">
        <v>89</v>
      </c>
      <c r="F9" s="216" t="s">
        <v>89</v>
      </c>
      <c r="G9" s="216" t="s">
        <v>89</v>
      </c>
      <c r="H9" s="216" t="s">
        <v>89</v>
      </c>
      <c r="I9" s="216" t="s">
        <v>89</v>
      </c>
      <c r="J9" s="216" t="s">
        <v>89</v>
      </c>
      <c r="K9" s="216" t="s">
        <v>89</v>
      </c>
      <c r="L9" s="216" t="s">
        <v>89</v>
      </c>
      <c r="M9" s="216" t="s">
        <v>89</v>
      </c>
      <c r="N9" s="216" t="s">
        <v>89</v>
      </c>
      <c r="O9" s="216">
        <v>1.6167020000000001</v>
      </c>
      <c r="P9" s="216">
        <v>1.596705</v>
      </c>
      <c r="Q9" s="216">
        <v>1.756985</v>
      </c>
      <c r="R9" s="216">
        <v>1.6521729999999999</v>
      </c>
      <c r="S9" s="216">
        <v>1.603243</v>
      </c>
      <c r="T9" s="216">
        <v>1.698218</v>
      </c>
      <c r="U9" s="216">
        <v>1.807582</v>
      </c>
      <c r="V9" s="216">
        <v>1.744874</v>
      </c>
      <c r="W9" s="216">
        <v>1.7828360000000001</v>
      </c>
      <c r="X9" s="216">
        <v>2.3844099999999999</v>
      </c>
      <c r="Y9" s="216">
        <v>2.3517670000000002</v>
      </c>
      <c r="Z9" s="216">
        <v>2.4378340000000001</v>
      </c>
      <c r="AA9" s="216">
        <v>2.5213380000000001</v>
      </c>
      <c r="AB9" s="216">
        <v>2.545779</v>
      </c>
      <c r="AC9" s="216">
        <v>2.5654159999999999</v>
      </c>
      <c r="AD9" s="216">
        <v>2.3182610000000001</v>
      </c>
      <c r="AE9" s="216">
        <v>2.3559670000000001</v>
      </c>
      <c r="AF9" s="216">
        <v>2.3629540000000002</v>
      </c>
      <c r="AG9" s="216">
        <v>2.560794</v>
      </c>
      <c r="AH9" s="216">
        <v>2.6102069999999999</v>
      </c>
      <c r="AI9" s="216">
        <v>2.5112009999999998</v>
      </c>
      <c r="AJ9" s="216">
        <v>2.7871630000000001</v>
      </c>
      <c r="AK9" s="216">
        <v>2.859585</v>
      </c>
      <c r="AL9" s="216">
        <v>2.7616200000000002</v>
      </c>
      <c r="AN9" s="195" t="s">
        <v>4</v>
      </c>
      <c r="AO9" s="197"/>
      <c r="AP9" s="213" t="s">
        <v>28</v>
      </c>
      <c r="AQ9" s="216" t="e">
        <f t="shared" si="1"/>
        <v>#VALUE!</v>
      </c>
      <c r="AR9" s="216" t="e">
        <f t="shared" si="2"/>
        <v>#VALUE!</v>
      </c>
      <c r="AS9" s="216" t="e">
        <f t="shared" si="3"/>
        <v>#VALUE!</v>
      </c>
      <c r="AT9" s="216" t="e">
        <f t="shared" si="4"/>
        <v>#VALUE!</v>
      </c>
      <c r="AU9" s="216" t="e">
        <f t="shared" si="5"/>
        <v>#VALUE!</v>
      </c>
      <c r="AV9" s="216" t="e">
        <f t="shared" si="6"/>
        <v>#VALUE!</v>
      </c>
      <c r="AW9" s="216" t="e">
        <f t="shared" si="7"/>
        <v>#VALUE!</v>
      </c>
      <c r="AX9" s="216" t="e">
        <f t="shared" si="8"/>
        <v>#VALUE!</v>
      </c>
      <c r="AY9" s="216" t="e">
        <f t="shared" si="9"/>
        <v>#VALUE!</v>
      </c>
      <c r="AZ9" s="216" t="e">
        <f t="shared" si="10"/>
        <v>#VALUE!</v>
      </c>
      <c r="BA9" s="216" t="e">
        <f t="shared" si="11"/>
        <v>#VALUE!</v>
      </c>
      <c r="BB9" s="216">
        <f t="shared" si="12"/>
        <v>0.34537799503766237</v>
      </c>
      <c r="BC9" s="216">
        <f t="shared" si="13"/>
        <v>0.25230254455991213</v>
      </c>
      <c r="BD9" s="216">
        <f t="shared" si="14"/>
        <v>0.37306605100633067</v>
      </c>
      <c r="BE9" s="216">
        <f t="shared" si="15"/>
        <v>0.23635583913348016</v>
      </c>
      <c r="BF9" s="216">
        <f t="shared" si="16"/>
        <v>0.20213352839477666</v>
      </c>
      <c r="BG9" s="216">
        <f t="shared" si="17"/>
        <v>0.28061596740179495</v>
      </c>
      <c r="BH9" s="216">
        <f t="shared" si="18"/>
        <v>0.37457295274197777</v>
      </c>
      <c r="BI9" s="216">
        <f t="shared" si="19"/>
        <v>0.27136637130716423</v>
      </c>
      <c r="BJ9" s="216">
        <f t="shared" si="20"/>
        <v>0.27252581401331305</v>
      </c>
      <c r="BK9" s="216">
        <f t="shared" si="21"/>
        <v>0.97595991580827124</v>
      </c>
      <c r="BL9" s="216">
        <f t="shared" si="22"/>
        <v>0.84607384923685425</v>
      </c>
      <c r="BM9" s="216">
        <f t="shared" si="23"/>
        <v>0.85891746429725524</v>
      </c>
      <c r="BN9" s="216">
        <f t="shared" si="24"/>
        <v>0.89570176678811997</v>
      </c>
      <c r="BO9" s="216">
        <f t="shared" si="25"/>
        <v>0.98566894989869569</v>
      </c>
      <c r="BP9" s="216">
        <f t="shared" si="26"/>
        <v>0.93902261671744924</v>
      </c>
      <c r="BQ9" s="216">
        <f t="shared" si="27"/>
        <v>0.6030287473859034</v>
      </c>
      <c r="BR9" s="216">
        <f t="shared" si="28"/>
        <v>0.57205656236933922</v>
      </c>
      <c r="BS9" s="216">
        <f t="shared" si="29"/>
        <v>0.51970431539485595</v>
      </c>
      <c r="BT9" s="216">
        <f t="shared" si="30"/>
        <v>0.58727919836739484</v>
      </c>
      <c r="BU9" s="216">
        <f t="shared" si="31"/>
        <v>0.54022269584977933</v>
      </c>
      <c r="BV9" s="216">
        <f t="shared" si="32"/>
        <v>0.31522297754511408</v>
      </c>
      <c r="BW9" s="216">
        <f t="shared" si="33"/>
        <v>0.38288134280303637</v>
      </c>
      <c r="BX9" s="216">
        <f t="shared" si="34"/>
        <v>0.39273418921313208</v>
      </c>
      <c r="BY9" s="216">
        <f t="shared" si="35"/>
        <v>0.33936867175731805</v>
      </c>
    </row>
    <row r="10" spans="1:77">
      <c r="A10" s="195" t="s">
        <v>29</v>
      </c>
      <c r="B10" s="197"/>
      <c r="C10" s="213" t="s">
        <v>28</v>
      </c>
      <c r="D10" s="216">
        <v>0.74861149999999999</v>
      </c>
      <c r="E10" s="216">
        <v>0.80958370000000002</v>
      </c>
      <c r="F10" s="216">
        <v>0.90362750000000003</v>
      </c>
      <c r="G10" s="216">
        <v>0.87335039999999997</v>
      </c>
      <c r="H10" s="216">
        <v>0.88912919999999995</v>
      </c>
      <c r="I10" s="216">
        <v>0.87860039999999995</v>
      </c>
      <c r="J10" s="216">
        <v>0.85308859999999997</v>
      </c>
      <c r="K10" s="216">
        <v>0.85538610000000004</v>
      </c>
      <c r="L10" s="216">
        <v>0.90729899999999997</v>
      </c>
      <c r="M10" s="216">
        <v>0.91855940000000003</v>
      </c>
      <c r="N10" s="216">
        <v>0.88552589999999998</v>
      </c>
      <c r="O10" s="216">
        <v>0.93459809999999999</v>
      </c>
      <c r="P10" s="216">
        <v>0.92059259999999998</v>
      </c>
      <c r="Q10" s="216">
        <v>0.93904149999999997</v>
      </c>
      <c r="R10" s="216">
        <v>1.0049520000000001</v>
      </c>
      <c r="S10" s="216">
        <v>0.97334929999999997</v>
      </c>
      <c r="T10" s="216">
        <v>1.01275</v>
      </c>
      <c r="U10" s="216">
        <v>1.0232429999999999</v>
      </c>
      <c r="V10" s="216">
        <v>1.108533</v>
      </c>
      <c r="W10" s="216">
        <v>1.151486</v>
      </c>
      <c r="X10" s="216">
        <v>1.223792</v>
      </c>
      <c r="Y10" s="216">
        <v>1.278416</v>
      </c>
      <c r="Z10" s="216">
        <v>1.3418060000000001</v>
      </c>
      <c r="AA10" s="216">
        <v>1.3099050000000001</v>
      </c>
      <c r="AB10" s="216">
        <v>1.304303</v>
      </c>
      <c r="AC10" s="216">
        <v>1.3467070000000001</v>
      </c>
      <c r="AD10" s="216">
        <v>1.3938429999999999</v>
      </c>
      <c r="AE10" s="216">
        <v>1.3761969999999999</v>
      </c>
      <c r="AF10" s="216">
        <v>1.4677789999999999</v>
      </c>
      <c r="AG10" s="216">
        <v>1.6256600000000001</v>
      </c>
      <c r="AH10" s="216">
        <v>1.4865010000000001</v>
      </c>
      <c r="AI10" s="216">
        <v>1.4951159999999999</v>
      </c>
      <c r="AJ10" s="216" t="s">
        <v>89</v>
      </c>
      <c r="AK10" s="216" t="s">
        <v>89</v>
      </c>
      <c r="AL10" s="216" t="s">
        <v>89</v>
      </c>
      <c r="AN10" s="195" t="s">
        <v>29</v>
      </c>
      <c r="AO10" s="197"/>
      <c r="AP10" s="213" t="s">
        <v>28</v>
      </c>
      <c r="AQ10" s="216">
        <f t="shared" si="1"/>
        <v>-0.88326169231644391</v>
      </c>
      <c r="AR10" s="216">
        <f t="shared" si="2"/>
        <v>-0.83860303726037755</v>
      </c>
      <c r="AS10" s="216">
        <f t="shared" si="3"/>
        <v>-0.69194170255760656</v>
      </c>
      <c r="AT10" s="216">
        <f t="shared" si="4"/>
        <v>-0.80524284495926401</v>
      </c>
      <c r="AU10" s="216">
        <f t="shared" si="5"/>
        <v>-0.74106451260328232</v>
      </c>
      <c r="AV10" s="216">
        <f t="shared" si="6"/>
        <v>-0.77239006936493781</v>
      </c>
      <c r="AW10" s="216">
        <f t="shared" si="7"/>
        <v>-0.82138624257915205</v>
      </c>
      <c r="AX10" s="216">
        <f t="shared" si="8"/>
        <v>-0.8492530113005613</v>
      </c>
      <c r="AY10" s="216">
        <f t="shared" si="9"/>
        <v>-0.81496857132218736</v>
      </c>
      <c r="AZ10" s="216">
        <f t="shared" si="10"/>
        <v>-0.79861593685831656</v>
      </c>
      <c r="BA10" s="216">
        <f t="shared" si="11"/>
        <v>-0.96448503309487499</v>
      </c>
      <c r="BB10" s="216">
        <f t="shared" si="12"/>
        <v>-0.90229978737363004</v>
      </c>
      <c r="BC10" s="216">
        <f t="shared" si="13"/>
        <v>-0.94235771118993616</v>
      </c>
      <c r="BD10" s="216">
        <f t="shared" si="14"/>
        <v>-0.91164405666058612</v>
      </c>
      <c r="BE10" s="216">
        <f t="shared" si="15"/>
        <v>-0.84209615776755387</v>
      </c>
      <c r="BF10" s="216">
        <f t="shared" si="16"/>
        <v>-0.84543235551358298</v>
      </c>
      <c r="BG10" s="216">
        <f t="shared" si="17"/>
        <v>-0.74947730240522437</v>
      </c>
      <c r="BH10" s="216">
        <f t="shared" si="18"/>
        <v>-0.76606125491867083</v>
      </c>
      <c r="BI10" s="216">
        <f t="shared" si="19"/>
        <v>-0.63632448073384318</v>
      </c>
      <c r="BJ10" s="216">
        <f t="shared" si="20"/>
        <v>-0.59848491225247391</v>
      </c>
      <c r="BK10" s="216">
        <f t="shared" si="21"/>
        <v>-0.64181643382040821</v>
      </c>
      <c r="BL10" s="216">
        <f t="shared" si="22"/>
        <v>-0.60375071942302216</v>
      </c>
      <c r="BM10" s="216">
        <f t="shared" si="23"/>
        <v>-0.56182238208504376</v>
      </c>
      <c r="BN10" s="216">
        <f t="shared" si="24"/>
        <v>-0.59727812782107892</v>
      </c>
      <c r="BO10" s="216">
        <f t="shared" si="25"/>
        <v>-0.57091585435501846</v>
      </c>
      <c r="BP10" s="216">
        <f t="shared" si="26"/>
        <v>-0.53984643117389475</v>
      </c>
      <c r="BQ10" s="216">
        <f t="shared" si="27"/>
        <v>-0.51451209018682686</v>
      </c>
      <c r="BR10" s="216">
        <f t="shared" si="28"/>
        <v>-0.55514605937929029</v>
      </c>
      <c r="BS10" s="216">
        <f t="shared" si="29"/>
        <v>-0.48869978045838897</v>
      </c>
      <c r="BT10" s="216">
        <f t="shared" si="30"/>
        <v>-0.44745933133475868</v>
      </c>
      <c r="BU10" s="216">
        <f t="shared" si="31"/>
        <v>-0.63949681575067541</v>
      </c>
      <c r="BV10" s="216">
        <f t="shared" si="32"/>
        <v>-0.70029185999299803</v>
      </c>
      <c r="BW10" s="216" t="e">
        <f t="shared" si="33"/>
        <v>#VALUE!</v>
      </c>
      <c r="BX10" s="216" t="e">
        <f t="shared" si="34"/>
        <v>#VALUE!</v>
      </c>
      <c r="BY10" s="216" t="e">
        <f t="shared" si="35"/>
        <v>#VALUE!</v>
      </c>
    </row>
    <row r="11" spans="1:77">
      <c r="A11" s="195" t="s">
        <v>44</v>
      </c>
      <c r="B11" s="197"/>
      <c r="C11" s="213" t="s">
        <v>28</v>
      </c>
      <c r="D11" s="216">
        <v>0.6194153</v>
      </c>
      <c r="E11" s="216">
        <v>0.61924080000000004</v>
      </c>
      <c r="F11" s="216">
        <v>0.54043719999999995</v>
      </c>
      <c r="G11" s="216">
        <v>0.50757549999999996</v>
      </c>
      <c r="H11" s="216">
        <v>0.52850620000000004</v>
      </c>
      <c r="I11" s="216">
        <v>0.53756329999999997</v>
      </c>
      <c r="J11" s="216">
        <v>0.51963459999999995</v>
      </c>
      <c r="K11" s="216">
        <v>0.52719990000000005</v>
      </c>
      <c r="L11" s="216">
        <v>0.55516589999999999</v>
      </c>
      <c r="M11" s="216">
        <v>0.55487600000000004</v>
      </c>
      <c r="N11" s="216">
        <v>0.5630674</v>
      </c>
      <c r="O11" s="216">
        <v>0.57109330000000003</v>
      </c>
      <c r="P11" s="216">
        <v>0.58976969999999995</v>
      </c>
      <c r="Q11" s="216">
        <v>0.59594069999999999</v>
      </c>
      <c r="R11" s="216">
        <v>0.56884670000000004</v>
      </c>
      <c r="S11" s="216">
        <v>0.57055719999999999</v>
      </c>
      <c r="T11" s="216">
        <v>0.51533039999999997</v>
      </c>
      <c r="U11" s="216">
        <v>0.51297700000000002</v>
      </c>
      <c r="V11" s="216">
        <v>0.4800159</v>
      </c>
      <c r="W11" s="216">
        <v>0.4231898</v>
      </c>
      <c r="X11" s="216">
        <v>0.4147555</v>
      </c>
      <c r="Y11" s="216">
        <v>0.4142633</v>
      </c>
      <c r="Z11" s="216">
        <v>0.43693349999999997</v>
      </c>
      <c r="AA11" s="216">
        <v>0.42331360000000001</v>
      </c>
      <c r="AB11" s="216">
        <v>0.40678819999999999</v>
      </c>
      <c r="AC11" s="216">
        <v>0.4275949</v>
      </c>
      <c r="AD11" s="216">
        <v>0.44074390000000002</v>
      </c>
      <c r="AE11" s="216">
        <v>0.44213249999999998</v>
      </c>
      <c r="AF11" s="216">
        <v>0.46289039999999998</v>
      </c>
      <c r="AG11" s="216">
        <v>0.45342009999999999</v>
      </c>
      <c r="AH11" s="216">
        <v>0.45706770000000002</v>
      </c>
      <c r="AI11" s="216" t="s">
        <v>89</v>
      </c>
      <c r="AJ11" s="216" t="s">
        <v>89</v>
      </c>
      <c r="AK11" s="216" t="s">
        <v>89</v>
      </c>
      <c r="AL11" s="216" t="s">
        <v>89</v>
      </c>
      <c r="AN11" s="195" t="s">
        <v>44</v>
      </c>
      <c r="AO11" s="197"/>
      <c r="AP11" s="213" t="s">
        <v>28</v>
      </c>
      <c r="AQ11" s="216">
        <f t="shared" si="1"/>
        <v>-1.1025923458006497</v>
      </c>
      <c r="AR11" s="216">
        <f t="shared" si="2"/>
        <v>-1.1591239472896078</v>
      </c>
      <c r="AS11" s="216">
        <f t="shared" si="3"/>
        <v>-1.2865797222831006</v>
      </c>
      <c r="AT11" s="216">
        <f t="shared" si="4"/>
        <v>-1.4064121075543485</v>
      </c>
      <c r="AU11" s="216">
        <f t="shared" si="5"/>
        <v>-1.3296857583396937</v>
      </c>
      <c r="AV11" s="216">
        <f t="shared" si="6"/>
        <v>-1.3279553477322181</v>
      </c>
      <c r="AW11" s="216">
        <f t="shared" si="7"/>
        <v>-1.3655995397462999</v>
      </c>
      <c r="AX11" s="216">
        <f t="shared" si="8"/>
        <v>-1.3822622602571024</v>
      </c>
      <c r="AY11" s="216">
        <f t="shared" si="9"/>
        <v>-1.3901608350017138</v>
      </c>
      <c r="AZ11" s="216">
        <f t="shared" si="10"/>
        <v>-1.3964826428577297</v>
      </c>
      <c r="BA11" s="216">
        <f t="shared" si="11"/>
        <v>-1.544428179405984</v>
      </c>
      <c r="BB11" s="216">
        <f t="shared" si="12"/>
        <v>-1.567208553853136</v>
      </c>
      <c r="BC11" s="216">
        <f t="shared" si="13"/>
        <v>-1.5269069227143905</v>
      </c>
      <c r="BD11" s="216">
        <f t="shared" si="14"/>
        <v>-1.4505383271188821</v>
      </c>
      <c r="BE11" s="216">
        <f t="shared" si="15"/>
        <v>-1.5687700939410165</v>
      </c>
      <c r="BF11" s="216">
        <f t="shared" si="16"/>
        <v>-1.5153092923170537</v>
      </c>
      <c r="BG11" s="216">
        <f t="shared" si="17"/>
        <v>-1.4969791292302543</v>
      </c>
      <c r="BH11" s="216">
        <f t="shared" si="18"/>
        <v>-1.5081215816475066</v>
      </c>
      <c r="BI11" s="216">
        <f t="shared" si="19"/>
        <v>-1.5328551490725846</v>
      </c>
      <c r="BJ11" s="216">
        <f t="shared" si="20"/>
        <v>-1.6032426569243876</v>
      </c>
      <c r="BK11" s="216">
        <f t="shared" si="21"/>
        <v>-1.7695260813412661</v>
      </c>
      <c r="BL11" s="216">
        <f t="shared" si="22"/>
        <v>-1.7710015213822763</v>
      </c>
      <c r="BM11" s="216">
        <f t="shared" si="23"/>
        <v>-1.7347745481296768</v>
      </c>
      <c r="BN11" s="216">
        <f t="shared" si="24"/>
        <v>-1.6899205892146703</v>
      </c>
      <c r="BO11" s="216">
        <f t="shared" si="25"/>
        <v>-1.6962359566145959</v>
      </c>
      <c r="BP11" s="216">
        <f t="shared" si="26"/>
        <v>-1.6551630787348908</v>
      </c>
      <c r="BQ11" s="216">
        <f t="shared" si="27"/>
        <v>-1.6667258792993442</v>
      </c>
      <c r="BR11" s="216">
        <f t="shared" si="28"/>
        <v>-1.6297655652656944</v>
      </c>
      <c r="BS11" s="216">
        <f t="shared" si="29"/>
        <v>-1.6206949547161964</v>
      </c>
      <c r="BT11" s="216">
        <f t="shared" si="30"/>
        <v>-1.744558774392331</v>
      </c>
      <c r="BU11" s="216">
        <f t="shared" si="31"/>
        <v>-1.720244404444911</v>
      </c>
      <c r="BV11" s="216" t="e">
        <f t="shared" si="32"/>
        <v>#VALUE!</v>
      </c>
      <c r="BW11" s="216" t="e">
        <f t="shared" si="33"/>
        <v>#VALUE!</v>
      </c>
      <c r="BX11" s="216" t="e">
        <f t="shared" si="34"/>
        <v>#VALUE!</v>
      </c>
      <c r="BY11" s="216" t="e">
        <f t="shared" si="35"/>
        <v>#VALUE!</v>
      </c>
    </row>
    <row r="12" spans="1:77">
      <c r="A12" s="195" t="s">
        <v>6</v>
      </c>
      <c r="B12" s="197"/>
      <c r="C12" s="213" t="s">
        <v>28</v>
      </c>
      <c r="D12" s="216">
        <v>0.55832959999999998</v>
      </c>
      <c r="E12" s="216">
        <v>0.56763529999999995</v>
      </c>
      <c r="F12" s="216">
        <v>0.57749810000000001</v>
      </c>
      <c r="G12" s="216">
        <v>0.58062879999999994</v>
      </c>
      <c r="H12" s="216">
        <v>0.5839491</v>
      </c>
      <c r="I12" s="216">
        <v>0.59684079999999995</v>
      </c>
      <c r="J12" s="216">
        <v>0.60720629999999998</v>
      </c>
      <c r="K12" s="216">
        <v>0.60843510000000001</v>
      </c>
      <c r="L12" s="216">
        <v>0.61312540000000004</v>
      </c>
      <c r="M12" s="216">
        <v>0.65262189999999998</v>
      </c>
      <c r="N12" s="216">
        <v>0.66037330000000005</v>
      </c>
      <c r="O12" s="216">
        <v>0.76663999999999999</v>
      </c>
      <c r="P12" s="216">
        <v>0.85046690000000003</v>
      </c>
      <c r="Q12" s="216">
        <v>0.86780650000000004</v>
      </c>
      <c r="R12" s="216">
        <v>0.99225300000000005</v>
      </c>
      <c r="S12" s="216">
        <v>1.0043800000000001</v>
      </c>
      <c r="T12" s="216">
        <v>0.97150159999999997</v>
      </c>
      <c r="U12" s="216">
        <v>0.96550020000000003</v>
      </c>
      <c r="V12" s="216">
        <v>1.0427219999999999</v>
      </c>
      <c r="W12" s="216">
        <v>1.1360870000000001</v>
      </c>
      <c r="X12" s="216">
        <v>1.134015</v>
      </c>
      <c r="Y12" s="216">
        <v>1.15584</v>
      </c>
      <c r="Z12" s="216">
        <v>1.2521949999999999</v>
      </c>
      <c r="AA12" s="216">
        <v>1.2614909999999999</v>
      </c>
      <c r="AB12" s="216">
        <v>1.2470650000000001</v>
      </c>
      <c r="AC12" s="216">
        <v>1.3381270000000001</v>
      </c>
      <c r="AD12" s="216">
        <v>1.386514</v>
      </c>
      <c r="AE12" s="216">
        <v>1.4420649999999999</v>
      </c>
      <c r="AF12" s="216">
        <v>1.504713</v>
      </c>
      <c r="AG12" s="216">
        <v>1.568708</v>
      </c>
      <c r="AH12" s="216">
        <v>1.6895039999999999</v>
      </c>
      <c r="AI12" s="216">
        <v>1.6328720000000001</v>
      </c>
      <c r="AJ12" s="216">
        <v>1.8192919999999999</v>
      </c>
      <c r="AK12" s="216">
        <v>1.8384229999999999</v>
      </c>
      <c r="AL12" s="216">
        <v>1.818999</v>
      </c>
      <c r="AN12" s="195" t="s">
        <v>6</v>
      </c>
      <c r="AO12" s="197"/>
      <c r="AP12" s="213" t="s">
        <v>28</v>
      </c>
      <c r="AQ12" s="216">
        <f t="shared" si="1"/>
        <v>-1.2062948269846174</v>
      </c>
      <c r="AR12" s="216">
        <f t="shared" si="2"/>
        <v>-1.2460231267310971</v>
      </c>
      <c r="AS12" s="216">
        <f t="shared" si="3"/>
        <v>-1.2259012840504588</v>
      </c>
      <c r="AT12" s="216">
        <f t="shared" si="4"/>
        <v>-1.2863453711786774</v>
      </c>
      <c r="AU12" s="216">
        <f t="shared" si="5"/>
        <v>-1.2391899528440951</v>
      </c>
      <c r="AV12" s="216">
        <f t="shared" si="6"/>
        <v>-1.2313895465674287</v>
      </c>
      <c r="AW12" s="216">
        <f t="shared" si="7"/>
        <v>-1.222678226475107</v>
      </c>
      <c r="AX12" s="216">
        <f t="shared" si="8"/>
        <v>-1.2503276666001042</v>
      </c>
      <c r="AY12" s="216">
        <f t="shared" si="9"/>
        <v>-1.2954868154144228</v>
      </c>
      <c r="AZ12" s="216">
        <f t="shared" si="10"/>
        <v>-1.2357961246994964</v>
      </c>
      <c r="BA12" s="216">
        <f t="shared" si="11"/>
        <v>-1.3694230553337881</v>
      </c>
      <c r="BB12" s="216">
        <f t="shared" si="12"/>
        <v>-1.2095221764349067</v>
      </c>
      <c r="BC12" s="216">
        <f t="shared" si="13"/>
        <v>-1.0662666746945799</v>
      </c>
      <c r="BD12" s="216">
        <f t="shared" si="14"/>
        <v>-1.0235299320537554</v>
      </c>
      <c r="BE12" s="216">
        <f t="shared" si="15"/>
        <v>-0.86325625904462344</v>
      </c>
      <c r="BF12" s="216">
        <f t="shared" si="16"/>
        <v>-0.79382570716355938</v>
      </c>
      <c r="BG12" s="216">
        <f t="shared" si="17"/>
        <v>-0.8114637105676884</v>
      </c>
      <c r="BH12" s="216">
        <f t="shared" si="18"/>
        <v>-0.85003440036484545</v>
      </c>
      <c r="BI12" s="216">
        <f t="shared" si="19"/>
        <v>-0.73019874416126773</v>
      </c>
      <c r="BJ12" s="216">
        <f t="shared" si="20"/>
        <v>-0.61972937914685389</v>
      </c>
      <c r="BK12" s="216">
        <f t="shared" si="21"/>
        <v>-0.766955891713198</v>
      </c>
      <c r="BL12" s="216">
        <f t="shared" si="22"/>
        <v>-0.76931976098356758</v>
      </c>
      <c r="BM12" s="216">
        <f t="shared" si="23"/>
        <v>-0.67798174879297857</v>
      </c>
      <c r="BN12" s="216">
        <f t="shared" si="24"/>
        <v>-0.65694393568466702</v>
      </c>
      <c r="BO12" s="216">
        <f t="shared" si="25"/>
        <v>-0.64268188207192467</v>
      </c>
      <c r="BP12" s="216">
        <f t="shared" si="26"/>
        <v>-0.5502580195275607</v>
      </c>
      <c r="BQ12" s="216">
        <f t="shared" si="27"/>
        <v>-0.52337221277051782</v>
      </c>
      <c r="BR12" s="216">
        <f t="shared" si="28"/>
        <v>-0.47936645570767472</v>
      </c>
      <c r="BS12" s="216">
        <f t="shared" si="29"/>
        <v>-0.44709406439589416</v>
      </c>
      <c r="BT12" s="216">
        <f t="shared" si="30"/>
        <v>-0.51047749637163808</v>
      </c>
      <c r="BU12" s="216">
        <f t="shared" si="31"/>
        <v>-0.42637470016757195</v>
      </c>
      <c r="BV12" s="216">
        <f t="shared" si="32"/>
        <v>-0.56261315992371208</v>
      </c>
      <c r="BW12" s="216">
        <f t="shared" si="33"/>
        <v>-0.55519855791473549</v>
      </c>
      <c r="BX12" s="216">
        <f t="shared" si="34"/>
        <v>-0.5587882313732464</v>
      </c>
      <c r="BY12" s="216">
        <f t="shared" si="35"/>
        <v>-0.56611795762220107</v>
      </c>
    </row>
    <row r="13" spans="1:77">
      <c r="A13" s="195" t="s">
        <v>7</v>
      </c>
      <c r="B13" s="197"/>
      <c r="C13" s="213" t="s">
        <v>28</v>
      </c>
      <c r="D13" s="216">
        <v>1.2886120000000001</v>
      </c>
      <c r="E13" s="216">
        <v>1.3993279999999999</v>
      </c>
      <c r="F13" s="216">
        <v>1.3417699999999999</v>
      </c>
      <c r="G13" s="216">
        <v>1.5452239999999999</v>
      </c>
      <c r="H13" s="216">
        <v>1.4302349999999999</v>
      </c>
      <c r="I13" s="216">
        <v>1.4286350000000001</v>
      </c>
      <c r="J13" s="216">
        <v>1.371068</v>
      </c>
      <c r="K13" s="216">
        <v>1.3696029999999999</v>
      </c>
      <c r="L13" s="216">
        <v>1.2118310000000001</v>
      </c>
      <c r="M13" s="216">
        <v>1.188993</v>
      </c>
      <c r="N13" s="216">
        <v>1.494551</v>
      </c>
      <c r="O13" s="216">
        <v>1.5300830000000001</v>
      </c>
      <c r="P13" s="216">
        <v>1.6853020000000001</v>
      </c>
      <c r="Q13" s="216">
        <v>1.6104529999999999</v>
      </c>
      <c r="R13" s="216">
        <v>1.646957</v>
      </c>
      <c r="S13" s="216">
        <v>1.5983369999999999</v>
      </c>
      <c r="T13" s="216">
        <v>1.5584690000000001</v>
      </c>
      <c r="U13" s="216">
        <v>1.5182169999999999</v>
      </c>
      <c r="V13" s="216">
        <v>1.6210770000000001</v>
      </c>
      <c r="W13" s="216">
        <v>1.5347139999999999</v>
      </c>
      <c r="X13" s="216">
        <v>1.7206630000000001</v>
      </c>
      <c r="Y13" s="216">
        <v>1.7736700000000001</v>
      </c>
      <c r="Z13" s="216">
        <v>1.8629150000000001</v>
      </c>
      <c r="AA13" s="216">
        <v>1.811763</v>
      </c>
      <c r="AB13" s="216">
        <v>1.7537020000000001</v>
      </c>
      <c r="AC13" s="216">
        <v>1.6380239999999999</v>
      </c>
      <c r="AD13" s="216">
        <v>1.600654</v>
      </c>
      <c r="AE13" s="216">
        <v>1.676213</v>
      </c>
      <c r="AF13" s="216">
        <v>1.743652</v>
      </c>
      <c r="AG13" s="216">
        <v>2.009093</v>
      </c>
      <c r="AH13" s="216">
        <v>2.1789350000000001</v>
      </c>
      <c r="AI13" s="216">
        <v>1.8991880000000001</v>
      </c>
      <c r="AJ13" s="216">
        <v>1.9315450000000001</v>
      </c>
      <c r="AK13" s="216">
        <v>2.0635759999999999</v>
      </c>
      <c r="AL13" s="216">
        <v>2.0905809999999998</v>
      </c>
      <c r="AN13" s="195" t="s">
        <v>7</v>
      </c>
      <c r="AO13" s="197"/>
      <c r="AP13" s="213" t="s">
        <v>28</v>
      </c>
      <c r="AQ13" s="216">
        <f t="shared" si="1"/>
        <v>3.3473184922963028E-2</v>
      </c>
      <c r="AR13" s="216">
        <f t="shared" si="2"/>
        <v>0.15447513755229617</v>
      </c>
      <c r="AS13" s="216">
        <f t="shared" si="3"/>
        <v>2.541277678167405E-2</v>
      </c>
      <c r="AT13" s="216">
        <f t="shared" si="4"/>
        <v>0.2990148738429414</v>
      </c>
      <c r="AU13" s="216">
        <f t="shared" si="5"/>
        <v>0.14214695774441474</v>
      </c>
      <c r="AV13" s="216">
        <f t="shared" si="6"/>
        <v>0.1236418452292101</v>
      </c>
      <c r="AW13" s="216">
        <f t="shared" si="7"/>
        <v>2.3981565690237214E-2</v>
      </c>
      <c r="AX13" s="216">
        <f t="shared" si="8"/>
        <v>-1.4110145239280359E-2</v>
      </c>
      <c r="AY13" s="216">
        <f t="shared" si="9"/>
        <v>-0.31753038546901508</v>
      </c>
      <c r="AZ13" s="216">
        <f t="shared" si="10"/>
        <v>-0.35404451670671533</v>
      </c>
      <c r="BA13" s="216">
        <f t="shared" si="11"/>
        <v>0.13084950662554698</v>
      </c>
      <c r="BB13" s="216">
        <f t="shared" si="12"/>
        <v>0.18693790719373751</v>
      </c>
      <c r="BC13" s="216">
        <f t="shared" si="13"/>
        <v>0.408849465868661</v>
      </c>
      <c r="BD13" s="216">
        <f t="shared" si="14"/>
        <v>0.14291428441530232</v>
      </c>
      <c r="BE13" s="216">
        <f t="shared" si="15"/>
        <v>0.22766451790651798</v>
      </c>
      <c r="BF13" s="216">
        <f t="shared" si="16"/>
        <v>0.19397444023997451</v>
      </c>
      <c r="BG13" s="216">
        <f t="shared" si="17"/>
        <v>7.060688694543367E-2</v>
      </c>
      <c r="BH13" s="216">
        <f t="shared" si="18"/>
        <v>-4.6239498888916056E-2</v>
      </c>
      <c r="BI13" s="216">
        <f t="shared" si="19"/>
        <v>9.4779597218868E-2</v>
      </c>
      <c r="BJ13" s="216">
        <f t="shared" si="20"/>
        <v>-6.9783401829752942E-2</v>
      </c>
      <c r="BK13" s="216">
        <f t="shared" si="21"/>
        <v>5.0768165605373346E-2</v>
      </c>
      <c r="BL13" s="216">
        <f t="shared" si="22"/>
        <v>6.5211639513689537E-2</v>
      </c>
      <c r="BM13" s="216">
        <f t="shared" si="23"/>
        <v>0.11367160220042477</v>
      </c>
      <c r="BN13" s="216">
        <f t="shared" si="24"/>
        <v>2.1215758302861216E-2</v>
      </c>
      <c r="BO13" s="216">
        <f t="shared" si="25"/>
        <v>-7.4513536745260175E-3</v>
      </c>
      <c r="BP13" s="216">
        <f t="shared" si="26"/>
        <v>-0.1863414562992016</v>
      </c>
      <c r="BQ13" s="216">
        <f t="shared" si="27"/>
        <v>-0.26449560612955625</v>
      </c>
      <c r="BR13" s="216">
        <f t="shared" si="28"/>
        <v>-0.20998462172908988</v>
      </c>
      <c r="BS13" s="216">
        <f t="shared" si="29"/>
        <v>-0.1779320946591629</v>
      </c>
      <c r="BT13" s="216">
        <f t="shared" si="30"/>
        <v>-2.3185485384033127E-2</v>
      </c>
      <c r="BU13" s="216">
        <f t="shared" si="31"/>
        <v>8.7453027264801336E-2</v>
      </c>
      <c r="BV13" s="216">
        <f t="shared" si="32"/>
        <v>-0.296446599573151</v>
      </c>
      <c r="BW13" s="216">
        <f t="shared" si="33"/>
        <v>-0.44640070872277476</v>
      </c>
      <c r="BX13" s="216">
        <f t="shared" si="34"/>
        <v>-0.3489898570092525</v>
      </c>
      <c r="BY13" s="216">
        <f t="shared" si="35"/>
        <v>-0.30523487759306073</v>
      </c>
    </row>
    <row r="14" spans="1:77">
      <c r="A14" s="195" t="s">
        <v>9</v>
      </c>
      <c r="B14" s="197"/>
      <c r="C14" s="213" t="s">
        <v>28</v>
      </c>
      <c r="D14" s="216" t="s">
        <v>89</v>
      </c>
      <c r="E14" s="216" t="s">
        <v>89</v>
      </c>
      <c r="F14" s="216" t="s">
        <v>89</v>
      </c>
      <c r="G14" s="216" t="s">
        <v>89</v>
      </c>
      <c r="H14" s="216" t="s">
        <v>89</v>
      </c>
      <c r="I14" s="216" t="s">
        <v>89</v>
      </c>
      <c r="J14" s="216" t="s">
        <v>89</v>
      </c>
      <c r="K14" s="216" t="s">
        <v>89</v>
      </c>
      <c r="L14" s="216" t="s">
        <v>89</v>
      </c>
      <c r="M14" s="216" t="s">
        <v>89</v>
      </c>
      <c r="N14" s="216" t="s">
        <v>89</v>
      </c>
      <c r="O14" s="216" t="s">
        <v>89</v>
      </c>
      <c r="P14" s="216" t="s">
        <v>89</v>
      </c>
      <c r="Q14" s="216" t="s">
        <v>89</v>
      </c>
      <c r="R14" s="216" t="s">
        <v>89</v>
      </c>
      <c r="S14" s="216">
        <v>0.75926079999999996</v>
      </c>
      <c r="T14" s="216">
        <v>0.73112460000000001</v>
      </c>
      <c r="U14" s="216">
        <v>0.78665770000000002</v>
      </c>
      <c r="V14" s="216">
        <v>0.8552379</v>
      </c>
      <c r="W14" s="216">
        <v>0.90540220000000005</v>
      </c>
      <c r="X14" s="216">
        <v>1.1691009999999999</v>
      </c>
      <c r="Y14" s="216">
        <v>1.2571079999999999</v>
      </c>
      <c r="Z14" s="216">
        <v>1.109772</v>
      </c>
      <c r="AA14" s="216">
        <v>0.91769520000000004</v>
      </c>
      <c r="AB14" s="216">
        <v>0.88815140000000004</v>
      </c>
      <c r="AC14" s="216">
        <v>0.99261880000000002</v>
      </c>
      <c r="AD14" s="216">
        <v>0.98505940000000003</v>
      </c>
      <c r="AE14" s="216">
        <v>0.8745404</v>
      </c>
      <c r="AF14" s="216">
        <v>0.91176950000000001</v>
      </c>
      <c r="AG14" s="216">
        <v>0.83074709999999996</v>
      </c>
      <c r="AH14" s="216">
        <v>0.84349070000000004</v>
      </c>
      <c r="AI14" s="216">
        <v>0.8509177</v>
      </c>
      <c r="AJ14" s="216">
        <v>0.89559529999999998</v>
      </c>
      <c r="AK14" s="216">
        <v>0.85275409999999996</v>
      </c>
      <c r="AL14" s="216">
        <v>0.86253869999999999</v>
      </c>
      <c r="AN14" s="195" t="s">
        <v>9</v>
      </c>
      <c r="AO14" s="197"/>
      <c r="AP14" s="213" t="s">
        <v>28</v>
      </c>
      <c r="AQ14" s="216" t="e">
        <f t="shared" si="1"/>
        <v>#VALUE!</v>
      </c>
      <c r="AR14" s="216" t="e">
        <f t="shared" si="2"/>
        <v>#VALUE!</v>
      </c>
      <c r="AS14" s="216" t="e">
        <f t="shared" si="3"/>
        <v>#VALUE!</v>
      </c>
      <c r="AT14" s="216" t="e">
        <f t="shared" si="4"/>
        <v>#VALUE!</v>
      </c>
      <c r="AU14" s="216" t="e">
        <f t="shared" si="5"/>
        <v>#VALUE!</v>
      </c>
      <c r="AV14" s="216" t="e">
        <f t="shared" si="6"/>
        <v>#VALUE!</v>
      </c>
      <c r="AW14" s="216" t="e">
        <f t="shared" si="7"/>
        <v>#VALUE!</v>
      </c>
      <c r="AX14" s="216" t="e">
        <f t="shared" si="8"/>
        <v>#VALUE!</v>
      </c>
      <c r="AY14" s="216" t="e">
        <f t="shared" si="9"/>
        <v>#VALUE!</v>
      </c>
      <c r="AZ14" s="216" t="e">
        <f t="shared" si="10"/>
        <v>#VALUE!</v>
      </c>
      <c r="BA14" s="216" t="e">
        <f t="shared" si="11"/>
        <v>#VALUE!</v>
      </c>
      <c r="BB14" s="216" t="e">
        <f t="shared" si="12"/>
        <v>#VALUE!</v>
      </c>
      <c r="BC14" s="216" t="e">
        <f t="shared" si="13"/>
        <v>#VALUE!</v>
      </c>
      <c r="BD14" s="216" t="e">
        <f t="shared" si="14"/>
        <v>#VALUE!</v>
      </c>
      <c r="BE14" s="216" t="e">
        <f t="shared" si="15"/>
        <v>#VALUE!</v>
      </c>
      <c r="BF14" s="216">
        <f t="shared" si="16"/>
        <v>-1.2014794293882936</v>
      </c>
      <c r="BG14" s="216">
        <f t="shared" si="17"/>
        <v>-1.1726924330119191</v>
      </c>
      <c r="BH14" s="216">
        <f t="shared" si="18"/>
        <v>-1.110118207600683</v>
      </c>
      <c r="BI14" s="216">
        <f t="shared" si="19"/>
        <v>-0.99763020382384071</v>
      </c>
      <c r="BJ14" s="216">
        <f t="shared" si="20"/>
        <v>-0.93798222651594831</v>
      </c>
      <c r="BK14" s="216">
        <f t="shared" si="21"/>
        <v>-0.71804979082292075</v>
      </c>
      <c r="BL14" s="216">
        <f t="shared" si="22"/>
        <v>-0.63253241516747549</v>
      </c>
      <c r="BM14" s="216">
        <f t="shared" si="23"/>
        <v>-0.86259932347291934</v>
      </c>
      <c r="BN14" s="216">
        <f t="shared" si="24"/>
        <v>-1.0806406793354384</v>
      </c>
      <c r="BO14" s="216">
        <f t="shared" si="25"/>
        <v>-1.0926941705092332</v>
      </c>
      <c r="BP14" s="216">
        <f t="shared" si="26"/>
        <v>-0.96952248936626062</v>
      </c>
      <c r="BQ14" s="216">
        <f t="shared" si="27"/>
        <v>-1.0086958541658879</v>
      </c>
      <c r="BR14" s="216">
        <f t="shared" si="28"/>
        <v>-1.1322903225609586</v>
      </c>
      <c r="BS14" s="216">
        <f t="shared" si="29"/>
        <v>-1.1150379345995507</v>
      </c>
      <c r="BT14" s="216">
        <f t="shared" si="30"/>
        <v>-1.3270413007501316</v>
      </c>
      <c r="BU14" s="216">
        <f t="shared" si="31"/>
        <v>-1.314559329495429</v>
      </c>
      <c r="BV14" s="216">
        <f t="shared" si="32"/>
        <v>-1.344128676762095</v>
      </c>
      <c r="BW14" s="216">
        <f t="shared" si="33"/>
        <v>-1.4504638449512652</v>
      </c>
      <c r="BX14" s="216">
        <f t="shared" si="34"/>
        <v>-1.4772380538546088</v>
      </c>
      <c r="BY14" s="216">
        <f t="shared" si="35"/>
        <v>-1.4848986904748784</v>
      </c>
    </row>
    <row r="15" spans="1:77">
      <c r="A15" s="195" t="s">
        <v>25</v>
      </c>
      <c r="B15" s="197"/>
      <c r="C15" s="213" t="s">
        <v>28</v>
      </c>
      <c r="D15" s="216">
        <v>0.56470940000000003</v>
      </c>
      <c r="E15" s="216">
        <v>0.59009020000000001</v>
      </c>
      <c r="F15" s="216">
        <v>0.58115459999999997</v>
      </c>
      <c r="G15" s="216">
        <v>0.60560829999999999</v>
      </c>
      <c r="H15" s="216">
        <v>0.694295</v>
      </c>
      <c r="I15" s="216">
        <v>0.65307360000000003</v>
      </c>
      <c r="J15" s="216">
        <v>0.76743570000000005</v>
      </c>
      <c r="K15" s="216">
        <v>0.81855319999999998</v>
      </c>
      <c r="L15" s="216">
        <v>0.81548140000000002</v>
      </c>
      <c r="M15" s="216">
        <v>0.78801889999999997</v>
      </c>
      <c r="N15" s="216">
        <v>0.75554670000000002</v>
      </c>
      <c r="O15" s="216">
        <v>0.83428279999999999</v>
      </c>
      <c r="P15" s="216">
        <v>0.82704350000000004</v>
      </c>
      <c r="Q15" s="216">
        <v>0.90344579999999997</v>
      </c>
      <c r="R15" s="216">
        <v>0.83992330000000004</v>
      </c>
      <c r="S15" s="216">
        <v>0.81554970000000004</v>
      </c>
      <c r="T15" s="216">
        <v>0.87374479999999999</v>
      </c>
      <c r="U15" s="216">
        <v>0.87399269999999996</v>
      </c>
      <c r="V15" s="216">
        <v>0.9350328</v>
      </c>
      <c r="W15" s="216">
        <v>0.89715929999999999</v>
      </c>
      <c r="X15" s="216">
        <v>0.99472499999999997</v>
      </c>
      <c r="Y15" s="216">
        <v>0.99959339999999997</v>
      </c>
      <c r="Z15" s="216">
        <v>1.0141150000000001</v>
      </c>
      <c r="AA15" s="216">
        <v>0.98791680000000004</v>
      </c>
      <c r="AB15" s="216">
        <v>1.016165</v>
      </c>
      <c r="AC15" s="216">
        <v>1.0260130000000001</v>
      </c>
      <c r="AD15" s="216">
        <v>1.0211159999999999</v>
      </c>
      <c r="AE15" s="216">
        <v>1.053993</v>
      </c>
      <c r="AF15" s="216">
        <v>1.0485819999999999</v>
      </c>
      <c r="AG15" s="216">
        <v>1.167063</v>
      </c>
      <c r="AH15" s="216">
        <v>1.112584</v>
      </c>
      <c r="AI15" s="216">
        <v>1.1296189999999999</v>
      </c>
      <c r="AJ15" s="216">
        <v>1.1643790000000001</v>
      </c>
      <c r="AK15" s="216">
        <v>1.120487</v>
      </c>
      <c r="AL15" s="216">
        <v>1.206755</v>
      </c>
      <c r="AN15" s="195" t="s">
        <v>25</v>
      </c>
      <c r="AO15" s="197"/>
      <c r="AP15" s="213" t="s">
        <v>28</v>
      </c>
      <c r="AQ15" s="216">
        <f t="shared" si="1"/>
        <v>-1.1954641237356167</v>
      </c>
      <c r="AR15" s="216">
        <f t="shared" si="2"/>
        <v>-1.2082110256093037</v>
      </c>
      <c r="AS15" s="216">
        <f t="shared" si="3"/>
        <v>-1.2199146320965761</v>
      </c>
      <c r="AT15" s="216">
        <f t="shared" si="4"/>
        <v>-1.2452903190277673</v>
      </c>
      <c r="AU15" s="216">
        <f t="shared" si="5"/>
        <v>-1.0590795851750738</v>
      </c>
      <c r="AV15" s="216">
        <f t="shared" si="6"/>
        <v>-1.1397837031405063</v>
      </c>
      <c r="AW15" s="216">
        <f t="shared" si="7"/>
        <v>-0.96117598005696903</v>
      </c>
      <c r="AX15" s="216">
        <f t="shared" si="8"/>
        <v>-0.90907355331570827</v>
      </c>
      <c r="AY15" s="216">
        <f t="shared" si="9"/>
        <v>-0.96494814776535975</v>
      </c>
      <c r="AZ15" s="216">
        <f t="shared" si="10"/>
        <v>-1.0132141800954739</v>
      </c>
      <c r="BA15" s="216">
        <f t="shared" si="11"/>
        <v>-1.1982532426567283</v>
      </c>
      <c r="BB15" s="216">
        <f t="shared" si="12"/>
        <v>-1.0857926116280046</v>
      </c>
      <c r="BC15" s="216">
        <f t="shared" si="13"/>
        <v>-1.1076547708669484</v>
      </c>
      <c r="BD15" s="216">
        <f t="shared" si="14"/>
        <v>-0.96755275399662377</v>
      </c>
      <c r="BE15" s="216">
        <f t="shared" si="15"/>
        <v>-1.1170803301924006</v>
      </c>
      <c r="BF15" s="216">
        <f t="shared" si="16"/>
        <v>-1.1078662827847805</v>
      </c>
      <c r="BG15" s="216">
        <f t="shared" si="17"/>
        <v>-0.95836863064837896</v>
      </c>
      <c r="BH15" s="216">
        <f t="shared" si="18"/>
        <v>-0.98311025756116854</v>
      </c>
      <c r="BI15" s="216">
        <f t="shared" si="19"/>
        <v>-0.88380899668878743</v>
      </c>
      <c r="BJ15" s="216">
        <f t="shared" si="20"/>
        <v>-0.94935413483231224</v>
      </c>
      <c r="BK15" s="216">
        <f t="shared" si="21"/>
        <v>-0.96111113292070882</v>
      </c>
      <c r="BL15" s="216">
        <f t="shared" si="22"/>
        <v>-0.98036923077450477</v>
      </c>
      <c r="BM15" s="216">
        <f t="shared" si="23"/>
        <v>-0.98659589243410595</v>
      </c>
      <c r="BN15" s="216">
        <f t="shared" si="24"/>
        <v>-0.99409900763977777</v>
      </c>
      <c r="BO15" s="216">
        <f t="shared" si="25"/>
        <v>-0.93218843016643704</v>
      </c>
      <c r="BP15" s="216">
        <f t="shared" si="26"/>
        <v>-0.92899956817745089</v>
      </c>
      <c r="BQ15" s="216">
        <f t="shared" si="27"/>
        <v>-0.96510656559294283</v>
      </c>
      <c r="BR15" s="216">
        <f t="shared" si="28"/>
        <v>-0.9258342755299126</v>
      </c>
      <c r="BS15" s="216">
        <f t="shared" si="29"/>
        <v>-0.9609202644636311</v>
      </c>
      <c r="BT15" s="216">
        <f t="shared" si="30"/>
        <v>-0.95490316880170856</v>
      </c>
      <c r="BU15" s="216">
        <f t="shared" si="31"/>
        <v>-1.0320525025754386</v>
      </c>
      <c r="BV15" s="216">
        <f t="shared" si="32"/>
        <v>-1.0655837662564183</v>
      </c>
      <c r="BW15" s="216">
        <f t="shared" si="33"/>
        <v>-1.1899533155412971</v>
      </c>
      <c r="BX15" s="216">
        <f t="shared" si="34"/>
        <v>-1.2277635756830643</v>
      </c>
      <c r="BY15" s="216">
        <f t="shared" si="35"/>
        <v>-1.1542427245410731</v>
      </c>
    </row>
    <row r="16" spans="1:77">
      <c r="A16" s="195" t="s">
        <v>11</v>
      </c>
      <c r="B16" s="197"/>
      <c r="C16" s="213" t="s">
        <v>28</v>
      </c>
      <c r="D16" s="216">
        <v>1.4545319999999999</v>
      </c>
      <c r="E16" s="216">
        <v>1.7803519999999999</v>
      </c>
      <c r="F16" s="216">
        <v>1.8745019999999999</v>
      </c>
      <c r="G16" s="216">
        <v>2.0412149999999998</v>
      </c>
      <c r="H16" s="216">
        <v>2.0876169999999998</v>
      </c>
      <c r="I16" s="216">
        <v>2.114185</v>
      </c>
      <c r="J16" s="216">
        <v>2.153813</v>
      </c>
      <c r="K16" s="216">
        <v>2.1611410000000002</v>
      </c>
      <c r="L16" s="216">
        <v>2.1976939999999998</v>
      </c>
      <c r="M16" s="216">
        <v>2.2705150000000001</v>
      </c>
      <c r="N16" s="216">
        <v>2.0234990000000002</v>
      </c>
      <c r="O16" s="216">
        <v>2.0001679999999999</v>
      </c>
      <c r="P16" s="216">
        <v>2.0721780000000001</v>
      </c>
      <c r="Q16" s="216">
        <v>2.2357100000000001</v>
      </c>
      <c r="R16" s="216">
        <v>2.178633</v>
      </c>
      <c r="S16" s="216">
        <v>2.2439939999999998</v>
      </c>
      <c r="T16" s="216">
        <v>2.3405390000000001</v>
      </c>
      <c r="U16" s="216">
        <v>2.3456950000000001</v>
      </c>
      <c r="V16" s="216">
        <v>2.3564219999999998</v>
      </c>
      <c r="W16" s="216">
        <v>2.362876</v>
      </c>
      <c r="X16" s="216">
        <v>2.3402959999999999</v>
      </c>
      <c r="Y16" s="216">
        <v>2.4810430000000001</v>
      </c>
      <c r="Z16" s="216">
        <v>2.4938560000000001</v>
      </c>
      <c r="AA16" s="216">
        <v>2.6749290000000001</v>
      </c>
      <c r="AB16" s="216">
        <v>2.4987910000000002</v>
      </c>
      <c r="AC16" s="216">
        <v>2.6208260000000001</v>
      </c>
      <c r="AD16" s="216">
        <v>2.6249370000000001</v>
      </c>
      <c r="AE16" s="216">
        <v>2.5820650000000001</v>
      </c>
      <c r="AF16" s="216">
        <v>2.642312</v>
      </c>
      <c r="AG16" s="216">
        <v>2.8663820000000002</v>
      </c>
      <c r="AH16" s="216">
        <v>2.9801790000000001</v>
      </c>
      <c r="AI16" s="216">
        <v>2.9538859999999998</v>
      </c>
      <c r="AJ16" s="216">
        <v>3.0451519999999999</v>
      </c>
      <c r="AK16" s="216">
        <v>3.0589750000000002</v>
      </c>
      <c r="AL16" s="216">
        <v>3.0369139999999999</v>
      </c>
      <c r="AN16" s="195" t="s">
        <v>11</v>
      </c>
      <c r="AO16" s="197"/>
      <c r="AP16" s="213" t="s">
        <v>28</v>
      </c>
      <c r="AQ16" s="216">
        <f t="shared" si="1"/>
        <v>0.31514820343046857</v>
      </c>
      <c r="AR16" s="216">
        <f t="shared" si="2"/>
        <v>0.79608645703401781</v>
      </c>
      <c r="AS16" s="216">
        <f t="shared" si="3"/>
        <v>0.89763513934037065</v>
      </c>
      <c r="AT16" s="216">
        <f t="shared" si="4"/>
        <v>1.1142007811422081</v>
      </c>
      <c r="AU16" s="216">
        <f t="shared" si="5"/>
        <v>1.2151484350897135</v>
      </c>
      <c r="AV16" s="216">
        <f t="shared" si="6"/>
        <v>1.2404346416278689</v>
      </c>
      <c r="AW16" s="216">
        <f t="shared" si="7"/>
        <v>1.3014598304316982</v>
      </c>
      <c r="AX16" s="216">
        <f t="shared" si="8"/>
        <v>1.2714316444537745</v>
      </c>
      <c r="AY16" s="216">
        <f t="shared" si="9"/>
        <v>1.2928287958970337</v>
      </c>
      <c r="AZ16" s="216">
        <f t="shared" si="10"/>
        <v>1.4238919951216975</v>
      </c>
      <c r="BA16" s="216">
        <f t="shared" si="11"/>
        <v>1.0821650010379087</v>
      </c>
      <c r="BB16" s="216">
        <f t="shared" si="12"/>
        <v>1.0467990080389491</v>
      </c>
      <c r="BC16" s="216">
        <f t="shared" si="13"/>
        <v>1.092441988507616</v>
      </c>
      <c r="BD16" s="216">
        <f t="shared" si="14"/>
        <v>1.1249796566439385</v>
      </c>
      <c r="BE16" s="216">
        <f t="shared" si="15"/>
        <v>1.1135860870526897</v>
      </c>
      <c r="BF16" s="216">
        <f t="shared" si="16"/>
        <v>1.267756009902633</v>
      </c>
      <c r="BG16" s="216">
        <f t="shared" si="17"/>
        <v>1.2458696906328059</v>
      </c>
      <c r="BH16" s="216">
        <f t="shared" si="18"/>
        <v>1.15713010645599</v>
      </c>
      <c r="BI16" s="216">
        <f t="shared" si="19"/>
        <v>1.1436919407486645</v>
      </c>
      <c r="BJ16" s="216">
        <f t="shared" si="20"/>
        <v>1.072749242639601</v>
      </c>
      <c r="BK16" s="216">
        <f t="shared" si="21"/>
        <v>0.91446975635225769</v>
      </c>
      <c r="BL16" s="216">
        <f t="shared" si="22"/>
        <v>1.0206928889899956</v>
      </c>
      <c r="BM16" s="216">
        <f t="shared" si="23"/>
        <v>0.93153667445797117</v>
      </c>
      <c r="BN16" s="216">
        <f t="shared" si="24"/>
        <v>1.0849885659696854</v>
      </c>
      <c r="BO16" s="216">
        <f t="shared" si="25"/>
        <v>0.92675455543414442</v>
      </c>
      <c r="BP16" s="216">
        <f t="shared" si="26"/>
        <v>1.0062610911552843</v>
      </c>
      <c r="BQ16" s="216">
        <f t="shared" si="27"/>
        <v>0.97377331737854145</v>
      </c>
      <c r="BR16" s="216">
        <f t="shared" si="28"/>
        <v>0.83217705837566869</v>
      </c>
      <c r="BS16" s="216">
        <f t="shared" si="29"/>
        <v>0.834397812654465</v>
      </c>
      <c r="BT16" s="216">
        <f t="shared" si="30"/>
        <v>0.92541648972309576</v>
      </c>
      <c r="BU16" s="216">
        <f t="shared" si="31"/>
        <v>0.92863673577289418</v>
      </c>
      <c r="BV16" s="216">
        <f t="shared" si="32"/>
        <v>0.75765957079819746</v>
      </c>
      <c r="BW16" s="216">
        <f t="shared" si="33"/>
        <v>0.63292943341250507</v>
      </c>
      <c r="BX16" s="216">
        <f t="shared" si="34"/>
        <v>0.57852650761189561</v>
      </c>
      <c r="BY16" s="216">
        <f t="shared" si="35"/>
        <v>0.60381751826976049</v>
      </c>
    </row>
    <row r="17" spans="1:77">
      <c r="A17" s="217" t="s">
        <v>8</v>
      </c>
      <c r="B17" s="218"/>
      <c r="C17" s="213" t="s">
        <v>28</v>
      </c>
      <c r="D17" s="216">
        <v>1.139761</v>
      </c>
      <c r="E17" s="216">
        <v>1.176728</v>
      </c>
      <c r="F17" s="216">
        <v>1.2427760000000001</v>
      </c>
      <c r="G17" s="216">
        <v>1.248432</v>
      </c>
      <c r="H17" s="216">
        <v>1.267568</v>
      </c>
      <c r="I17" s="216">
        <v>1.2927090000000001</v>
      </c>
      <c r="J17" s="216">
        <v>1.3102180000000001</v>
      </c>
      <c r="K17" s="216">
        <v>1.369705</v>
      </c>
      <c r="L17" s="216">
        <v>1.3933390000000001</v>
      </c>
      <c r="M17" s="216">
        <v>1.3975709999999999</v>
      </c>
      <c r="N17" s="216">
        <v>1.4304060000000001</v>
      </c>
      <c r="O17" s="216">
        <v>1.6724829999999999</v>
      </c>
      <c r="P17" s="216">
        <v>1.705673</v>
      </c>
      <c r="Q17" s="216">
        <v>1.7344390000000001</v>
      </c>
      <c r="R17" s="216">
        <v>1.6978219999999999</v>
      </c>
      <c r="S17" s="216">
        <v>1.7816190000000001</v>
      </c>
      <c r="T17" s="216">
        <v>1.8250219999999999</v>
      </c>
      <c r="U17" s="216">
        <v>1.857966</v>
      </c>
      <c r="V17" s="216">
        <v>1.9271739999999999</v>
      </c>
      <c r="W17" s="216">
        <v>1.9396</v>
      </c>
      <c r="X17" s="216">
        <v>2.0371090000000001</v>
      </c>
      <c r="Y17" s="216">
        <v>2.1922709999999999</v>
      </c>
      <c r="Z17" s="216">
        <v>2.2448619999999999</v>
      </c>
      <c r="AA17" s="216">
        <v>2.255458</v>
      </c>
      <c r="AB17" s="216">
        <v>2.2491490000000001</v>
      </c>
      <c r="AC17" s="216">
        <v>2.3398310000000002</v>
      </c>
      <c r="AD17" s="216">
        <v>2.3638720000000002</v>
      </c>
      <c r="AE17" s="216">
        <v>2.4394239999999998</v>
      </c>
      <c r="AF17" s="216">
        <v>2.4830899999999998</v>
      </c>
      <c r="AG17" s="216">
        <v>2.4609719999999999</v>
      </c>
      <c r="AH17" s="216">
        <v>2.5610949999999999</v>
      </c>
      <c r="AI17" s="216">
        <v>2.4554239999999998</v>
      </c>
      <c r="AJ17" s="216">
        <v>2.5360879999999999</v>
      </c>
      <c r="AK17" s="216">
        <v>2.5674969999999999</v>
      </c>
      <c r="AL17" s="216">
        <v>2.63537</v>
      </c>
      <c r="AN17" s="217" t="s">
        <v>8</v>
      </c>
      <c r="AO17" s="218"/>
      <c r="AP17" s="213" t="s">
        <v>28</v>
      </c>
      <c r="AQ17" s="216">
        <f t="shared" si="1"/>
        <v>-0.21922455000869537</v>
      </c>
      <c r="AR17" s="216">
        <f t="shared" si="2"/>
        <v>-0.22036392695973242</v>
      </c>
      <c r="AS17" s="216">
        <f t="shared" si="3"/>
        <v>-0.13666643107356169</v>
      </c>
      <c r="AT17" s="216">
        <f t="shared" si="4"/>
        <v>-0.18877755746965086</v>
      </c>
      <c r="AU17" s="216">
        <f t="shared" si="5"/>
        <v>-0.1233637062459708</v>
      </c>
      <c r="AV17" s="216">
        <f t="shared" si="6"/>
        <v>-9.77879230492293E-2</v>
      </c>
      <c r="AW17" s="216">
        <f t="shared" si="7"/>
        <v>-7.5328621419891509E-2</v>
      </c>
      <c r="AX17" s="216">
        <f t="shared" si="8"/>
        <v>-1.3944486404772411E-2</v>
      </c>
      <c r="AY17" s="216">
        <f t="shared" si="9"/>
        <v>-2.1045910150041897E-2</v>
      </c>
      <c r="AZ17" s="216">
        <f t="shared" si="10"/>
        <v>-1.115880401280198E-2</v>
      </c>
      <c r="BA17" s="216">
        <f t="shared" si="11"/>
        <v>1.5484418962712802E-2</v>
      </c>
      <c r="BB17" s="216">
        <f t="shared" si="12"/>
        <v>0.4474104191019202</v>
      </c>
      <c r="BC17" s="216">
        <f t="shared" si="13"/>
        <v>0.44484410828296972</v>
      </c>
      <c r="BD17" s="216">
        <f t="shared" si="14"/>
        <v>0.33765397903869687</v>
      </c>
      <c r="BE17" s="216">
        <f t="shared" si="15"/>
        <v>0.31241989639759143</v>
      </c>
      <c r="BF17" s="216">
        <f t="shared" si="16"/>
        <v>0.49878772910838537</v>
      </c>
      <c r="BG17" s="216">
        <f t="shared" si="17"/>
        <v>0.47117183140217012</v>
      </c>
      <c r="BH17" s="216">
        <f t="shared" si="18"/>
        <v>0.44784447681355155</v>
      </c>
      <c r="BI17" s="216">
        <f t="shared" si="19"/>
        <v>0.53140311627106818</v>
      </c>
      <c r="BJ17" s="216">
        <f t="shared" si="20"/>
        <v>0.48879749452702131</v>
      </c>
      <c r="BK17" s="216">
        <f t="shared" si="21"/>
        <v>0.49185976916020113</v>
      </c>
      <c r="BL17" s="216">
        <f t="shared" si="22"/>
        <v>0.63063526539710746</v>
      </c>
      <c r="BM17" s="216">
        <f t="shared" si="23"/>
        <v>0.60877512337523021</v>
      </c>
      <c r="BN17" s="216">
        <f t="shared" si="24"/>
        <v>0.56802908957139064</v>
      </c>
      <c r="BO17" s="216">
        <f t="shared" si="25"/>
        <v>0.6137489526649359</v>
      </c>
      <c r="BP17" s="216">
        <f t="shared" si="26"/>
        <v>0.66528157257272846</v>
      </c>
      <c r="BQ17" s="216">
        <f t="shared" si="27"/>
        <v>0.65816847329185701</v>
      </c>
      <c r="BR17" s="216">
        <f t="shared" si="28"/>
        <v>0.66807190189114019</v>
      </c>
      <c r="BS17" s="216">
        <f t="shared" si="29"/>
        <v>0.65503610466446804</v>
      </c>
      <c r="BT17" s="216">
        <f t="shared" si="30"/>
        <v>0.47682479342443651</v>
      </c>
      <c r="BU17" s="216">
        <f t="shared" si="31"/>
        <v>0.48866260392740668</v>
      </c>
      <c r="BV17" s="216">
        <f t="shared" si="32"/>
        <v>0.25947727606013671</v>
      </c>
      <c r="BW17" s="216">
        <f t="shared" si="33"/>
        <v>0.13953443905996044</v>
      </c>
      <c r="BX17" s="216">
        <f t="shared" si="34"/>
        <v>0.12056554135487431</v>
      </c>
      <c r="BY17" s="216">
        <f t="shared" si="35"/>
        <v>0.21809226590686018</v>
      </c>
    </row>
    <row r="18" spans="1:77">
      <c r="A18" s="195" t="s">
        <v>30</v>
      </c>
      <c r="B18" s="197"/>
      <c r="C18" s="213" t="s">
        <v>28</v>
      </c>
      <c r="D18" s="216">
        <v>2.1591559999999999</v>
      </c>
      <c r="E18" s="216">
        <v>1.963357</v>
      </c>
      <c r="F18" s="216">
        <v>2.1875390000000001</v>
      </c>
      <c r="G18" s="216">
        <v>1.779971</v>
      </c>
      <c r="H18" s="216">
        <v>1.7821089999999999</v>
      </c>
      <c r="I18" s="216">
        <v>1.7638510000000001</v>
      </c>
      <c r="J18" s="216">
        <v>1.652099</v>
      </c>
      <c r="K18" s="216">
        <v>1.5783320000000001</v>
      </c>
      <c r="L18" s="216">
        <v>1.5764229999999999</v>
      </c>
      <c r="M18" s="216">
        <v>1.5921149999999999</v>
      </c>
      <c r="N18" s="216">
        <v>1.558808</v>
      </c>
      <c r="O18" s="216">
        <v>1.611602</v>
      </c>
      <c r="P18" s="216">
        <v>1.6643870000000001</v>
      </c>
      <c r="Q18" s="216">
        <v>1.6215999999999999</v>
      </c>
      <c r="R18" s="216">
        <v>1.619426</v>
      </c>
      <c r="S18" s="216">
        <v>1.6147469999999999</v>
      </c>
      <c r="T18" s="216">
        <v>1.710639</v>
      </c>
      <c r="U18" s="216">
        <v>1.874441</v>
      </c>
      <c r="V18" s="216">
        <v>1.7023459999999999</v>
      </c>
      <c r="W18" s="216">
        <v>1.7976049999999999</v>
      </c>
      <c r="X18" s="216">
        <v>1.7661739999999999</v>
      </c>
      <c r="Y18" s="216">
        <v>1.732051</v>
      </c>
      <c r="Z18" s="216">
        <v>1.7528760000000001</v>
      </c>
      <c r="AA18" s="216">
        <v>1.686321</v>
      </c>
      <c r="AB18" s="216">
        <v>1.8041640000000001</v>
      </c>
      <c r="AC18" s="216">
        <v>1.811885</v>
      </c>
      <c r="AD18" s="216">
        <v>1.9567000000000001</v>
      </c>
      <c r="AE18" s="216">
        <v>1.459042</v>
      </c>
      <c r="AF18" s="216">
        <v>1.531452</v>
      </c>
      <c r="AG18" s="216">
        <v>1.7257169999999999</v>
      </c>
      <c r="AH18" s="216">
        <v>1.82277</v>
      </c>
      <c r="AI18" s="216">
        <v>1.841718</v>
      </c>
      <c r="AJ18" s="216">
        <v>1.8666389999999999</v>
      </c>
      <c r="AK18" s="216">
        <v>1.94878</v>
      </c>
      <c r="AL18" s="216">
        <v>1.9659199999999999</v>
      </c>
      <c r="AN18" s="195" t="s">
        <v>30</v>
      </c>
      <c r="AO18" s="197"/>
      <c r="AP18" s="213" t="s">
        <v>28</v>
      </c>
      <c r="AQ18" s="216">
        <f t="shared" si="1"/>
        <v>1.511357088681389</v>
      </c>
      <c r="AR18" s="216">
        <f t="shared" si="2"/>
        <v>1.1042509808481411</v>
      </c>
      <c r="AS18" s="216">
        <f t="shared" si="3"/>
        <v>1.4101590194682527</v>
      </c>
      <c r="AT18" s="216">
        <f t="shared" si="4"/>
        <v>0.68483325800874484</v>
      </c>
      <c r="AU18" s="216">
        <f t="shared" si="5"/>
        <v>0.71648778520759404</v>
      </c>
      <c r="AV18" s="216">
        <f t="shared" si="6"/>
        <v>0.66972428128430872</v>
      </c>
      <c r="AW18" s="216">
        <f t="shared" si="7"/>
        <v>0.48263795342641896</v>
      </c>
      <c r="AX18" s="216">
        <f t="shared" si="8"/>
        <v>0.32488792209398948</v>
      </c>
      <c r="AY18" s="216">
        <f t="shared" si="9"/>
        <v>0.27801288438958627</v>
      </c>
      <c r="AZ18" s="216">
        <f t="shared" si="10"/>
        <v>0.30865612416909982</v>
      </c>
      <c r="BA18" s="216">
        <f t="shared" si="11"/>
        <v>0.24641602682120917</v>
      </c>
      <c r="BB18" s="216">
        <f t="shared" si="12"/>
        <v>0.33604927445668092</v>
      </c>
      <c r="BC18" s="216">
        <f t="shared" si="13"/>
        <v>0.37189359987802378</v>
      </c>
      <c r="BD18" s="216">
        <f t="shared" si="14"/>
        <v>0.16042241739779212</v>
      </c>
      <c r="BE18" s="216">
        <f t="shared" si="15"/>
        <v>0.18179013817118439</v>
      </c>
      <c r="BF18" s="216">
        <f t="shared" si="16"/>
        <v>0.22126564216013378</v>
      </c>
      <c r="BG18" s="216">
        <f t="shared" si="17"/>
        <v>0.29928173809316638</v>
      </c>
      <c r="BH18" s="216">
        <f t="shared" si="18"/>
        <v>0.47180343916428152</v>
      </c>
      <c r="BI18" s="216">
        <f t="shared" si="19"/>
        <v>0.21070349314026934</v>
      </c>
      <c r="BJ18" s="216">
        <f t="shared" si="20"/>
        <v>0.29290113264199641</v>
      </c>
      <c r="BK18" s="216">
        <f t="shared" si="21"/>
        <v>0.1142055924313838</v>
      </c>
      <c r="BL18" s="216">
        <f t="shared" si="22"/>
        <v>8.9949417856811896E-3</v>
      </c>
      <c r="BM18" s="216">
        <f t="shared" si="23"/>
        <v>-2.896781208101858E-2</v>
      </c>
      <c r="BN18" s="216">
        <f t="shared" si="24"/>
        <v>-0.13337998404489324</v>
      </c>
      <c r="BO18" s="216">
        <f t="shared" si="25"/>
        <v>5.5818804099165079E-2</v>
      </c>
      <c r="BP18" s="216">
        <f t="shared" si="26"/>
        <v>2.4633970595518192E-2</v>
      </c>
      <c r="BQ18" s="216">
        <f t="shared" si="27"/>
        <v>0.16593299332915218</v>
      </c>
      <c r="BR18" s="216">
        <f t="shared" si="28"/>
        <v>-0.45983481163873352</v>
      </c>
      <c r="BS18" s="216">
        <f t="shared" si="29"/>
        <v>-0.41697289577632818</v>
      </c>
      <c r="BT18" s="216">
        <f t="shared" si="30"/>
        <v>-0.33674489568552746</v>
      </c>
      <c r="BU18" s="216">
        <f t="shared" si="31"/>
        <v>-0.28646577342610546</v>
      </c>
      <c r="BV18" s="216">
        <f t="shared" si="32"/>
        <v>-0.35388435105389859</v>
      </c>
      <c r="BW18" s="216">
        <f t="shared" si="33"/>
        <v>-0.50930890003751383</v>
      </c>
      <c r="BX18" s="216">
        <f t="shared" si="34"/>
        <v>-0.45595718226580711</v>
      </c>
      <c r="BY18" s="216">
        <f t="shared" si="35"/>
        <v>-0.42498488178889354</v>
      </c>
    </row>
    <row r="19" spans="1:77">
      <c r="A19" s="195" t="s">
        <v>17</v>
      </c>
      <c r="B19" s="197"/>
      <c r="C19" s="213" t="s">
        <v>28</v>
      </c>
      <c r="D19" s="216" t="s">
        <v>89</v>
      </c>
      <c r="E19" s="216" t="s">
        <v>89</v>
      </c>
      <c r="F19" s="216" t="s">
        <v>89</v>
      </c>
      <c r="G19" s="216" t="s">
        <v>89</v>
      </c>
      <c r="H19" s="216" t="s">
        <v>89</v>
      </c>
      <c r="I19" s="216" t="s">
        <v>89</v>
      </c>
      <c r="J19" s="216" t="s">
        <v>89</v>
      </c>
      <c r="K19" s="216" t="s">
        <v>89</v>
      </c>
      <c r="L19" s="216" t="s">
        <v>89</v>
      </c>
      <c r="M19" s="216" t="s">
        <v>89</v>
      </c>
      <c r="N19" s="216" t="s">
        <v>89</v>
      </c>
      <c r="O19" s="216">
        <v>1.4828060000000001</v>
      </c>
      <c r="P19" s="216">
        <v>1.688302</v>
      </c>
      <c r="Q19" s="216">
        <v>1.60179</v>
      </c>
      <c r="R19" s="216">
        <v>1.482442</v>
      </c>
      <c r="S19" s="216">
        <v>1.5581100000000001</v>
      </c>
      <c r="T19" s="216">
        <v>1.4689950000000001</v>
      </c>
      <c r="U19" s="216">
        <v>1.529234</v>
      </c>
      <c r="V19" s="216">
        <v>1.641642</v>
      </c>
      <c r="W19" s="216">
        <v>1.7445759999999999</v>
      </c>
      <c r="X19" s="216">
        <v>1.4368939999999999</v>
      </c>
      <c r="Y19" s="216">
        <v>1.3203069999999999</v>
      </c>
      <c r="Z19" s="216">
        <v>1.4203969999999999</v>
      </c>
      <c r="AA19" s="216">
        <v>1.449103</v>
      </c>
      <c r="AB19" s="216">
        <v>1.260818</v>
      </c>
      <c r="AC19" s="216">
        <v>1.1501490000000001</v>
      </c>
      <c r="AD19" s="216">
        <v>1.470953</v>
      </c>
      <c r="AE19" s="216">
        <v>1.862968</v>
      </c>
      <c r="AF19" s="216">
        <v>1.6756850000000001</v>
      </c>
      <c r="AG19" s="216">
        <v>1.9597039999999999</v>
      </c>
      <c r="AH19" s="216">
        <v>2.1576930000000001</v>
      </c>
      <c r="AI19" s="216">
        <v>2.2126980000000001</v>
      </c>
      <c r="AJ19" s="216">
        <v>2.5022069999999998</v>
      </c>
      <c r="AK19" s="216">
        <v>2.2224520000000001</v>
      </c>
      <c r="AL19" s="216">
        <v>1.9548989999999999</v>
      </c>
      <c r="AN19" s="195" t="s">
        <v>17</v>
      </c>
      <c r="AO19" s="197"/>
      <c r="AP19" s="213" t="s">
        <v>28</v>
      </c>
      <c r="AQ19" s="216" t="e">
        <f t="shared" si="1"/>
        <v>#VALUE!</v>
      </c>
      <c r="AR19" s="216" t="e">
        <f t="shared" si="2"/>
        <v>#VALUE!</v>
      </c>
      <c r="AS19" s="216" t="e">
        <f t="shared" si="3"/>
        <v>#VALUE!</v>
      </c>
      <c r="AT19" s="216" t="e">
        <f t="shared" si="4"/>
        <v>#VALUE!</v>
      </c>
      <c r="AU19" s="216" t="e">
        <f t="shared" si="5"/>
        <v>#VALUE!</v>
      </c>
      <c r="AV19" s="216" t="e">
        <f t="shared" si="6"/>
        <v>#VALUE!</v>
      </c>
      <c r="AW19" s="216" t="e">
        <f t="shared" si="7"/>
        <v>#VALUE!</v>
      </c>
      <c r="AX19" s="216" t="e">
        <f t="shared" si="8"/>
        <v>#VALUE!</v>
      </c>
      <c r="AY19" s="216" t="e">
        <f t="shared" si="9"/>
        <v>#VALUE!</v>
      </c>
      <c r="AZ19" s="216" t="e">
        <f t="shared" si="10"/>
        <v>#VALUE!</v>
      </c>
      <c r="BA19" s="216" t="e">
        <f t="shared" si="11"/>
        <v>#VALUE!</v>
      </c>
      <c r="BB19" s="216">
        <f t="shared" si="12"/>
        <v>0.10046066740804112</v>
      </c>
      <c r="BC19" s="216">
        <f t="shared" si="13"/>
        <v>0.41415033117929484</v>
      </c>
      <c r="BD19" s="216">
        <f t="shared" si="14"/>
        <v>0.12930766774469082</v>
      </c>
      <c r="BE19" s="216">
        <f t="shared" si="15"/>
        <v>-4.6463686014822057E-2</v>
      </c>
      <c r="BF19" s="216">
        <f t="shared" si="16"/>
        <v>0.12707357615452428</v>
      </c>
      <c r="BG19" s="216">
        <f t="shared" si="17"/>
        <v>-6.3850980121611486E-2</v>
      </c>
      <c r="BH19" s="216">
        <f t="shared" si="18"/>
        <v>-3.0217897176139534E-2</v>
      </c>
      <c r="BI19" s="216">
        <f t="shared" si="19"/>
        <v>0.12411396726923921</v>
      </c>
      <c r="BJ19" s="216">
        <f t="shared" si="20"/>
        <v>0.21974230187752597</v>
      </c>
      <c r="BK19" s="216">
        <f t="shared" si="21"/>
        <v>-0.34477522331137705</v>
      </c>
      <c r="BL19" s="216">
        <f t="shared" si="22"/>
        <v>-0.54716661878331463</v>
      </c>
      <c r="BM19" s="216">
        <f t="shared" si="23"/>
        <v>-0.45994782662931538</v>
      </c>
      <c r="BN19" s="216">
        <f t="shared" si="24"/>
        <v>-0.42572937905015135</v>
      </c>
      <c r="BO19" s="216">
        <f t="shared" si="25"/>
        <v>-0.62543812479196026</v>
      </c>
      <c r="BP19" s="216">
        <f t="shared" si="26"/>
        <v>-0.77836402833238538</v>
      </c>
      <c r="BQ19" s="216">
        <f t="shared" si="27"/>
        <v>-0.42129281710340222</v>
      </c>
      <c r="BR19" s="216">
        <f t="shared" si="28"/>
        <v>4.8726668433967512E-3</v>
      </c>
      <c r="BS19" s="216">
        <f t="shared" si="29"/>
        <v>-0.25449611977476305</v>
      </c>
      <c r="BT19" s="216">
        <f t="shared" si="30"/>
        <v>-7.7835087733492986E-2</v>
      </c>
      <c r="BU19" s="216">
        <f t="shared" si="31"/>
        <v>6.5152174670424473E-2</v>
      </c>
      <c r="BV19" s="216">
        <f t="shared" si="32"/>
        <v>1.6887478497653634E-2</v>
      </c>
      <c r="BW19" s="216">
        <f t="shared" si="33"/>
        <v>0.10669629728670875</v>
      </c>
      <c r="BX19" s="216">
        <f t="shared" si="34"/>
        <v>-0.20094862937535926</v>
      </c>
      <c r="BY19" s="216">
        <f t="shared" si="35"/>
        <v>-0.43557171164139163</v>
      </c>
    </row>
    <row r="20" spans="1:77">
      <c r="A20" s="195" t="s">
        <v>31</v>
      </c>
      <c r="B20" s="197"/>
      <c r="C20" s="213" t="s">
        <v>28</v>
      </c>
      <c r="D20" s="216" t="s">
        <v>89</v>
      </c>
      <c r="E20" s="216" t="s">
        <v>89</v>
      </c>
      <c r="F20" s="216" t="s">
        <v>89</v>
      </c>
      <c r="G20" s="216" t="s">
        <v>89</v>
      </c>
      <c r="H20" s="216" t="s">
        <v>89</v>
      </c>
      <c r="I20" s="216">
        <v>1.1666799999999999</v>
      </c>
      <c r="J20" s="216">
        <v>1.010567</v>
      </c>
      <c r="K20" s="216">
        <v>1.0477449999999999</v>
      </c>
      <c r="L20" s="216">
        <v>1.0124089999999999</v>
      </c>
      <c r="M20" s="216">
        <v>1.0462009999999999</v>
      </c>
      <c r="N20" s="216">
        <v>1.5277289999999999</v>
      </c>
      <c r="O20" s="216">
        <v>0.93443359999999998</v>
      </c>
      <c r="P20" s="216">
        <v>0.9002308</v>
      </c>
      <c r="Q20" s="216">
        <v>0.91355189999999997</v>
      </c>
      <c r="R20" s="216">
        <v>0.94023780000000001</v>
      </c>
      <c r="S20" s="216">
        <v>1.7498499999999999</v>
      </c>
      <c r="T20" s="216">
        <v>1.644536</v>
      </c>
      <c r="U20" s="216">
        <v>1.6955739999999999</v>
      </c>
      <c r="V20" s="216">
        <v>1.605488</v>
      </c>
      <c r="W20" s="216">
        <v>1.605369</v>
      </c>
      <c r="X20" s="216">
        <v>1.5593999999999999</v>
      </c>
      <c r="Y20" s="216">
        <v>1.512254</v>
      </c>
      <c r="Z20" s="216">
        <v>1.613882</v>
      </c>
      <c r="AA20" s="216">
        <v>1.733169</v>
      </c>
      <c r="AB20" s="216">
        <v>1.6936150000000001</v>
      </c>
      <c r="AC20" s="216">
        <v>1.7236659999999999</v>
      </c>
      <c r="AD20" s="216">
        <v>1.7247140000000001</v>
      </c>
      <c r="AE20" s="216">
        <v>1.6434359999999999</v>
      </c>
      <c r="AF20" s="216">
        <v>1.96715</v>
      </c>
      <c r="AG20" s="216">
        <v>2.0457610000000002</v>
      </c>
      <c r="AH20" s="216">
        <v>2.230566</v>
      </c>
      <c r="AI20" s="216">
        <v>2.4542519999999999</v>
      </c>
      <c r="AJ20" s="216" t="s">
        <v>89</v>
      </c>
      <c r="AK20" s="216" t="s">
        <v>89</v>
      </c>
      <c r="AL20" s="216" t="s">
        <v>89</v>
      </c>
      <c r="AN20" s="195" t="s">
        <v>31</v>
      </c>
      <c r="AO20" s="197"/>
      <c r="AP20" s="213" t="s">
        <v>28</v>
      </c>
      <c r="AQ20" s="216" t="e">
        <f t="shared" si="1"/>
        <v>#VALUE!</v>
      </c>
      <c r="AR20" s="216" t="e">
        <f t="shared" si="2"/>
        <v>#VALUE!</v>
      </c>
      <c r="AS20" s="216" t="e">
        <f t="shared" si="3"/>
        <v>#VALUE!</v>
      </c>
      <c r="AT20" s="216" t="e">
        <f t="shared" si="4"/>
        <v>#VALUE!</v>
      </c>
      <c r="AU20" s="216" t="e">
        <f t="shared" si="5"/>
        <v>#VALUE!</v>
      </c>
      <c r="AV20" s="216">
        <f t="shared" si="6"/>
        <v>-0.30309501857446713</v>
      </c>
      <c r="AW20" s="216">
        <f t="shared" si="7"/>
        <v>-0.56437376320686383</v>
      </c>
      <c r="AX20" s="216">
        <f t="shared" si="8"/>
        <v>-0.53684172521020668</v>
      </c>
      <c r="AY20" s="216">
        <f t="shared" si="9"/>
        <v>-0.64327650705627482</v>
      </c>
      <c r="AZ20" s="216">
        <f t="shared" si="10"/>
        <v>-0.58878325562927325</v>
      </c>
      <c r="BA20" s="216">
        <f t="shared" si="11"/>
        <v>0.19052029746625962</v>
      </c>
      <c r="BB20" s="216">
        <f t="shared" si="12"/>
        <v>-0.90260068434138918</v>
      </c>
      <c r="BC20" s="216">
        <f t="shared" si="13"/>
        <v>-0.97833609761729234</v>
      </c>
      <c r="BD20" s="216">
        <f t="shared" si="14"/>
        <v>-0.9516795196973199</v>
      </c>
      <c r="BE20" s="216">
        <f t="shared" si="15"/>
        <v>-0.94992819383846783</v>
      </c>
      <c r="BF20" s="216">
        <f t="shared" si="16"/>
        <v>0.44595322613449495</v>
      </c>
      <c r="BG20" s="216">
        <f t="shared" si="17"/>
        <v>0.19994485378339055</v>
      </c>
      <c r="BH20" s="216">
        <f t="shared" si="18"/>
        <v>0.21168400251553995</v>
      </c>
      <c r="BI20" s="216">
        <f t="shared" si="19"/>
        <v>7.2543103432568937E-2</v>
      </c>
      <c r="BJ20" s="216">
        <f t="shared" si="20"/>
        <v>2.7692265968313555E-2</v>
      </c>
      <c r="BK20" s="216">
        <f t="shared" si="21"/>
        <v>-0.17401506838735295</v>
      </c>
      <c r="BL20" s="216">
        <f t="shared" si="22"/>
        <v>-0.2878949765334286</v>
      </c>
      <c r="BM20" s="216">
        <f t="shared" si="23"/>
        <v>-0.20914050311451532</v>
      </c>
      <c r="BN20" s="216">
        <f t="shared" si="24"/>
        <v>-7.5644127334161593E-2</v>
      </c>
      <c r="BO20" s="216">
        <f t="shared" si="25"/>
        <v>-8.2789508526647945E-2</v>
      </c>
      <c r="BP20" s="216">
        <f t="shared" si="26"/>
        <v>-8.2417301312645755E-2</v>
      </c>
      <c r="BQ20" s="216">
        <f t="shared" si="27"/>
        <v>-0.11451787277811463</v>
      </c>
      <c r="BR20" s="216">
        <f t="shared" si="28"/>
        <v>-0.24769379871251956</v>
      </c>
      <c r="BS20" s="216">
        <f t="shared" si="29"/>
        <v>7.3835770411922019E-2</v>
      </c>
      <c r="BT20" s="216">
        <f t="shared" si="30"/>
        <v>1.7388156903723195E-2</v>
      </c>
      <c r="BU20" s="216">
        <f t="shared" si="31"/>
        <v>0.14165768409091339</v>
      </c>
      <c r="BV20" s="216">
        <f t="shared" si="32"/>
        <v>0.2583059337122085</v>
      </c>
      <c r="BW20" s="216" t="e">
        <f t="shared" si="33"/>
        <v>#VALUE!</v>
      </c>
      <c r="BX20" s="216" t="e">
        <f t="shared" si="34"/>
        <v>#VALUE!</v>
      </c>
      <c r="BY20" s="216" t="e">
        <f t="shared" si="35"/>
        <v>#VALUE!</v>
      </c>
    </row>
    <row r="21" spans="1:77">
      <c r="A21" s="195" t="s">
        <v>32</v>
      </c>
      <c r="B21" s="197"/>
      <c r="C21" s="213" t="s">
        <v>28</v>
      </c>
      <c r="D21" s="216">
        <v>0.64763190000000004</v>
      </c>
      <c r="E21" s="216">
        <v>0.70711259999999998</v>
      </c>
      <c r="F21" s="216">
        <v>0.72243679999999999</v>
      </c>
      <c r="G21" s="216">
        <v>0.71855250000000004</v>
      </c>
      <c r="H21" s="216">
        <v>0.62697239999999999</v>
      </c>
      <c r="I21" s="216">
        <v>0.61292389999999997</v>
      </c>
      <c r="J21" s="216">
        <v>0.69989769999999996</v>
      </c>
      <c r="K21" s="216">
        <v>0.63637129999999997</v>
      </c>
      <c r="L21" s="216">
        <v>0.66008860000000003</v>
      </c>
      <c r="M21" s="216">
        <v>0.68156459999999996</v>
      </c>
      <c r="N21" s="216">
        <v>0.73199720000000001</v>
      </c>
      <c r="O21" s="216">
        <v>0.73456399999999999</v>
      </c>
      <c r="P21" s="216">
        <v>0.75658270000000005</v>
      </c>
      <c r="Q21" s="216">
        <v>0.79103259999999997</v>
      </c>
      <c r="R21" s="216">
        <v>0.9150625</v>
      </c>
      <c r="S21" s="216">
        <v>0.99825730000000001</v>
      </c>
      <c r="T21" s="216">
        <v>1.0293079999999999</v>
      </c>
      <c r="U21" s="216">
        <v>1.115259</v>
      </c>
      <c r="V21" s="216">
        <v>1.101845</v>
      </c>
      <c r="W21" s="216">
        <v>1.1195090000000001</v>
      </c>
      <c r="X21" s="216">
        <v>1.1281939999999999</v>
      </c>
      <c r="Y21" s="216">
        <v>1.1826989999999999</v>
      </c>
      <c r="Z21" s="216">
        <v>1.2400819999999999</v>
      </c>
      <c r="AA21" s="216">
        <v>1.1382129999999999</v>
      </c>
      <c r="AB21" s="216">
        <v>1.0926089999999999</v>
      </c>
      <c r="AC21" s="216">
        <v>1.148828</v>
      </c>
      <c r="AD21" s="216">
        <v>1.135637</v>
      </c>
      <c r="AE21" s="216">
        <v>1.1643330000000001</v>
      </c>
      <c r="AF21" s="216">
        <v>1.280319</v>
      </c>
      <c r="AG21" s="216">
        <v>1.578111</v>
      </c>
      <c r="AH21" s="216">
        <v>1.8389519999999999</v>
      </c>
      <c r="AI21" s="216">
        <v>2.0006940000000002</v>
      </c>
      <c r="AJ21" s="216">
        <v>2.1867160000000001</v>
      </c>
      <c r="AK21" s="216">
        <v>2.0105430000000002</v>
      </c>
      <c r="AL21" s="216">
        <v>2.174417</v>
      </c>
      <c r="AN21" s="195" t="s">
        <v>32</v>
      </c>
      <c r="AO21" s="197"/>
      <c r="AP21" s="213" t="s">
        <v>28</v>
      </c>
      <c r="AQ21" s="216">
        <f t="shared" si="1"/>
        <v>-1.0546902765671702</v>
      </c>
      <c r="AR21" s="216">
        <f t="shared" si="2"/>
        <v>-1.0111554688125723</v>
      </c>
      <c r="AS21" s="216">
        <f t="shared" si="3"/>
        <v>-0.98859852142274718</v>
      </c>
      <c r="AT21" s="216">
        <f t="shared" si="4"/>
        <v>-1.0596609020601411</v>
      </c>
      <c r="AU21" s="216">
        <f t="shared" si="5"/>
        <v>-1.1689658450037983</v>
      </c>
      <c r="AV21" s="216">
        <f t="shared" si="6"/>
        <v>-1.2051894295464101</v>
      </c>
      <c r="AW21" s="216">
        <f t="shared" si="7"/>
        <v>-1.0714013114792187</v>
      </c>
      <c r="AX21" s="216">
        <f t="shared" si="8"/>
        <v>-1.2049563103983512</v>
      </c>
      <c r="AY21" s="216">
        <f t="shared" si="9"/>
        <v>-1.2187747161609463</v>
      </c>
      <c r="AZ21" s="216">
        <f t="shared" si="10"/>
        <v>-1.1882166181514131</v>
      </c>
      <c r="BA21" s="216">
        <f t="shared" si="11"/>
        <v>-1.2406071304409034</v>
      </c>
      <c r="BB21" s="216">
        <f t="shared" si="12"/>
        <v>-1.2681943414065842</v>
      </c>
      <c r="BC21" s="216">
        <f t="shared" si="13"/>
        <v>-1.2321558410267901</v>
      </c>
      <c r="BD21" s="216">
        <f t="shared" si="14"/>
        <v>-1.1441155291457419</v>
      </c>
      <c r="BE21" s="216">
        <f t="shared" si="15"/>
        <v>-0.99187731563393278</v>
      </c>
      <c r="BF21" s="216">
        <f t="shared" si="16"/>
        <v>-0.80400826913775558</v>
      </c>
      <c r="BG21" s="216">
        <f t="shared" si="17"/>
        <v>-0.72459461734703856</v>
      </c>
      <c r="BH21" s="216">
        <f t="shared" si="18"/>
        <v>-0.63224590562187144</v>
      </c>
      <c r="BI21" s="216">
        <f t="shared" si="19"/>
        <v>-0.64586439159680864</v>
      </c>
      <c r="BJ21" s="216">
        <f t="shared" si="20"/>
        <v>-0.64260039493846577</v>
      </c>
      <c r="BK21" s="216">
        <f t="shared" si="21"/>
        <v>-0.77506973807021529</v>
      </c>
      <c r="BL21" s="216">
        <f t="shared" si="22"/>
        <v>-0.73304007419924855</v>
      </c>
      <c r="BM21" s="216">
        <f t="shared" si="23"/>
        <v>-0.69368337480912856</v>
      </c>
      <c r="BN21" s="216">
        <f t="shared" si="24"/>
        <v>-0.80887274680970056</v>
      </c>
      <c r="BO21" s="216">
        <f t="shared" si="25"/>
        <v>-0.83634157627931327</v>
      </c>
      <c r="BP21" s="216">
        <f t="shared" si="26"/>
        <v>-0.77996702462786249</v>
      </c>
      <c r="BQ21" s="216">
        <f t="shared" si="27"/>
        <v>-0.82666065231597652</v>
      </c>
      <c r="BR21" s="216">
        <f t="shared" si="28"/>
        <v>-0.79889066908784567</v>
      </c>
      <c r="BS21" s="216">
        <f t="shared" si="29"/>
        <v>-0.69987126291561708</v>
      </c>
      <c r="BT21" s="216">
        <f t="shared" si="30"/>
        <v>-0.50007294857978213</v>
      </c>
      <c r="BU21" s="216">
        <f t="shared" si="31"/>
        <v>-0.26947714727592159</v>
      </c>
      <c r="BV21" s="216">
        <f t="shared" si="32"/>
        <v>-0.19499755830284021</v>
      </c>
      <c r="BW21" s="216">
        <f t="shared" si="33"/>
        <v>-0.19908387998624422</v>
      </c>
      <c r="BX21" s="216">
        <f t="shared" si="34"/>
        <v>-0.39840619695429264</v>
      </c>
      <c r="BY21" s="216">
        <f t="shared" si="35"/>
        <v>-0.22470158047718744</v>
      </c>
    </row>
    <row r="22" spans="1:77">
      <c r="A22" s="217" t="s">
        <v>45</v>
      </c>
      <c r="B22" s="218"/>
      <c r="C22" s="213" t="s">
        <v>28</v>
      </c>
      <c r="D22" s="216">
        <v>1.651986</v>
      </c>
      <c r="E22" s="216">
        <v>1.636404</v>
      </c>
      <c r="F22" s="216">
        <v>1.63134</v>
      </c>
      <c r="G22" s="216">
        <v>1.776824</v>
      </c>
      <c r="H22" s="216">
        <v>1.69815</v>
      </c>
      <c r="I22" s="216">
        <v>1.7316229999999999</v>
      </c>
      <c r="J22" s="216">
        <v>1.80983</v>
      </c>
      <c r="K22" s="216">
        <v>1.74312</v>
      </c>
      <c r="L22" s="216">
        <v>1.804216</v>
      </c>
      <c r="M22" s="216">
        <v>1.792422</v>
      </c>
      <c r="N22" s="216">
        <v>1.737123</v>
      </c>
      <c r="O22" s="216">
        <v>1.6919120000000001</v>
      </c>
      <c r="P22" s="216">
        <v>1.7957650000000001</v>
      </c>
      <c r="Q22" s="216">
        <v>1.7420819999999999</v>
      </c>
      <c r="R22" s="216">
        <v>1.87991</v>
      </c>
      <c r="S22" s="216">
        <v>1.9262779999999999</v>
      </c>
      <c r="T22" s="216">
        <v>2.1200420000000002</v>
      </c>
      <c r="U22" s="216">
        <v>1.9358089999999999</v>
      </c>
      <c r="V22" s="216">
        <v>1.6651769999999999</v>
      </c>
      <c r="W22" s="216">
        <v>1.864906</v>
      </c>
      <c r="X22" s="216">
        <v>2.068238</v>
      </c>
      <c r="Y22" s="216">
        <v>2.0544129999999998</v>
      </c>
      <c r="Z22" s="216">
        <v>2.2004869999999999</v>
      </c>
      <c r="AA22" s="216">
        <v>1.978138</v>
      </c>
      <c r="AB22" s="216">
        <v>1.517746</v>
      </c>
      <c r="AC22" s="216">
        <v>1.574063</v>
      </c>
      <c r="AD22" s="216">
        <v>1.520759</v>
      </c>
      <c r="AE22" s="216">
        <v>1.71878</v>
      </c>
      <c r="AF22" s="216">
        <v>1.4782960000000001</v>
      </c>
      <c r="AG22" s="216">
        <v>1.9951669999999999</v>
      </c>
      <c r="AH22" s="216">
        <v>2.0629970000000002</v>
      </c>
      <c r="AI22" s="216" t="s">
        <v>89</v>
      </c>
      <c r="AJ22" s="216" t="s">
        <v>89</v>
      </c>
      <c r="AK22" s="216" t="s">
        <v>89</v>
      </c>
      <c r="AL22" s="216" t="s">
        <v>89</v>
      </c>
      <c r="AN22" s="217" t="s">
        <v>45</v>
      </c>
      <c r="AO22" s="218"/>
      <c r="AP22" s="213" t="s">
        <v>28</v>
      </c>
      <c r="AQ22" s="216">
        <f t="shared" si="1"/>
        <v>0.65035709388599561</v>
      </c>
      <c r="AR22" s="216">
        <f t="shared" si="2"/>
        <v>0.55369052864957269</v>
      </c>
      <c r="AS22" s="216">
        <f t="shared" si="3"/>
        <v>0.49951500740818394</v>
      </c>
      <c r="AT22" s="216">
        <f t="shared" si="4"/>
        <v>0.67966100679799546</v>
      </c>
      <c r="AU22" s="216">
        <f t="shared" si="5"/>
        <v>0.57944702194295661</v>
      </c>
      <c r="AV22" s="216">
        <f t="shared" si="6"/>
        <v>0.61722337217142687</v>
      </c>
      <c r="AW22" s="216">
        <f t="shared" si="7"/>
        <v>0.74006268839877332</v>
      </c>
      <c r="AX22" s="216">
        <f t="shared" si="8"/>
        <v>0.59252113798500039</v>
      </c>
      <c r="AY22" s="216">
        <f t="shared" si="9"/>
        <v>0.65010165230248762</v>
      </c>
      <c r="AZ22" s="216">
        <f t="shared" si="10"/>
        <v>0.63794496792337752</v>
      </c>
      <c r="BA22" s="216">
        <f t="shared" si="11"/>
        <v>0.5671164026353539</v>
      </c>
      <c r="BB22" s="216">
        <f t="shared" si="12"/>
        <v>0.48294918619366262</v>
      </c>
      <c r="BC22" s="216">
        <f t="shared" si="13"/>
        <v>0.60403262747151798</v>
      </c>
      <c r="BD22" s="216">
        <f t="shared" si="14"/>
        <v>0.34965852379380291</v>
      </c>
      <c r="BE22" s="216">
        <f t="shared" si="15"/>
        <v>0.61582965475171714</v>
      </c>
      <c r="BF22" s="216">
        <f t="shared" si="16"/>
        <v>0.73936773999006156</v>
      </c>
      <c r="BG22" s="216">
        <f t="shared" si="17"/>
        <v>0.91451581895296341</v>
      </c>
      <c r="BH22" s="216">
        <f t="shared" si="18"/>
        <v>0.56104857431084254</v>
      </c>
      <c r="BI22" s="216">
        <f t="shared" si="19"/>
        <v>0.15768481089362452</v>
      </c>
      <c r="BJ22" s="216">
        <f t="shared" si="20"/>
        <v>0.38574962062554558</v>
      </c>
      <c r="BK22" s="216">
        <f t="shared" si="21"/>
        <v>0.53525023870969213</v>
      </c>
      <c r="BL22" s="216">
        <f t="shared" si="22"/>
        <v>0.44442412348144961</v>
      </c>
      <c r="BM22" s="216">
        <f t="shared" si="23"/>
        <v>0.55125348096900106</v>
      </c>
      <c r="BN22" s="216">
        <f t="shared" si="24"/>
        <v>0.22625766319203411</v>
      </c>
      <c r="BO22" s="216">
        <f t="shared" si="25"/>
        <v>-0.3032972049616145</v>
      </c>
      <c r="BP22" s="216">
        <f t="shared" si="26"/>
        <v>-0.26395632840745564</v>
      </c>
      <c r="BQ22" s="216">
        <f t="shared" si="27"/>
        <v>-0.3610817016165257</v>
      </c>
      <c r="BR22" s="216">
        <f t="shared" si="28"/>
        <v>-0.16101227719927788</v>
      </c>
      <c r="BS22" s="216">
        <f t="shared" si="29"/>
        <v>-0.47685250380735572</v>
      </c>
      <c r="BT22" s="216">
        <f t="shared" si="30"/>
        <v>-3.8594794386413854E-2</v>
      </c>
      <c r="BU22" s="216">
        <f t="shared" si="31"/>
        <v>-3.4264148523112402E-2</v>
      </c>
      <c r="BV22" s="216" t="e">
        <f t="shared" si="32"/>
        <v>#VALUE!</v>
      </c>
      <c r="BW22" s="216" t="e">
        <f t="shared" si="33"/>
        <v>#VALUE!</v>
      </c>
      <c r="BX22" s="216" t="e">
        <f t="shared" si="34"/>
        <v>#VALUE!</v>
      </c>
      <c r="BY22" s="216" t="e">
        <f t="shared" si="35"/>
        <v>#VALUE!</v>
      </c>
    </row>
    <row r="23" spans="1:77">
      <c r="A23" s="195" t="s">
        <v>12</v>
      </c>
      <c r="B23" s="197"/>
      <c r="C23" s="213" t="s">
        <v>28</v>
      </c>
      <c r="D23" s="216">
        <v>1.6874020000000001</v>
      </c>
      <c r="E23" s="216">
        <v>1.7330129999999999</v>
      </c>
      <c r="F23" s="216">
        <v>1.819251</v>
      </c>
      <c r="G23" s="216">
        <v>1.812036</v>
      </c>
      <c r="H23" s="216">
        <v>1.850406</v>
      </c>
      <c r="I23" s="216">
        <v>1.908347</v>
      </c>
      <c r="J23" s="216">
        <v>2.0578029999999998</v>
      </c>
      <c r="K23" s="216">
        <v>2.0559859999999999</v>
      </c>
      <c r="L23" s="216">
        <v>2.1469209999999999</v>
      </c>
      <c r="M23" s="216">
        <v>2.1104910000000001</v>
      </c>
      <c r="N23" s="216">
        <v>2.1327470000000002</v>
      </c>
      <c r="O23" s="216">
        <v>1.9765969999999999</v>
      </c>
      <c r="P23" s="216">
        <v>1.9874069999999999</v>
      </c>
      <c r="Q23" s="216">
        <v>2.239681</v>
      </c>
      <c r="R23" s="216">
        <v>2.2957459999999998</v>
      </c>
      <c r="S23" s="216">
        <v>2.2548330000000001</v>
      </c>
      <c r="T23" s="216">
        <v>2.341663</v>
      </c>
      <c r="U23" s="216">
        <v>2.4305409999999998</v>
      </c>
      <c r="V23" s="216">
        <v>2.196555</v>
      </c>
      <c r="W23" s="216">
        <v>1.9935590000000001</v>
      </c>
      <c r="X23" s="216">
        <v>2.1042139999999998</v>
      </c>
      <c r="Y23" s="216">
        <v>2.1974779999999998</v>
      </c>
      <c r="Z23" s="216">
        <v>2.3566690000000001</v>
      </c>
      <c r="AA23" s="216">
        <v>2.6216089999999999</v>
      </c>
      <c r="AB23" s="216">
        <v>2.478955</v>
      </c>
      <c r="AC23" s="216">
        <v>2.424884</v>
      </c>
      <c r="AD23" s="216">
        <v>2.4460449999999998</v>
      </c>
      <c r="AE23" s="216">
        <v>2.6117059999999999</v>
      </c>
      <c r="AF23" s="216">
        <v>2.6588940000000001</v>
      </c>
      <c r="AG23" s="216">
        <v>2.795105</v>
      </c>
      <c r="AH23" s="216">
        <v>3.0184579999999999</v>
      </c>
      <c r="AI23" s="216">
        <v>3.130916</v>
      </c>
      <c r="AJ23" s="216">
        <v>3.5888520000000002</v>
      </c>
      <c r="AK23" s="216">
        <v>4.0383930000000001</v>
      </c>
      <c r="AL23" s="216">
        <v>3.9137490000000001</v>
      </c>
      <c r="AN23" s="195" t="s">
        <v>12</v>
      </c>
      <c r="AO23" s="197"/>
      <c r="AP23" s="213" t="s">
        <v>28</v>
      </c>
      <c r="AQ23" s="216">
        <f t="shared" si="1"/>
        <v>0.71048126490493158</v>
      </c>
      <c r="AR23" s="216">
        <f t="shared" si="2"/>
        <v>0.71637169299567582</v>
      </c>
      <c r="AS23" s="216">
        <f t="shared" si="3"/>
        <v>0.80717472443431937</v>
      </c>
      <c r="AT23" s="216">
        <f t="shared" si="4"/>
        <v>0.73753368224537619</v>
      </c>
      <c r="AU23" s="216">
        <f t="shared" si="5"/>
        <v>0.82796449418084239</v>
      </c>
      <c r="AV23" s="216">
        <f t="shared" si="6"/>
        <v>0.90511497767176485</v>
      </c>
      <c r="AW23" s="216">
        <f t="shared" si="7"/>
        <v>1.1447667973266284</v>
      </c>
      <c r="AX23" s="216">
        <f t="shared" si="8"/>
        <v>1.1006487548197033</v>
      </c>
      <c r="AY23" s="216">
        <f t="shared" si="9"/>
        <v>1.2098935739488539</v>
      </c>
      <c r="AZ23" s="216">
        <f t="shared" si="10"/>
        <v>1.1608252129676315</v>
      </c>
      <c r="BA23" s="216">
        <f t="shared" si="11"/>
        <v>1.2786480487733414</v>
      </c>
      <c r="BB23" s="216">
        <f t="shared" si="12"/>
        <v>1.0036838565067316</v>
      </c>
      <c r="BC23" s="216">
        <f t="shared" si="13"/>
        <v>0.942655437425029</v>
      </c>
      <c r="BD23" s="216">
        <f t="shared" si="14"/>
        <v>1.1312167425032251</v>
      </c>
      <c r="BE23" s="216">
        <f t="shared" si="15"/>
        <v>1.308729243274553</v>
      </c>
      <c r="BF23" s="216">
        <f t="shared" si="16"/>
        <v>1.285782173072201</v>
      </c>
      <c r="BG23" s="216">
        <f t="shared" si="17"/>
        <v>1.2475587918530859</v>
      </c>
      <c r="BH23" s="216">
        <f t="shared" si="18"/>
        <v>1.2805183989968112</v>
      </c>
      <c r="BI23" s="216">
        <f t="shared" si="19"/>
        <v>0.91565412227831688</v>
      </c>
      <c r="BJ23" s="216">
        <f t="shared" si="20"/>
        <v>0.56323935368371048</v>
      </c>
      <c r="BK23" s="216">
        <f t="shared" si="21"/>
        <v>0.58539690363668873</v>
      </c>
      <c r="BL23" s="216">
        <f t="shared" si="22"/>
        <v>0.63766859981335333</v>
      </c>
      <c r="BM23" s="216">
        <f t="shared" si="23"/>
        <v>0.75370632951637451</v>
      </c>
      <c r="BN23" s="216">
        <f t="shared" si="24"/>
        <v>1.0192765637536629</v>
      </c>
      <c r="BO23" s="216">
        <f t="shared" si="25"/>
        <v>0.90188382400061129</v>
      </c>
      <c r="BP23" s="216">
        <f t="shared" si="26"/>
        <v>0.76849099264782617</v>
      </c>
      <c r="BQ23" s="216">
        <f t="shared" si="27"/>
        <v>0.75750847234624963</v>
      </c>
      <c r="BR23" s="216">
        <f t="shared" si="28"/>
        <v>0.86627834021860217</v>
      </c>
      <c r="BS23" s="216">
        <f t="shared" si="29"/>
        <v>0.85307724038361132</v>
      </c>
      <c r="BT23" s="216">
        <f t="shared" si="30"/>
        <v>0.84654751673999307</v>
      </c>
      <c r="BU23" s="216">
        <f t="shared" si="31"/>
        <v>0.96882383380792603</v>
      </c>
      <c r="BV23" s="216">
        <f t="shared" si="32"/>
        <v>0.93459023278944053</v>
      </c>
      <c r="BW23" s="216">
        <f t="shared" si="33"/>
        <v>1.159894330614976</v>
      </c>
      <c r="BX23" s="216">
        <f t="shared" si="34"/>
        <v>1.4911517190140722</v>
      </c>
      <c r="BY23" s="216">
        <f t="shared" si="35"/>
        <v>1.4461097743005413</v>
      </c>
    </row>
    <row r="24" spans="1:77">
      <c r="A24" s="195" t="s">
        <v>33</v>
      </c>
      <c r="B24" s="197"/>
      <c r="C24" s="213" t="s">
        <v>28</v>
      </c>
      <c r="D24" s="216">
        <v>1.3434349999999999</v>
      </c>
      <c r="E24" s="216">
        <v>1.4857419999999999</v>
      </c>
      <c r="F24" s="216">
        <v>1.600371</v>
      </c>
      <c r="G24" s="216">
        <v>1.706121</v>
      </c>
      <c r="H24" s="216">
        <v>1.7318150000000001</v>
      </c>
      <c r="I24" s="216">
        <v>1.8717919999999999</v>
      </c>
      <c r="J24" s="216">
        <v>1.8838109999999999</v>
      </c>
      <c r="K24" s="216">
        <v>1.882315</v>
      </c>
      <c r="L24" s="216">
        <v>1.877742</v>
      </c>
      <c r="M24" s="216">
        <v>1.8674390000000001</v>
      </c>
      <c r="N24" s="216">
        <v>1.8421829999999999</v>
      </c>
      <c r="O24" s="216">
        <v>1.9447950000000001</v>
      </c>
      <c r="P24" s="216">
        <v>2.0863239999999998</v>
      </c>
      <c r="Q24" s="216">
        <v>2.1547879999999999</v>
      </c>
      <c r="R24" s="216">
        <v>2.1497000000000002</v>
      </c>
      <c r="S24" s="216">
        <v>2.1761550000000001</v>
      </c>
      <c r="T24" s="216">
        <v>2.189155</v>
      </c>
      <c r="U24" s="216">
        <v>2.29372</v>
      </c>
      <c r="V24" s="216">
        <v>2.3705120000000002</v>
      </c>
      <c r="W24" s="216">
        <v>2.3883519999999998</v>
      </c>
      <c r="X24" s="216">
        <v>2.2953939999999999</v>
      </c>
      <c r="Y24" s="216">
        <v>2.2965279999999999</v>
      </c>
      <c r="Z24" s="216">
        <v>2.4288639999999999</v>
      </c>
      <c r="AA24" s="216">
        <v>2.5917819999999998</v>
      </c>
      <c r="AB24" s="216">
        <v>2.822047</v>
      </c>
      <c r="AC24" s="216">
        <v>2.9555820000000002</v>
      </c>
      <c r="AD24" s="216">
        <v>3.037207</v>
      </c>
      <c r="AE24" s="216">
        <v>3.1410450000000001</v>
      </c>
      <c r="AF24" s="216">
        <v>3.1386720000000001</v>
      </c>
      <c r="AG24" s="216">
        <v>3.5141610000000001</v>
      </c>
      <c r="AH24" s="216">
        <v>3.6874530000000001</v>
      </c>
      <c r="AI24" s="216">
        <v>3.6825899999999998</v>
      </c>
      <c r="AJ24" s="216" t="s">
        <v>89</v>
      </c>
      <c r="AK24" s="216" t="s">
        <v>89</v>
      </c>
      <c r="AL24" s="216" t="s">
        <v>89</v>
      </c>
      <c r="AN24" s="195" t="s">
        <v>33</v>
      </c>
      <c r="AO24" s="197"/>
      <c r="AP24" s="213" t="s">
        <v>28</v>
      </c>
      <c r="AQ24" s="216">
        <f t="shared" si="1"/>
        <v>0.12654375832964665</v>
      </c>
      <c r="AR24" s="216">
        <f t="shared" si="2"/>
        <v>0.29998880745679951</v>
      </c>
      <c r="AS24" s="216">
        <f t="shared" si="3"/>
        <v>0.44881061130267441</v>
      </c>
      <c r="AT24" s="216">
        <f t="shared" si="4"/>
        <v>0.56345710550990757</v>
      </c>
      <c r="AU24" s="216">
        <f t="shared" si="5"/>
        <v>0.63439619112439083</v>
      </c>
      <c r="AV24" s="216">
        <f t="shared" si="6"/>
        <v>0.84556518455331531</v>
      </c>
      <c r="AW24" s="216">
        <f t="shared" si="7"/>
        <v>0.86080331210615924</v>
      </c>
      <c r="AX24" s="216">
        <f t="shared" si="8"/>
        <v>0.81858860337052153</v>
      </c>
      <c r="AY24" s="216">
        <f t="shared" si="9"/>
        <v>0.77020279127323721</v>
      </c>
      <c r="AZ24" s="216">
        <f t="shared" si="10"/>
        <v>0.7612669746026981</v>
      </c>
      <c r="BA24" s="216">
        <f t="shared" si="11"/>
        <v>0.75606731244683367</v>
      </c>
      <c r="BB24" s="216">
        <f t="shared" si="12"/>
        <v>0.94551288162116975</v>
      </c>
      <c r="BC24" s="216">
        <f t="shared" si="13"/>
        <v>1.1174373354023588</v>
      </c>
      <c r="BD24" s="216">
        <f t="shared" si="14"/>
        <v>0.99787881002968903</v>
      </c>
      <c r="BE24" s="216">
        <f t="shared" si="15"/>
        <v>1.0653755814814281</v>
      </c>
      <c r="BF24" s="216">
        <f t="shared" si="16"/>
        <v>1.1549340813796791</v>
      </c>
      <c r="BG24" s="216">
        <f t="shared" si="17"/>
        <v>1.0183760081319948</v>
      </c>
      <c r="BH24" s="216">
        <f t="shared" si="18"/>
        <v>1.0815448519382849</v>
      </c>
      <c r="BI24" s="216">
        <f t="shared" si="19"/>
        <v>1.1637902278388539</v>
      </c>
      <c r="BJ24" s="216">
        <f t="shared" si="20"/>
        <v>1.1078959429838586</v>
      </c>
      <c r="BK24" s="216">
        <f t="shared" si="21"/>
        <v>0.85188120986148552</v>
      </c>
      <c r="BL24" s="216">
        <f t="shared" si="22"/>
        <v>0.77145999100389662</v>
      </c>
      <c r="BM24" s="216">
        <f t="shared" si="23"/>
        <v>0.84728999089142121</v>
      </c>
      <c r="BN24" s="216">
        <f t="shared" si="24"/>
        <v>0.98251752605491394</v>
      </c>
      <c r="BO24" s="216">
        <f t="shared" si="25"/>
        <v>1.3320587074949479</v>
      </c>
      <c r="BP24" s="216">
        <f t="shared" si="26"/>
        <v>1.4124780691179604</v>
      </c>
      <c r="BQ24" s="216">
        <f t="shared" si="27"/>
        <v>1.4721718352634261</v>
      </c>
      <c r="BR24" s="216">
        <f t="shared" si="28"/>
        <v>1.4752705614478681</v>
      </c>
      <c r="BS24" s="216">
        <f t="shared" si="29"/>
        <v>1.3935415074825339</v>
      </c>
      <c r="BT24" s="216">
        <f t="shared" si="30"/>
        <v>1.6421927913354115</v>
      </c>
      <c r="BU24" s="216">
        <f t="shared" si="31"/>
        <v>1.671166310099008</v>
      </c>
      <c r="BV24" s="216">
        <f t="shared" si="32"/>
        <v>1.4859546683278062</v>
      </c>
      <c r="BW24" s="216" t="e">
        <f t="shared" si="33"/>
        <v>#VALUE!</v>
      </c>
      <c r="BX24" s="216" t="e">
        <f t="shared" si="34"/>
        <v>#VALUE!</v>
      </c>
      <c r="BY24" s="216" t="e">
        <f t="shared" si="35"/>
        <v>#VALUE!</v>
      </c>
    </row>
    <row r="25" spans="1:77">
      <c r="A25" s="195" t="s">
        <v>34</v>
      </c>
      <c r="B25" s="197"/>
      <c r="C25" s="213" t="s">
        <v>28</v>
      </c>
      <c r="D25" s="216">
        <v>0.82958379999999998</v>
      </c>
      <c r="E25" s="216">
        <v>0.96958200000000005</v>
      </c>
      <c r="F25" s="216">
        <v>0.97094230000000004</v>
      </c>
      <c r="G25" s="216">
        <v>0.97787820000000003</v>
      </c>
      <c r="H25" s="216">
        <v>1.0453440000000001</v>
      </c>
      <c r="I25" s="216">
        <v>1.0223660000000001</v>
      </c>
      <c r="J25" s="216">
        <v>1.0703199999999999</v>
      </c>
      <c r="K25" s="216">
        <v>1.214569</v>
      </c>
      <c r="L25" s="216">
        <v>1.2210620000000001</v>
      </c>
      <c r="M25" s="216">
        <v>1.141972</v>
      </c>
      <c r="N25" s="216">
        <v>1.162318</v>
      </c>
      <c r="O25" s="216">
        <v>1.2054130000000001</v>
      </c>
      <c r="P25" s="216">
        <v>1.1064879999999999</v>
      </c>
      <c r="Q25" s="216">
        <v>1.117035</v>
      </c>
      <c r="R25" s="216">
        <v>1.129454</v>
      </c>
      <c r="S25" s="216">
        <v>1.125157</v>
      </c>
      <c r="T25" s="216">
        <v>1.144034</v>
      </c>
      <c r="U25" s="216">
        <v>1.18188</v>
      </c>
      <c r="V25" s="216">
        <v>1.279895</v>
      </c>
      <c r="W25" s="216">
        <v>1.431273</v>
      </c>
      <c r="X25" s="216">
        <v>1.4580949999999999</v>
      </c>
      <c r="Y25" s="216">
        <v>1.4522459999999999</v>
      </c>
      <c r="Z25" s="216">
        <v>1.464939</v>
      </c>
      <c r="AA25" s="216">
        <v>1.431595</v>
      </c>
      <c r="AB25" s="216">
        <v>1.5212639999999999</v>
      </c>
      <c r="AC25" s="216">
        <v>1.688939</v>
      </c>
      <c r="AD25" s="216">
        <v>1.737228</v>
      </c>
      <c r="AE25" s="216">
        <v>1.757895</v>
      </c>
      <c r="AF25" s="216">
        <v>1.798902</v>
      </c>
      <c r="AG25" s="216">
        <v>1.9248069999999999</v>
      </c>
      <c r="AH25" s="216">
        <v>1.998788</v>
      </c>
      <c r="AI25" s="216" t="s">
        <v>89</v>
      </c>
      <c r="AJ25" s="216" t="s">
        <v>89</v>
      </c>
      <c r="AK25" s="216" t="s">
        <v>89</v>
      </c>
      <c r="AL25" s="216" t="s">
        <v>89</v>
      </c>
      <c r="AN25" s="195" t="s">
        <v>34</v>
      </c>
      <c r="AO25" s="197"/>
      <c r="AP25" s="213" t="s">
        <v>28</v>
      </c>
      <c r="AQ25" s="216">
        <f t="shared" si="1"/>
        <v>-0.7457986131150498</v>
      </c>
      <c r="AR25" s="216">
        <f t="shared" si="2"/>
        <v>-0.5691797978375791</v>
      </c>
      <c r="AS25" s="216">
        <f t="shared" si="3"/>
        <v>-0.58172967495054306</v>
      </c>
      <c r="AT25" s="216">
        <f t="shared" si="4"/>
        <v>-0.63344620050201306</v>
      </c>
      <c r="AU25" s="216">
        <f t="shared" si="5"/>
        <v>-0.48608535104546591</v>
      </c>
      <c r="AV25" s="216">
        <f t="shared" si="6"/>
        <v>-0.53818922850733253</v>
      </c>
      <c r="AW25" s="216">
        <f t="shared" si="7"/>
        <v>-0.46685393394816987</v>
      </c>
      <c r="AX25" s="216">
        <f t="shared" si="8"/>
        <v>-0.26590182905392079</v>
      </c>
      <c r="AY25" s="216">
        <f t="shared" si="9"/>
        <v>-0.30245199668356521</v>
      </c>
      <c r="AZ25" s="216">
        <f t="shared" si="10"/>
        <v>-0.43134331665963699</v>
      </c>
      <c r="BA25" s="216">
        <f t="shared" si="11"/>
        <v>-0.46667312443667847</v>
      </c>
      <c r="BB25" s="216">
        <f t="shared" si="12"/>
        <v>-0.40693576163512313</v>
      </c>
      <c r="BC25" s="216">
        <f t="shared" si="13"/>
        <v>-0.61388888543445486</v>
      </c>
      <c r="BD25" s="216">
        <f t="shared" si="14"/>
        <v>-0.63207701009928774</v>
      </c>
      <c r="BE25" s="216">
        <f t="shared" si="15"/>
        <v>-0.6346408519011304</v>
      </c>
      <c r="BF25" s="216">
        <f t="shared" si="16"/>
        <v>-0.59296345888134949</v>
      </c>
      <c r="BG25" s="216">
        <f t="shared" si="17"/>
        <v>-0.55218907766921232</v>
      </c>
      <c r="BH25" s="216">
        <f t="shared" si="18"/>
        <v>-0.53536153349634907</v>
      </c>
      <c r="BI25" s="216">
        <f t="shared" si="19"/>
        <v>-0.39188994046777337</v>
      </c>
      <c r="BJ25" s="216">
        <f t="shared" si="20"/>
        <v>-0.21249064905499912</v>
      </c>
      <c r="BK25" s="216">
        <f t="shared" si="21"/>
        <v>-0.31522331528610287</v>
      </c>
      <c r="BL25" s="216">
        <f t="shared" si="22"/>
        <v>-0.36895054243511588</v>
      </c>
      <c r="BM25" s="216">
        <f t="shared" si="23"/>
        <v>-0.40220970840828413</v>
      </c>
      <c r="BN25" s="216">
        <f t="shared" si="24"/>
        <v>-0.44730638082806062</v>
      </c>
      <c r="BO25" s="216">
        <f t="shared" si="25"/>
        <v>-0.29888627366583076</v>
      </c>
      <c r="BP25" s="216">
        <f t="shared" si="26"/>
        <v>-0.1245575377645983</v>
      </c>
      <c r="BQ25" s="216">
        <f t="shared" si="27"/>
        <v>-9.9389536850660765E-2</v>
      </c>
      <c r="BR25" s="216">
        <f t="shared" si="28"/>
        <v>-0.11601137846825157</v>
      </c>
      <c r="BS25" s="216">
        <f t="shared" si="29"/>
        <v>-0.11569362028723362</v>
      </c>
      <c r="BT25" s="216">
        <f t="shared" si="30"/>
        <v>-0.11644909435822913</v>
      </c>
      <c r="BU25" s="216">
        <f t="shared" si="31"/>
        <v>-0.10167378246682528</v>
      </c>
      <c r="BV25" s="216" t="e">
        <f t="shared" si="32"/>
        <v>#VALUE!</v>
      </c>
      <c r="BW25" s="216" t="e">
        <f t="shared" si="33"/>
        <v>#VALUE!</v>
      </c>
      <c r="BX25" s="216" t="e">
        <f t="shared" si="34"/>
        <v>#VALUE!</v>
      </c>
      <c r="BY25" s="216" t="e">
        <f t="shared" si="35"/>
        <v>#VALUE!</v>
      </c>
    </row>
    <row r="26" spans="1:77">
      <c r="A26" s="217" t="s">
        <v>14</v>
      </c>
      <c r="B26" s="218"/>
      <c r="C26" s="213" t="s">
        <v>28</v>
      </c>
      <c r="D26" s="216" t="s">
        <v>89</v>
      </c>
      <c r="E26" s="216" t="s">
        <v>89</v>
      </c>
      <c r="F26" s="216" t="s">
        <v>89</v>
      </c>
      <c r="G26" s="216" t="s">
        <v>89</v>
      </c>
      <c r="H26" s="216" t="s">
        <v>89</v>
      </c>
      <c r="I26" s="216" t="s">
        <v>89</v>
      </c>
      <c r="J26" s="216" t="s">
        <v>89</v>
      </c>
      <c r="K26" s="216" t="s">
        <v>89</v>
      </c>
      <c r="L26" s="216" t="s">
        <v>89</v>
      </c>
      <c r="M26" s="216" t="s">
        <v>89</v>
      </c>
      <c r="N26" s="216" t="s">
        <v>89</v>
      </c>
      <c r="O26" s="216" t="s">
        <v>89</v>
      </c>
      <c r="P26" s="216" t="s">
        <v>89</v>
      </c>
      <c r="Q26" s="216" t="s">
        <v>89</v>
      </c>
      <c r="R26" s="216" t="s">
        <v>89</v>
      </c>
      <c r="S26" s="216">
        <v>0.61719369999999996</v>
      </c>
      <c r="T26" s="216">
        <v>0.61573800000000001</v>
      </c>
      <c r="U26" s="216">
        <v>0.65881290000000003</v>
      </c>
      <c r="V26" s="216">
        <v>0.64766230000000002</v>
      </c>
      <c r="W26" s="216">
        <v>0.66694679999999995</v>
      </c>
      <c r="X26" s="216">
        <v>0.72664890000000004</v>
      </c>
      <c r="Y26" s="216">
        <v>0.80246580000000001</v>
      </c>
      <c r="Z26" s="216">
        <v>0.80257179999999995</v>
      </c>
      <c r="AA26" s="216">
        <v>0.86274530000000005</v>
      </c>
      <c r="AB26" s="216">
        <v>0.88078699999999999</v>
      </c>
      <c r="AC26" s="216">
        <v>0.87377970000000005</v>
      </c>
      <c r="AD26" s="216">
        <v>0.91351190000000004</v>
      </c>
      <c r="AE26" s="216">
        <v>0.93332740000000003</v>
      </c>
      <c r="AF26" s="216">
        <v>1.0642750000000001</v>
      </c>
      <c r="AG26" s="216">
        <v>1.184931</v>
      </c>
      <c r="AH26" s="216">
        <v>0.98777910000000002</v>
      </c>
      <c r="AI26" s="216">
        <v>0.94710870000000003</v>
      </c>
      <c r="AJ26" s="216">
        <v>1.023576</v>
      </c>
      <c r="AK26" s="216">
        <v>0.99511000000000005</v>
      </c>
      <c r="AL26" s="216">
        <v>1.0424720000000001</v>
      </c>
      <c r="AN26" s="217" t="s">
        <v>14</v>
      </c>
      <c r="AO26" s="218"/>
      <c r="AP26" s="213" t="s">
        <v>28</v>
      </c>
      <c r="AQ26" s="216" t="e">
        <f t="shared" si="1"/>
        <v>#VALUE!</v>
      </c>
      <c r="AR26" s="216" t="e">
        <f t="shared" si="2"/>
        <v>#VALUE!</v>
      </c>
      <c r="AS26" s="216" t="e">
        <f t="shared" si="3"/>
        <v>#VALUE!</v>
      </c>
      <c r="AT26" s="216" t="e">
        <f t="shared" si="4"/>
        <v>#VALUE!</v>
      </c>
      <c r="AU26" s="216" t="e">
        <f t="shared" si="5"/>
        <v>#VALUE!</v>
      </c>
      <c r="AV26" s="216" t="e">
        <f t="shared" si="6"/>
        <v>#VALUE!</v>
      </c>
      <c r="AW26" s="216" t="e">
        <f t="shared" si="7"/>
        <v>#VALUE!</v>
      </c>
      <c r="AX26" s="216" t="e">
        <f t="shared" si="8"/>
        <v>#VALUE!</v>
      </c>
      <c r="AY26" s="216" t="e">
        <f t="shared" si="9"/>
        <v>#VALUE!</v>
      </c>
      <c r="AZ26" s="216" t="e">
        <f t="shared" si="10"/>
        <v>#VALUE!</v>
      </c>
      <c r="BA26" s="216" t="e">
        <f t="shared" si="11"/>
        <v>#VALUE!</v>
      </c>
      <c r="BB26" s="216" t="e">
        <f t="shared" si="12"/>
        <v>#VALUE!</v>
      </c>
      <c r="BC26" s="216" t="e">
        <f t="shared" si="13"/>
        <v>#VALUE!</v>
      </c>
      <c r="BD26" s="216" t="e">
        <f t="shared" si="14"/>
        <v>#VALUE!</v>
      </c>
      <c r="BE26" s="216" t="e">
        <f t="shared" si="15"/>
        <v>#VALUE!</v>
      </c>
      <c r="BF26" s="216">
        <f t="shared" si="16"/>
        <v>-1.4377488938801553</v>
      </c>
      <c r="BG26" s="216">
        <f t="shared" si="17"/>
        <v>-1.3460906953464329</v>
      </c>
      <c r="BH26" s="216">
        <f t="shared" si="18"/>
        <v>-1.2960380103282461</v>
      </c>
      <c r="BI26" s="216">
        <f t="shared" si="19"/>
        <v>-1.2937206226824767</v>
      </c>
      <c r="BJ26" s="216">
        <f t="shared" si="20"/>
        <v>-1.2669553969222187</v>
      </c>
      <c r="BK26" s="216">
        <f t="shared" si="21"/>
        <v>-1.3347803113073036</v>
      </c>
      <c r="BL26" s="216">
        <f t="shared" si="22"/>
        <v>-1.2466385477462656</v>
      </c>
      <c r="BM26" s="216">
        <f t="shared" si="23"/>
        <v>-1.2608113809720083</v>
      </c>
      <c r="BN26" s="216">
        <f t="shared" si="24"/>
        <v>-1.148361383584692</v>
      </c>
      <c r="BO26" s="216">
        <f t="shared" si="25"/>
        <v>-1.1019277868920276</v>
      </c>
      <c r="BP26" s="216">
        <f t="shared" si="26"/>
        <v>-1.1137303902427325</v>
      </c>
      <c r="BQ26" s="216">
        <f t="shared" si="27"/>
        <v>-1.0951905492889111</v>
      </c>
      <c r="BR26" s="216">
        <f t="shared" si="28"/>
        <v>-1.0646572448746274</v>
      </c>
      <c r="BS26" s="216">
        <f t="shared" si="29"/>
        <v>-0.94324228476555516</v>
      </c>
      <c r="BT26" s="216">
        <f t="shared" si="30"/>
        <v>-0.93513198301580192</v>
      </c>
      <c r="BU26" s="216">
        <f t="shared" si="31"/>
        <v>-1.1630785678214581</v>
      </c>
      <c r="BV26" s="216">
        <f t="shared" si="32"/>
        <v>-1.2479916530508617</v>
      </c>
      <c r="BW26" s="216">
        <f t="shared" si="33"/>
        <v>-1.3264223948512097</v>
      </c>
      <c r="BX26" s="216">
        <f t="shared" si="34"/>
        <v>-1.3445903147566474</v>
      </c>
      <c r="BY26" s="216">
        <f t="shared" si="35"/>
        <v>-1.3120538277674554</v>
      </c>
    </row>
    <row r="27" spans="1:77">
      <c r="A27" s="195" t="s">
        <v>16</v>
      </c>
      <c r="B27" s="197"/>
      <c r="C27" s="213" t="s">
        <v>28</v>
      </c>
      <c r="D27" s="216">
        <v>1.7454050000000001</v>
      </c>
      <c r="E27" s="216">
        <v>1.7169460000000001</v>
      </c>
      <c r="F27" s="216">
        <v>1.6143130000000001</v>
      </c>
      <c r="G27" s="216">
        <v>1.7079340000000001</v>
      </c>
      <c r="H27" s="216">
        <v>1.7666569999999999</v>
      </c>
      <c r="I27" s="216">
        <v>1.7563340000000001</v>
      </c>
      <c r="J27" s="216">
        <v>1.857491</v>
      </c>
      <c r="K27" s="216">
        <v>1.8663590000000001</v>
      </c>
      <c r="L27" s="216">
        <v>1.987417</v>
      </c>
      <c r="M27" s="216">
        <v>2.0697709999999998</v>
      </c>
      <c r="N27" s="216">
        <v>2.0487479999999998</v>
      </c>
      <c r="O27" s="216">
        <v>2.1159479999999999</v>
      </c>
      <c r="P27" s="216">
        <v>2.1166339999999999</v>
      </c>
      <c r="Q27" s="216">
        <v>2.3686600000000002</v>
      </c>
      <c r="R27" s="216">
        <v>2.2043089999999999</v>
      </c>
      <c r="S27" s="216">
        <v>2.1324740000000002</v>
      </c>
      <c r="T27" s="216">
        <v>2.2643689999999999</v>
      </c>
      <c r="U27" s="216">
        <v>2.510589</v>
      </c>
      <c r="V27" s="216">
        <v>2.5560149999999999</v>
      </c>
      <c r="W27" s="216">
        <v>2.6556999999999999</v>
      </c>
      <c r="X27" s="216">
        <v>2.9410340000000001</v>
      </c>
      <c r="Y27" s="216">
        <v>3.2152449999999999</v>
      </c>
      <c r="Z27" s="216">
        <v>3.0943499999999999</v>
      </c>
      <c r="AA27" s="216">
        <v>3.057601</v>
      </c>
      <c r="AB27" s="216">
        <v>3.0336189999999998</v>
      </c>
      <c r="AC27" s="216">
        <v>3.1639240000000002</v>
      </c>
      <c r="AD27" s="216">
        <v>3.051491</v>
      </c>
      <c r="AE27" s="216">
        <v>3.3987630000000002</v>
      </c>
      <c r="AF27" s="216">
        <v>3.8608549999999999</v>
      </c>
      <c r="AG27" s="216">
        <v>3.7477260000000001</v>
      </c>
      <c r="AH27" s="216">
        <v>3.9497209999999998</v>
      </c>
      <c r="AI27" s="216">
        <v>4.0455059999999996</v>
      </c>
      <c r="AJ27" s="216">
        <v>3.9859749999999998</v>
      </c>
      <c r="AK27" s="216">
        <v>3.9033519999999999</v>
      </c>
      <c r="AL27" s="216">
        <v>4.1342460000000001</v>
      </c>
      <c r="AN27" s="195" t="s">
        <v>16</v>
      </c>
      <c r="AO27" s="197"/>
      <c r="AP27" s="213" t="s">
        <v>28</v>
      </c>
      <c r="AQ27" s="216">
        <f t="shared" si="1"/>
        <v>0.80895038314559498</v>
      </c>
      <c r="AR27" s="216">
        <f t="shared" si="2"/>
        <v>0.68931626060791884</v>
      </c>
      <c r="AS27" s="216">
        <f t="shared" si="3"/>
        <v>0.47163733126466933</v>
      </c>
      <c r="AT27" s="216">
        <f t="shared" si="4"/>
        <v>0.56643686129163262</v>
      </c>
      <c r="AU27" s="216">
        <f t="shared" si="5"/>
        <v>0.69126650012838653</v>
      </c>
      <c r="AV27" s="216">
        <f t="shared" si="6"/>
        <v>0.65747873909113719</v>
      </c>
      <c r="AW27" s="216">
        <f t="shared" si="7"/>
        <v>0.81784778006444059</v>
      </c>
      <c r="AX27" s="216">
        <f t="shared" si="8"/>
        <v>0.79267436451358453</v>
      </c>
      <c r="AY27" s="216">
        <f t="shared" si="9"/>
        <v>0.94935156064212667</v>
      </c>
      <c r="AZ27" s="216">
        <f t="shared" si="10"/>
        <v>1.0938847579776696</v>
      </c>
      <c r="BA27" s="216">
        <f t="shared" si="11"/>
        <v>1.127575447657269</v>
      </c>
      <c r="BB27" s="216">
        <f t="shared" si="12"/>
        <v>1.2585792568362062</v>
      </c>
      <c r="BC27" s="216">
        <f t="shared" si="13"/>
        <v>1.1709937445907985</v>
      </c>
      <c r="BD27" s="216">
        <f t="shared" si="14"/>
        <v>1.333798736218893</v>
      </c>
      <c r="BE27" s="216">
        <f t="shared" si="15"/>
        <v>1.1563695156998299</v>
      </c>
      <c r="BF27" s="216">
        <f t="shared" si="16"/>
        <v>1.082288926530534</v>
      </c>
      <c r="BG27" s="216">
        <f t="shared" si="17"/>
        <v>1.1314045305360532</v>
      </c>
      <c r="BH27" s="216">
        <f t="shared" si="18"/>
        <v>1.3969291436554596</v>
      </c>
      <c r="BI27" s="216">
        <f t="shared" si="19"/>
        <v>1.4283958027211303</v>
      </c>
      <c r="BJ27" s="216">
        <f t="shared" si="20"/>
        <v>1.476729356535305</v>
      </c>
      <c r="BK27" s="216">
        <f t="shared" si="21"/>
        <v>1.7518337544319307</v>
      </c>
      <c r="BL27" s="216">
        <f t="shared" si="22"/>
        <v>2.0124133028706535</v>
      </c>
      <c r="BM27" s="216">
        <f t="shared" si="23"/>
        <v>1.7099344465162507</v>
      </c>
      <c r="BN27" s="216">
        <f t="shared" si="24"/>
        <v>1.5565966550921473</v>
      </c>
      <c r="BO27" s="216">
        <f t="shared" si="25"/>
        <v>1.5973314636380926</v>
      </c>
      <c r="BP27" s="216">
        <f t="shared" si="26"/>
        <v>1.6652952183929541</v>
      </c>
      <c r="BQ27" s="216">
        <f t="shared" si="27"/>
        <v>1.4894399470092909</v>
      </c>
      <c r="BR27" s="216">
        <f t="shared" si="28"/>
        <v>1.7717691328185095</v>
      </c>
      <c r="BS27" s="216">
        <f t="shared" si="29"/>
        <v>2.2070721525023163</v>
      </c>
      <c r="BT27" s="216">
        <f t="shared" si="30"/>
        <v>1.9006356505297981</v>
      </c>
      <c r="BU27" s="216">
        <f t="shared" si="31"/>
        <v>1.9465076154479406</v>
      </c>
      <c r="BV27" s="216">
        <f t="shared" si="32"/>
        <v>1.8486670228847393</v>
      </c>
      <c r="BW27" s="216">
        <f t="shared" si="33"/>
        <v>1.5447938724059205</v>
      </c>
      <c r="BX27" s="216">
        <f t="shared" si="34"/>
        <v>1.3653200300181976</v>
      </c>
      <c r="BY27" s="216">
        <f t="shared" si="35"/>
        <v>1.6579203379505085</v>
      </c>
    </row>
    <row r="28" spans="1:77">
      <c r="A28" s="195" t="s">
        <v>35</v>
      </c>
      <c r="B28" s="197"/>
      <c r="C28" s="213" t="s">
        <v>28</v>
      </c>
      <c r="D28" s="216">
        <v>1.1516999999999999</v>
      </c>
      <c r="E28" s="216">
        <v>1.144245</v>
      </c>
      <c r="F28" s="216">
        <v>1.150134</v>
      </c>
      <c r="G28" s="216">
        <v>1.1893579999999999</v>
      </c>
      <c r="H28" s="216">
        <v>1.200914</v>
      </c>
      <c r="I28" s="216">
        <v>1.1838200000000001</v>
      </c>
      <c r="J28" s="216">
        <v>1.15798</v>
      </c>
      <c r="K28" s="216">
        <v>1.1520710000000001</v>
      </c>
      <c r="L28" s="216">
        <v>1.1173569999999999</v>
      </c>
      <c r="M28" s="216">
        <v>1.144628</v>
      </c>
      <c r="N28" s="216">
        <v>1.2206440000000001</v>
      </c>
      <c r="O28" s="216">
        <v>1.243403</v>
      </c>
      <c r="P28" s="216">
        <v>1.277067</v>
      </c>
      <c r="Q28" s="216">
        <v>1.2655350000000001</v>
      </c>
      <c r="R28" s="216">
        <v>1.355928</v>
      </c>
      <c r="S28" s="216">
        <v>1.2755399999999999</v>
      </c>
      <c r="T28" s="216">
        <v>1.2141310000000001</v>
      </c>
      <c r="U28" s="216">
        <v>1.2544230000000001</v>
      </c>
      <c r="V28" s="216">
        <v>1.3405830000000001</v>
      </c>
      <c r="W28" s="216">
        <v>1.3028299999999999</v>
      </c>
      <c r="X28" s="216">
        <v>1.4061600000000001</v>
      </c>
      <c r="Y28" s="216">
        <v>1.3739680000000001</v>
      </c>
      <c r="Z28" s="216">
        <v>1.3992199999999999</v>
      </c>
      <c r="AA28" s="216">
        <v>1.337499</v>
      </c>
      <c r="AB28" s="216">
        <v>1.357389</v>
      </c>
      <c r="AC28" s="216">
        <v>1.3905369999999999</v>
      </c>
      <c r="AD28" s="216">
        <v>1.436415</v>
      </c>
      <c r="AE28" s="216">
        <v>1.4501040000000001</v>
      </c>
      <c r="AF28" s="216">
        <v>1.4101300000000001</v>
      </c>
      <c r="AG28" s="216">
        <v>1.3889990000000001</v>
      </c>
      <c r="AH28" s="216">
        <v>1.355575</v>
      </c>
      <c r="AI28" s="216" t="s">
        <v>89</v>
      </c>
      <c r="AJ28" s="216" t="s">
        <v>89</v>
      </c>
      <c r="AK28" s="216" t="s">
        <v>89</v>
      </c>
      <c r="AL28" s="216" t="s">
        <v>89</v>
      </c>
      <c r="AN28" s="195" t="s">
        <v>35</v>
      </c>
      <c r="AO28" s="197"/>
      <c r="AP28" s="213" t="s">
        <v>28</v>
      </c>
      <c r="AQ28" s="216">
        <f t="shared" si="1"/>
        <v>-0.19895623970275822</v>
      </c>
      <c r="AR28" s="216">
        <f t="shared" si="2"/>
        <v>-0.27506247742039835</v>
      </c>
      <c r="AS28" s="216">
        <f t="shared" si="3"/>
        <v>-0.28834574470999214</v>
      </c>
      <c r="AT28" s="216">
        <f t="shared" si="4"/>
        <v>-0.28586861816993969</v>
      </c>
      <c r="AU28" s="216">
        <f t="shared" si="5"/>
        <v>-0.23215865419248219</v>
      </c>
      <c r="AV28" s="216">
        <f t="shared" si="6"/>
        <v>-0.27517316235643319</v>
      </c>
      <c r="AW28" s="216">
        <f t="shared" si="7"/>
        <v>-0.32378851074235371</v>
      </c>
      <c r="AX28" s="216">
        <f t="shared" si="8"/>
        <v>-0.36740521963306727</v>
      </c>
      <c r="AY28" s="216">
        <f t="shared" si="9"/>
        <v>-0.47184906189806902</v>
      </c>
      <c r="AZ28" s="216">
        <f t="shared" si="10"/>
        <v>-0.42697706301392635</v>
      </c>
      <c r="BA28" s="216">
        <f t="shared" si="11"/>
        <v>-0.36177353595710116</v>
      </c>
      <c r="BB28" s="216">
        <f t="shared" si="12"/>
        <v>-0.33744593911130388</v>
      </c>
      <c r="BC28" s="216">
        <f t="shared" si="13"/>
        <v>-0.31248345082690532</v>
      </c>
      <c r="BD28" s="216">
        <f t="shared" si="14"/>
        <v>-0.39883418710657831</v>
      </c>
      <c r="BE28" s="216">
        <f t="shared" si="15"/>
        <v>-0.25727154907232092</v>
      </c>
      <c r="BF28" s="216">
        <f t="shared" si="16"/>
        <v>-0.34286395745786996</v>
      </c>
      <c r="BG28" s="216">
        <f t="shared" si="17"/>
        <v>-0.44685017354288886</v>
      </c>
      <c r="BH28" s="216">
        <f t="shared" si="18"/>
        <v>-0.42986502328032455</v>
      </c>
      <c r="BI28" s="216">
        <f t="shared" si="19"/>
        <v>-0.30532323735000361</v>
      </c>
      <c r="BJ28" s="216">
        <f t="shared" si="20"/>
        <v>-0.38969066602459845</v>
      </c>
      <c r="BK28" s="216">
        <f t="shared" si="21"/>
        <v>-0.38761510545131245</v>
      </c>
      <c r="BL28" s="216">
        <f t="shared" si="22"/>
        <v>-0.47468423773661333</v>
      </c>
      <c r="BM28" s="216">
        <f t="shared" si="23"/>
        <v>-0.48739877471352305</v>
      </c>
      <c r="BN28" s="216">
        <f t="shared" si="24"/>
        <v>-0.56327105750695838</v>
      </c>
      <c r="BO28" s="216">
        <f t="shared" si="25"/>
        <v>-0.50435567846872453</v>
      </c>
      <c r="BP28" s="216">
        <f t="shared" si="26"/>
        <v>-0.48665996059800071</v>
      </c>
      <c r="BQ28" s="216">
        <f t="shared" si="27"/>
        <v>-0.4630462505589244</v>
      </c>
      <c r="BR28" s="216">
        <f t="shared" si="28"/>
        <v>-0.47011777297985352</v>
      </c>
      <c r="BS28" s="216">
        <f t="shared" si="29"/>
        <v>-0.55364070007951727</v>
      </c>
      <c r="BT28" s="216">
        <f t="shared" si="30"/>
        <v>-0.7093279567700882</v>
      </c>
      <c r="BU28" s="216">
        <f t="shared" si="31"/>
        <v>-0.77694910022348351</v>
      </c>
      <c r="BV28" s="216" t="e">
        <f t="shared" si="32"/>
        <v>#VALUE!</v>
      </c>
      <c r="BW28" s="216" t="e">
        <f t="shared" si="33"/>
        <v>#VALUE!</v>
      </c>
      <c r="BX28" s="216" t="e">
        <f t="shared" si="34"/>
        <v>#VALUE!</v>
      </c>
      <c r="BY28" s="216" t="e">
        <f t="shared" si="35"/>
        <v>#VALUE!</v>
      </c>
    </row>
    <row r="29" spans="1:77">
      <c r="A29" s="195" t="s">
        <v>19</v>
      </c>
      <c r="B29" s="197"/>
      <c r="C29" s="213" t="s">
        <v>28</v>
      </c>
      <c r="D29" s="216">
        <v>1.9162300000000001</v>
      </c>
      <c r="E29" s="216">
        <v>2.123621</v>
      </c>
      <c r="F29" s="216">
        <v>2.139481</v>
      </c>
      <c r="G29" s="216">
        <v>2.236021</v>
      </c>
      <c r="H29" s="216">
        <v>2.1545969999999999</v>
      </c>
      <c r="I29" s="216">
        <v>2.0352920000000001</v>
      </c>
      <c r="J29" s="216">
        <v>2.0503849999999999</v>
      </c>
      <c r="K29" s="216">
        <v>2.1604909999999999</v>
      </c>
      <c r="L29" s="216">
        <v>2.1261070000000002</v>
      </c>
      <c r="M29" s="216">
        <v>2.2034410000000002</v>
      </c>
      <c r="N29" s="216">
        <v>2.0036550000000002</v>
      </c>
      <c r="O29" s="216">
        <v>1.848843</v>
      </c>
      <c r="P29" s="216">
        <v>1.8725510000000001</v>
      </c>
      <c r="Q29" s="216">
        <v>2.6634929999999999</v>
      </c>
      <c r="R29" s="216">
        <v>2.6148380000000002</v>
      </c>
      <c r="S29" s="216">
        <v>2.391991</v>
      </c>
      <c r="T29" s="216">
        <v>2.7975599999999998</v>
      </c>
      <c r="U29" s="216">
        <v>2.8993120000000001</v>
      </c>
      <c r="V29" s="216">
        <v>3.1071339999999998</v>
      </c>
      <c r="W29" s="216">
        <v>3.1461380000000001</v>
      </c>
      <c r="X29" s="216">
        <v>3.222836</v>
      </c>
      <c r="Y29" s="216">
        <v>3.2962340000000001</v>
      </c>
      <c r="Z29" s="216">
        <v>3.6047950000000002</v>
      </c>
      <c r="AA29" s="216">
        <v>3.7437040000000001</v>
      </c>
      <c r="AB29" s="216">
        <v>3.6503839999999999</v>
      </c>
      <c r="AC29" s="216">
        <v>3.7680039999999999</v>
      </c>
      <c r="AD29" s="216">
        <v>3.8342649999999998</v>
      </c>
      <c r="AE29" s="216">
        <v>3.7519939999999998</v>
      </c>
      <c r="AF29" s="216">
        <v>3.6630889999999998</v>
      </c>
      <c r="AG29" s="216">
        <v>3.7717230000000002</v>
      </c>
      <c r="AH29" s="216">
        <v>3.8519600000000001</v>
      </c>
      <c r="AI29" s="216">
        <v>4.006189</v>
      </c>
      <c r="AJ29" s="216">
        <v>4.115767</v>
      </c>
      <c r="AK29" s="216">
        <v>4.3973789999999999</v>
      </c>
      <c r="AL29" s="216">
        <v>4.3382630000000004</v>
      </c>
      <c r="AN29" s="195" t="s">
        <v>19</v>
      </c>
      <c r="AO29" s="197"/>
      <c r="AP29" s="213" t="s">
        <v>28</v>
      </c>
      <c r="AQ29" s="216">
        <f t="shared" si="1"/>
        <v>1.0989524024111728</v>
      </c>
      <c r="AR29" s="216">
        <f t="shared" si="2"/>
        <v>1.3741216359916979</v>
      </c>
      <c r="AS29" s="216">
        <f t="shared" si="3"/>
        <v>1.3314754369167148</v>
      </c>
      <c r="AT29" s="216">
        <f t="shared" si="4"/>
        <v>1.4343741428712338</v>
      </c>
      <c r="AU29" s="216">
        <f t="shared" si="5"/>
        <v>1.3244754914322787</v>
      </c>
      <c r="AV29" s="216">
        <f t="shared" si="6"/>
        <v>1.1119142797486781</v>
      </c>
      <c r="AW29" s="216">
        <f t="shared" si="7"/>
        <v>1.1326602571790043</v>
      </c>
      <c r="AX29" s="216">
        <f t="shared" si="8"/>
        <v>1.2703759754103416</v>
      </c>
      <c r="AY29" s="216">
        <f t="shared" si="9"/>
        <v>1.1758949189623575</v>
      </c>
      <c r="AZ29" s="216">
        <f t="shared" si="10"/>
        <v>1.3136276513595007</v>
      </c>
      <c r="BA29" s="216">
        <f t="shared" si="11"/>
        <v>1.0464754726322452</v>
      </c>
      <c r="BB29" s="216">
        <f t="shared" si="12"/>
        <v>0.77000123511404917</v>
      </c>
      <c r="BC29" s="216">
        <f t="shared" si="13"/>
        <v>0.7397100420523004</v>
      </c>
      <c r="BD29" s="216">
        <f t="shared" si="14"/>
        <v>1.7968807647132323</v>
      </c>
      <c r="BE29" s="216">
        <f t="shared" si="15"/>
        <v>1.8404261514328872</v>
      </c>
      <c r="BF29" s="216">
        <f t="shared" si="16"/>
        <v>1.5138873938500921</v>
      </c>
      <c r="BG29" s="216">
        <f t="shared" si="17"/>
        <v>1.9326621539724125</v>
      </c>
      <c r="BH29" s="216">
        <f t="shared" si="18"/>
        <v>1.962234134360334</v>
      </c>
      <c r="BI29" s="216">
        <f t="shared" si="19"/>
        <v>2.2145241123632684</v>
      </c>
      <c r="BJ29" s="216">
        <f t="shared" si="20"/>
        <v>2.1533378281728122</v>
      </c>
      <c r="BK29" s="216">
        <f t="shared" si="21"/>
        <v>2.1446353574383128</v>
      </c>
      <c r="BL29" s="216">
        <f t="shared" si="22"/>
        <v>2.1218088705751557</v>
      </c>
      <c r="BM29" s="216">
        <f t="shared" si="23"/>
        <v>2.3716050889511275</v>
      </c>
      <c r="BN29" s="216">
        <f t="shared" si="24"/>
        <v>2.402155579631148</v>
      </c>
      <c r="BO29" s="216">
        <f t="shared" si="25"/>
        <v>2.3706424473345491</v>
      </c>
      <c r="BP29" s="216">
        <f t="shared" si="26"/>
        <v>2.3983292851391611</v>
      </c>
      <c r="BQ29" s="216">
        <f t="shared" si="27"/>
        <v>2.4357455269419148</v>
      </c>
      <c r="BR29" s="216">
        <f t="shared" si="28"/>
        <v>2.1781531916107664</v>
      </c>
      <c r="BS29" s="216">
        <f t="shared" si="29"/>
        <v>1.9842910824093032</v>
      </c>
      <c r="BT29" s="216">
        <f t="shared" si="30"/>
        <v>1.9271886584380364</v>
      </c>
      <c r="BU29" s="216">
        <f t="shared" si="31"/>
        <v>1.8438735108213107</v>
      </c>
      <c r="BV29" s="216">
        <f t="shared" si="32"/>
        <v>1.8093720850916555</v>
      </c>
      <c r="BW29" s="216">
        <f t="shared" si="33"/>
        <v>1.6705908706360164</v>
      </c>
      <c r="BX29" s="216">
        <f t="shared" si="34"/>
        <v>1.8256561636336541</v>
      </c>
      <c r="BY29" s="216">
        <f t="shared" si="35"/>
        <v>1.853900127989264</v>
      </c>
    </row>
    <row r="30" spans="1:77">
      <c r="A30" s="195" t="s">
        <v>36</v>
      </c>
      <c r="B30" s="197"/>
      <c r="C30" s="213" t="s">
        <v>28</v>
      </c>
      <c r="D30" s="216">
        <v>0.62212149999999999</v>
      </c>
      <c r="E30" s="216">
        <v>0.65158910000000003</v>
      </c>
      <c r="F30" s="216">
        <v>0.64129080000000005</v>
      </c>
      <c r="G30" s="216">
        <v>0.66986420000000002</v>
      </c>
      <c r="H30" s="216">
        <v>0.67007570000000005</v>
      </c>
      <c r="I30" s="216">
        <v>0.69468399999999997</v>
      </c>
      <c r="J30" s="216">
        <v>0.70562389999999997</v>
      </c>
      <c r="K30" s="216">
        <v>0.6875829</v>
      </c>
      <c r="L30" s="216">
        <v>0.72358109999999998</v>
      </c>
      <c r="M30" s="216">
        <v>0.73232909999999996</v>
      </c>
      <c r="N30" s="216">
        <v>0.75527080000000002</v>
      </c>
      <c r="O30" s="216">
        <v>0.74131749999999996</v>
      </c>
      <c r="P30" s="216">
        <v>0.7393497</v>
      </c>
      <c r="Q30" s="216">
        <v>0.76539279999999998</v>
      </c>
      <c r="R30" s="216">
        <v>0.83176240000000001</v>
      </c>
      <c r="S30" s="216">
        <v>0.80747679999999999</v>
      </c>
      <c r="T30" s="216">
        <v>0.82802960000000003</v>
      </c>
      <c r="U30" s="216">
        <v>0.8444931</v>
      </c>
      <c r="V30" s="216">
        <v>0.90628220000000004</v>
      </c>
      <c r="W30" s="216">
        <v>0.92017409999999999</v>
      </c>
      <c r="X30" s="216">
        <v>0.90809150000000005</v>
      </c>
      <c r="Y30" s="216">
        <v>0.96858339999999998</v>
      </c>
      <c r="Z30" s="216">
        <v>0.97491749999999999</v>
      </c>
      <c r="AA30" s="216">
        <v>0.98791649999999998</v>
      </c>
      <c r="AB30" s="216">
        <v>0.98084340000000003</v>
      </c>
      <c r="AC30" s="216">
        <v>0.99051049999999996</v>
      </c>
      <c r="AD30" s="216">
        <v>1.0338350000000001</v>
      </c>
      <c r="AE30" s="216">
        <v>1.065501</v>
      </c>
      <c r="AF30" s="216">
        <v>1.0848679999999999</v>
      </c>
      <c r="AG30" s="216">
        <v>1.19933</v>
      </c>
      <c r="AH30" s="216">
        <v>1.186334</v>
      </c>
      <c r="AI30" s="216">
        <v>1.238119</v>
      </c>
      <c r="AJ30" s="216" t="s">
        <v>89</v>
      </c>
      <c r="AK30" s="216" t="s">
        <v>89</v>
      </c>
      <c r="AL30" s="216" t="s">
        <v>89</v>
      </c>
      <c r="AN30" s="195" t="s">
        <v>36</v>
      </c>
      <c r="AO30" s="197"/>
      <c r="AP30" s="213" t="s">
        <v>28</v>
      </c>
      <c r="AQ30" s="216">
        <f t="shared" si="1"/>
        <v>-1.097998150193821</v>
      </c>
      <c r="AR30" s="216">
        <f t="shared" si="2"/>
        <v>-1.1046522199286264</v>
      </c>
      <c r="AS30" s="216">
        <f t="shared" si="3"/>
        <v>-1.1214558602576359</v>
      </c>
      <c r="AT30" s="216">
        <f t="shared" si="4"/>
        <v>-1.1396825476350787</v>
      </c>
      <c r="AU30" s="216">
        <f t="shared" si="5"/>
        <v>-1.0986111584160037</v>
      </c>
      <c r="AV30" s="216">
        <f t="shared" si="6"/>
        <v>-1.0719984285795454</v>
      </c>
      <c r="AW30" s="216">
        <f t="shared" si="7"/>
        <v>-1.0620558719816013</v>
      </c>
      <c r="AX30" s="216">
        <f t="shared" si="8"/>
        <v>-1.1217832322681227</v>
      </c>
      <c r="AY30" s="216">
        <f t="shared" si="9"/>
        <v>-1.1150628106295655</v>
      </c>
      <c r="AZ30" s="216">
        <f t="shared" si="10"/>
        <v>-1.1047638006824079</v>
      </c>
      <c r="BA30" s="216">
        <f t="shared" si="11"/>
        <v>-1.1987494501192923</v>
      </c>
      <c r="BB30" s="216">
        <f t="shared" si="12"/>
        <v>-1.2558411032803769</v>
      </c>
      <c r="BC30" s="216">
        <f t="shared" si="13"/>
        <v>-1.2626057783261759</v>
      </c>
      <c r="BD30" s="216">
        <f t="shared" si="14"/>
        <v>-1.1843869051253273</v>
      </c>
      <c r="BE30" s="216">
        <f t="shared" si="15"/>
        <v>-1.1306786820714492</v>
      </c>
      <c r="BF30" s="216">
        <f t="shared" si="16"/>
        <v>-1.1212921904009447</v>
      </c>
      <c r="BG30" s="216">
        <f t="shared" si="17"/>
        <v>-1.027067563126455</v>
      </c>
      <c r="BH30" s="216">
        <f t="shared" si="18"/>
        <v>-1.0260103975163486</v>
      </c>
      <c r="BI30" s="216">
        <f t="shared" si="19"/>
        <v>-0.92481948730732388</v>
      </c>
      <c r="BJ30" s="216">
        <f t="shared" si="20"/>
        <v>-0.91760290704604175</v>
      </c>
      <c r="BK30" s="216">
        <f t="shared" si="21"/>
        <v>-1.0818688907579612</v>
      </c>
      <c r="BL30" s="216">
        <f t="shared" si="22"/>
        <v>-1.0222558642002366</v>
      </c>
      <c r="BM30" s="216">
        <f t="shared" si="23"/>
        <v>-1.03740613645029</v>
      </c>
      <c r="BN30" s="216">
        <f t="shared" si="24"/>
        <v>-0.99409937736222098</v>
      </c>
      <c r="BO30" s="216">
        <f t="shared" si="25"/>
        <v>-0.97647528373583981</v>
      </c>
      <c r="BP30" s="216">
        <f t="shared" si="26"/>
        <v>-0.97208085203829264</v>
      </c>
      <c r="BQ30" s="216">
        <f t="shared" si="27"/>
        <v>-0.94973040252267837</v>
      </c>
      <c r="BR30" s="216">
        <f t="shared" si="28"/>
        <v>-0.91259458889827116</v>
      </c>
      <c r="BS30" s="216">
        <f t="shared" si="29"/>
        <v>-0.92004451277024057</v>
      </c>
      <c r="BT30" s="216">
        <f t="shared" si="30"/>
        <v>-0.91919929305994386</v>
      </c>
      <c r="BU30" s="216">
        <f t="shared" si="31"/>
        <v>-0.9546262772277645</v>
      </c>
      <c r="BV30" s="216">
        <f t="shared" si="32"/>
        <v>-0.95714464957534806</v>
      </c>
      <c r="BW30" s="216" t="e">
        <f t="shared" si="33"/>
        <v>#VALUE!</v>
      </c>
      <c r="BX30" s="216" t="e">
        <f t="shared" si="34"/>
        <v>#VALUE!</v>
      </c>
      <c r="BY30" s="216" t="e">
        <f t="shared" si="35"/>
        <v>#VALUE!</v>
      </c>
    </row>
    <row r="31" spans="1:77">
      <c r="A31" s="195" t="s">
        <v>37</v>
      </c>
      <c r="B31" s="197"/>
      <c r="C31" s="213" t="s">
        <v>28</v>
      </c>
      <c r="D31" s="216">
        <v>0.82387370000000004</v>
      </c>
      <c r="E31" s="216">
        <v>0.8951173</v>
      </c>
      <c r="F31" s="216">
        <v>0.91936300000000004</v>
      </c>
      <c r="G31" s="216">
        <v>0.98217679999999996</v>
      </c>
      <c r="H31" s="216">
        <v>1.0774919999999999</v>
      </c>
      <c r="I31" s="216">
        <v>1.1898569999999999</v>
      </c>
      <c r="J31" s="216">
        <v>1.104366</v>
      </c>
      <c r="K31" s="216">
        <v>1.2473920000000001</v>
      </c>
      <c r="L31" s="216">
        <v>1.617049</v>
      </c>
      <c r="M31" s="216">
        <v>1.3274349999999999</v>
      </c>
      <c r="N31" s="216">
        <v>1.595448</v>
      </c>
      <c r="O31" s="216">
        <v>1.395472</v>
      </c>
      <c r="P31" s="216">
        <v>1.344498</v>
      </c>
      <c r="Q31" s="216">
        <v>1.402684</v>
      </c>
      <c r="R31" s="216">
        <v>1.4259660000000001</v>
      </c>
      <c r="S31" s="216">
        <v>1.4518139999999999</v>
      </c>
      <c r="T31" s="216">
        <v>1.1202749999999999</v>
      </c>
      <c r="U31" s="216">
        <v>1.1799809999999999</v>
      </c>
      <c r="V31" s="216">
        <v>1.1928399999999999</v>
      </c>
      <c r="W31" s="216">
        <v>1.234583</v>
      </c>
      <c r="X31" s="216">
        <v>2.139386</v>
      </c>
      <c r="Y31" s="216">
        <v>2.2177410000000002</v>
      </c>
      <c r="Z31" s="216">
        <v>2.3453840000000001</v>
      </c>
      <c r="AA31" s="216">
        <v>2.2137370000000001</v>
      </c>
      <c r="AB31" s="216">
        <v>2.1868979999999998</v>
      </c>
      <c r="AC31" s="216">
        <v>2.209076</v>
      </c>
      <c r="AD31" s="216">
        <v>2.3619319999999999</v>
      </c>
      <c r="AE31" s="216">
        <v>2.4263349999999999</v>
      </c>
      <c r="AF31" s="216">
        <v>2.1025230000000001</v>
      </c>
      <c r="AG31" s="216">
        <v>2.1956099999999998</v>
      </c>
      <c r="AH31" s="216">
        <v>2.0731269999999999</v>
      </c>
      <c r="AI31" s="216">
        <v>2.0911550000000001</v>
      </c>
      <c r="AJ31" s="216">
        <v>2.024759</v>
      </c>
      <c r="AK31" s="216">
        <v>2.0488309999999998</v>
      </c>
      <c r="AL31" s="216">
        <v>2.1274120000000001</v>
      </c>
      <c r="AN31" s="195" t="s">
        <v>37</v>
      </c>
      <c r="AO31" s="197"/>
      <c r="AP31" s="213" t="s">
        <v>28</v>
      </c>
      <c r="AQ31" s="216">
        <f t="shared" si="1"/>
        <v>-0.75549239640325916</v>
      </c>
      <c r="AR31" s="216">
        <f t="shared" si="2"/>
        <v>-0.6945718844825427</v>
      </c>
      <c r="AS31" s="216">
        <f t="shared" si="3"/>
        <v>-0.66617855150596639</v>
      </c>
      <c r="AT31" s="216">
        <f t="shared" si="4"/>
        <v>-0.62638123734518847</v>
      </c>
      <c r="AU31" s="216">
        <f t="shared" si="5"/>
        <v>-0.43361228136345986</v>
      </c>
      <c r="AV31" s="216">
        <f t="shared" si="6"/>
        <v>-0.26533860891487743</v>
      </c>
      <c r="AW31" s="216">
        <f t="shared" si="7"/>
        <v>-0.41128919063918951</v>
      </c>
      <c r="AX31" s="216">
        <f t="shared" si="8"/>
        <v>-0.21259379057302008</v>
      </c>
      <c r="AY31" s="216">
        <f t="shared" si="9"/>
        <v>0.3443734761778745</v>
      </c>
      <c r="AZ31" s="216">
        <f t="shared" si="10"/>
        <v>-0.12645683326564891</v>
      </c>
      <c r="BA31" s="216">
        <f t="shared" si="11"/>
        <v>0.31231324113200892</v>
      </c>
      <c r="BB31" s="216">
        <f t="shared" si="12"/>
        <v>-5.9287270478119367E-2</v>
      </c>
      <c r="BC31" s="216">
        <f t="shared" si="13"/>
        <v>-0.19333590123978339</v>
      </c>
      <c r="BD31" s="216">
        <f t="shared" si="14"/>
        <v>-0.18341991147945991</v>
      </c>
      <c r="BE31" s="216">
        <f t="shared" si="15"/>
        <v>-0.14056856669233836</v>
      </c>
      <c r="BF31" s="216">
        <f t="shared" si="16"/>
        <v>-4.9705558477117801E-2</v>
      </c>
      <c r="BG31" s="216">
        <f t="shared" si="17"/>
        <v>-0.58789313095447882</v>
      </c>
      <c r="BH31" s="216">
        <f t="shared" si="18"/>
        <v>-0.53812317656184461</v>
      </c>
      <c r="BI31" s="216">
        <f t="shared" si="19"/>
        <v>-0.51606711453706955</v>
      </c>
      <c r="BJ31" s="216">
        <f t="shared" si="20"/>
        <v>-0.48384425600711384</v>
      </c>
      <c r="BK31" s="216">
        <f t="shared" si="21"/>
        <v>0.63442287925411001</v>
      </c>
      <c r="BL31" s="216">
        <f t="shared" si="22"/>
        <v>0.66503876598896183</v>
      </c>
      <c r="BM31" s="216">
        <f t="shared" si="23"/>
        <v>0.73907800873768614</v>
      </c>
      <c r="BN31" s="216">
        <f t="shared" si="24"/>
        <v>0.51661178941282615</v>
      </c>
      <c r="BO31" s="216">
        <f t="shared" si="25"/>
        <v>0.53569753592421887</v>
      </c>
      <c r="BP31" s="216">
        <f t="shared" si="26"/>
        <v>0.50661406264457254</v>
      </c>
      <c r="BQ31" s="216">
        <f t="shared" si="27"/>
        <v>0.65582318228184711</v>
      </c>
      <c r="BR31" s="216">
        <f t="shared" si="28"/>
        <v>0.65301331149128339</v>
      </c>
      <c r="BS31" s="216">
        <f t="shared" si="29"/>
        <v>0.22633186074950012</v>
      </c>
      <c r="BT31" s="216">
        <f t="shared" si="30"/>
        <v>0.18319811990083132</v>
      </c>
      <c r="BU31" s="216">
        <f t="shared" si="31"/>
        <v>-2.3629197163493144E-2</v>
      </c>
      <c r="BV31" s="216">
        <f t="shared" si="32"/>
        <v>-0.10458731927900357</v>
      </c>
      <c r="BW31" s="216">
        <f t="shared" si="33"/>
        <v>-0.3560558385226073</v>
      </c>
      <c r="BX31" s="216">
        <f t="shared" si="34"/>
        <v>-0.36272930098733447</v>
      </c>
      <c r="BY31" s="216">
        <f t="shared" si="35"/>
        <v>-0.26985482766135188</v>
      </c>
    </row>
    <row r="32" spans="1:77">
      <c r="A32" s="195" t="s">
        <v>21</v>
      </c>
      <c r="B32" s="197"/>
      <c r="C32" s="213" t="s">
        <v>28</v>
      </c>
      <c r="D32" s="216" t="s">
        <v>89</v>
      </c>
      <c r="E32" s="216" t="s">
        <v>89</v>
      </c>
      <c r="F32" s="216" t="s">
        <v>89</v>
      </c>
      <c r="G32" s="216" t="s">
        <v>89</v>
      </c>
      <c r="H32" s="216">
        <v>0.59865590000000002</v>
      </c>
      <c r="I32" s="216">
        <v>0.58257130000000001</v>
      </c>
      <c r="J32" s="216">
        <v>0.58946120000000002</v>
      </c>
      <c r="K32" s="216">
        <v>0.585202</v>
      </c>
      <c r="L32" s="216">
        <v>0.61058630000000003</v>
      </c>
      <c r="M32" s="216">
        <v>0.67802890000000005</v>
      </c>
      <c r="N32" s="216">
        <v>0.68281150000000002</v>
      </c>
      <c r="O32" s="216">
        <v>0.68194299999999997</v>
      </c>
      <c r="P32" s="216">
        <v>0.75348009999999999</v>
      </c>
      <c r="Q32" s="216">
        <v>0.72554620000000003</v>
      </c>
      <c r="R32" s="216">
        <v>0.75292099999999995</v>
      </c>
      <c r="S32" s="216">
        <v>0.75018490000000004</v>
      </c>
      <c r="T32" s="216">
        <v>0.77272700000000005</v>
      </c>
      <c r="U32" s="216">
        <v>0.82462979999999997</v>
      </c>
      <c r="V32" s="216">
        <v>0.83612529999999996</v>
      </c>
      <c r="W32" s="216">
        <v>0.79818990000000001</v>
      </c>
      <c r="X32" s="216">
        <v>1.004559</v>
      </c>
      <c r="Y32" s="216">
        <v>1.0578270000000001</v>
      </c>
      <c r="Z32" s="216">
        <v>1.1311089999999999</v>
      </c>
      <c r="AA32" s="216">
        <v>1.1369590000000001</v>
      </c>
      <c r="AB32" s="216">
        <v>1.121918</v>
      </c>
      <c r="AC32" s="216">
        <v>1.1440159999999999</v>
      </c>
      <c r="AD32" s="216">
        <v>1.1900230000000001</v>
      </c>
      <c r="AE32" s="216">
        <v>1.1426179999999999</v>
      </c>
      <c r="AF32" s="216">
        <v>1.1599060000000001</v>
      </c>
      <c r="AG32" s="216">
        <v>1.2397590000000001</v>
      </c>
      <c r="AH32" s="216">
        <v>1.2320199999999999</v>
      </c>
      <c r="AI32" s="216">
        <v>1.0455829999999999</v>
      </c>
      <c r="AJ32" s="216">
        <v>1.2184699999999999</v>
      </c>
      <c r="AK32" s="216">
        <v>1.3059000000000001</v>
      </c>
      <c r="AL32" s="216">
        <v>1.3548750000000001</v>
      </c>
      <c r="AN32" s="195" t="s">
        <v>21</v>
      </c>
      <c r="AO32" s="197"/>
      <c r="AP32" s="213" t="s">
        <v>28</v>
      </c>
      <c r="AQ32" s="216" t="e">
        <f t="shared" si="1"/>
        <v>#VALUE!</v>
      </c>
      <c r="AR32" s="216" t="e">
        <f t="shared" si="2"/>
        <v>#VALUE!</v>
      </c>
      <c r="AS32" s="216" t="e">
        <f t="shared" si="3"/>
        <v>#VALUE!</v>
      </c>
      <c r="AT32" s="216" t="e">
        <f t="shared" si="4"/>
        <v>#VALUE!</v>
      </c>
      <c r="AU32" s="216">
        <f t="shared" si="5"/>
        <v>-1.21518500879783</v>
      </c>
      <c r="AV32" s="216">
        <f t="shared" si="6"/>
        <v>-1.2546352249398458</v>
      </c>
      <c r="AW32" s="216">
        <f t="shared" si="7"/>
        <v>-1.251639100777292</v>
      </c>
      <c r="AX32" s="216">
        <f t="shared" si="8"/>
        <v>-1.2880606888354456</v>
      </c>
      <c r="AY32" s="216">
        <f t="shared" si="9"/>
        <v>-1.2996343115649087</v>
      </c>
      <c r="AZ32" s="216">
        <f t="shared" si="10"/>
        <v>-1.1940290289251854</v>
      </c>
      <c r="BA32" s="216">
        <f t="shared" si="11"/>
        <v>-1.3290678458865013</v>
      </c>
      <c r="BB32" s="216">
        <f t="shared" si="12"/>
        <v>-1.3644466170324303</v>
      </c>
      <c r="BC32" s="216">
        <f t="shared" si="13"/>
        <v>-1.237637995931048</v>
      </c>
      <c r="BD32" s="216">
        <f t="shared" si="14"/>
        <v>-1.246972315702171</v>
      </c>
      <c r="BE32" s="216">
        <f t="shared" si="15"/>
        <v>-1.2620506018152049</v>
      </c>
      <c r="BF32" s="216">
        <f t="shared" si="16"/>
        <v>-1.2165734098579566</v>
      </c>
      <c r="BG32" s="216">
        <f t="shared" si="17"/>
        <v>-1.1101740481306122</v>
      </c>
      <c r="BH32" s="216">
        <f t="shared" si="18"/>
        <v>-1.0548968349586101</v>
      </c>
      <c r="BI32" s="216">
        <f t="shared" si="19"/>
        <v>-1.0248928384469735</v>
      </c>
      <c r="BJ32" s="216">
        <f t="shared" si="20"/>
        <v>-1.0858923608117041</v>
      </c>
      <c r="BK32" s="216">
        <f t="shared" si="21"/>
        <v>-0.94740359726104439</v>
      </c>
      <c r="BL32" s="216">
        <f t="shared" si="22"/>
        <v>-0.90171042857325656</v>
      </c>
      <c r="BM32" s="216">
        <f t="shared" si="23"/>
        <v>-0.83494097341045836</v>
      </c>
      <c r="BN32" s="216">
        <f t="shared" si="24"/>
        <v>-0.81041818662175769</v>
      </c>
      <c r="BO32" s="216">
        <f t="shared" si="25"/>
        <v>-0.79959342808484779</v>
      </c>
      <c r="BP32" s="216">
        <f t="shared" si="26"/>
        <v>-0.78580625110313529</v>
      </c>
      <c r="BQ32" s="216">
        <f t="shared" si="27"/>
        <v>-0.76091271578485031</v>
      </c>
      <c r="BR32" s="216">
        <f t="shared" si="28"/>
        <v>-0.82387327207760008</v>
      </c>
      <c r="BS32" s="216">
        <f t="shared" si="29"/>
        <v>-0.83551508942325703</v>
      </c>
      <c r="BT32" s="216">
        <f t="shared" si="30"/>
        <v>-0.87446405295817398</v>
      </c>
      <c r="BU32" s="216">
        <f t="shared" si="31"/>
        <v>-0.90666296155001758</v>
      </c>
      <c r="BV32" s="216">
        <f t="shared" si="32"/>
        <v>-1.1495726105827815</v>
      </c>
      <c r="BW32" s="216">
        <f t="shared" si="33"/>
        <v>-1.1375272381924306</v>
      </c>
      <c r="BX32" s="216">
        <f t="shared" si="34"/>
        <v>-1.0549950761029954</v>
      </c>
      <c r="BY32" s="216">
        <f t="shared" si="35"/>
        <v>-1.0119578830791343</v>
      </c>
    </row>
    <row r="33" spans="1:77">
      <c r="A33" s="195" t="s">
        <v>38</v>
      </c>
      <c r="B33" s="197"/>
      <c r="C33" s="213" t="s">
        <v>28</v>
      </c>
      <c r="D33" s="216">
        <v>1.556576</v>
      </c>
      <c r="E33" s="216">
        <v>1.7025939999999999</v>
      </c>
      <c r="F33" s="216">
        <v>1.5627610000000001</v>
      </c>
      <c r="G33" s="216">
        <v>1.594381</v>
      </c>
      <c r="H33" s="216">
        <v>1.6452439999999999</v>
      </c>
      <c r="I33" s="216">
        <v>1.725849</v>
      </c>
      <c r="J33" s="216">
        <v>1.7074009999999999</v>
      </c>
      <c r="K33" s="216">
        <v>1.713822</v>
      </c>
      <c r="L33" s="216">
        <v>1.833853</v>
      </c>
      <c r="M33" s="216">
        <v>1.854347</v>
      </c>
      <c r="N33" s="216">
        <v>1.69041</v>
      </c>
      <c r="O33" s="216">
        <v>1.729331</v>
      </c>
      <c r="P33" s="216">
        <v>1.718372</v>
      </c>
      <c r="Q33" s="216">
        <v>1.734583</v>
      </c>
      <c r="R33" s="216">
        <v>1.739066</v>
      </c>
      <c r="S33" s="216">
        <v>1.4984740000000001</v>
      </c>
      <c r="T33" s="216">
        <v>1.5582290000000001</v>
      </c>
      <c r="U33" s="216">
        <v>1.4716020000000001</v>
      </c>
      <c r="V33" s="216">
        <v>1.439446</v>
      </c>
      <c r="W33" s="216">
        <v>1.299528</v>
      </c>
      <c r="X33" s="216">
        <v>1.320174</v>
      </c>
      <c r="Y33" s="216">
        <v>1.2804199999999999</v>
      </c>
      <c r="Z33" s="216">
        <v>1.330279</v>
      </c>
      <c r="AA33" s="216">
        <v>1.490572</v>
      </c>
      <c r="AB33" s="216">
        <v>1.3936539999999999</v>
      </c>
      <c r="AC33" s="216">
        <v>1.4105589999999999</v>
      </c>
      <c r="AD33" s="216">
        <v>1.3048059999999999</v>
      </c>
      <c r="AE33" s="216">
        <v>1.2875460000000001</v>
      </c>
      <c r="AF33" s="216">
        <v>1.229096</v>
      </c>
      <c r="AG33" s="216">
        <v>1.3254330000000001</v>
      </c>
      <c r="AH33" s="216">
        <v>1.4510339999999999</v>
      </c>
      <c r="AI33" s="216">
        <v>1.5350200000000001</v>
      </c>
      <c r="AJ33" s="216">
        <v>1.605189</v>
      </c>
      <c r="AK33" s="216">
        <v>1.819404</v>
      </c>
      <c r="AL33" s="216">
        <v>1.8006</v>
      </c>
      <c r="AN33" s="195" t="s">
        <v>38</v>
      </c>
      <c r="AO33" s="197"/>
      <c r="AP33" s="213" t="s">
        <v>28</v>
      </c>
      <c r="AQ33" s="216">
        <f t="shared" si="1"/>
        <v>0.48838377231053076</v>
      </c>
      <c r="AR33" s="216">
        <f t="shared" si="2"/>
        <v>0.6651487392517792</v>
      </c>
      <c r="AS33" s="216">
        <f t="shared" si="3"/>
        <v>0.38723315198761077</v>
      </c>
      <c r="AT33" s="216">
        <f t="shared" si="4"/>
        <v>0.37980685120767216</v>
      </c>
      <c r="AU33" s="216">
        <f t="shared" si="5"/>
        <v>0.49309203175394856</v>
      </c>
      <c r="AV33" s="216">
        <f t="shared" si="6"/>
        <v>0.60781725794721886</v>
      </c>
      <c r="AW33" s="216">
        <f t="shared" si="7"/>
        <v>0.57289353218672046</v>
      </c>
      <c r="AX33" s="216">
        <f t="shared" si="8"/>
        <v>0.54493807393194527</v>
      </c>
      <c r="AY33" s="216">
        <f t="shared" si="9"/>
        <v>0.69851224795132072</v>
      </c>
      <c r="AZ33" s="216">
        <f t="shared" si="10"/>
        <v>0.73974476348460916</v>
      </c>
      <c r="BA33" s="216">
        <f t="shared" si="11"/>
        <v>0.48310284990335634</v>
      </c>
      <c r="BB33" s="216">
        <f t="shared" si="12"/>
        <v>0.55139455784459146</v>
      </c>
      <c r="BC33" s="216">
        <f t="shared" si="13"/>
        <v>0.46728267114288374</v>
      </c>
      <c r="BD33" s="216">
        <f t="shared" si="14"/>
        <v>0.33788015389735637</v>
      </c>
      <c r="BE33" s="216">
        <f t="shared" si="15"/>
        <v>0.38114398625281293</v>
      </c>
      <c r="BF33" s="216">
        <f t="shared" si="16"/>
        <v>2.7893922424444183E-2</v>
      </c>
      <c r="BG33" s="216">
        <f t="shared" si="17"/>
        <v>7.0246224763167386E-2</v>
      </c>
      <c r="BH33" s="216">
        <f t="shared" si="18"/>
        <v>-0.11402991042028318</v>
      </c>
      <c r="BI33" s="216">
        <f t="shared" si="19"/>
        <v>-0.16430287137432387</v>
      </c>
      <c r="BJ33" s="216">
        <f t="shared" si="20"/>
        <v>-0.39424610661718507</v>
      </c>
      <c r="BK33" s="216">
        <f t="shared" si="21"/>
        <v>-0.50747031810454701</v>
      </c>
      <c r="BL33" s="216">
        <f t="shared" si="22"/>
        <v>-0.60104382444123683</v>
      </c>
      <c r="BM33" s="216">
        <f t="shared" si="23"/>
        <v>-0.57676439835584059</v>
      </c>
      <c r="BN33" s="216">
        <f t="shared" si="24"/>
        <v>-0.37462264574377052</v>
      </c>
      <c r="BO33" s="216">
        <f t="shared" si="25"/>
        <v>-0.4588859731129537</v>
      </c>
      <c r="BP33" s="216">
        <f t="shared" si="26"/>
        <v>-0.46236382749577493</v>
      </c>
      <c r="BQ33" s="216">
        <f t="shared" si="27"/>
        <v>-0.62215006733024381</v>
      </c>
      <c r="BR33" s="216">
        <f t="shared" si="28"/>
        <v>-0.65713697522753778</v>
      </c>
      <c r="BS33" s="216">
        <f t="shared" si="29"/>
        <v>-0.75757336920979501</v>
      </c>
      <c r="BT33" s="216">
        <f t="shared" si="30"/>
        <v>-0.77966460304650109</v>
      </c>
      <c r="BU33" s="216">
        <f t="shared" si="31"/>
        <v>-0.67673174367482425</v>
      </c>
      <c r="BV33" s="216">
        <f t="shared" si="32"/>
        <v>-0.66041025158708611</v>
      </c>
      <c r="BW33" s="216">
        <f t="shared" si="33"/>
        <v>-0.7627114609600556</v>
      </c>
      <c r="BX33" s="216">
        <f t="shared" si="34"/>
        <v>-0.57651020390760654</v>
      </c>
      <c r="BY33" s="216">
        <f t="shared" si="35"/>
        <v>-0.58379213260234031</v>
      </c>
    </row>
    <row r="34" spans="1:77">
      <c r="A34" s="195" t="s">
        <v>39</v>
      </c>
      <c r="B34" s="197"/>
      <c r="C34" s="213" t="s">
        <v>28</v>
      </c>
      <c r="D34" s="216" t="s">
        <v>89</v>
      </c>
      <c r="E34" s="216" t="s">
        <v>89</v>
      </c>
      <c r="F34" s="216" t="s">
        <v>89</v>
      </c>
      <c r="G34" s="216" t="s">
        <v>89</v>
      </c>
      <c r="H34" s="216" t="s">
        <v>89</v>
      </c>
      <c r="I34" s="216" t="s">
        <v>89</v>
      </c>
      <c r="J34" s="216" t="s">
        <v>89</v>
      </c>
      <c r="K34" s="216" t="s">
        <v>89</v>
      </c>
      <c r="L34" s="216" t="s">
        <v>89</v>
      </c>
      <c r="M34" s="216" t="s">
        <v>89</v>
      </c>
      <c r="N34" s="216" t="s">
        <v>89</v>
      </c>
      <c r="O34" s="216" t="s">
        <v>89</v>
      </c>
      <c r="P34" s="216" t="s">
        <v>89</v>
      </c>
      <c r="Q34" s="216" t="s">
        <v>89</v>
      </c>
      <c r="R34" s="216">
        <v>0.97797210000000001</v>
      </c>
      <c r="S34" s="216">
        <v>1.0256890000000001</v>
      </c>
      <c r="T34" s="216">
        <v>1.101736</v>
      </c>
      <c r="U34" s="216">
        <v>1.079099</v>
      </c>
      <c r="V34" s="216">
        <v>1.2207410000000001</v>
      </c>
      <c r="W34" s="216">
        <v>1.359294</v>
      </c>
      <c r="X34" s="216">
        <v>1.5140990000000001</v>
      </c>
      <c r="Y34" s="216">
        <v>1.465587</v>
      </c>
      <c r="Z34" s="216">
        <v>1.4677020000000001</v>
      </c>
      <c r="AA34" s="216">
        <v>1.5859270000000001</v>
      </c>
      <c r="AB34" s="216">
        <v>1.39605</v>
      </c>
      <c r="AC34" s="216">
        <v>1.396998</v>
      </c>
      <c r="AD34" s="216">
        <v>1.529536</v>
      </c>
      <c r="AE34" s="216">
        <v>1.749212</v>
      </c>
      <c r="AF34" s="216">
        <v>1.6036060000000001</v>
      </c>
      <c r="AG34" s="216">
        <v>1.7195050000000001</v>
      </c>
      <c r="AH34" s="216">
        <v>1.8390599999999999</v>
      </c>
      <c r="AI34" s="216">
        <v>1.8290150000000001</v>
      </c>
      <c r="AJ34" s="216">
        <v>2.1424249999999998</v>
      </c>
      <c r="AK34" s="216">
        <v>2.274661</v>
      </c>
      <c r="AL34" s="216">
        <v>2.1081940000000001</v>
      </c>
      <c r="AN34" s="195" t="s">
        <v>39</v>
      </c>
      <c r="AO34" s="197"/>
      <c r="AP34" s="213" t="s">
        <v>28</v>
      </c>
      <c r="AQ34" s="216" t="e">
        <f t="shared" si="1"/>
        <v>#VALUE!</v>
      </c>
      <c r="AR34" s="216" t="e">
        <f t="shared" si="2"/>
        <v>#VALUE!</v>
      </c>
      <c r="AS34" s="216" t="e">
        <f t="shared" si="3"/>
        <v>#VALUE!</v>
      </c>
      <c r="AT34" s="216" t="e">
        <f t="shared" si="4"/>
        <v>#VALUE!</v>
      </c>
      <c r="AU34" s="216" t="e">
        <f t="shared" si="5"/>
        <v>#VALUE!</v>
      </c>
      <c r="AV34" s="216" t="e">
        <f t="shared" si="6"/>
        <v>#VALUE!</v>
      </c>
      <c r="AW34" s="216" t="e">
        <f t="shared" si="7"/>
        <v>#VALUE!</v>
      </c>
      <c r="AX34" s="216" t="e">
        <f t="shared" si="8"/>
        <v>#VALUE!</v>
      </c>
      <c r="AY34" s="216" t="e">
        <f t="shared" si="9"/>
        <v>#VALUE!</v>
      </c>
      <c r="AZ34" s="216" t="e">
        <f t="shared" si="10"/>
        <v>#VALUE!</v>
      </c>
      <c r="BA34" s="216" t="e">
        <f t="shared" si="11"/>
        <v>#VALUE!</v>
      </c>
      <c r="BB34" s="216" t="e">
        <f t="shared" si="12"/>
        <v>#VALUE!</v>
      </c>
      <c r="BC34" s="216" t="e">
        <f t="shared" si="13"/>
        <v>#VALUE!</v>
      </c>
      <c r="BD34" s="216" t="e">
        <f t="shared" si="14"/>
        <v>#VALUE!</v>
      </c>
      <c r="BE34" s="216">
        <f t="shared" si="15"/>
        <v>-0.8870522500933441</v>
      </c>
      <c r="BF34" s="216">
        <f t="shared" si="16"/>
        <v>-0.75838705867381706</v>
      </c>
      <c r="BG34" s="216">
        <f t="shared" si="17"/>
        <v>-0.61575278177545401</v>
      </c>
      <c r="BH34" s="216">
        <f t="shared" si="18"/>
        <v>-0.68483201054462683</v>
      </c>
      <c r="BI34" s="216">
        <f t="shared" si="19"/>
        <v>-0.47626851211667498</v>
      </c>
      <c r="BJ34" s="216">
        <f t="shared" si="20"/>
        <v>-0.31179290781144969</v>
      </c>
      <c r="BK34" s="216">
        <f t="shared" si="21"/>
        <v>-0.23715977785638453</v>
      </c>
      <c r="BL34" s="216">
        <f t="shared" si="22"/>
        <v>-0.35093024006385853</v>
      </c>
      <c r="BM34" s="216">
        <f t="shared" si="23"/>
        <v>-0.39862813549631981</v>
      </c>
      <c r="BN34" s="216">
        <f t="shared" si="24"/>
        <v>-0.25710636721209745</v>
      </c>
      <c r="BO34" s="216">
        <f t="shared" si="25"/>
        <v>-0.45588182547659828</v>
      </c>
      <c r="BP34" s="216">
        <f t="shared" si="26"/>
        <v>-0.47881971906501286</v>
      </c>
      <c r="BQ34" s="216">
        <f t="shared" si="27"/>
        <v>-0.35047107316556964</v>
      </c>
      <c r="BR34" s="216">
        <f t="shared" si="28"/>
        <v>-0.12600096823385304</v>
      </c>
      <c r="BS34" s="216">
        <f t="shared" si="29"/>
        <v>-0.33569226446714834</v>
      </c>
      <c r="BT34" s="216">
        <f>(AG34-AG$42)/AG$43</f>
        <v>-0.34361855844028732</v>
      </c>
      <c r="BU34" s="216">
        <f t="shared" si="31"/>
        <v>-0.26936376378659893</v>
      </c>
      <c r="BV34" s="216">
        <f t="shared" si="32"/>
        <v>-0.36658022293592279</v>
      </c>
      <c r="BW34" s="216">
        <f t="shared" si="33"/>
        <v>-0.24201160163788077</v>
      </c>
      <c r="BX34" s="216">
        <f t="shared" si="34"/>
        <v>-0.15230009559091157</v>
      </c>
      <c r="BY34" s="216">
        <f t="shared" si="35"/>
        <v>-0.28831573829607732</v>
      </c>
    </row>
    <row r="35" spans="1:77">
      <c r="A35" s="195" t="s">
        <v>23</v>
      </c>
      <c r="B35" s="197"/>
      <c r="C35" s="213" t="s">
        <v>28</v>
      </c>
      <c r="D35" s="216" t="s">
        <v>89</v>
      </c>
      <c r="E35" s="216" t="s">
        <v>89</v>
      </c>
      <c r="F35" s="216" t="s">
        <v>89</v>
      </c>
      <c r="G35" s="216" t="s">
        <v>89</v>
      </c>
      <c r="H35" s="216" t="s">
        <v>89</v>
      </c>
      <c r="I35" s="216" t="s">
        <v>89</v>
      </c>
      <c r="J35" s="216" t="s">
        <v>89</v>
      </c>
      <c r="K35" s="216" t="s">
        <v>89</v>
      </c>
      <c r="L35" s="216" t="s">
        <v>89</v>
      </c>
      <c r="M35" s="216" t="s">
        <v>89</v>
      </c>
      <c r="N35" s="216" t="s">
        <v>89</v>
      </c>
      <c r="O35" s="216" t="s">
        <v>89</v>
      </c>
      <c r="P35" s="216" t="s">
        <v>89</v>
      </c>
      <c r="Q35" s="216" t="s">
        <v>89</v>
      </c>
      <c r="R35" s="216" t="s">
        <v>89</v>
      </c>
      <c r="S35" s="216">
        <v>1.3559589999999999</v>
      </c>
      <c r="T35" s="216">
        <v>1.333245</v>
      </c>
      <c r="U35" s="216">
        <v>1.443479</v>
      </c>
      <c r="V35" s="216">
        <v>1.0140279999999999</v>
      </c>
      <c r="W35" s="216">
        <v>0.95929310000000001</v>
      </c>
      <c r="X35" s="216">
        <v>1.272905</v>
      </c>
      <c r="Y35" s="216">
        <v>1.3331550000000001</v>
      </c>
      <c r="Z35" s="216">
        <v>1.3341689999999999</v>
      </c>
      <c r="AA35" s="216">
        <v>1.268359</v>
      </c>
      <c r="AB35" s="216">
        <v>1.3089189999999999</v>
      </c>
      <c r="AC35" s="216">
        <v>1.4018809999999999</v>
      </c>
      <c r="AD35" s="216">
        <v>1.2717909999999999</v>
      </c>
      <c r="AE35" s="216">
        <v>1.2285109999999999</v>
      </c>
      <c r="AF35" s="216">
        <v>1.4418070000000001</v>
      </c>
      <c r="AG35" s="216">
        <v>1.608895</v>
      </c>
      <c r="AH35" s="216">
        <v>1.723142</v>
      </c>
      <c r="AI35" s="216">
        <v>1.9253990000000001</v>
      </c>
      <c r="AJ35" s="216">
        <v>2.1619700000000002</v>
      </c>
      <c r="AK35" s="216">
        <v>2.1813349999999998</v>
      </c>
      <c r="AL35" s="216">
        <v>2.091987</v>
      </c>
      <c r="AN35" s="195" t="s">
        <v>23</v>
      </c>
      <c r="AO35" s="197"/>
      <c r="AP35" s="213" t="s">
        <v>28</v>
      </c>
      <c r="AQ35" s="216" t="e">
        <f t="shared" si="1"/>
        <v>#VALUE!</v>
      </c>
      <c r="AR35" s="216" t="e">
        <f t="shared" si="2"/>
        <v>#VALUE!</v>
      </c>
      <c r="AS35" s="216" t="e">
        <f t="shared" si="3"/>
        <v>#VALUE!</v>
      </c>
      <c r="AT35" s="216" t="e">
        <f t="shared" si="4"/>
        <v>#VALUE!</v>
      </c>
      <c r="AU35" s="216" t="e">
        <f t="shared" si="5"/>
        <v>#VALUE!</v>
      </c>
      <c r="AV35" s="216" t="e">
        <f t="shared" si="6"/>
        <v>#VALUE!</v>
      </c>
      <c r="AW35" s="216" t="e">
        <f t="shared" si="7"/>
        <v>#VALUE!</v>
      </c>
      <c r="AX35" s="216" t="e">
        <f t="shared" si="8"/>
        <v>#VALUE!</v>
      </c>
      <c r="AY35" s="216" t="e">
        <f t="shared" si="9"/>
        <v>#VALUE!</v>
      </c>
      <c r="AZ35" s="216" t="e">
        <f t="shared" si="10"/>
        <v>#VALUE!</v>
      </c>
      <c r="BA35" s="216" t="e">
        <f t="shared" si="11"/>
        <v>#VALUE!</v>
      </c>
      <c r="BB35" s="216" t="e">
        <f t="shared" si="12"/>
        <v>#VALUE!</v>
      </c>
      <c r="BC35" s="216" t="e">
        <f t="shared" si="13"/>
        <v>#VALUE!</v>
      </c>
      <c r="BD35" s="216" t="e">
        <f t="shared" si="14"/>
        <v>#VALUE!</v>
      </c>
      <c r="BE35" s="216" t="e">
        <f t="shared" si="15"/>
        <v>#VALUE!</v>
      </c>
      <c r="BF35" s="216">
        <f t="shared" si="16"/>
        <v>-0.20912043721306298</v>
      </c>
      <c r="BG35" s="216">
        <f t="shared" si="17"/>
        <v>-0.26785052696596151</v>
      </c>
      <c r="BH35" s="216">
        <f t="shared" si="18"/>
        <v>-0.15492811364878584</v>
      </c>
      <c r="BI35" s="216">
        <f t="shared" si="19"/>
        <v>-0.77112849929014471</v>
      </c>
      <c r="BJ35" s="216">
        <f t="shared" si="20"/>
        <v>-0.86363431814797997</v>
      </c>
      <c r="BK35" s="216">
        <f t="shared" si="21"/>
        <v>-0.57335820737612309</v>
      </c>
      <c r="BL35" s="216">
        <f t="shared" si="22"/>
        <v>-0.52981223418951229</v>
      </c>
      <c r="BM35" s="216">
        <f t="shared" si="23"/>
        <v>-0.57172193775955371</v>
      </c>
      <c r="BN35" s="216">
        <f t="shared" si="24"/>
        <v>-0.64847975655451606</v>
      </c>
      <c r="BO35" s="216">
        <f t="shared" si="25"/>
        <v>-0.56512823102888476</v>
      </c>
      <c r="BP35" s="216">
        <f t="shared" si="26"/>
        <v>-0.47289433608937764</v>
      </c>
      <c r="BQ35" s="216">
        <f t="shared" si="27"/>
        <v>-0.66206232645161922</v>
      </c>
      <c r="BR35" s="216">
        <f t="shared" si="28"/>
        <v>-0.72505537115202057</v>
      </c>
      <c r="BS35" s="216">
        <f t="shared" si="29"/>
        <v>-0.51795693261020326</v>
      </c>
      <c r="BT35" s="216">
        <f t="shared" si="30"/>
        <v>-0.46601003257164747</v>
      </c>
      <c r="BU35" s="216">
        <f t="shared" si="31"/>
        <v>-0.39105994263204558</v>
      </c>
      <c r="BV35" s="216">
        <f t="shared" si="32"/>
        <v>-0.27025030752404933</v>
      </c>
      <c r="BW35" s="216">
        <f t="shared" si="33"/>
        <v>-0.22306819734172023</v>
      </c>
      <c r="BX35" s="216">
        <f t="shared" si="34"/>
        <v>-0.23926159770678013</v>
      </c>
      <c r="BY35" s="216">
        <f t="shared" si="35"/>
        <v>-0.30388426668909418</v>
      </c>
    </row>
    <row r="36" spans="1:77">
      <c r="A36" s="195" t="s">
        <v>10</v>
      </c>
      <c r="B36" s="197"/>
      <c r="C36" s="213" t="s">
        <v>28</v>
      </c>
      <c r="D36" s="216">
        <v>1.5456970000000001</v>
      </c>
      <c r="E36" s="216">
        <v>1.582039</v>
      </c>
      <c r="F36" s="216">
        <v>1.534063</v>
      </c>
      <c r="G36" s="216">
        <v>1.5662940000000001</v>
      </c>
      <c r="H36" s="216">
        <v>1.655618</v>
      </c>
      <c r="I36" s="216">
        <v>1.689713</v>
      </c>
      <c r="J36" s="216">
        <v>1.7601739999999999</v>
      </c>
      <c r="K36" s="216">
        <v>1.8211269999999999</v>
      </c>
      <c r="L36" s="216">
        <v>1.804697</v>
      </c>
      <c r="M36" s="216">
        <v>1.8215269999999999</v>
      </c>
      <c r="N36" s="216">
        <v>1.861809</v>
      </c>
      <c r="O36" s="216">
        <v>1.931967</v>
      </c>
      <c r="P36" s="216">
        <v>1.7322340000000001</v>
      </c>
      <c r="Q36" s="216">
        <v>1.7838830000000001</v>
      </c>
      <c r="R36" s="216">
        <v>1.878549</v>
      </c>
      <c r="S36" s="216">
        <v>1.92743</v>
      </c>
      <c r="T36" s="216">
        <v>1.916515</v>
      </c>
      <c r="U36" s="216">
        <v>1.887864</v>
      </c>
      <c r="V36" s="216">
        <v>1.7822720000000001</v>
      </c>
      <c r="W36" s="216">
        <v>1.771469</v>
      </c>
      <c r="X36" s="216">
        <v>1.754829</v>
      </c>
      <c r="Y36" s="216">
        <v>1.77254</v>
      </c>
      <c r="Z36" s="216">
        <v>1.6736709999999999</v>
      </c>
      <c r="AA36" s="216">
        <v>1.6356980000000001</v>
      </c>
      <c r="AB36" s="216">
        <v>1.6392690000000001</v>
      </c>
      <c r="AC36" s="216">
        <v>1.6475059999999999</v>
      </c>
      <c r="AD36" s="216">
        <v>1.6379429999999999</v>
      </c>
      <c r="AE36" s="216">
        <v>1.65954</v>
      </c>
      <c r="AF36" s="216">
        <v>1.9164589999999999</v>
      </c>
      <c r="AG36" s="216">
        <v>2.2673830000000001</v>
      </c>
      <c r="AH36" s="216">
        <v>2.5523319999999998</v>
      </c>
      <c r="AI36" s="216">
        <v>2.8655439999999999</v>
      </c>
      <c r="AJ36" s="216">
        <v>3.4754870000000002</v>
      </c>
      <c r="AK36" s="216">
        <v>3.6336620000000002</v>
      </c>
      <c r="AL36" s="216">
        <v>3.7452429999999999</v>
      </c>
      <c r="AN36" s="195" t="s">
        <v>10</v>
      </c>
      <c r="AO36" s="197"/>
      <c r="AP36" s="213" t="s">
        <v>28</v>
      </c>
      <c r="AQ36" s="216">
        <f t="shared" si="1"/>
        <v>0.46991497694925355</v>
      </c>
      <c r="AR36" s="216">
        <f t="shared" si="2"/>
        <v>0.4621445909038564</v>
      </c>
      <c r="AS36" s="216">
        <f t="shared" si="3"/>
        <v>0.34024698002739517</v>
      </c>
      <c r="AT36" s="216">
        <f t="shared" si="4"/>
        <v>0.33364446806298909</v>
      </c>
      <c r="AU36" s="216">
        <f t="shared" si="5"/>
        <v>0.51002483083573091</v>
      </c>
      <c r="AV36" s="216">
        <f t="shared" si="6"/>
        <v>0.54895003529290931</v>
      </c>
      <c r="AW36" s="216">
        <f t="shared" si="7"/>
        <v>0.65902165879909247</v>
      </c>
      <c r="AX36" s="216">
        <f t="shared" si="8"/>
        <v>0.71921279194044663</v>
      </c>
      <c r="AY36" s="216">
        <f t="shared" si="9"/>
        <v>0.65088734236919776</v>
      </c>
      <c r="AZ36" s="216">
        <f t="shared" si="10"/>
        <v>0.68579128281735635</v>
      </c>
      <c r="BA36" s="216">
        <f t="shared" si="11"/>
        <v>0.79136476681538626</v>
      </c>
      <c r="BB36" s="216">
        <f t="shared" si="12"/>
        <v>0.92204840561865442</v>
      </c>
      <c r="BC36" s="216">
        <f t="shared" si="13"/>
        <v>0.49177620278822026</v>
      </c>
      <c r="BD36" s="216">
        <f t="shared" si="14"/>
        <v>0.41531362981345465</v>
      </c>
      <c r="BE36" s="216">
        <f t="shared" si="15"/>
        <v>0.61356184643310219</v>
      </c>
      <c r="BF36" s="216">
        <f t="shared" si="16"/>
        <v>0.74128361230036166</v>
      </c>
      <c r="BG36" s="216">
        <f t="shared" si="17"/>
        <v>0.60866376907753017</v>
      </c>
      <c r="BH36" s="216">
        <f t="shared" si="18"/>
        <v>0.49132399465040277</v>
      </c>
      <c r="BI36" s="216">
        <f t="shared" si="19"/>
        <v>0.32471170420985263</v>
      </c>
      <c r="BJ36" s="216">
        <f t="shared" si="20"/>
        <v>0.25684389601939001</v>
      </c>
      <c r="BK36" s="216">
        <f t="shared" si="21"/>
        <v>9.8391885693648151E-2</v>
      </c>
      <c r="BL36" s="216">
        <f t="shared" si="22"/>
        <v>6.3685296534938166E-2</v>
      </c>
      <c r="BM36" s="216">
        <f t="shared" si="23"/>
        <v>-0.131638272628295</v>
      </c>
      <c r="BN36" s="216">
        <f t="shared" si="24"/>
        <v>-0.19576818149766304</v>
      </c>
      <c r="BO36" s="216">
        <f t="shared" si="25"/>
        <v>-0.15092949493957283</v>
      </c>
      <c r="BP36" s="216">
        <f t="shared" si="26"/>
        <v>-0.17483531634938115</v>
      </c>
      <c r="BQ36" s="216">
        <f t="shared" si="27"/>
        <v>-0.2194164533088091</v>
      </c>
      <c r="BR36" s="216">
        <f t="shared" si="28"/>
        <v>-0.22916652086094208</v>
      </c>
      <c r="BS36" s="216">
        <f t="shared" si="29"/>
        <v>1.6732955852872822E-2</v>
      </c>
      <c r="BT36" s="216">
        <f t="shared" si="30"/>
        <v>0.26261592365121683</v>
      </c>
      <c r="BU36" s="216">
        <f t="shared" si="31"/>
        <v>0.47946279358541788</v>
      </c>
      <c r="BV36" s="216">
        <f t="shared" si="32"/>
        <v>0.66936714272594777</v>
      </c>
      <c r="BW36" s="216">
        <f t="shared" si="33"/>
        <v>1.0500187088173705</v>
      </c>
      <c r="BX36" s="216">
        <f t="shared" si="34"/>
        <v>1.1140219190348863</v>
      </c>
      <c r="BY36" s="216">
        <f t="shared" si="35"/>
        <v>1.284242035336286</v>
      </c>
    </row>
    <row r="37" spans="1:77">
      <c r="A37" s="195" t="s">
        <v>26</v>
      </c>
      <c r="B37" s="197"/>
      <c r="C37" s="213" t="s">
        <v>28</v>
      </c>
      <c r="D37" s="216">
        <v>1.345478</v>
      </c>
      <c r="E37" s="216">
        <v>1.327723</v>
      </c>
      <c r="F37" s="216">
        <v>1.3030619999999999</v>
      </c>
      <c r="G37" s="216">
        <v>1.4403090000000001</v>
      </c>
      <c r="H37" s="216">
        <v>1.3405549999999999</v>
      </c>
      <c r="I37" s="216">
        <v>1.3670739999999999</v>
      </c>
      <c r="J37" s="216">
        <v>1.3694539999999999</v>
      </c>
      <c r="K37" s="216">
        <v>1.4824930000000001</v>
      </c>
      <c r="L37" s="216">
        <v>1.595742</v>
      </c>
      <c r="M37" s="216">
        <v>1.608557</v>
      </c>
      <c r="N37" s="216">
        <v>1.657578</v>
      </c>
      <c r="O37" s="216">
        <v>1.5074129999999999</v>
      </c>
      <c r="P37" s="216">
        <v>1.4863820000000001</v>
      </c>
      <c r="Q37" s="216">
        <v>1.4515309999999999</v>
      </c>
      <c r="R37" s="216">
        <v>1.508356</v>
      </c>
      <c r="S37" s="216">
        <v>1.4901340000000001</v>
      </c>
      <c r="T37" s="216">
        <v>1.535803</v>
      </c>
      <c r="U37" s="216">
        <v>1.51692</v>
      </c>
      <c r="V37" s="216">
        <v>1.599067</v>
      </c>
      <c r="W37" s="216">
        <v>1.7233050000000001</v>
      </c>
      <c r="X37" s="216">
        <v>1.7759</v>
      </c>
      <c r="Y37" s="216">
        <v>1.836992</v>
      </c>
      <c r="Z37" s="216">
        <v>1.846317</v>
      </c>
      <c r="AA37" s="216">
        <v>1.8811819999999999</v>
      </c>
      <c r="AB37" s="216">
        <v>1.8980090000000001</v>
      </c>
      <c r="AC37" s="216">
        <v>1.800406</v>
      </c>
      <c r="AD37" s="216">
        <v>2.0317099999999999</v>
      </c>
      <c r="AE37" s="216">
        <v>1.9024479999999999</v>
      </c>
      <c r="AF37" s="216">
        <v>1.9018660000000001</v>
      </c>
      <c r="AG37" s="216">
        <v>2.0811609999999998</v>
      </c>
      <c r="AH37" s="216">
        <v>1.9615320000000001</v>
      </c>
      <c r="AI37" s="216">
        <v>1.9089860000000001</v>
      </c>
      <c r="AJ37" s="216">
        <v>1.893278</v>
      </c>
      <c r="AK37" s="216">
        <v>1.866015</v>
      </c>
      <c r="AL37" s="216">
        <v>1.8566510000000001</v>
      </c>
      <c r="AN37" s="195" t="s">
        <v>26</v>
      </c>
      <c r="AO37" s="197"/>
      <c r="AP37" s="213" t="s">
        <v>28</v>
      </c>
      <c r="AQ37" s="216">
        <f t="shared" si="1"/>
        <v>0.13001206873713725</v>
      </c>
      <c r="AR37" s="216">
        <f t="shared" si="2"/>
        <v>3.389853730798445E-2</v>
      </c>
      <c r="AS37" s="216">
        <f t="shared" si="3"/>
        <v>-3.7962397245645499E-2</v>
      </c>
      <c r="AT37" s="216">
        <f t="shared" si="4"/>
        <v>0.12658184690434279</v>
      </c>
      <c r="AU37" s="216">
        <f t="shared" si="5"/>
        <v>-4.2318182006619316E-3</v>
      </c>
      <c r="AV37" s="216">
        <f t="shared" si="6"/>
        <v>2.3356116487180955E-2</v>
      </c>
      <c r="AW37" s="216">
        <f t="shared" si="7"/>
        <v>2.1347438459411439E-2</v>
      </c>
      <c r="AX37" s="216">
        <f t="shared" si="8"/>
        <v>0.16923520601163761</v>
      </c>
      <c r="AY37" s="216">
        <f t="shared" si="9"/>
        <v>0.30956952970928164</v>
      </c>
      <c r="AZ37" s="216">
        <f t="shared" si="10"/>
        <v>0.33568546996833726</v>
      </c>
      <c r="BA37" s="216">
        <f t="shared" si="11"/>
        <v>0.42405434170870082</v>
      </c>
      <c r="BB37" s="216">
        <f t="shared" si="12"/>
        <v>0.1454708296308263</v>
      </c>
      <c r="BC37" s="216">
        <f t="shared" si="13"/>
        <v>5.7366756671551479E-2</v>
      </c>
      <c r="BD37" s="216">
        <f t="shared" si="14"/>
        <v>-0.10669794397289532</v>
      </c>
      <c r="BE37" s="216">
        <f t="shared" si="15"/>
        <v>-3.2836825110831558E-3</v>
      </c>
      <c r="BF37" s="216">
        <f t="shared" si="16"/>
        <v>1.4023805178001275E-2</v>
      </c>
      <c r="BG37" s="216">
        <f t="shared" si="17"/>
        <v>3.6545349348571413E-2</v>
      </c>
      <c r="BH37" s="216">
        <f t="shared" si="18"/>
        <v>-4.8125676380199454E-2</v>
      </c>
      <c r="BI37" s="216">
        <f t="shared" si="19"/>
        <v>6.3384047264641169E-2</v>
      </c>
      <c r="BJ37" s="216">
        <f t="shared" si="20"/>
        <v>0.19039682130668667</v>
      </c>
      <c r="BK37" s="216">
        <f t="shared" si="21"/>
        <v>0.12776258773603075</v>
      </c>
      <c r="BL37" s="216">
        <f t="shared" si="22"/>
        <v>0.15074357765571439</v>
      </c>
      <c r="BM37" s="216">
        <f t="shared" si="23"/>
        <v>9.2156239481357788E-2</v>
      </c>
      <c r="BN37" s="216">
        <f t="shared" si="24"/>
        <v>0.10676829922247941</v>
      </c>
      <c r="BO37" s="216">
        <f t="shared" si="25"/>
        <v>0.1734833428862135</v>
      </c>
      <c r="BP37" s="216">
        <f t="shared" si="26"/>
        <v>1.0704527389022821E-2</v>
      </c>
      <c r="BQ37" s="216">
        <f t="shared" si="27"/>
        <v>0.25661354933988567</v>
      </c>
      <c r="BR37" s="216">
        <f t="shared" si="28"/>
        <v>5.0293489594283015E-2</v>
      </c>
      <c r="BS37" s="216">
        <f t="shared" si="29"/>
        <v>2.9411320111617963E-4</v>
      </c>
      <c r="BT37" s="216">
        <f t="shared" si="30"/>
        <v>5.6558739891247857E-2</v>
      </c>
      <c r="BU37" s="216">
        <f t="shared" si="31"/>
        <v>-0.14078688689466182</v>
      </c>
      <c r="BV37" s="216">
        <f t="shared" si="32"/>
        <v>-0.28665409758936183</v>
      </c>
      <c r="BW37" s="216">
        <f t="shared" si="33"/>
        <v>-0.48348984928052163</v>
      </c>
      <c r="BX37" s="216">
        <f t="shared" si="34"/>
        <v>-0.53307790663650589</v>
      </c>
      <c r="BY37" s="216">
        <f t="shared" si="35"/>
        <v>-0.52994925082551647</v>
      </c>
    </row>
    <row r="38" spans="1:77">
      <c r="A38" s="195" t="s">
        <v>40</v>
      </c>
      <c r="B38" s="197"/>
      <c r="C38" s="213" t="s">
        <v>28</v>
      </c>
      <c r="D38" s="216">
        <v>3.0508890000000002</v>
      </c>
      <c r="E38" s="216">
        <v>3.1233209999999998</v>
      </c>
      <c r="F38" s="216">
        <v>3.1965279999999998</v>
      </c>
      <c r="G38" s="216">
        <v>3.1738900000000001</v>
      </c>
      <c r="H38" s="216">
        <v>3.1808010000000002</v>
      </c>
      <c r="I38" s="216">
        <v>3.2987989999999998</v>
      </c>
      <c r="J38" s="216">
        <v>3.2052649999999998</v>
      </c>
      <c r="K38" s="216">
        <v>3.2194590000000001</v>
      </c>
      <c r="L38" s="216">
        <v>3.1241720000000002</v>
      </c>
      <c r="M38" s="216">
        <v>3.0412949999999999</v>
      </c>
      <c r="N38" s="216">
        <v>2.8193899999999998</v>
      </c>
      <c r="O38" s="216">
        <v>2.993188</v>
      </c>
      <c r="P38" s="216">
        <v>3.1279620000000001</v>
      </c>
      <c r="Q38" s="216">
        <v>3.2565599999999999</v>
      </c>
      <c r="R38" s="216">
        <v>3.1033680000000001</v>
      </c>
      <c r="S38" s="216">
        <v>3.233104</v>
      </c>
      <c r="T38" s="216">
        <v>3.4846010000000001</v>
      </c>
      <c r="U38" s="216">
        <v>3.6129470000000001</v>
      </c>
      <c r="V38" s="216">
        <v>3.7238020000000001</v>
      </c>
      <c r="W38" s="216">
        <v>3.8992550000000001</v>
      </c>
      <c r="X38" s="216">
        <v>3.7118829999999998</v>
      </c>
      <c r="Y38" s="216">
        <v>3.7635839999999998</v>
      </c>
      <c r="Z38" s="216">
        <v>3.8498899999999998</v>
      </c>
      <c r="AA38" s="216">
        <v>3.9753790000000002</v>
      </c>
      <c r="AB38" s="216">
        <v>3.8455240000000002</v>
      </c>
      <c r="AC38" s="216">
        <v>3.9017780000000002</v>
      </c>
      <c r="AD38" s="216">
        <v>3.9669910000000002</v>
      </c>
      <c r="AE38" s="216">
        <v>4.1970400000000003</v>
      </c>
      <c r="AF38" s="216">
        <v>4.2193659999999999</v>
      </c>
      <c r="AG38" s="216">
        <v>4.1296439999999999</v>
      </c>
      <c r="AH38" s="216">
        <v>4.131113</v>
      </c>
      <c r="AI38" s="216">
        <v>4.1588570000000002</v>
      </c>
      <c r="AJ38" s="216">
        <v>4.3274629999999998</v>
      </c>
      <c r="AK38" s="216">
        <v>4.301545</v>
      </c>
      <c r="AL38" s="216" t="s">
        <v>89</v>
      </c>
      <c r="AN38" s="195" t="s">
        <v>40</v>
      </c>
      <c r="AO38" s="197"/>
      <c r="AP38" s="213" t="s">
        <v>28</v>
      </c>
      <c r="AQ38" s="216">
        <f t="shared" si="1"/>
        <v>3.0252126171213223</v>
      </c>
      <c r="AR38" s="216">
        <f t="shared" si="2"/>
        <v>3.0575296000198877</v>
      </c>
      <c r="AS38" s="216">
        <f t="shared" si="3"/>
        <v>3.0621393198364237</v>
      </c>
      <c r="AT38" s="216">
        <f t="shared" si="4"/>
        <v>2.9758085473117499</v>
      </c>
      <c r="AU38" s="216">
        <f t="shared" si="5"/>
        <v>2.9994809038981742</v>
      </c>
      <c r="AV38" s="216">
        <f t="shared" si="6"/>
        <v>3.1702258774429093</v>
      </c>
      <c r="AW38" s="216">
        <f t="shared" si="7"/>
        <v>3.0174811099274965</v>
      </c>
      <c r="AX38" s="216">
        <f t="shared" si="8"/>
        <v>2.9902524916959456</v>
      </c>
      <c r="AY38" s="216">
        <f t="shared" si="9"/>
        <v>2.8061854728730995</v>
      </c>
      <c r="AZ38" s="216">
        <f t="shared" si="10"/>
        <v>2.6909932696099683</v>
      </c>
      <c r="BA38" s="216">
        <f t="shared" si="11"/>
        <v>2.5135787509024481</v>
      </c>
      <c r="BB38" s="216">
        <f t="shared" si="12"/>
        <v>2.863192363200914</v>
      </c>
      <c r="BC38" s="216">
        <f t="shared" si="13"/>
        <v>2.957964915548442</v>
      </c>
      <c r="BD38" s="216">
        <f t="shared" si="14"/>
        <v>2.7283866320790042</v>
      </c>
      <c r="BE38" s="216">
        <f t="shared" si="15"/>
        <v>2.6544543644328704</v>
      </c>
      <c r="BF38" s="216">
        <f t="shared" si="16"/>
        <v>2.9127286321603214</v>
      </c>
      <c r="BG38" s="216">
        <f t="shared" si="17"/>
        <v>2.9651192638323689</v>
      </c>
      <c r="BH38" s="216">
        <f t="shared" si="18"/>
        <v>3.0000462191653821</v>
      </c>
      <c r="BI38" s="216">
        <f t="shared" si="19"/>
        <v>3.0941529628481876</v>
      </c>
      <c r="BJ38" s="216">
        <f t="shared" si="20"/>
        <v>3.1923383589926595</v>
      </c>
      <c r="BK38" s="216">
        <f t="shared" si="21"/>
        <v>2.8263141444783697</v>
      </c>
      <c r="BL38" s="216">
        <f t="shared" si="22"/>
        <v>2.7530800131587028</v>
      </c>
      <c r="BM38" s="216">
        <f t="shared" si="23"/>
        <v>2.6893125130763038</v>
      </c>
      <c r="BN38" s="216">
        <f t="shared" si="24"/>
        <v>2.6876737362965075</v>
      </c>
      <c r="BO38" s="216">
        <f t="shared" si="25"/>
        <v>2.6153124681018216</v>
      </c>
      <c r="BP38" s="216">
        <f t="shared" si="26"/>
        <v>2.5606602665404776</v>
      </c>
      <c r="BQ38" s="216">
        <f t="shared" si="27"/>
        <v>2.5961996994133272</v>
      </c>
      <c r="BR38" s="216">
        <f t="shared" si="28"/>
        <v>2.6901682747412368</v>
      </c>
      <c r="BS38" s="216">
        <f t="shared" si="29"/>
        <v>2.6109305721503651</v>
      </c>
      <c r="BT38" s="216">
        <f t="shared" si="30"/>
        <v>2.3232331283102945</v>
      </c>
      <c r="BU38" s="216">
        <f t="shared" si="31"/>
        <v>2.1369414848481485</v>
      </c>
      <c r="BV38" s="216">
        <f t="shared" si="32"/>
        <v>1.9619544174922605</v>
      </c>
      <c r="BW38" s="216">
        <f t="shared" si="33"/>
        <v>1.8757708612157005</v>
      </c>
      <c r="BX38" s="216">
        <f t="shared" si="34"/>
        <v>1.7363576981066613</v>
      </c>
      <c r="BY38" s="216" t="e">
        <f t="shared" si="35"/>
        <v>#VALUE!</v>
      </c>
    </row>
    <row r="39" spans="1:77">
      <c r="A39" s="195" t="s">
        <v>41</v>
      </c>
      <c r="B39" s="197"/>
      <c r="C39" s="213" t="s">
        <v>28</v>
      </c>
      <c r="D39" s="216" t="s">
        <v>89</v>
      </c>
      <c r="E39" s="216">
        <v>0.89610710000000005</v>
      </c>
      <c r="F39" s="216">
        <v>0.96547530000000004</v>
      </c>
      <c r="G39" s="216">
        <v>1.0050969999999999</v>
      </c>
      <c r="H39" s="216">
        <v>1.010418</v>
      </c>
      <c r="I39" s="216">
        <v>1.1311290000000001</v>
      </c>
      <c r="J39" s="216">
        <v>0.95714650000000001</v>
      </c>
      <c r="K39" s="216">
        <v>0.95329070000000005</v>
      </c>
      <c r="L39" s="216">
        <v>0.97940300000000002</v>
      </c>
      <c r="M39" s="216">
        <v>0.9623138</v>
      </c>
      <c r="N39" s="216">
        <v>1.116188</v>
      </c>
      <c r="O39" s="216">
        <v>1.115029</v>
      </c>
      <c r="P39" s="216">
        <v>1.171467</v>
      </c>
      <c r="Q39" s="216">
        <v>1.1598299999999999</v>
      </c>
      <c r="R39" s="216">
        <v>1.1759839999999999</v>
      </c>
      <c r="S39" s="216">
        <v>1.1702710000000001</v>
      </c>
      <c r="T39" s="216">
        <v>1.1500680000000001</v>
      </c>
      <c r="U39" s="216">
        <v>1.216013</v>
      </c>
      <c r="V39" s="216">
        <v>1.1846829999999999</v>
      </c>
      <c r="W39" s="216">
        <v>1.2404580000000001</v>
      </c>
      <c r="X39" s="216">
        <v>1.274119</v>
      </c>
      <c r="Y39" s="216">
        <v>1.4412240000000001</v>
      </c>
      <c r="Z39" s="216">
        <v>1.482111</v>
      </c>
      <c r="AA39" s="216">
        <v>1.500915</v>
      </c>
      <c r="AB39" s="216">
        <v>1.5671060000000001</v>
      </c>
      <c r="AC39" s="216">
        <v>1.437735</v>
      </c>
      <c r="AD39" s="216">
        <v>1.344425</v>
      </c>
      <c r="AE39" s="216">
        <v>1.378474</v>
      </c>
      <c r="AF39" s="216">
        <v>1.3969450000000001</v>
      </c>
      <c r="AG39" s="216">
        <v>1.363658</v>
      </c>
      <c r="AH39" s="216">
        <v>1.2421199999999999</v>
      </c>
      <c r="AI39" s="216">
        <v>1.2768710000000001</v>
      </c>
      <c r="AJ39" s="216">
        <v>1.4580230000000001</v>
      </c>
      <c r="AK39" s="216">
        <v>1.4935940000000001</v>
      </c>
      <c r="AL39" s="216" t="s">
        <v>89</v>
      </c>
      <c r="AN39" s="195" t="s">
        <v>41</v>
      </c>
      <c r="AO39" s="197"/>
      <c r="AP39" s="213" t="s">
        <v>28</v>
      </c>
      <c r="AQ39" s="216" t="e">
        <f t="shared" si="1"/>
        <v>#VALUE!</v>
      </c>
      <c r="AR39" s="216">
        <f t="shared" si="2"/>
        <v>-0.69290514725858032</v>
      </c>
      <c r="AS39" s="216">
        <f t="shared" si="3"/>
        <v>-0.59068059146411533</v>
      </c>
      <c r="AT39" s="216">
        <f t="shared" si="4"/>
        <v>-0.5887107472909725</v>
      </c>
      <c r="AU39" s="216">
        <f t="shared" si="5"/>
        <v>-0.54309276773433468</v>
      </c>
      <c r="AV39" s="216">
        <f t="shared" si="6"/>
        <v>-0.36100924905330689</v>
      </c>
      <c r="AW39" s="216">
        <f t="shared" si="7"/>
        <v>-0.65155864160483667</v>
      </c>
      <c r="AX39" s="216">
        <f t="shared" si="8"/>
        <v>-0.69024554140880301</v>
      </c>
      <c r="AY39" s="216">
        <f t="shared" si="9"/>
        <v>-0.69719020007464305</v>
      </c>
      <c r="AZ39" s="216">
        <f t="shared" si="10"/>
        <v>-0.72668716859179494</v>
      </c>
      <c r="BA39" s="216">
        <f t="shared" si="11"/>
        <v>-0.5496381488951172</v>
      </c>
      <c r="BB39" s="216">
        <f t="shared" si="12"/>
        <v>-0.57226264026089002</v>
      </c>
      <c r="BC39" s="216">
        <f t="shared" si="13"/>
        <v>-0.49907390976122434</v>
      </c>
      <c r="BD39" s="216">
        <f t="shared" si="14"/>
        <v>-0.56486066929138889</v>
      </c>
      <c r="BE39" s="216">
        <f t="shared" si="15"/>
        <v>-0.55710880115524131</v>
      </c>
      <c r="BF39" s="216">
        <f t="shared" si="16"/>
        <v>-0.51793510522954789</v>
      </c>
      <c r="BG39" s="216">
        <f t="shared" si="17"/>
        <v>-0.54312142930340146</v>
      </c>
      <c r="BH39" s="216">
        <f t="shared" si="18"/>
        <v>-0.4857232171432404</v>
      </c>
      <c r="BI39" s="216">
        <f t="shared" si="19"/>
        <v>-0.52770243943378137</v>
      </c>
      <c r="BJ39" s="216">
        <f t="shared" si="20"/>
        <v>-0.47573910352938903</v>
      </c>
      <c r="BK39" s="216">
        <f t="shared" si="21"/>
        <v>-0.57166602227435037</v>
      </c>
      <c r="BL39" s="216">
        <f t="shared" si="22"/>
        <v>-0.38383846483493567</v>
      </c>
      <c r="BM39" s="216">
        <f t="shared" si="23"/>
        <v>-0.37995029109223305</v>
      </c>
      <c r="BN39" s="216">
        <f t="shared" si="24"/>
        <v>-0.3618758483146573</v>
      </c>
      <c r="BO39" s="216">
        <f t="shared" si="25"/>
        <v>-0.24140875448978624</v>
      </c>
      <c r="BP39" s="216">
        <f t="shared" si="26"/>
        <v>-0.42938651687814977</v>
      </c>
      <c r="BQ39" s="216">
        <f t="shared" si="27"/>
        <v>-0.57425414747170134</v>
      </c>
      <c r="BR39" s="216">
        <f t="shared" si="28"/>
        <v>-0.55252642378142369</v>
      </c>
      <c r="BS39" s="216">
        <f t="shared" si="29"/>
        <v>-0.56849344731198581</v>
      </c>
      <c r="BT39" s="216">
        <f t="shared" si="30"/>
        <v>-0.73736811901548016</v>
      </c>
      <c r="BU39" s="216">
        <f t="shared" si="31"/>
        <v>-0.89605950560409886</v>
      </c>
      <c r="BV39" s="216">
        <f t="shared" si="32"/>
        <v>-0.91841439474009601</v>
      </c>
      <c r="BW39" s="216">
        <f t="shared" si="33"/>
        <v>-0.90534768693338408</v>
      </c>
      <c r="BX39" s="216">
        <f t="shared" si="34"/>
        <v>-0.8801011325274023</v>
      </c>
      <c r="BY39" s="216" t="e">
        <f t="shared" si="35"/>
        <v>#VALUE!</v>
      </c>
    </row>
    <row r="40" spans="1:77">
      <c r="A40" s="195" t="s">
        <v>42</v>
      </c>
      <c r="B40" s="197"/>
      <c r="C40" s="213" t="s">
        <v>28</v>
      </c>
      <c r="D40" s="216">
        <v>1.616393</v>
      </c>
      <c r="E40" s="216">
        <v>1.7343</v>
      </c>
      <c r="F40" s="216">
        <v>1.693405</v>
      </c>
      <c r="G40" s="216">
        <v>1.7218370000000001</v>
      </c>
      <c r="H40" s="216">
        <v>1.8507020000000001</v>
      </c>
      <c r="I40" s="216">
        <v>1.6741550000000001</v>
      </c>
      <c r="J40" s="216">
        <v>1.669691</v>
      </c>
      <c r="K40" s="216">
        <v>1.7243980000000001</v>
      </c>
      <c r="L40" s="216">
        <v>1.685773</v>
      </c>
      <c r="M40" s="216">
        <v>1.712677</v>
      </c>
      <c r="N40" s="216">
        <v>1.7916110000000001</v>
      </c>
      <c r="O40" s="216">
        <v>1.817523</v>
      </c>
      <c r="P40" s="216">
        <v>1.9230849999999999</v>
      </c>
      <c r="Q40" s="216">
        <v>2.0360640000000001</v>
      </c>
      <c r="R40" s="216">
        <v>2.0787939999999998</v>
      </c>
      <c r="S40" s="216">
        <v>2.1489569999999998</v>
      </c>
      <c r="T40" s="216">
        <v>2.2301440000000001</v>
      </c>
      <c r="U40" s="216">
        <v>2.2834810000000001</v>
      </c>
      <c r="V40" s="216">
        <v>2.3791340000000001</v>
      </c>
      <c r="W40" s="216">
        <v>2.4651510000000001</v>
      </c>
      <c r="X40" s="216">
        <v>2.6025</v>
      </c>
      <c r="Y40" s="216">
        <v>2.6570860000000001</v>
      </c>
      <c r="Z40" s="216">
        <v>2.8037190000000001</v>
      </c>
      <c r="AA40" s="216">
        <v>2.8935680000000001</v>
      </c>
      <c r="AB40" s="216">
        <v>2.851397</v>
      </c>
      <c r="AC40" s="216">
        <v>3.0142679999999999</v>
      </c>
      <c r="AD40" s="216">
        <v>3.1314000000000002</v>
      </c>
      <c r="AE40" s="216">
        <v>3.2354219999999998</v>
      </c>
      <c r="AF40" s="216">
        <v>3.4291960000000001</v>
      </c>
      <c r="AG40" s="216">
        <v>3.7404579999999998</v>
      </c>
      <c r="AH40" s="216">
        <v>3.9027590000000001</v>
      </c>
      <c r="AI40" s="216">
        <v>3.9442740000000001</v>
      </c>
      <c r="AJ40" s="216">
        <v>4.1249630000000002</v>
      </c>
      <c r="AK40" s="216">
        <v>4.1644589999999999</v>
      </c>
      <c r="AL40" s="216">
        <v>4.3362629999999998</v>
      </c>
      <c r="AN40" s="195" t="s">
        <v>42</v>
      </c>
      <c r="AO40" s="197"/>
      <c r="AP40" s="213" t="s">
        <v>28</v>
      </c>
      <c r="AQ40" s="216">
        <f t="shared" si="1"/>
        <v>0.58993243782441385</v>
      </c>
      <c r="AR40" s="216">
        <f t="shared" si="2"/>
        <v>0.71853888920424269</v>
      </c>
      <c r="AS40" s="216">
        <f t="shared" si="3"/>
        <v>0.60113173201306136</v>
      </c>
      <c r="AT40" s="216">
        <f t="shared" si="4"/>
        <v>0.58928713411751399</v>
      </c>
      <c r="AU40" s="216">
        <f t="shared" si="5"/>
        <v>0.82844763554658452</v>
      </c>
      <c r="AV40" s="216">
        <f t="shared" si="6"/>
        <v>0.5236053305647782</v>
      </c>
      <c r="AW40" s="216">
        <f t="shared" si="7"/>
        <v>0.51134896101296612</v>
      </c>
      <c r="AX40" s="216">
        <f t="shared" si="8"/>
        <v>0.56211462132170276</v>
      </c>
      <c r="AY40" s="216">
        <f t="shared" si="9"/>
        <v>0.45663078209177976</v>
      </c>
      <c r="AZ40" s="216">
        <f t="shared" si="10"/>
        <v>0.50685050370003604</v>
      </c>
      <c r="BA40" s="216">
        <f t="shared" si="11"/>
        <v>0.66511332985606519</v>
      </c>
      <c r="BB40" s="216">
        <f t="shared" si="12"/>
        <v>0.71271191578143467</v>
      </c>
      <c r="BC40" s="216">
        <f t="shared" si="13"/>
        <v>0.82900135125482755</v>
      </c>
      <c r="BD40" s="216">
        <f t="shared" si="14"/>
        <v>0.81140392169981446</v>
      </c>
      <c r="BE40" s="216">
        <f t="shared" si="15"/>
        <v>0.94722626727149806</v>
      </c>
      <c r="BF40" s="216">
        <f t="shared" si="16"/>
        <v>1.1097015335536891</v>
      </c>
      <c r="BG40" s="216">
        <f t="shared" si="17"/>
        <v>1.0799726005857928</v>
      </c>
      <c r="BH40" s="216">
        <f t="shared" si="18"/>
        <v>1.0666546658679286</v>
      </c>
      <c r="BI40" s="216">
        <f t="shared" si="19"/>
        <v>1.1760888390022042</v>
      </c>
      <c r="BJ40" s="216">
        <f t="shared" si="20"/>
        <v>1.2138478757730982</v>
      </c>
      <c r="BK40" s="216">
        <f t="shared" si="21"/>
        <v>1.2799538604916372</v>
      </c>
      <c r="BL40" s="216">
        <f t="shared" si="22"/>
        <v>1.2584822668734563</v>
      </c>
      <c r="BM40" s="216">
        <f t="shared" si="23"/>
        <v>1.3332004193801432</v>
      </c>
      <c r="BN40" s="216">
        <f t="shared" si="24"/>
        <v>1.3544410500752537</v>
      </c>
      <c r="BO40" s="216">
        <f t="shared" si="25"/>
        <v>1.3688582622224228</v>
      </c>
      <c r="BP40" s="216">
        <f t="shared" si="26"/>
        <v>1.4836918772908312</v>
      </c>
      <c r="BQ40" s="216">
        <f t="shared" si="27"/>
        <v>1.5860429672767451</v>
      </c>
      <c r="BR40" s="216">
        <f t="shared" si="28"/>
        <v>1.5838491072624674</v>
      </c>
      <c r="BS40" s="216">
        <f t="shared" si="29"/>
        <v>1.7208133722505046</v>
      </c>
      <c r="BT40" s="216">
        <f t="shared" si="30"/>
        <v>1.8925935093672743</v>
      </c>
      <c r="BU40" s="216">
        <f t="shared" si="31"/>
        <v>1.8972046948407888</v>
      </c>
      <c r="BV40" s="216">
        <f t="shared" si="32"/>
        <v>1.7474918278630061</v>
      </c>
      <c r="BW40" s="216">
        <f t="shared" si="33"/>
        <v>1.6795038174719077</v>
      </c>
      <c r="BX40" s="216">
        <f t="shared" si="34"/>
        <v>1.6086204707631995</v>
      </c>
      <c r="BY40" s="216">
        <f t="shared" si="35"/>
        <v>1.8519789175995531</v>
      </c>
    </row>
    <row r="41" spans="1:77">
      <c r="A41" s="195" t="s">
        <v>43</v>
      </c>
      <c r="B41" s="197"/>
      <c r="C41" s="213" t="s">
        <v>28</v>
      </c>
      <c r="D41" s="216">
        <v>1.2583679999999999</v>
      </c>
      <c r="E41" s="216">
        <v>1.26119</v>
      </c>
      <c r="F41" s="216">
        <v>1.3330249999999999</v>
      </c>
      <c r="G41" s="216">
        <v>1.4596849999999999</v>
      </c>
      <c r="H41" s="216">
        <v>1.381734</v>
      </c>
      <c r="I41" s="216">
        <v>1.411343</v>
      </c>
      <c r="J41" s="216">
        <v>1.4358500000000001</v>
      </c>
      <c r="K41" s="216">
        <v>1.4377489999999999</v>
      </c>
      <c r="L41" s="216">
        <v>1.49112</v>
      </c>
      <c r="M41" s="216">
        <v>1.5031600000000001</v>
      </c>
      <c r="N41" s="216">
        <v>1.480073</v>
      </c>
      <c r="O41" s="216">
        <v>1.5554129999999999</v>
      </c>
      <c r="P41" s="216">
        <v>1.500122</v>
      </c>
      <c r="Q41" s="216">
        <v>1.5572319999999999</v>
      </c>
      <c r="R41" s="216">
        <v>1.4872460000000001</v>
      </c>
      <c r="S41" s="216">
        <v>1.5866629999999999</v>
      </c>
      <c r="T41" s="216">
        <v>1.573563</v>
      </c>
      <c r="U41" s="216">
        <v>1.5839760000000001</v>
      </c>
      <c r="V41" s="216">
        <v>1.5558940000000001</v>
      </c>
      <c r="W41" s="216">
        <v>1.6619440000000001</v>
      </c>
      <c r="X41" s="216">
        <v>1.6960949999999999</v>
      </c>
      <c r="Y41" s="216">
        <v>1.7043459999999999</v>
      </c>
      <c r="Z41" s="216">
        <v>1.808122</v>
      </c>
      <c r="AA41" s="216">
        <v>1.821229</v>
      </c>
      <c r="AB41" s="216">
        <v>1.8014209999999999</v>
      </c>
      <c r="AC41" s="216">
        <v>1.8026800000000001</v>
      </c>
      <c r="AD41" s="216">
        <v>1.817647</v>
      </c>
      <c r="AE41" s="216">
        <v>1.9498500000000001</v>
      </c>
      <c r="AF41" s="216">
        <v>2.076263</v>
      </c>
      <c r="AG41" s="216">
        <v>2.2485539999999999</v>
      </c>
      <c r="AH41" s="216">
        <v>2.3179880000000002</v>
      </c>
      <c r="AI41" s="216" t="s">
        <v>89</v>
      </c>
      <c r="AJ41" s="216" t="s">
        <v>89</v>
      </c>
      <c r="AK41" s="216" t="s">
        <v>89</v>
      </c>
      <c r="AL41" s="216" t="s">
        <v>89</v>
      </c>
      <c r="AN41" s="195" t="s">
        <v>43</v>
      </c>
      <c r="AO41" s="197"/>
      <c r="AP41" s="213" t="s">
        <v>28</v>
      </c>
      <c r="AQ41" s="216">
        <f t="shared" si="1"/>
        <v>-1.7870711290519668E-2</v>
      </c>
      <c r="AR41" s="216">
        <f t="shared" si="2"/>
        <v>-7.8137255500545594E-2</v>
      </c>
      <c r="AS41" s="216">
        <f t="shared" si="3"/>
        <v>1.1094912338434664E-2</v>
      </c>
      <c r="AT41" s="216">
        <f t="shared" si="4"/>
        <v>0.15842726776849247</v>
      </c>
      <c r="AU41" s="216">
        <f t="shared" si="5"/>
        <v>6.2981959839506718E-2</v>
      </c>
      <c r="AV41" s="216">
        <f t="shared" si="6"/>
        <v>9.5472373950199502E-2</v>
      </c>
      <c r="AW41" s="216">
        <f t="shared" si="7"/>
        <v>0.12970896982118851</v>
      </c>
      <c r="AX41" s="216">
        <f t="shared" si="8"/>
        <v>9.6566197274184487E-2</v>
      </c>
      <c r="AY41" s="216">
        <f t="shared" si="9"/>
        <v>0.13867458966905416</v>
      </c>
      <c r="AZ41" s="216">
        <f t="shared" si="10"/>
        <v>0.16242114937460073</v>
      </c>
      <c r="BA41" s="216">
        <f t="shared" si="11"/>
        <v>0.10481075474804266</v>
      </c>
      <c r="BB41" s="216">
        <f t="shared" si="12"/>
        <v>0.23327055274594424</v>
      </c>
      <c r="BC41" s="216">
        <f t="shared" si="13"/>
        <v>8.1644719794255263E-2</v>
      </c>
      <c r="BD41" s="216">
        <f t="shared" si="14"/>
        <v>5.9322255576952337E-2</v>
      </c>
      <c r="BE41" s="216">
        <f t="shared" si="15"/>
        <v>-3.8458872522811445E-2</v>
      </c>
      <c r="BF41" s="216">
        <f t="shared" si="16"/>
        <v>0.17455960226215991</v>
      </c>
      <c r="BG41" s="216">
        <f t="shared" si="17"/>
        <v>9.3289532691795407E-2</v>
      </c>
      <c r="BH41" s="216">
        <f t="shared" si="18"/>
        <v>4.9391299607087227E-2</v>
      </c>
      <c r="BI41" s="216">
        <f t="shared" si="19"/>
        <v>1.8011268569253038E-3</v>
      </c>
      <c r="BJ41" s="216">
        <f t="shared" si="20"/>
        <v>0.10574315982827542</v>
      </c>
      <c r="BK41" s="216">
        <f t="shared" si="21"/>
        <v>1.6523022623205541E-2</v>
      </c>
      <c r="BL41" s="216">
        <f t="shared" si="22"/>
        <v>-2.8427476113703075E-2</v>
      </c>
      <c r="BM41" s="216">
        <f t="shared" si="23"/>
        <v>4.2645498485168014E-2</v>
      </c>
      <c r="BN41" s="216">
        <f t="shared" si="24"/>
        <v>3.2881733790049231E-2</v>
      </c>
      <c r="BO41" s="216">
        <f t="shared" si="25"/>
        <v>5.2379581659046874E-2</v>
      </c>
      <c r="BP41" s="216">
        <f t="shared" si="26"/>
        <v>1.3463962344295227E-2</v>
      </c>
      <c r="BQ41" s="216">
        <f t="shared" si="27"/>
        <v>-2.169971008410404E-3</v>
      </c>
      <c r="BR41" s="216">
        <f t="shared" si="28"/>
        <v>0.10482838929128201</v>
      </c>
      <c r="BS41" s="216">
        <f t="shared" si="29"/>
        <v>0.19675027998919473</v>
      </c>
      <c r="BT41" s="216">
        <f t="shared" si="30"/>
        <v>0.24178137825369939</v>
      </c>
      <c r="BU41" s="216">
        <f t="shared" si="31"/>
        <v>0.23343741930914225</v>
      </c>
      <c r="BV41" s="216" t="e">
        <f t="shared" si="32"/>
        <v>#VALUE!</v>
      </c>
      <c r="BW41" s="216" t="e">
        <f t="shared" si="33"/>
        <v>#VALUE!</v>
      </c>
      <c r="BX41" s="216" t="e">
        <f t="shared" si="34"/>
        <v>#VALUE!</v>
      </c>
      <c r="BY41" s="216" t="e">
        <f t="shared" si="35"/>
        <v>#VALUE!</v>
      </c>
    </row>
    <row r="42" spans="1:77">
      <c r="D42" s="128">
        <f>AVERAGE(D7:D41)</f>
        <v>1.2688947000000002</v>
      </c>
      <c r="E42" s="128">
        <f t="shared" ref="E42:AL42" si="36">AVERAGE(E7:E41)</f>
        <v>1.3075921888888886</v>
      </c>
      <c r="F42" s="128">
        <f t="shared" si="36"/>
        <v>1.3262484999999999</v>
      </c>
      <c r="G42" s="128">
        <f t="shared" si="36"/>
        <v>1.3632916518518516</v>
      </c>
      <c r="H42" s="128">
        <f t="shared" si="36"/>
        <v>1.3431476535714286</v>
      </c>
      <c r="I42" s="128">
        <f t="shared" si="36"/>
        <v>1.3527367068965519</v>
      </c>
      <c r="J42" s="128">
        <f t="shared" si="36"/>
        <v>1.3563738551724136</v>
      </c>
      <c r="K42" s="128">
        <f t="shared" si="36"/>
        <v>1.378290944827586</v>
      </c>
      <c r="L42" s="128">
        <f t="shared" si="36"/>
        <v>1.4062233206896553</v>
      </c>
      <c r="M42" s="128">
        <f t="shared" si="36"/>
        <v>1.4043589206896552</v>
      </c>
      <c r="N42" s="128">
        <f t="shared" si="36"/>
        <v>1.4217963931034485</v>
      </c>
      <c r="O42" s="128">
        <f t="shared" si="36"/>
        <v>1.4278842774193548</v>
      </c>
      <c r="P42" s="128">
        <f t="shared" si="36"/>
        <v>1.453915551612903</v>
      </c>
      <c r="Q42" s="128">
        <f t="shared" si="36"/>
        <v>1.5194629709677421</v>
      </c>
      <c r="R42" s="128">
        <f t="shared" si="36"/>
        <v>1.5103266656250003</v>
      </c>
      <c r="S42" s="128">
        <f t="shared" si="36"/>
        <v>1.4817015885714286</v>
      </c>
      <c r="T42" s="128">
        <f t="shared" si="36"/>
        <v>1.5114841657142857</v>
      </c>
      <c r="U42" s="128">
        <f t="shared" si="36"/>
        <v>1.5500128571428566</v>
      </c>
      <c r="V42" s="128">
        <f t="shared" si="36"/>
        <v>1.5546313114285712</v>
      </c>
      <c r="W42" s="128">
        <f t="shared" si="36"/>
        <v>1.5852963285714283</v>
      </c>
      <c r="X42" s="128">
        <f t="shared" si="36"/>
        <v>1.684241125714286</v>
      </c>
      <c r="Y42" s="128">
        <f t="shared" si="36"/>
        <v>1.7253917599999999</v>
      </c>
      <c r="Z42" s="128">
        <f t="shared" si="36"/>
        <v>1.7752231828571432</v>
      </c>
      <c r="AA42" s="128">
        <f t="shared" si="36"/>
        <v>1.79454812</v>
      </c>
      <c r="AB42" s="128">
        <f t="shared" si="36"/>
        <v>1.7596449314285714</v>
      </c>
      <c r="AC42" s="128">
        <f t="shared" si="36"/>
        <v>1.7915845942857145</v>
      </c>
      <c r="AD42" s="128">
        <f t="shared" si="36"/>
        <v>1.8194419771428574</v>
      </c>
      <c r="AE42" s="128">
        <f t="shared" si="36"/>
        <v>1.8587326542857141</v>
      </c>
      <c r="AF42" s="128">
        <f t="shared" si="36"/>
        <v>1.9016049114285714</v>
      </c>
      <c r="AG42" s="128">
        <f t="shared" si="36"/>
        <v>2.0300466371428572</v>
      </c>
      <c r="AH42" s="128">
        <f t="shared" si="36"/>
        <v>2.0956342742857141</v>
      </c>
      <c r="AI42" s="128">
        <f t="shared" si="36"/>
        <v>2.1958010399999996</v>
      </c>
      <c r="AJ42" s="128">
        <f t="shared" si="36"/>
        <v>2.3921222920000007</v>
      </c>
      <c r="AK42" s="128">
        <f t="shared" si="36"/>
        <v>2.4381075640000001</v>
      </c>
      <c r="AL42" s="128">
        <f t="shared" si="36"/>
        <v>2.4083336826086961</v>
      </c>
    </row>
    <row r="43" spans="1:77">
      <c r="D43" s="128">
        <f>STDEV(D7:D41)</f>
        <v>0.58904762260831711</v>
      </c>
      <c r="E43" s="128">
        <f t="shared" ref="E43:AL43" si="37">STDEV(E7:E41)</f>
        <v>0.59385485952427108</v>
      </c>
      <c r="F43" s="128">
        <f t="shared" si="37"/>
        <v>0.61077544313036292</v>
      </c>
      <c r="G43" s="128">
        <f t="shared" si="37"/>
        <v>0.60843912481660989</v>
      </c>
      <c r="H43" s="128">
        <f t="shared" si="37"/>
        <v>0.61265712478460099</v>
      </c>
      <c r="I43" s="128">
        <f t="shared" si="37"/>
        <v>0.61385603686798917</v>
      </c>
      <c r="J43" s="128">
        <f t="shared" si="37"/>
        <v>0.61272666753231508</v>
      </c>
      <c r="K43" s="128">
        <f t="shared" si="37"/>
        <v>0.61572327430055274</v>
      </c>
      <c r="L43" s="128">
        <f t="shared" si="37"/>
        <v>0.61220068877037959</v>
      </c>
      <c r="M43" s="128">
        <f t="shared" si="37"/>
        <v>0.60830181100661085</v>
      </c>
      <c r="N43" s="128">
        <f t="shared" si="37"/>
        <v>0.55601743386586733</v>
      </c>
      <c r="O43" s="128">
        <f t="shared" si="37"/>
        <v>0.54669876278613339</v>
      </c>
      <c r="P43" s="128">
        <f t="shared" si="37"/>
        <v>0.56594533612874476</v>
      </c>
      <c r="Q43" s="128">
        <f t="shared" si="37"/>
        <v>0.63667553879950167</v>
      </c>
      <c r="R43" s="128">
        <f t="shared" si="37"/>
        <v>0.60013890452223173</v>
      </c>
      <c r="S43" s="128">
        <f t="shared" si="37"/>
        <v>0.60129268208881714</v>
      </c>
      <c r="T43" s="128">
        <f t="shared" si="37"/>
        <v>0.66544265465244479</v>
      </c>
      <c r="U43" s="128">
        <f t="shared" si="37"/>
        <v>0.68763412032733784</v>
      </c>
      <c r="V43" s="128">
        <f t="shared" si="37"/>
        <v>0.70105476833785652</v>
      </c>
      <c r="W43" s="128">
        <f t="shared" si="37"/>
        <v>0.72484756038164455</v>
      </c>
      <c r="X43" s="128">
        <f t="shared" si="37"/>
        <v>0.71741560585082798</v>
      </c>
      <c r="Y43" s="128">
        <f t="shared" si="37"/>
        <v>0.7403316395666657</v>
      </c>
      <c r="Z43" s="128">
        <f t="shared" si="37"/>
        <v>0.77144876508593108</v>
      </c>
      <c r="AA43" s="128">
        <f t="shared" si="37"/>
        <v>0.81141950027204057</v>
      </c>
      <c r="AB43" s="128">
        <f t="shared" si="37"/>
        <v>0.79756399818846413</v>
      </c>
      <c r="AC43" s="128">
        <f t="shared" si="37"/>
        <v>0.82408175472852363</v>
      </c>
      <c r="AD43" s="128">
        <f t="shared" si="37"/>
        <v>0.8271894582463869</v>
      </c>
      <c r="AE43" s="128">
        <f t="shared" si="37"/>
        <v>0.8692048626360388</v>
      </c>
      <c r="AF43" s="128">
        <f t="shared" si="37"/>
        <v>0.88771456173287588</v>
      </c>
      <c r="AG43" s="128">
        <f t="shared" si="37"/>
        <v>0.90373942127116447</v>
      </c>
      <c r="AH43" s="128">
        <f t="shared" si="37"/>
        <v>0.95251963619346713</v>
      </c>
      <c r="AI43" s="128">
        <f t="shared" si="37"/>
        <v>1.0005614516310466</v>
      </c>
      <c r="AJ43" s="128">
        <f t="shared" si="37"/>
        <v>1.0317575286065011</v>
      </c>
      <c r="AK43" s="128">
        <f t="shared" si="37"/>
        <v>1.0731875339003636</v>
      </c>
      <c r="AL43" s="128">
        <f t="shared" si="37"/>
        <v>1.041010401938157</v>
      </c>
    </row>
    <row r="45" spans="1:77">
      <c r="AK45" s="128" t="s">
        <v>3</v>
      </c>
      <c r="AL45" s="128">
        <f>AL42</f>
        <v>2.4083336826086961</v>
      </c>
    </row>
    <row r="46" spans="1:77">
      <c r="AK46" s="128" t="s">
        <v>538</v>
      </c>
      <c r="AL46" s="128">
        <f>AL34</f>
        <v>2.1081940000000001</v>
      </c>
    </row>
    <row r="47" spans="1:77">
      <c r="AK47" s="128" t="s">
        <v>1607</v>
      </c>
      <c r="AL47" s="128">
        <f>AVERAGE(AL32,AL12,AL19)</f>
        <v>1.7095909999999999</v>
      </c>
    </row>
  </sheetData>
  <mergeCells count="88">
    <mergeCell ref="AN38:AO38"/>
    <mergeCell ref="AN39:AO39"/>
    <mergeCell ref="AN40:AO40"/>
    <mergeCell ref="AN41:AO41"/>
    <mergeCell ref="AN33:AO33"/>
    <mergeCell ref="AN34:AO34"/>
    <mergeCell ref="AN35:AO35"/>
    <mergeCell ref="AN36:AO36"/>
    <mergeCell ref="AN37:AO37"/>
    <mergeCell ref="AN28:AO28"/>
    <mergeCell ref="AN29:AO29"/>
    <mergeCell ref="AN30:AO30"/>
    <mergeCell ref="AN31:AO31"/>
    <mergeCell ref="AN32:AO32"/>
    <mergeCell ref="AN23:AO23"/>
    <mergeCell ref="AN24:AO24"/>
    <mergeCell ref="AN25:AO25"/>
    <mergeCell ref="AN26:AO26"/>
    <mergeCell ref="AN27:AO27"/>
    <mergeCell ref="AN18:AO18"/>
    <mergeCell ref="AN19:AO19"/>
    <mergeCell ref="AN20:AO20"/>
    <mergeCell ref="AN21:AO21"/>
    <mergeCell ref="AN22:AO22"/>
    <mergeCell ref="AN13:AO13"/>
    <mergeCell ref="AN14:AO14"/>
    <mergeCell ref="AN15:AO15"/>
    <mergeCell ref="AN16:AO16"/>
    <mergeCell ref="AN17:AO17"/>
    <mergeCell ref="AN8:AO8"/>
    <mergeCell ref="AN9:AO9"/>
    <mergeCell ref="AN10:AO10"/>
    <mergeCell ref="AN11:AO11"/>
    <mergeCell ref="AN12:AO12"/>
    <mergeCell ref="AN4:AP4"/>
    <mergeCell ref="AQ4:BY4"/>
    <mergeCell ref="AN5:AP5"/>
    <mergeCell ref="AN6:AO6"/>
    <mergeCell ref="AN7:AO7"/>
    <mergeCell ref="A1:AL1"/>
    <mergeCell ref="AN1:BY1"/>
    <mergeCell ref="AN2:AP2"/>
    <mergeCell ref="AQ2:BY2"/>
    <mergeCell ref="AN3:AP3"/>
    <mergeCell ref="AQ3:BY3"/>
    <mergeCell ref="A10:B10"/>
    <mergeCell ref="A2:C2"/>
    <mergeCell ref="D2:AL2"/>
    <mergeCell ref="A3:C3"/>
    <mergeCell ref="D3:AL3"/>
    <mergeCell ref="A4:C4"/>
    <mergeCell ref="D4:AL4"/>
    <mergeCell ref="A5:C5"/>
    <mergeCell ref="A6:B6"/>
    <mergeCell ref="A7:B7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41:B41"/>
    <mergeCell ref="A35:B35"/>
    <mergeCell ref="A36:B36"/>
    <mergeCell ref="A37:B37"/>
    <mergeCell ref="A38:B38"/>
    <mergeCell ref="A39:B39"/>
    <mergeCell ref="A40:B40"/>
  </mergeCells>
  <hyperlinks>
    <hyperlink ref="A17" r:id="rId1" display="http://stats.oecd.org/OECDStat_Metadata/ShowMetadata.ashx?Dataset=MATERIAL_RESOURCES&amp;Coords=[COU].[DEU]&amp;ShowOnWeb=true&amp;Lang=en"/>
    <hyperlink ref="A22" r:id="rId2" display="http://stats.oecd.org/OECDStat_Metadata/ShowMetadata.ashx?Dataset=MATERIAL_RESOURCES&amp;Coords=[COU].[ISR]&amp;ShowOnWeb=true&amp;Lang=en"/>
    <hyperlink ref="A26" r:id="rId3" display="http://stats.oecd.org/OECDStat_Metadata/ShowMetadata.ashx?Dataset=MATERIAL_RESOURCES&amp;Coords=[COU].[LVA]&amp;ShowOnWeb=true&amp;Lang=en"/>
    <hyperlink ref="AN17" r:id="rId4" display="http://stats.oecd.org/OECDStat_Metadata/ShowMetadata.ashx?Dataset=MATERIAL_RESOURCES&amp;Coords=[COU].[DEU]&amp;ShowOnWeb=true&amp;Lang=en"/>
    <hyperlink ref="AN22" r:id="rId5" display="http://stats.oecd.org/OECDStat_Metadata/ShowMetadata.ashx?Dataset=MATERIAL_RESOURCES&amp;Coords=[COU].[ISR]&amp;ShowOnWeb=true&amp;Lang=en"/>
    <hyperlink ref="AN26" r:id="rId6" display="http://stats.oecd.org/OECDStat_Metadata/ShowMetadata.ashx?Dataset=MATERIAL_RESOURCES&amp;Coords=[COU].[LVA]&amp;ShowOnWeb=true&amp;Lang=en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4"/>
  <sheetViews>
    <sheetView workbookViewId="0">
      <selection activeCell="AH3" sqref="AH3:BF3"/>
    </sheetView>
  </sheetViews>
  <sheetFormatPr defaultRowHeight="13.8"/>
  <cols>
    <col min="1" max="29" width="9" style="12"/>
    <col min="30" max="32" width="11.625" style="12" bestFit="1" customWidth="1"/>
    <col min="33" max="39" width="9.125" style="12" bestFit="1" customWidth="1"/>
    <col min="40" max="41" width="11.625" style="12" bestFit="1" customWidth="1"/>
    <col min="42" max="43" width="9" style="12"/>
    <col min="44" max="55" width="5" style="12" bestFit="1" customWidth="1"/>
    <col min="56" max="16384" width="9" style="12"/>
  </cols>
  <sheetData>
    <row r="1" spans="1:55">
      <c r="A1" s="12" t="s">
        <v>1635</v>
      </c>
      <c r="O1" s="12" t="s">
        <v>1635</v>
      </c>
    </row>
    <row r="2" spans="1:55">
      <c r="A2" s="12" t="s">
        <v>1636</v>
      </c>
      <c r="O2" s="12" t="s">
        <v>1636</v>
      </c>
    </row>
    <row r="3" spans="1:55">
      <c r="A3" s="12" t="s">
        <v>1637</v>
      </c>
      <c r="O3" s="12" t="s">
        <v>1638</v>
      </c>
    </row>
    <row r="4" spans="1:55">
      <c r="A4" s="12" t="s">
        <v>75</v>
      </c>
      <c r="B4" s="12" t="s">
        <v>57</v>
      </c>
      <c r="C4" s="12" t="s">
        <v>58</v>
      </c>
      <c r="D4" s="12" t="s">
        <v>59</v>
      </c>
      <c r="E4" s="12" t="s">
        <v>60</v>
      </c>
      <c r="F4" s="12" t="s">
        <v>61</v>
      </c>
      <c r="G4" s="12" t="s">
        <v>62</v>
      </c>
      <c r="H4" s="12" t="s">
        <v>63</v>
      </c>
      <c r="I4" s="12" t="s">
        <v>64</v>
      </c>
      <c r="J4" s="12" t="s">
        <v>65</v>
      </c>
      <c r="K4" s="12" t="s">
        <v>66</v>
      </c>
      <c r="L4" s="12" t="s">
        <v>73</v>
      </c>
      <c r="M4" s="12" t="s">
        <v>76</v>
      </c>
      <c r="O4" s="12" t="s">
        <v>75</v>
      </c>
      <c r="P4" s="12" t="s">
        <v>57</v>
      </c>
      <c r="Q4" s="12" t="s">
        <v>58</v>
      </c>
      <c r="R4" s="12" t="s">
        <v>59</v>
      </c>
      <c r="S4" s="12" t="s">
        <v>60</v>
      </c>
      <c r="T4" s="12" t="s">
        <v>61</v>
      </c>
      <c r="U4" s="12" t="s">
        <v>62</v>
      </c>
      <c r="V4" s="12" t="s">
        <v>63</v>
      </c>
      <c r="W4" s="12" t="s">
        <v>64</v>
      </c>
      <c r="X4" s="12" t="s">
        <v>65</v>
      </c>
      <c r="Y4" s="12" t="s">
        <v>66</v>
      </c>
      <c r="Z4" s="12" t="s">
        <v>73</v>
      </c>
      <c r="AA4" s="12" t="s">
        <v>76</v>
      </c>
      <c r="AC4" s="12" t="s">
        <v>75</v>
      </c>
      <c r="AD4" s="12" t="s">
        <v>57</v>
      </c>
      <c r="AE4" s="12" t="s">
        <v>58</v>
      </c>
      <c r="AF4" s="12" t="s">
        <v>59</v>
      </c>
      <c r="AG4" s="12" t="s">
        <v>60</v>
      </c>
      <c r="AH4" s="12" t="s">
        <v>61</v>
      </c>
      <c r="AI4" s="12" t="s">
        <v>62</v>
      </c>
      <c r="AJ4" s="12" t="s">
        <v>63</v>
      </c>
      <c r="AK4" s="12" t="s">
        <v>64</v>
      </c>
      <c r="AL4" s="12" t="s">
        <v>65</v>
      </c>
      <c r="AM4" s="12" t="s">
        <v>66</v>
      </c>
      <c r="AN4" s="12" t="s">
        <v>73</v>
      </c>
      <c r="AO4" s="12" t="s">
        <v>76</v>
      </c>
      <c r="AQ4" s="12" t="s">
        <v>75</v>
      </c>
      <c r="AR4" s="12" t="s">
        <v>57</v>
      </c>
      <c r="AS4" s="12" t="s">
        <v>58</v>
      </c>
      <c r="AT4" s="12" t="s">
        <v>59</v>
      </c>
      <c r="AU4" s="12" t="s">
        <v>60</v>
      </c>
      <c r="AV4" s="12" t="s">
        <v>61</v>
      </c>
      <c r="AW4" s="12" t="s">
        <v>62</v>
      </c>
      <c r="AX4" s="12" t="s">
        <v>63</v>
      </c>
      <c r="AY4" s="12" t="s">
        <v>64</v>
      </c>
      <c r="AZ4" s="12" t="s">
        <v>65</v>
      </c>
      <c r="BA4" s="12" t="s">
        <v>66</v>
      </c>
      <c r="BB4" s="12" t="s">
        <v>73</v>
      </c>
      <c r="BC4" s="12" t="s">
        <v>76</v>
      </c>
    </row>
    <row r="5" spans="1:55">
      <c r="A5" s="12" t="s">
        <v>4</v>
      </c>
      <c r="B5" s="12">
        <v>13504</v>
      </c>
      <c r="C5" s="12">
        <v>13527.7</v>
      </c>
      <c r="D5" s="12">
        <v>13654.3</v>
      </c>
      <c r="E5" s="12">
        <v>13565.4</v>
      </c>
      <c r="F5" s="12">
        <v>14330.7</v>
      </c>
      <c r="G5" s="12">
        <v>14041.5</v>
      </c>
      <c r="H5" s="12">
        <v>14759.8</v>
      </c>
      <c r="I5" s="12">
        <v>15343.1</v>
      </c>
      <c r="J5" s="12">
        <v>15887.1</v>
      </c>
      <c r="K5" s="12">
        <v>13930.5</v>
      </c>
      <c r="L5" s="12">
        <v>14634.4</v>
      </c>
      <c r="M5" s="12">
        <v>12214.7</v>
      </c>
      <c r="O5" s="12" t="s">
        <v>4</v>
      </c>
      <c r="P5" s="12">
        <v>0</v>
      </c>
      <c r="Q5" s="12">
        <v>0</v>
      </c>
      <c r="R5" s="12">
        <v>0</v>
      </c>
      <c r="S5" s="12">
        <v>0</v>
      </c>
      <c r="T5" s="12">
        <v>0</v>
      </c>
      <c r="U5" s="12">
        <v>0</v>
      </c>
      <c r="V5" s="12">
        <v>0</v>
      </c>
      <c r="W5" s="12">
        <v>0</v>
      </c>
      <c r="X5" s="12">
        <v>0</v>
      </c>
      <c r="Y5" s="12">
        <v>0</v>
      </c>
      <c r="Z5" s="12">
        <v>0</v>
      </c>
      <c r="AA5" s="12">
        <v>0</v>
      </c>
      <c r="AC5" s="12" t="s">
        <v>4</v>
      </c>
      <c r="AD5" s="69">
        <f>P5/B5</f>
        <v>0</v>
      </c>
      <c r="AE5" s="69">
        <f t="shared" ref="AE5:AO20" si="0">Q5/C5</f>
        <v>0</v>
      </c>
      <c r="AF5" s="69">
        <f t="shared" si="0"/>
        <v>0</v>
      </c>
      <c r="AG5" s="69">
        <f t="shared" si="0"/>
        <v>0</v>
      </c>
      <c r="AH5" s="69">
        <f t="shared" si="0"/>
        <v>0</v>
      </c>
      <c r="AI5" s="69">
        <f t="shared" si="0"/>
        <v>0</v>
      </c>
      <c r="AJ5" s="69">
        <f t="shared" si="0"/>
        <v>0</v>
      </c>
      <c r="AK5" s="69">
        <f t="shared" si="0"/>
        <v>0</v>
      </c>
      <c r="AL5" s="69">
        <f t="shared" si="0"/>
        <v>0</v>
      </c>
      <c r="AM5" s="69">
        <f t="shared" si="0"/>
        <v>0</v>
      </c>
      <c r="AN5" s="69">
        <f t="shared" si="0"/>
        <v>0</v>
      </c>
      <c r="AO5" s="69">
        <f t="shared" si="0"/>
        <v>0</v>
      </c>
      <c r="AQ5" s="12" t="s">
        <v>4</v>
      </c>
      <c r="AR5" s="295">
        <f>(AD5-AD$33)/AD$34</f>
        <v>-0.75993316011437095</v>
      </c>
      <c r="AS5" s="295">
        <f t="shared" ref="AS5:BC20" si="1">(AE5-AE$33)/AE$34</f>
        <v>-0.73400945971507159</v>
      </c>
      <c r="AT5" s="295">
        <f t="shared" si="1"/>
        <v>-0.72800269163095321</v>
      </c>
      <c r="AU5" s="295">
        <f t="shared" si="1"/>
        <v>-0.71375815228266926</v>
      </c>
      <c r="AV5" s="295">
        <f t="shared" si="1"/>
        <v>-0.70364534570027959</v>
      </c>
      <c r="AW5" s="295">
        <f t="shared" si="1"/>
        <v>-0.69298814637928419</v>
      </c>
      <c r="AX5" s="295">
        <f t="shared" si="1"/>
        <v>-0.70215234874009036</v>
      </c>
      <c r="AY5" s="295">
        <f t="shared" si="1"/>
        <v>-0.69968232851395762</v>
      </c>
      <c r="AZ5" s="295">
        <f t="shared" si="1"/>
        <v>-0.70216994952319434</v>
      </c>
      <c r="BA5" s="295">
        <f t="shared" si="1"/>
        <v>-0.67876221276386095</v>
      </c>
      <c r="BB5" s="295">
        <f t="shared" si="1"/>
        <v>-0.71211220074667569</v>
      </c>
      <c r="BC5" s="295">
        <f t="shared" si="1"/>
        <v>-0.69811475290107849</v>
      </c>
    </row>
    <row r="6" spans="1:55">
      <c r="A6" s="12" t="s">
        <v>5</v>
      </c>
      <c r="B6" s="12">
        <v>10140.799999999999</v>
      </c>
      <c r="C6" s="12">
        <v>10227.299999999999</v>
      </c>
      <c r="D6" s="12">
        <v>10599.5</v>
      </c>
      <c r="E6" s="12">
        <v>10983</v>
      </c>
      <c r="F6" s="12">
        <v>9866.9</v>
      </c>
      <c r="G6" s="12">
        <v>10178.299999999999</v>
      </c>
      <c r="H6" s="12">
        <v>9715.6</v>
      </c>
      <c r="I6" s="12">
        <v>10477.4</v>
      </c>
      <c r="J6" s="12">
        <v>12256.1</v>
      </c>
      <c r="K6" s="12">
        <v>11678.6</v>
      </c>
      <c r="L6" s="12">
        <v>10547.8</v>
      </c>
      <c r="M6" s="12">
        <v>11263.1</v>
      </c>
      <c r="O6" s="12" t="s">
        <v>5</v>
      </c>
      <c r="P6" s="12">
        <v>4645.3999999999996</v>
      </c>
      <c r="Q6" s="12">
        <v>4538.3</v>
      </c>
      <c r="R6" s="12">
        <v>4177.8999999999996</v>
      </c>
      <c r="S6" s="12">
        <v>4307.3999999999996</v>
      </c>
      <c r="T6" s="12">
        <v>4745.7</v>
      </c>
      <c r="U6" s="12">
        <v>4815.5</v>
      </c>
      <c r="V6" s="12">
        <v>4559.8999999999996</v>
      </c>
      <c r="W6" s="12">
        <v>4927.3999999999996</v>
      </c>
      <c r="X6" s="12">
        <v>6206.9</v>
      </c>
      <c r="Y6" s="12">
        <v>5607.9</v>
      </c>
      <c r="Z6" s="12">
        <v>4782.3</v>
      </c>
      <c r="AA6" s="12">
        <v>5106</v>
      </c>
      <c r="AC6" s="12" t="s">
        <v>5</v>
      </c>
      <c r="AD6" s="69">
        <f t="shared" ref="AD6:AD32" si="2">P6/B6</f>
        <v>0.45809009151151781</v>
      </c>
      <c r="AE6" s="69">
        <f t="shared" si="0"/>
        <v>0.44374370557234072</v>
      </c>
      <c r="AF6" s="69">
        <f t="shared" si="0"/>
        <v>0.39416010189159861</v>
      </c>
      <c r="AG6" s="69">
        <f t="shared" si="0"/>
        <v>0.39218792679595738</v>
      </c>
      <c r="AH6" s="69">
        <f t="shared" si="0"/>
        <v>0.4809717337765661</v>
      </c>
      <c r="AI6" s="69">
        <f t="shared" si="0"/>
        <v>0.47311437076918544</v>
      </c>
      <c r="AJ6" s="69">
        <f t="shared" si="0"/>
        <v>0.46933797192144588</v>
      </c>
      <c r="AK6" s="69">
        <f t="shared" si="0"/>
        <v>0.47028843033577028</v>
      </c>
      <c r="AL6" s="69">
        <f t="shared" si="0"/>
        <v>0.50643353105800371</v>
      </c>
      <c r="AM6" s="69">
        <f t="shared" si="0"/>
        <v>0.48018598119637623</v>
      </c>
      <c r="AN6" s="69">
        <f t="shared" si="0"/>
        <v>0.45339312463262488</v>
      </c>
      <c r="AO6" s="69">
        <f t="shared" si="0"/>
        <v>0.45333877884419033</v>
      </c>
      <c r="AQ6" s="12" t="s">
        <v>5</v>
      </c>
      <c r="AR6" s="295">
        <f t="shared" ref="AR6:AR32" si="3">(AD6-AD$33)/AD$34</f>
        <v>0.76663072571373381</v>
      </c>
      <c r="AS6" s="295">
        <f t="shared" si="1"/>
        <v>0.77056240896507866</v>
      </c>
      <c r="AT6" s="295">
        <f t="shared" si="1"/>
        <v>0.61399080917380922</v>
      </c>
      <c r="AU6" s="295">
        <f t="shared" si="1"/>
        <v>0.64390693550374389</v>
      </c>
      <c r="AV6" s="295">
        <f t="shared" si="1"/>
        <v>0.94575971523304825</v>
      </c>
      <c r="AW6" s="295">
        <f t="shared" si="1"/>
        <v>0.95347123389551292</v>
      </c>
      <c r="AX6" s="295">
        <f t="shared" si="1"/>
        <v>0.98266232326426994</v>
      </c>
      <c r="AY6" s="295">
        <f t="shared" si="1"/>
        <v>0.98061007612258655</v>
      </c>
      <c r="AZ6" s="295">
        <f t="shared" si="1"/>
        <v>1.1151879350928668</v>
      </c>
      <c r="BA6" s="295">
        <f t="shared" si="1"/>
        <v>1.0978650645894095</v>
      </c>
      <c r="BB6" s="295">
        <f t="shared" si="1"/>
        <v>0.94332986668531793</v>
      </c>
      <c r="BC6" s="295">
        <f t="shared" si="1"/>
        <v>0.99095482389527989</v>
      </c>
    </row>
    <row r="7" spans="1:55">
      <c r="A7" s="12" t="s">
        <v>6</v>
      </c>
      <c r="B7" s="12">
        <v>33444.199999999997</v>
      </c>
      <c r="C7" s="12">
        <v>33149.199999999997</v>
      </c>
      <c r="D7" s="12">
        <v>32861.4</v>
      </c>
      <c r="E7" s="12">
        <v>33515.199999999997</v>
      </c>
      <c r="F7" s="12">
        <v>33728.5</v>
      </c>
      <c r="G7" s="12">
        <v>32769.199999999997</v>
      </c>
      <c r="H7" s="12">
        <v>31174.5</v>
      </c>
      <c r="I7" s="12">
        <v>31548.7</v>
      </c>
      <c r="J7" s="12">
        <v>31987.5</v>
      </c>
      <c r="K7" s="12">
        <v>31987.200000000001</v>
      </c>
      <c r="L7" s="12">
        <v>29948.5</v>
      </c>
      <c r="M7" s="12">
        <v>29069.3</v>
      </c>
      <c r="O7" s="12" t="s">
        <v>6</v>
      </c>
      <c r="P7" s="12">
        <v>24385.200000000001</v>
      </c>
      <c r="Q7" s="12">
        <v>23562.6</v>
      </c>
      <c r="R7" s="12">
        <v>23570</v>
      </c>
      <c r="S7" s="12">
        <v>23861.599999999999</v>
      </c>
      <c r="T7" s="12">
        <v>23804</v>
      </c>
      <c r="U7" s="12">
        <v>22785.1</v>
      </c>
      <c r="V7" s="12">
        <v>20853.3</v>
      </c>
      <c r="W7" s="12">
        <v>20729.900000000001</v>
      </c>
      <c r="X7" s="12">
        <v>20895.599999999999</v>
      </c>
      <c r="Y7" s="12">
        <v>20141.5</v>
      </c>
      <c r="Z7" s="12">
        <v>17673.599999999999</v>
      </c>
      <c r="AA7" s="12">
        <v>16846.599999999999</v>
      </c>
      <c r="AC7" s="12" t="s">
        <v>6</v>
      </c>
      <c r="AD7" s="69">
        <f t="shared" si="2"/>
        <v>0.72913091059137314</v>
      </c>
      <c r="AE7" s="69">
        <f t="shared" si="0"/>
        <v>0.71080448396944729</v>
      </c>
      <c r="AF7" s="69">
        <f t="shared" si="0"/>
        <v>0.71725489480058668</v>
      </c>
      <c r="AG7" s="69">
        <f t="shared" si="0"/>
        <v>0.71196352699670595</v>
      </c>
      <c r="AH7" s="69">
        <f t="shared" si="0"/>
        <v>0.70575329469143311</v>
      </c>
      <c r="AI7" s="69">
        <f t="shared" si="0"/>
        <v>0.69532060593484124</v>
      </c>
      <c r="AJ7" s="69">
        <f t="shared" si="0"/>
        <v>0.66892171486310925</v>
      </c>
      <c r="AK7" s="69">
        <f t="shared" si="0"/>
        <v>0.65707620282293722</v>
      </c>
      <c r="AL7" s="69">
        <f t="shared" si="0"/>
        <v>0.65324267291910898</v>
      </c>
      <c r="AM7" s="69">
        <f t="shared" si="0"/>
        <v>0.62967374449779911</v>
      </c>
      <c r="AN7" s="69">
        <f t="shared" si="0"/>
        <v>0.59013306175601443</v>
      </c>
      <c r="AO7" s="69">
        <f t="shared" si="0"/>
        <v>0.57953235888033072</v>
      </c>
      <c r="AQ7" s="12" t="s">
        <v>6</v>
      </c>
      <c r="AR7" s="295">
        <f t="shared" si="3"/>
        <v>1.669861626489882</v>
      </c>
      <c r="AS7" s="295">
        <f t="shared" si="1"/>
        <v>1.6760673870826901</v>
      </c>
      <c r="AT7" s="295">
        <f t="shared" si="1"/>
        <v>1.7140288651487599</v>
      </c>
      <c r="AU7" s="295">
        <f t="shared" si="1"/>
        <v>1.7508970763409335</v>
      </c>
      <c r="AV7" s="295">
        <f t="shared" si="1"/>
        <v>1.7166071853459346</v>
      </c>
      <c r="AW7" s="295">
        <f t="shared" si="1"/>
        <v>1.7267589690561249</v>
      </c>
      <c r="AX7" s="295">
        <f t="shared" si="1"/>
        <v>1.6991217587218852</v>
      </c>
      <c r="AY7" s="295">
        <f t="shared" si="1"/>
        <v>1.6479836603825293</v>
      </c>
      <c r="AZ7" s="295">
        <f t="shared" si="1"/>
        <v>1.6420186742376637</v>
      </c>
      <c r="BA7" s="295">
        <f t="shared" si="1"/>
        <v>1.6509508444993901</v>
      </c>
      <c r="BB7" s="295">
        <f t="shared" si="1"/>
        <v>1.4425986731884688</v>
      </c>
      <c r="BC7" s="295">
        <f t="shared" si="1"/>
        <v>1.4611324190471815</v>
      </c>
    </row>
    <row r="8" spans="1:55">
      <c r="A8" s="12" t="s">
        <v>7</v>
      </c>
      <c r="B8" s="12">
        <v>28252.7</v>
      </c>
      <c r="C8" s="12">
        <v>30852.9</v>
      </c>
      <c r="D8" s="12">
        <v>30760.7</v>
      </c>
      <c r="E8" s="12">
        <v>29309.9</v>
      </c>
      <c r="F8" s="12">
        <v>26760</v>
      </c>
      <c r="G8" s="12">
        <v>25846.7</v>
      </c>
      <c r="H8" s="12">
        <v>23530.9</v>
      </c>
      <c r="I8" s="12">
        <v>22900.7</v>
      </c>
      <c r="J8" s="12">
        <v>20207</v>
      </c>
      <c r="K8" s="12">
        <v>18511.599999999999</v>
      </c>
      <c r="L8" s="12">
        <v>16466.2</v>
      </c>
      <c r="M8" s="12">
        <v>15791.8</v>
      </c>
      <c r="O8" s="12" t="s">
        <v>7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C8" s="12" t="s">
        <v>7</v>
      </c>
      <c r="AD8" s="69">
        <f t="shared" si="2"/>
        <v>0</v>
      </c>
      <c r="AE8" s="69">
        <f t="shared" si="0"/>
        <v>0</v>
      </c>
      <c r="AF8" s="69">
        <f t="shared" si="0"/>
        <v>0</v>
      </c>
      <c r="AG8" s="69">
        <f t="shared" si="0"/>
        <v>0</v>
      </c>
      <c r="AH8" s="69">
        <f t="shared" si="0"/>
        <v>0</v>
      </c>
      <c r="AI8" s="69">
        <f t="shared" si="0"/>
        <v>0</v>
      </c>
      <c r="AJ8" s="69">
        <f t="shared" si="0"/>
        <v>0</v>
      </c>
      <c r="AK8" s="69">
        <f t="shared" si="0"/>
        <v>0</v>
      </c>
      <c r="AL8" s="69">
        <f t="shared" si="0"/>
        <v>0</v>
      </c>
      <c r="AM8" s="69">
        <f t="shared" si="0"/>
        <v>0</v>
      </c>
      <c r="AN8" s="69">
        <f t="shared" si="0"/>
        <v>0</v>
      </c>
      <c r="AO8" s="69">
        <f t="shared" si="0"/>
        <v>0</v>
      </c>
      <c r="AQ8" s="12" t="s">
        <v>7</v>
      </c>
      <c r="AR8" s="295">
        <f t="shared" si="3"/>
        <v>-0.75993316011437095</v>
      </c>
      <c r="AS8" s="295">
        <f t="shared" si="1"/>
        <v>-0.73400945971507159</v>
      </c>
      <c r="AT8" s="295">
        <f t="shared" si="1"/>
        <v>-0.72800269163095321</v>
      </c>
      <c r="AU8" s="295">
        <f t="shared" si="1"/>
        <v>-0.71375815228266926</v>
      </c>
      <c r="AV8" s="295">
        <f t="shared" si="1"/>
        <v>-0.70364534570027959</v>
      </c>
      <c r="AW8" s="295">
        <f t="shared" si="1"/>
        <v>-0.69298814637928419</v>
      </c>
      <c r="AX8" s="295">
        <f t="shared" si="1"/>
        <v>-0.70215234874009036</v>
      </c>
      <c r="AY8" s="295">
        <f t="shared" si="1"/>
        <v>-0.69968232851395762</v>
      </c>
      <c r="AZ8" s="295">
        <f t="shared" si="1"/>
        <v>-0.70216994952319434</v>
      </c>
      <c r="BA8" s="295">
        <f t="shared" si="1"/>
        <v>-0.67876221276386095</v>
      </c>
      <c r="BB8" s="295">
        <f t="shared" si="1"/>
        <v>-0.71211220074667569</v>
      </c>
      <c r="BC8" s="295">
        <f t="shared" si="1"/>
        <v>-0.69811475290107849</v>
      </c>
    </row>
    <row r="9" spans="1:55">
      <c r="A9" s="12" t="s">
        <v>8</v>
      </c>
      <c r="B9" s="12">
        <v>134855.29999999999</v>
      </c>
      <c r="C9" s="12">
        <v>136764.6</v>
      </c>
      <c r="D9" s="12">
        <v>136791.29999999999</v>
      </c>
      <c r="E9" s="12">
        <v>138717.5</v>
      </c>
      <c r="F9" s="12">
        <v>136477.79999999999</v>
      </c>
      <c r="G9" s="12">
        <v>132889.70000000001</v>
      </c>
      <c r="H9" s="12">
        <v>126592.1</v>
      </c>
      <c r="I9" s="12">
        <v>128668.2</v>
      </c>
      <c r="J9" s="12">
        <v>122674</v>
      </c>
      <c r="K9" s="12">
        <v>122710.3</v>
      </c>
      <c r="L9" s="12">
        <v>120566.3</v>
      </c>
      <c r="M9" s="12">
        <v>119865.8</v>
      </c>
      <c r="O9" s="12" t="s">
        <v>8</v>
      </c>
      <c r="P9" s="12">
        <v>57727.6</v>
      </c>
      <c r="Q9" s="12">
        <v>58338.5</v>
      </c>
      <c r="R9" s="12">
        <v>56484</v>
      </c>
      <c r="S9" s="12">
        <v>53240.7</v>
      </c>
      <c r="T9" s="12">
        <v>54365.4</v>
      </c>
      <c r="U9" s="12">
        <v>50057.2</v>
      </c>
      <c r="V9" s="12">
        <v>46384.6</v>
      </c>
      <c r="W9" s="12">
        <v>45905.8</v>
      </c>
      <c r="X9" s="12">
        <v>46697.3</v>
      </c>
      <c r="Y9" s="12">
        <v>47596.3</v>
      </c>
      <c r="Z9" s="12">
        <v>45054.7</v>
      </c>
      <c r="AA9" s="12">
        <v>44132.6</v>
      </c>
      <c r="AC9" s="12" t="s">
        <v>8</v>
      </c>
      <c r="AD9" s="69">
        <f t="shared" si="2"/>
        <v>0.42807068020315109</v>
      </c>
      <c r="AE9" s="69">
        <f t="shared" si="0"/>
        <v>0.42656140550990534</v>
      </c>
      <c r="AF9" s="69">
        <f t="shared" si="0"/>
        <v>0.41292099716867964</v>
      </c>
      <c r="AG9" s="69">
        <f t="shared" si="0"/>
        <v>0.38380665741525039</v>
      </c>
      <c r="AH9" s="69">
        <f t="shared" si="0"/>
        <v>0.39834610464119441</v>
      </c>
      <c r="AI9" s="69">
        <f t="shared" si="0"/>
        <v>0.37668231623669851</v>
      </c>
      <c r="AJ9" s="69">
        <f t="shared" si="0"/>
        <v>0.36640991025506325</v>
      </c>
      <c r="AK9" s="69">
        <f t="shared" si="0"/>
        <v>0.35677657727394962</v>
      </c>
      <c r="AL9" s="69">
        <f t="shared" si="0"/>
        <v>0.38066175391688545</v>
      </c>
      <c r="AM9" s="69">
        <f t="shared" si="0"/>
        <v>0.38787534542740099</v>
      </c>
      <c r="AN9" s="69">
        <f t="shared" si="0"/>
        <v>0.37369231700732292</v>
      </c>
      <c r="AO9" s="69">
        <f t="shared" si="0"/>
        <v>0.36818341845630692</v>
      </c>
      <c r="AQ9" s="12" t="s">
        <v>8</v>
      </c>
      <c r="AR9" s="295">
        <f t="shared" si="3"/>
        <v>0.66659243624547049</v>
      </c>
      <c r="AS9" s="295">
        <f t="shared" si="1"/>
        <v>0.71230354244252703</v>
      </c>
      <c r="AT9" s="295">
        <f t="shared" si="1"/>
        <v>0.67786586758356593</v>
      </c>
      <c r="AU9" s="295">
        <f t="shared" si="1"/>
        <v>0.61489289388731438</v>
      </c>
      <c r="AV9" s="295">
        <f t="shared" si="1"/>
        <v>0.66241015165559236</v>
      </c>
      <c r="AW9" s="295">
        <f t="shared" si="1"/>
        <v>0.61788332840438498</v>
      </c>
      <c r="AX9" s="295">
        <f t="shared" si="1"/>
        <v>0.61317440873108198</v>
      </c>
      <c r="AY9" s="295">
        <f t="shared" si="1"/>
        <v>0.57504384860595459</v>
      </c>
      <c r="AZ9" s="295">
        <f t="shared" si="1"/>
        <v>0.66385065817111799</v>
      </c>
      <c r="BA9" s="295">
        <f t="shared" si="1"/>
        <v>0.75632741059881103</v>
      </c>
      <c r="BB9" s="295">
        <f t="shared" si="1"/>
        <v>0.65232397669054187</v>
      </c>
      <c r="BC9" s="295">
        <f t="shared" si="1"/>
        <v>0.6736792338850589</v>
      </c>
    </row>
    <row r="10" spans="1:55">
      <c r="A10" s="12" t="s">
        <v>9</v>
      </c>
      <c r="B10" s="12">
        <v>3906.3</v>
      </c>
      <c r="C10" s="12">
        <v>3710</v>
      </c>
      <c r="D10" s="12">
        <v>3868.3</v>
      </c>
      <c r="E10" s="12">
        <v>3746.3</v>
      </c>
      <c r="F10" s="12">
        <v>4408.1000000000004</v>
      </c>
      <c r="G10" s="12">
        <v>4225.5</v>
      </c>
      <c r="H10" s="12">
        <v>4157.8</v>
      </c>
      <c r="I10" s="12">
        <v>4930.3</v>
      </c>
      <c r="J10" s="12">
        <v>5037.8999999999996</v>
      </c>
      <c r="K10" s="12">
        <v>5091.5</v>
      </c>
      <c r="L10" s="12">
        <v>5653.3</v>
      </c>
      <c r="M10" s="12">
        <v>5832.3</v>
      </c>
      <c r="O10" s="12" t="s">
        <v>9</v>
      </c>
      <c r="P10" s="12">
        <v>3239.3</v>
      </c>
      <c r="Q10" s="12">
        <v>3029.5</v>
      </c>
      <c r="R10" s="12">
        <v>3176.1</v>
      </c>
      <c r="S10" s="12">
        <v>3101.2</v>
      </c>
      <c r="T10" s="12">
        <v>3663.4</v>
      </c>
      <c r="U10" s="12">
        <v>3470.1</v>
      </c>
      <c r="V10" s="12">
        <v>3293.2</v>
      </c>
      <c r="W10" s="12">
        <v>3942.8</v>
      </c>
      <c r="X10" s="12">
        <v>4061.4</v>
      </c>
      <c r="Y10" s="12">
        <v>4035.2</v>
      </c>
      <c r="Z10" s="12">
        <v>4425.7</v>
      </c>
      <c r="AA10" s="12">
        <v>4578.3</v>
      </c>
      <c r="AC10" s="12" t="s">
        <v>9</v>
      </c>
      <c r="AD10" s="69">
        <f t="shared" si="2"/>
        <v>0.82925018559762431</v>
      </c>
      <c r="AE10" s="69">
        <f t="shared" si="0"/>
        <v>0.8165768194070081</v>
      </c>
      <c r="AF10" s="69">
        <f t="shared" si="0"/>
        <v>0.8210583460434816</v>
      </c>
      <c r="AG10" s="69">
        <f t="shared" si="0"/>
        <v>0.82780343272028389</v>
      </c>
      <c r="AH10" s="69">
        <f t="shared" si="0"/>
        <v>0.83106100133844507</v>
      </c>
      <c r="AI10" s="69">
        <f t="shared" si="0"/>
        <v>0.82122825701100455</v>
      </c>
      <c r="AJ10" s="69">
        <f t="shared" si="0"/>
        <v>0.79205348982635038</v>
      </c>
      <c r="AK10" s="69">
        <f t="shared" si="0"/>
        <v>0.79970792852361927</v>
      </c>
      <c r="AL10" s="69">
        <f t="shared" si="0"/>
        <v>0.80616923718215927</v>
      </c>
      <c r="AM10" s="69">
        <f t="shared" si="0"/>
        <v>0.79253658057546883</v>
      </c>
      <c r="AN10" s="69">
        <f t="shared" si="0"/>
        <v>0.78285249323404027</v>
      </c>
      <c r="AO10" s="69">
        <f t="shared" si="0"/>
        <v>0.78499048402859939</v>
      </c>
      <c r="AQ10" s="12" t="s">
        <v>9</v>
      </c>
      <c r="AR10" s="295">
        <f t="shared" si="3"/>
        <v>2.0035044455160005</v>
      </c>
      <c r="AS10" s="295">
        <f t="shared" si="1"/>
        <v>2.0347025144896085</v>
      </c>
      <c r="AT10" s="295">
        <f t="shared" si="1"/>
        <v>2.0674475806923747</v>
      </c>
      <c r="AU10" s="295">
        <f t="shared" si="1"/>
        <v>2.1519083901216218</v>
      </c>
      <c r="AV10" s="295">
        <f t="shared" si="1"/>
        <v>2.1463271688773253</v>
      </c>
      <c r="AW10" s="295">
        <f t="shared" si="1"/>
        <v>2.1649232818959261</v>
      </c>
      <c r="AX10" s="295">
        <f t="shared" si="1"/>
        <v>2.141136327026897</v>
      </c>
      <c r="AY10" s="295">
        <f t="shared" si="1"/>
        <v>2.1575922109988981</v>
      </c>
      <c r="AZ10" s="295">
        <f t="shared" si="1"/>
        <v>2.190802039253176</v>
      </c>
      <c r="BA10" s="295">
        <f t="shared" si="1"/>
        <v>2.2535226986834704</v>
      </c>
      <c r="BB10" s="295">
        <f t="shared" si="1"/>
        <v>2.1462614257694872</v>
      </c>
      <c r="BC10" s="295">
        <f t="shared" si="1"/>
        <v>2.2266373453593258</v>
      </c>
    </row>
    <row r="11" spans="1:55">
      <c r="A11" s="12" t="s">
        <v>32</v>
      </c>
      <c r="B11" s="12">
        <v>1834.5</v>
      </c>
      <c r="C11" s="12">
        <v>1876.1</v>
      </c>
      <c r="D11" s="12">
        <v>1647.1</v>
      </c>
      <c r="E11" s="12">
        <v>1644.1</v>
      </c>
      <c r="F11" s="12">
        <v>1401.2</v>
      </c>
      <c r="G11" s="12">
        <v>1548.2</v>
      </c>
      <c r="H11" s="12">
        <v>1448.1</v>
      </c>
      <c r="I11" s="12">
        <v>1833.6</v>
      </c>
      <c r="J11" s="12">
        <v>1681.9</v>
      </c>
      <c r="K11" s="12">
        <v>1255.8</v>
      </c>
      <c r="L11" s="12">
        <v>2249.9</v>
      </c>
      <c r="M11" s="12">
        <v>2010.6</v>
      </c>
      <c r="O11" s="12" t="s">
        <v>32</v>
      </c>
      <c r="P11" s="12">
        <v>1055.8</v>
      </c>
      <c r="Q11" s="12">
        <v>905.9</v>
      </c>
      <c r="R11" s="12">
        <v>820.2</v>
      </c>
      <c r="S11" s="12">
        <v>811.9</v>
      </c>
      <c r="T11" s="12">
        <v>625.9</v>
      </c>
      <c r="U11" s="12">
        <v>650.4</v>
      </c>
      <c r="V11" s="12">
        <v>560.5</v>
      </c>
      <c r="W11" s="12">
        <v>981.4</v>
      </c>
      <c r="X11" s="12">
        <v>760.3</v>
      </c>
      <c r="Y11" s="12">
        <v>315.39999999999998</v>
      </c>
      <c r="Z11" s="12">
        <v>1291.5999999999999</v>
      </c>
      <c r="AA11" s="12">
        <v>971.2</v>
      </c>
      <c r="AC11" s="12" t="s">
        <v>32</v>
      </c>
      <c r="AD11" s="69">
        <f t="shared" si="2"/>
        <v>0.57552466612155895</v>
      </c>
      <c r="AE11" s="69">
        <f t="shared" si="0"/>
        <v>0.48286338681306967</v>
      </c>
      <c r="AF11" s="69">
        <f t="shared" si="0"/>
        <v>0.49796612227551462</v>
      </c>
      <c r="AG11" s="69">
        <f t="shared" si="0"/>
        <v>0.49382640958579166</v>
      </c>
      <c r="AH11" s="69">
        <f t="shared" si="0"/>
        <v>0.4466885526691407</v>
      </c>
      <c r="AI11" s="69">
        <f t="shared" si="0"/>
        <v>0.42010076217542952</v>
      </c>
      <c r="AJ11" s="69">
        <f t="shared" si="0"/>
        <v>0.38705890477176991</v>
      </c>
      <c r="AK11" s="69">
        <f t="shared" si="0"/>
        <v>0.5352312390924957</v>
      </c>
      <c r="AL11" s="69">
        <f t="shared" si="0"/>
        <v>0.45204827873238596</v>
      </c>
      <c r="AM11" s="69">
        <f t="shared" si="0"/>
        <v>0.25115464245899027</v>
      </c>
      <c r="AN11" s="69">
        <f t="shared" si="0"/>
        <v>0.57406995866482946</v>
      </c>
      <c r="AO11" s="69">
        <f t="shared" si="0"/>
        <v>0.48303988859047053</v>
      </c>
      <c r="AQ11" s="12" t="s">
        <v>32</v>
      </c>
      <c r="AR11" s="295">
        <f t="shared" si="3"/>
        <v>1.1579759738847859</v>
      </c>
      <c r="AS11" s="295">
        <f t="shared" si="1"/>
        <v>0.90320287499855134</v>
      </c>
      <c r="AT11" s="295">
        <f t="shared" si="1"/>
        <v>0.9674182718497093</v>
      </c>
      <c r="AU11" s="295">
        <f t="shared" si="1"/>
        <v>0.9957561644860794</v>
      </c>
      <c r="AV11" s="295">
        <f t="shared" si="1"/>
        <v>0.82819178254087478</v>
      </c>
      <c r="AW11" s="295">
        <f t="shared" si="1"/>
        <v>0.76898148142931921</v>
      </c>
      <c r="AX11" s="295">
        <f t="shared" si="1"/>
        <v>0.68729951900387232</v>
      </c>
      <c r="AY11" s="295">
        <f t="shared" si="1"/>
        <v>1.2126440817471333</v>
      </c>
      <c r="AZ11" s="295">
        <f t="shared" si="1"/>
        <v>0.9200241849471934</v>
      </c>
      <c r="BA11" s="295">
        <f t="shared" si="1"/>
        <v>0.25047813597524404</v>
      </c>
      <c r="BB11" s="295">
        <f t="shared" si="1"/>
        <v>1.3839486073936003</v>
      </c>
      <c r="BC11" s="295">
        <f t="shared" si="1"/>
        <v>1.1016165259394679</v>
      </c>
    </row>
    <row r="12" spans="1:55">
      <c r="A12" s="12" t="s">
        <v>30</v>
      </c>
      <c r="B12" s="12">
        <v>9916.7000000000007</v>
      </c>
      <c r="C12" s="12">
        <v>10315.1</v>
      </c>
      <c r="D12" s="12">
        <v>10325.5</v>
      </c>
      <c r="E12" s="12">
        <v>10075.299999999999</v>
      </c>
      <c r="F12" s="12">
        <v>10176.9</v>
      </c>
      <c r="G12" s="12">
        <v>9864.6</v>
      </c>
      <c r="H12" s="12">
        <v>10081.299999999999</v>
      </c>
      <c r="I12" s="12">
        <v>9446.9</v>
      </c>
      <c r="J12" s="12">
        <v>9630.7000000000007</v>
      </c>
      <c r="K12" s="12">
        <v>10427.9</v>
      </c>
      <c r="L12" s="12">
        <v>9312.4</v>
      </c>
      <c r="M12" s="12">
        <v>8804.7999999999993</v>
      </c>
      <c r="O12" s="12" t="s">
        <v>30</v>
      </c>
      <c r="P12" s="12">
        <v>8176</v>
      </c>
      <c r="Q12" s="12">
        <v>8546.7999999999993</v>
      </c>
      <c r="R12" s="12">
        <v>8538</v>
      </c>
      <c r="S12" s="12">
        <v>8170.3</v>
      </c>
      <c r="T12" s="12">
        <v>8389.1</v>
      </c>
      <c r="U12" s="12">
        <v>8129.5</v>
      </c>
      <c r="V12" s="12">
        <v>8175.9</v>
      </c>
      <c r="W12" s="12">
        <v>7315.4</v>
      </c>
      <c r="X12" s="12">
        <v>7504.9</v>
      </c>
      <c r="Y12" s="12">
        <v>8044.7</v>
      </c>
      <c r="Z12" s="12">
        <v>6728.3</v>
      </c>
      <c r="AA12" s="12">
        <v>6384.2</v>
      </c>
      <c r="AC12" s="12" t="s">
        <v>30</v>
      </c>
      <c r="AD12" s="69">
        <f t="shared" si="2"/>
        <v>0.82446781691490112</v>
      </c>
      <c r="AE12" s="69">
        <f t="shared" si="0"/>
        <v>0.82857170555787141</v>
      </c>
      <c r="AF12" s="69">
        <f t="shared" si="0"/>
        <v>0.82688489661517606</v>
      </c>
      <c r="AG12" s="69">
        <f t="shared" si="0"/>
        <v>0.81092374420612789</v>
      </c>
      <c r="AH12" s="69">
        <f t="shared" si="0"/>
        <v>0.82432764397802871</v>
      </c>
      <c r="AI12" s="69">
        <f t="shared" si="0"/>
        <v>0.82410842811670004</v>
      </c>
      <c r="AJ12" s="69">
        <f t="shared" si="0"/>
        <v>0.81099659766101595</v>
      </c>
      <c r="AK12" s="69">
        <f t="shared" si="0"/>
        <v>0.77437042839449977</v>
      </c>
      <c r="AL12" s="69">
        <f t="shared" si="0"/>
        <v>0.77926838132222986</v>
      </c>
      <c r="AM12" s="69">
        <f t="shared" si="0"/>
        <v>0.77145925833581064</v>
      </c>
      <c r="AN12" s="69">
        <f t="shared" si="0"/>
        <v>0.72250977191701393</v>
      </c>
      <c r="AO12" s="69">
        <f t="shared" si="0"/>
        <v>0.72508177357804837</v>
      </c>
      <c r="AQ12" s="12" t="s">
        <v>30</v>
      </c>
      <c r="AR12" s="295">
        <f t="shared" si="3"/>
        <v>1.9875674247093036</v>
      </c>
      <c r="AS12" s="295">
        <f t="shared" si="1"/>
        <v>2.0753727663579316</v>
      </c>
      <c r="AT12" s="295">
        <f t="shared" si="1"/>
        <v>2.0872851871923714</v>
      </c>
      <c r="AU12" s="295">
        <f t="shared" si="1"/>
        <v>2.0934747611835696</v>
      </c>
      <c r="AV12" s="295">
        <f t="shared" si="1"/>
        <v>2.1232363447656057</v>
      </c>
      <c r="AW12" s="295">
        <f t="shared" si="1"/>
        <v>2.1749464074375564</v>
      </c>
      <c r="AX12" s="295">
        <f t="shared" si="1"/>
        <v>2.2091376990074005</v>
      </c>
      <c r="AY12" s="295">
        <f t="shared" si="1"/>
        <v>2.0670639175662058</v>
      </c>
      <c r="AZ12" s="295">
        <f t="shared" si="1"/>
        <v>2.0942671941021676</v>
      </c>
      <c r="BA12" s="295">
        <f t="shared" si="1"/>
        <v>2.1755392774864499</v>
      </c>
      <c r="BB12" s="295">
        <f t="shared" si="1"/>
        <v>1.9259363394275346</v>
      </c>
      <c r="BC12" s="295">
        <f t="shared" si="1"/>
        <v>2.0034268349654951</v>
      </c>
    </row>
    <row r="13" spans="1:55">
      <c r="A13" s="12" t="s">
        <v>10</v>
      </c>
      <c r="B13" s="12">
        <v>32765.7</v>
      </c>
      <c r="C13" s="12">
        <v>32364.7</v>
      </c>
      <c r="D13" s="12">
        <v>30005.200000000001</v>
      </c>
      <c r="E13" s="12">
        <v>31177.599999999999</v>
      </c>
      <c r="F13" s="12">
        <v>30141.3</v>
      </c>
      <c r="G13" s="12">
        <v>30191.9</v>
      </c>
      <c r="H13" s="12">
        <v>30241.1</v>
      </c>
      <c r="I13" s="12">
        <v>34263.800000000003</v>
      </c>
      <c r="J13" s="12">
        <v>31832.9</v>
      </c>
      <c r="K13" s="12">
        <v>33331.800000000003</v>
      </c>
      <c r="L13" s="12">
        <v>34575.800000000003</v>
      </c>
      <c r="M13" s="12">
        <v>34941.800000000003</v>
      </c>
      <c r="O13" s="12" t="s">
        <v>10</v>
      </c>
      <c r="P13" s="12">
        <v>6975</v>
      </c>
      <c r="Q13" s="12">
        <v>6453.5</v>
      </c>
      <c r="R13" s="12">
        <v>6264.8</v>
      </c>
      <c r="S13" s="12">
        <v>6048.9</v>
      </c>
      <c r="T13" s="12">
        <v>5456.4</v>
      </c>
      <c r="U13" s="12">
        <v>4194.2</v>
      </c>
      <c r="V13" s="12">
        <v>3810.9</v>
      </c>
      <c r="W13" s="12">
        <v>3296.4</v>
      </c>
      <c r="X13" s="12">
        <v>2648.7</v>
      </c>
      <c r="Y13" s="12">
        <v>2460.6999999999998</v>
      </c>
      <c r="Z13" s="12">
        <v>1762.8</v>
      </c>
      <c r="AA13" s="12">
        <v>1628.2</v>
      </c>
      <c r="AC13" s="12" t="s">
        <v>10</v>
      </c>
      <c r="AD13" s="69">
        <f t="shared" si="2"/>
        <v>0.21287504921304901</v>
      </c>
      <c r="AE13" s="69">
        <f t="shared" si="0"/>
        <v>0.19939934558330527</v>
      </c>
      <c r="AF13" s="69">
        <f t="shared" si="0"/>
        <v>0.2087904763174383</v>
      </c>
      <c r="AG13" s="69">
        <f t="shared" si="0"/>
        <v>0.19401429231242942</v>
      </c>
      <c r="AH13" s="69">
        <f t="shared" si="0"/>
        <v>0.18102736112908202</v>
      </c>
      <c r="AI13" s="69">
        <f t="shared" si="0"/>
        <v>0.13891805418009465</v>
      </c>
      <c r="AJ13" s="69">
        <f t="shared" si="0"/>
        <v>0.12601724143632342</v>
      </c>
      <c r="AK13" s="69">
        <f t="shared" si="0"/>
        <v>9.6206491982792325E-2</v>
      </c>
      <c r="AL13" s="69">
        <f t="shared" si="0"/>
        <v>8.3206368254227531E-2</v>
      </c>
      <c r="AM13" s="69">
        <f t="shared" si="0"/>
        <v>7.3824395922212405E-2</v>
      </c>
      <c r="AN13" s="69">
        <f t="shared" si="0"/>
        <v>5.0983635953470344E-2</v>
      </c>
      <c r="AO13" s="69">
        <f t="shared" si="0"/>
        <v>4.6597484960706086E-2</v>
      </c>
      <c r="AQ13" s="12" t="s">
        <v>10</v>
      </c>
      <c r="AR13" s="295">
        <f t="shared" si="3"/>
        <v>-5.0536977258164313E-2</v>
      </c>
      <c r="AS13" s="295">
        <f t="shared" si="1"/>
        <v>-5.791954062333169E-2</v>
      </c>
      <c r="AT13" s="295">
        <f t="shared" si="1"/>
        <v>-1.7135556922854699E-2</v>
      </c>
      <c r="AU13" s="295">
        <f t="shared" si="1"/>
        <v>-4.2124955013914195E-2</v>
      </c>
      <c r="AV13" s="295">
        <f t="shared" si="1"/>
        <v>-8.2844943836287877E-2</v>
      </c>
      <c r="AW13" s="295">
        <f t="shared" si="1"/>
        <v>-0.20954704307379074</v>
      </c>
      <c r="AX13" s="295">
        <f t="shared" si="1"/>
        <v>-0.24977962375424734</v>
      </c>
      <c r="AY13" s="295">
        <f t="shared" si="1"/>
        <v>-0.35594638408513934</v>
      </c>
      <c r="AZ13" s="295">
        <f t="shared" si="1"/>
        <v>-0.40358042074302231</v>
      </c>
      <c r="BA13" s="295">
        <f t="shared" si="1"/>
        <v>-0.40562130347960651</v>
      </c>
      <c r="BB13" s="295">
        <f t="shared" si="1"/>
        <v>-0.52595927710805401</v>
      </c>
      <c r="BC13" s="295">
        <f t="shared" si="1"/>
        <v>-0.52449979235651545</v>
      </c>
    </row>
    <row r="14" spans="1:55">
      <c r="A14" s="12" t="s">
        <v>11</v>
      </c>
      <c r="B14" s="12">
        <v>134338.4</v>
      </c>
      <c r="C14" s="12">
        <v>135410.4</v>
      </c>
      <c r="D14" s="12">
        <v>135631.4</v>
      </c>
      <c r="E14" s="12">
        <v>134818.70000000001</v>
      </c>
      <c r="F14" s="12">
        <v>132977.70000000001</v>
      </c>
      <c r="G14" s="12">
        <v>135082.9</v>
      </c>
      <c r="H14" s="12">
        <v>127493</v>
      </c>
      <c r="I14" s="12">
        <v>134219</v>
      </c>
      <c r="J14" s="12">
        <v>134426.9</v>
      </c>
      <c r="K14" s="12">
        <v>132802.9</v>
      </c>
      <c r="L14" s="12">
        <v>134539.20000000001</v>
      </c>
      <c r="M14" s="12">
        <v>135913</v>
      </c>
      <c r="O14" s="12" t="s">
        <v>11</v>
      </c>
      <c r="P14" s="12">
        <v>1078</v>
      </c>
      <c r="Q14" s="12">
        <v>99.4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C14" s="12" t="s">
        <v>11</v>
      </c>
      <c r="AD14" s="69">
        <f t="shared" si="2"/>
        <v>8.0245112343157281E-3</v>
      </c>
      <c r="AE14" s="69">
        <f t="shared" si="0"/>
        <v>7.3406473948825208E-4</v>
      </c>
      <c r="AF14" s="69">
        <f t="shared" si="0"/>
        <v>0</v>
      </c>
      <c r="AG14" s="69">
        <f t="shared" si="0"/>
        <v>0</v>
      </c>
      <c r="AH14" s="69">
        <f t="shared" si="0"/>
        <v>0</v>
      </c>
      <c r="AI14" s="69">
        <f t="shared" si="0"/>
        <v>0</v>
      </c>
      <c r="AJ14" s="69">
        <f t="shared" si="0"/>
        <v>0</v>
      </c>
      <c r="AK14" s="69">
        <f t="shared" si="0"/>
        <v>0</v>
      </c>
      <c r="AL14" s="69">
        <f t="shared" si="0"/>
        <v>0</v>
      </c>
      <c r="AM14" s="69">
        <f t="shared" si="0"/>
        <v>0</v>
      </c>
      <c r="AN14" s="69">
        <f t="shared" si="0"/>
        <v>0</v>
      </c>
      <c r="AO14" s="69">
        <f t="shared" si="0"/>
        <v>0</v>
      </c>
      <c r="AQ14" s="12" t="s">
        <v>11</v>
      </c>
      <c r="AR14" s="295">
        <f t="shared" si="3"/>
        <v>-0.73319185031806366</v>
      </c>
      <c r="AS14" s="295">
        <f t="shared" si="1"/>
        <v>-0.73152051588791456</v>
      </c>
      <c r="AT14" s="295">
        <f t="shared" si="1"/>
        <v>-0.72800269163095321</v>
      </c>
      <c r="AU14" s="295">
        <f t="shared" si="1"/>
        <v>-0.71375815228266926</v>
      </c>
      <c r="AV14" s="295">
        <f t="shared" si="1"/>
        <v>-0.70364534570027959</v>
      </c>
      <c r="AW14" s="295">
        <f t="shared" si="1"/>
        <v>-0.69298814637928419</v>
      </c>
      <c r="AX14" s="295">
        <f t="shared" si="1"/>
        <v>-0.70215234874009036</v>
      </c>
      <c r="AY14" s="295">
        <f t="shared" si="1"/>
        <v>-0.69968232851395762</v>
      </c>
      <c r="AZ14" s="295">
        <f t="shared" si="1"/>
        <v>-0.70216994952319434</v>
      </c>
      <c r="BA14" s="295">
        <f t="shared" si="1"/>
        <v>-0.67876221276386095</v>
      </c>
      <c r="BB14" s="295">
        <f t="shared" si="1"/>
        <v>-0.71211220074667569</v>
      </c>
      <c r="BC14" s="295">
        <f t="shared" si="1"/>
        <v>-0.69811475290107849</v>
      </c>
    </row>
    <row r="15" spans="1:55">
      <c r="A15" s="12" t="s">
        <v>46</v>
      </c>
      <c r="B15" s="12">
        <v>4625.8</v>
      </c>
      <c r="C15" s="12">
        <v>4740.8999999999996</v>
      </c>
      <c r="D15" s="12">
        <v>4753.3999999999996</v>
      </c>
      <c r="E15" s="12">
        <v>4991.3</v>
      </c>
      <c r="F15" s="12">
        <v>4895.1000000000004</v>
      </c>
      <c r="G15" s="12">
        <v>4788.5</v>
      </c>
      <c r="H15" s="12">
        <v>4946.7</v>
      </c>
      <c r="I15" s="12">
        <v>5148</v>
      </c>
      <c r="J15" s="12">
        <v>4603.3</v>
      </c>
      <c r="K15" s="12">
        <v>4215.3999999999996</v>
      </c>
      <c r="L15" s="12">
        <v>4438.2</v>
      </c>
      <c r="M15" s="12">
        <v>4353</v>
      </c>
      <c r="O15" s="12" t="s">
        <v>46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C15" s="12" t="s">
        <v>46</v>
      </c>
      <c r="AD15" s="69">
        <f t="shared" si="2"/>
        <v>0</v>
      </c>
      <c r="AE15" s="69">
        <f t="shared" si="0"/>
        <v>0</v>
      </c>
      <c r="AF15" s="69">
        <f t="shared" si="0"/>
        <v>0</v>
      </c>
      <c r="AG15" s="69">
        <f t="shared" si="0"/>
        <v>0</v>
      </c>
      <c r="AH15" s="69">
        <f t="shared" si="0"/>
        <v>0</v>
      </c>
      <c r="AI15" s="69">
        <f t="shared" si="0"/>
        <v>0</v>
      </c>
      <c r="AJ15" s="69">
        <f t="shared" si="0"/>
        <v>0</v>
      </c>
      <c r="AK15" s="69">
        <f t="shared" si="0"/>
        <v>0</v>
      </c>
      <c r="AL15" s="69">
        <f t="shared" si="0"/>
        <v>0</v>
      </c>
      <c r="AM15" s="69">
        <f t="shared" si="0"/>
        <v>0</v>
      </c>
      <c r="AN15" s="69">
        <f t="shared" si="0"/>
        <v>0</v>
      </c>
      <c r="AO15" s="69">
        <f t="shared" si="0"/>
        <v>0</v>
      </c>
      <c r="AQ15" s="12" t="s">
        <v>46</v>
      </c>
      <c r="AR15" s="295">
        <f t="shared" si="3"/>
        <v>-0.75993316011437095</v>
      </c>
      <c r="AS15" s="295">
        <f t="shared" si="1"/>
        <v>-0.73400945971507159</v>
      </c>
      <c r="AT15" s="295">
        <f t="shared" si="1"/>
        <v>-0.72800269163095321</v>
      </c>
      <c r="AU15" s="295">
        <f t="shared" si="1"/>
        <v>-0.71375815228266926</v>
      </c>
      <c r="AV15" s="295">
        <f t="shared" si="1"/>
        <v>-0.70364534570027959</v>
      </c>
      <c r="AW15" s="295">
        <f t="shared" si="1"/>
        <v>-0.69298814637928419</v>
      </c>
      <c r="AX15" s="295">
        <f t="shared" si="1"/>
        <v>-0.70215234874009036</v>
      </c>
      <c r="AY15" s="295">
        <f t="shared" si="1"/>
        <v>-0.69968232851395762</v>
      </c>
      <c r="AZ15" s="295">
        <f t="shared" si="1"/>
        <v>-0.70216994952319434</v>
      </c>
      <c r="BA15" s="295">
        <f t="shared" si="1"/>
        <v>-0.67876221276386095</v>
      </c>
      <c r="BB15" s="295">
        <f t="shared" si="1"/>
        <v>-0.71211220074667569</v>
      </c>
      <c r="BC15" s="295">
        <f t="shared" si="1"/>
        <v>-0.69811475290107849</v>
      </c>
    </row>
    <row r="16" spans="1:55">
      <c r="A16" s="12" t="s">
        <v>12</v>
      </c>
      <c r="B16" s="12">
        <v>29944.1</v>
      </c>
      <c r="C16" s="12">
        <v>29153.7</v>
      </c>
      <c r="D16" s="12">
        <v>30250</v>
      </c>
      <c r="E16" s="12">
        <v>30093.7</v>
      </c>
      <c r="F16" s="12">
        <v>31166.799999999999</v>
      </c>
      <c r="G16" s="12">
        <v>32954.699999999997</v>
      </c>
      <c r="H16" s="12">
        <v>31685.1</v>
      </c>
      <c r="I16" s="12">
        <v>33008.1</v>
      </c>
      <c r="J16" s="12">
        <v>32001</v>
      </c>
      <c r="K16" s="12">
        <v>35044.300000000003</v>
      </c>
      <c r="L16" s="12">
        <v>36864.300000000003</v>
      </c>
      <c r="M16" s="12">
        <v>36809.1</v>
      </c>
      <c r="O16" s="12" t="s">
        <v>12</v>
      </c>
      <c r="P16" s="12">
        <v>158.80000000000001</v>
      </c>
      <c r="Q16" s="12">
        <v>62.2</v>
      </c>
      <c r="R16" s="12">
        <v>60.3</v>
      </c>
      <c r="S16" s="12">
        <v>13.3</v>
      </c>
      <c r="T16" s="12">
        <v>100.3</v>
      </c>
      <c r="U16" s="12">
        <v>74.3</v>
      </c>
      <c r="V16" s="12">
        <v>45.7</v>
      </c>
      <c r="W16" s="12">
        <v>64.099999999999994</v>
      </c>
      <c r="X16" s="12">
        <v>58.4</v>
      </c>
      <c r="Y16" s="12">
        <v>50.8</v>
      </c>
      <c r="Z16" s="12">
        <v>46.4</v>
      </c>
      <c r="AA16" s="12">
        <v>54.6</v>
      </c>
      <c r="AC16" s="12" t="s">
        <v>12</v>
      </c>
      <c r="AD16" s="69">
        <f t="shared" si="2"/>
        <v>5.3032149905991501E-3</v>
      </c>
      <c r="AE16" s="69">
        <f t="shared" si="0"/>
        <v>2.1335199305748498E-3</v>
      </c>
      <c r="AF16" s="69">
        <f t="shared" si="0"/>
        <v>1.993388429752066E-3</v>
      </c>
      <c r="AG16" s="69">
        <f t="shared" si="0"/>
        <v>4.4195296690004886E-4</v>
      </c>
      <c r="AH16" s="69">
        <f t="shared" si="0"/>
        <v>3.2181680506179651E-3</v>
      </c>
      <c r="AI16" s="69">
        <f t="shared" si="0"/>
        <v>2.2546101163111788E-3</v>
      </c>
      <c r="AJ16" s="69">
        <f t="shared" si="0"/>
        <v>1.4423183136553146E-3</v>
      </c>
      <c r="AK16" s="69">
        <f t="shared" si="0"/>
        <v>1.9419475825630677E-3</v>
      </c>
      <c r="AL16" s="69">
        <f t="shared" si="0"/>
        <v>1.8249429705321709E-3</v>
      </c>
      <c r="AM16" s="69">
        <f t="shared" si="0"/>
        <v>1.4495937998476212E-3</v>
      </c>
      <c r="AN16" s="69">
        <f t="shared" si="0"/>
        <v>1.2586703124703301E-3</v>
      </c>
      <c r="AO16" s="69">
        <f t="shared" si="0"/>
        <v>1.483328850746147E-3</v>
      </c>
      <c r="AQ16" s="12" t="s">
        <v>12</v>
      </c>
      <c r="AR16" s="295">
        <f t="shared" si="3"/>
        <v>-0.74226044325485918</v>
      </c>
      <c r="AS16" s="295">
        <f t="shared" si="1"/>
        <v>-0.72677547751205418</v>
      </c>
      <c r="AT16" s="295">
        <f t="shared" si="1"/>
        <v>-0.72121581922943756</v>
      </c>
      <c r="AU16" s="295">
        <f t="shared" si="1"/>
        <v>-0.7122282119846447</v>
      </c>
      <c r="AV16" s="295">
        <f t="shared" si="1"/>
        <v>-0.69260922383102841</v>
      </c>
      <c r="AW16" s="295">
        <f t="shared" si="1"/>
        <v>-0.68514200133653724</v>
      </c>
      <c r="AX16" s="295">
        <f t="shared" si="1"/>
        <v>-0.69697475987678437</v>
      </c>
      <c r="AY16" s="295">
        <f t="shared" si="1"/>
        <v>-0.69274394865448852</v>
      </c>
      <c r="AZ16" s="295">
        <f t="shared" si="1"/>
        <v>-0.69562106542868629</v>
      </c>
      <c r="BA16" s="295">
        <f t="shared" si="1"/>
        <v>-0.67339889940874187</v>
      </c>
      <c r="BB16" s="295">
        <f t="shared" si="1"/>
        <v>-0.70751650736032479</v>
      </c>
      <c r="BC16" s="295">
        <f t="shared" si="1"/>
        <v>-0.69258810097739498</v>
      </c>
    </row>
    <row r="17" spans="1:55">
      <c r="A17" s="12" t="s">
        <v>13</v>
      </c>
      <c r="B17" s="12">
        <v>48.1</v>
      </c>
      <c r="C17" s="12">
        <v>50.1</v>
      </c>
      <c r="D17" s="12">
        <v>51</v>
      </c>
      <c r="E17" s="12">
        <v>51.5</v>
      </c>
      <c r="F17" s="12">
        <v>73.400000000000006</v>
      </c>
      <c r="G17" s="12">
        <v>80.900000000000006</v>
      </c>
      <c r="H17" s="12">
        <v>83.7</v>
      </c>
      <c r="I17" s="12">
        <v>88.8</v>
      </c>
      <c r="J17" s="12">
        <v>96.1</v>
      </c>
      <c r="K17" s="12">
        <v>106.6</v>
      </c>
      <c r="L17" s="12">
        <v>108.9</v>
      </c>
      <c r="M17" s="12">
        <v>117.8</v>
      </c>
      <c r="O17" s="12" t="s">
        <v>13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C17" s="12" t="s">
        <v>13</v>
      </c>
      <c r="AD17" s="69">
        <f t="shared" si="2"/>
        <v>0</v>
      </c>
      <c r="AE17" s="69">
        <f t="shared" si="0"/>
        <v>0</v>
      </c>
      <c r="AF17" s="69">
        <f t="shared" si="0"/>
        <v>0</v>
      </c>
      <c r="AG17" s="69">
        <f t="shared" si="0"/>
        <v>0</v>
      </c>
      <c r="AH17" s="69">
        <f t="shared" si="0"/>
        <v>0</v>
      </c>
      <c r="AI17" s="69">
        <f t="shared" si="0"/>
        <v>0</v>
      </c>
      <c r="AJ17" s="69">
        <f t="shared" si="0"/>
        <v>0</v>
      </c>
      <c r="AK17" s="69">
        <f t="shared" si="0"/>
        <v>0</v>
      </c>
      <c r="AL17" s="69">
        <f t="shared" si="0"/>
        <v>0</v>
      </c>
      <c r="AM17" s="69">
        <f t="shared" si="0"/>
        <v>0</v>
      </c>
      <c r="AN17" s="69">
        <f t="shared" si="0"/>
        <v>0</v>
      </c>
      <c r="AO17" s="69">
        <f t="shared" si="0"/>
        <v>0</v>
      </c>
      <c r="AQ17" s="12" t="s">
        <v>13</v>
      </c>
      <c r="AR17" s="295">
        <f t="shared" si="3"/>
        <v>-0.75993316011437095</v>
      </c>
      <c r="AS17" s="295">
        <f t="shared" si="1"/>
        <v>-0.73400945971507159</v>
      </c>
      <c r="AT17" s="295">
        <f t="shared" si="1"/>
        <v>-0.72800269163095321</v>
      </c>
      <c r="AU17" s="295">
        <f t="shared" si="1"/>
        <v>-0.71375815228266926</v>
      </c>
      <c r="AV17" s="295">
        <f t="shared" si="1"/>
        <v>-0.70364534570027959</v>
      </c>
      <c r="AW17" s="295">
        <f t="shared" si="1"/>
        <v>-0.69298814637928419</v>
      </c>
      <c r="AX17" s="295">
        <f t="shared" si="1"/>
        <v>-0.70215234874009036</v>
      </c>
      <c r="AY17" s="295">
        <f t="shared" si="1"/>
        <v>-0.69968232851395762</v>
      </c>
      <c r="AZ17" s="295">
        <f t="shared" si="1"/>
        <v>-0.70216994952319434</v>
      </c>
      <c r="BA17" s="295">
        <f t="shared" si="1"/>
        <v>-0.67876221276386095</v>
      </c>
      <c r="BB17" s="295">
        <f t="shared" si="1"/>
        <v>-0.71211220074667569</v>
      </c>
      <c r="BC17" s="295">
        <f t="shared" si="1"/>
        <v>-0.69811475290107849</v>
      </c>
    </row>
    <row r="18" spans="1:55">
      <c r="A18" s="12" t="s">
        <v>14</v>
      </c>
      <c r="B18" s="12">
        <v>1737.2</v>
      </c>
      <c r="C18" s="12">
        <v>1847.4</v>
      </c>
      <c r="D18" s="12">
        <v>1861</v>
      </c>
      <c r="E18" s="12">
        <v>1846.3</v>
      </c>
      <c r="F18" s="12">
        <v>1801.8</v>
      </c>
      <c r="G18" s="12">
        <v>1789.3</v>
      </c>
      <c r="H18" s="12">
        <v>2097.4</v>
      </c>
      <c r="I18" s="12">
        <v>1977.2</v>
      </c>
      <c r="J18" s="12">
        <v>2075.1999999999998</v>
      </c>
      <c r="K18" s="12">
        <v>2336.6999999999998</v>
      </c>
      <c r="L18" s="12">
        <v>2143.5</v>
      </c>
      <c r="M18" s="12">
        <v>2380.5</v>
      </c>
      <c r="O18" s="12" t="s">
        <v>14</v>
      </c>
      <c r="P18" s="12">
        <v>1.9</v>
      </c>
      <c r="Q18" s="12">
        <v>3.1</v>
      </c>
      <c r="R18" s="12">
        <v>2.9</v>
      </c>
      <c r="S18" s="12">
        <v>3.4</v>
      </c>
      <c r="T18" s="12">
        <v>2.6</v>
      </c>
      <c r="U18" s="12">
        <v>2.6</v>
      </c>
      <c r="V18" s="12">
        <v>6</v>
      </c>
      <c r="W18" s="12">
        <v>2.4</v>
      </c>
      <c r="X18" s="12">
        <v>0.2</v>
      </c>
      <c r="Y18" s="12">
        <v>2.2000000000000002</v>
      </c>
      <c r="Z18" s="12">
        <v>2.4</v>
      </c>
      <c r="AA18" s="12">
        <v>1.2</v>
      </c>
      <c r="AC18" s="12" t="s">
        <v>14</v>
      </c>
      <c r="AD18" s="69">
        <f t="shared" si="2"/>
        <v>1.093714022565047E-3</v>
      </c>
      <c r="AE18" s="69">
        <f t="shared" si="0"/>
        <v>1.678033993720905E-3</v>
      </c>
      <c r="AF18" s="69">
        <f t="shared" si="0"/>
        <v>1.5583019881783987E-3</v>
      </c>
      <c r="AG18" s="69">
        <f t="shared" si="0"/>
        <v>1.8415208795970318E-3</v>
      </c>
      <c r="AH18" s="69">
        <f t="shared" si="0"/>
        <v>1.443001443001443E-3</v>
      </c>
      <c r="AI18" s="69">
        <f t="shared" si="0"/>
        <v>1.4530822109204717E-3</v>
      </c>
      <c r="AJ18" s="69">
        <f t="shared" si="0"/>
        <v>2.8606846571946217E-3</v>
      </c>
      <c r="AK18" s="69">
        <f t="shared" si="0"/>
        <v>1.213837750354036E-3</v>
      </c>
      <c r="AL18" s="69">
        <f t="shared" si="0"/>
        <v>9.6376252891287596E-5</v>
      </c>
      <c r="AM18" s="69">
        <f t="shared" si="0"/>
        <v>9.4149869474044608E-4</v>
      </c>
      <c r="AN18" s="69">
        <f t="shared" si="0"/>
        <v>1.1196641007697691E-3</v>
      </c>
      <c r="AO18" s="69">
        <f t="shared" si="0"/>
        <v>5.0409577819785758E-4</v>
      </c>
      <c r="AQ18" s="12" t="s">
        <v>14</v>
      </c>
      <c r="AR18" s="295">
        <f t="shared" si="3"/>
        <v>-0.75628840909440787</v>
      </c>
      <c r="AS18" s="295">
        <f t="shared" si="1"/>
        <v>-0.72831986297276941</v>
      </c>
      <c r="AT18" s="295">
        <f t="shared" si="1"/>
        <v>-0.72269715428612658</v>
      </c>
      <c r="AU18" s="295">
        <f t="shared" si="1"/>
        <v>-0.70738322731472314</v>
      </c>
      <c r="AV18" s="295">
        <f t="shared" si="1"/>
        <v>-0.69869683476735578</v>
      </c>
      <c r="AW18" s="295">
        <f t="shared" si="1"/>
        <v>-0.68793135465133304</v>
      </c>
      <c r="AX18" s="295">
        <f t="shared" si="1"/>
        <v>-0.69188315304154591</v>
      </c>
      <c r="AY18" s="295">
        <f t="shared" si="1"/>
        <v>-0.69534541052742593</v>
      </c>
      <c r="AZ18" s="295">
        <f t="shared" si="1"/>
        <v>-0.70182409931316614</v>
      </c>
      <c r="BA18" s="295">
        <f t="shared" si="1"/>
        <v>-0.67527878690769394</v>
      </c>
      <c r="BB18" s="295">
        <f t="shared" si="1"/>
        <v>-0.70802405085399789</v>
      </c>
      <c r="BC18" s="295">
        <f t="shared" si="1"/>
        <v>-0.69623657066192335</v>
      </c>
    </row>
    <row r="19" spans="1:55">
      <c r="A19" s="12" t="s">
        <v>15</v>
      </c>
      <c r="B19" s="12">
        <v>5239.3</v>
      </c>
      <c r="C19" s="12">
        <v>5112.8</v>
      </c>
      <c r="D19" s="12">
        <v>3851.4</v>
      </c>
      <c r="E19" s="12">
        <v>3433.9</v>
      </c>
      <c r="F19" s="12">
        <v>3719.5</v>
      </c>
      <c r="G19" s="12">
        <v>3799.8</v>
      </c>
      <c r="H19" s="12">
        <v>4147.8999999999996</v>
      </c>
      <c r="I19" s="12">
        <v>1310.4000000000001</v>
      </c>
      <c r="J19" s="12">
        <v>1289.8</v>
      </c>
      <c r="K19" s="12">
        <v>1318.6</v>
      </c>
      <c r="L19" s="12">
        <v>1414.2</v>
      </c>
      <c r="M19" s="12">
        <v>1487.4</v>
      </c>
      <c r="O19" s="12" t="s">
        <v>15</v>
      </c>
      <c r="P19" s="12">
        <v>12.9</v>
      </c>
      <c r="Q19" s="12">
        <v>14</v>
      </c>
      <c r="R19" s="12">
        <v>19.600000000000001</v>
      </c>
      <c r="S19" s="12">
        <v>15.4</v>
      </c>
      <c r="T19" s="12">
        <v>14.8</v>
      </c>
      <c r="U19" s="12">
        <v>18.8</v>
      </c>
      <c r="V19" s="12">
        <v>14.8</v>
      </c>
      <c r="W19" s="12">
        <v>8.6999999999999993</v>
      </c>
      <c r="X19" s="12">
        <v>11.8</v>
      </c>
      <c r="Y19" s="12">
        <v>17.100000000000001</v>
      </c>
      <c r="Z19" s="12">
        <v>23.5</v>
      </c>
      <c r="AA19" s="12">
        <v>28</v>
      </c>
      <c r="AC19" s="12" t="s">
        <v>15</v>
      </c>
      <c r="AD19" s="69">
        <f t="shared" si="2"/>
        <v>2.4621609757028611E-3</v>
      </c>
      <c r="AE19" s="69">
        <f t="shared" si="0"/>
        <v>2.7382256297918948E-3</v>
      </c>
      <c r="AF19" s="69">
        <f t="shared" si="0"/>
        <v>5.0890585241730284E-3</v>
      </c>
      <c r="AG19" s="69">
        <f t="shared" si="0"/>
        <v>4.4846967005445701E-3</v>
      </c>
      <c r="AH19" s="69">
        <f t="shared" si="0"/>
        <v>3.9790294394407852E-3</v>
      </c>
      <c r="AI19" s="69">
        <f t="shared" si="0"/>
        <v>4.9476288225696087E-3</v>
      </c>
      <c r="AJ19" s="69">
        <f t="shared" si="0"/>
        <v>3.5680705899370771E-3</v>
      </c>
      <c r="AK19" s="69">
        <f t="shared" si="0"/>
        <v>6.6391941391941382E-3</v>
      </c>
      <c r="AL19" s="69">
        <f t="shared" si="0"/>
        <v>9.1487052256163763E-3</v>
      </c>
      <c r="AM19" s="69">
        <f t="shared" si="0"/>
        <v>1.2968299711815564E-2</v>
      </c>
      <c r="AN19" s="69">
        <f t="shared" si="0"/>
        <v>1.6617168717295999E-2</v>
      </c>
      <c r="AO19" s="69">
        <f t="shared" si="0"/>
        <v>1.8824794944197927E-2</v>
      </c>
      <c r="AQ19" s="12" t="s">
        <v>15</v>
      </c>
      <c r="AR19" s="295">
        <f t="shared" si="3"/>
        <v>-0.75172812338414785</v>
      </c>
      <c r="AS19" s="295">
        <f t="shared" si="1"/>
        <v>-0.72472514266234833</v>
      </c>
      <c r="AT19" s="295">
        <f t="shared" si="1"/>
        <v>-0.71067601794713753</v>
      </c>
      <c r="AU19" s="295">
        <f t="shared" si="1"/>
        <v>-0.69823315591324242</v>
      </c>
      <c r="AV19" s="295">
        <f t="shared" si="1"/>
        <v>-0.68999998811661511</v>
      </c>
      <c r="AW19" s="295">
        <f t="shared" si="1"/>
        <v>-0.6757701745983935</v>
      </c>
      <c r="AX19" s="295">
        <f t="shared" si="1"/>
        <v>-0.68934380129599093</v>
      </c>
      <c r="AY19" s="295">
        <f t="shared" si="1"/>
        <v>-0.67596116769987913</v>
      </c>
      <c r="AZ19" s="295">
        <f t="shared" si="1"/>
        <v>-0.66933943859500356</v>
      </c>
      <c r="BA19" s="295">
        <f t="shared" si="1"/>
        <v>-0.63078114727856571</v>
      </c>
      <c r="BB19" s="295">
        <f t="shared" si="1"/>
        <v>-0.65143911454027037</v>
      </c>
      <c r="BC19" s="295">
        <f t="shared" si="1"/>
        <v>-0.62797650328841348</v>
      </c>
    </row>
    <row r="20" spans="1:55">
      <c r="A20" s="12" t="s">
        <v>16</v>
      </c>
      <c r="B20" s="12">
        <v>74.3</v>
      </c>
      <c r="C20" s="12">
        <v>86.3</v>
      </c>
      <c r="D20" s="12">
        <v>106.7</v>
      </c>
      <c r="E20" s="12">
        <v>114.3</v>
      </c>
      <c r="F20" s="12">
        <v>117.7</v>
      </c>
      <c r="G20" s="12">
        <v>123.8</v>
      </c>
      <c r="H20" s="12">
        <v>111</v>
      </c>
      <c r="I20" s="12">
        <v>118.4</v>
      </c>
      <c r="J20" s="12">
        <v>113</v>
      </c>
      <c r="K20" s="12">
        <v>123.2</v>
      </c>
      <c r="L20" s="12">
        <v>134</v>
      </c>
      <c r="M20" s="12">
        <v>152.6</v>
      </c>
      <c r="O20" s="12" t="s">
        <v>16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C20" s="12" t="s">
        <v>16</v>
      </c>
      <c r="AD20" s="69">
        <f t="shared" si="2"/>
        <v>0</v>
      </c>
      <c r="AE20" s="69">
        <f t="shared" si="0"/>
        <v>0</v>
      </c>
      <c r="AF20" s="69">
        <f t="shared" si="0"/>
        <v>0</v>
      </c>
      <c r="AG20" s="69">
        <f t="shared" si="0"/>
        <v>0</v>
      </c>
      <c r="AH20" s="69">
        <f t="shared" si="0"/>
        <v>0</v>
      </c>
      <c r="AI20" s="69">
        <f t="shared" si="0"/>
        <v>0</v>
      </c>
      <c r="AJ20" s="69">
        <f t="shared" si="0"/>
        <v>0</v>
      </c>
      <c r="AK20" s="69">
        <f t="shared" si="0"/>
        <v>0</v>
      </c>
      <c r="AL20" s="69">
        <f t="shared" si="0"/>
        <v>0</v>
      </c>
      <c r="AM20" s="69">
        <f t="shared" si="0"/>
        <v>0</v>
      </c>
      <c r="AN20" s="69">
        <f t="shared" si="0"/>
        <v>0</v>
      </c>
      <c r="AO20" s="69">
        <f t="shared" si="0"/>
        <v>0</v>
      </c>
      <c r="AQ20" s="12" t="s">
        <v>16</v>
      </c>
      <c r="AR20" s="295">
        <f t="shared" si="3"/>
        <v>-0.75993316011437095</v>
      </c>
      <c r="AS20" s="295">
        <f t="shared" si="1"/>
        <v>-0.73400945971507159</v>
      </c>
      <c r="AT20" s="295">
        <f t="shared" si="1"/>
        <v>-0.72800269163095321</v>
      </c>
      <c r="AU20" s="295">
        <f t="shared" si="1"/>
        <v>-0.71375815228266926</v>
      </c>
      <c r="AV20" s="295">
        <f t="shared" si="1"/>
        <v>-0.70364534570027959</v>
      </c>
      <c r="AW20" s="295">
        <f t="shared" si="1"/>
        <v>-0.69298814637928419</v>
      </c>
      <c r="AX20" s="295">
        <f t="shared" si="1"/>
        <v>-0.70215234874009036</v>
      </c>
      <c r="AY20" s="295">
        <f t="shared" si="1"/>
        <v>-0.69968232851395762</v>
      </c>
      <c r="AZ20" s="295">
        <f t="shared" si="1"/>
        <v>-0.70216994952319434</v>
      </c>
      <c r="BA20" s="295">
        <f t="shared" si="1"/>
        <v>-0.67876221276386095</v>
      </c>
      <c r="BB20" s="295">
        <f t="shared" si="1"/>
        <v>-0.71211220074667569</v>
      </c>
      <c r="BC20" s="295">
        <f t="shared" si="1"/>
        <v>-0.69811475290107849</v>
      </c>
    </row>
    <row r="21" spans="1:55">
      <c r="A21" s="12" t="s">
        <v>17</v>
      </c>
      <c r="B21" s="12">
        <v>10413.1</v>
      </c>
      <c r="C21" s="12">
        <v>10190.299999999999</v>
      </c>
      <c r="D21" s="12">
        <v>10308</v>
      </c>
      <c r="E21" s="12">
        <v>10277.700000000001</v>
      </c>
      <c r="F21" s="12">
        <v>10182.6</v>
      </c>
      <c r="G21" s="12">
        <v>10434.200000000001</v>
      </c>
      <c r="H21" s="12">
        <v>10941.1</v>
      </c>
      <c r="I21" s="12">
        <v>10976.9</v>
      </c>
      <c r="J21" s="12">
        <v>10710.9</v>
      </c>
      <c r="K21" s="12">
        <v>10524.6</v>
      </c>
      <c r="L21" s="12">
        <v>10124.700000000001</v>
      </c>
      <c r="M21" s="12">
        <v>10040.299999999999</v>
      </c>
      <c r="O21" s="12" t="s">
        <v>17</v>
      </c>
      <c r="P21" s="12">
        <v>2708.6</v>
      </c>
      <c r="Q21" s="12">
        <v>2182.1999999999998</v>
      </c>
      <c r="R21" s="12">
        <v>1748.1</v>
      </c>
      <c r="S21" s="12">
        <v>1756.6</v>
      </c>
      <c r="T21" s="12">
        <v>1772.8</v>
      </c>
      <c r="U21" s="12">
        <v>1693.6</v>
      </c>
      <c r="V21" s="12">
        <v>1556</v>
      </c>
      <c r="W21" s="12">
        <v>1593.3</v>
      </c>
      <c r="X21" s="12">
        <v>1645.4</v>
      </c>
      <c r="Y21" s="12">
        <v>1606.5</v>
      </c>
      <c r="Z21" s="12">
        <v>1611.7</v>
      </c>
      <c r="AA21" s="12">
        <v>1588</v>
      </c>
      <c r="AC21" s="12" t="s">
        <v>17</v>
      </c>
      <c r="AD21" s="69">
        <f t="shared" si="2"/>
        <v>0.26011466326070043</v>
      </c>
      <c r="AE21" s="69">
        <f t="shared" ref="AE21:AE32" si="4">Q21/C21</f>
        <v>0.21414482399929344</v>
      </c>
      <c r="AF21" s="69">
        <f t="shared" ref="AF21:AF32" si="5">R21/D21</f>
        <v>0.16958672875436553</v>
      </c>
      <c r="AG21" s="69">
        <f t="shared" ref="AG21:AG32" si="6">S21/E21</f>
        <v>0.17091372583360087</v>
      </c>
      <c r="AH21" s="69">
        <f t="shared" ref="AH21:AH32" si="7">T21/F21</f>
        <v>0.1741009172509968</v>
      </c>
      <c r="AI21" s="69">
        <f t="shared" ref="AI21:AI32" si="8">U21/G21</f>
        <v>0.16231239577543077</v>
      </c>
      <c r="AJ21" s="69">
        <f t="shared" ref="AJ21:AJ32" si="9">V21/H21</f>
        <v>0.14221604774657026</v>
      </c>
      <c r="AK21" s="69">
        <f t="shared" ref="AK21:AK32" si="10">W21/I21</f>
        <v>0.14515027011269119</v>
      </c>
      <c r="AL21" s="69">
        <f t="shared" ref="AL21:AL32" si="11">X21/J21</f>
        <v>0.15361921033713322</v>
      </c>
      <c r="AM21" s="69">
        <f t="shared" ref="AM21:AM32" si="12">Y21/K21</f>
        <v>0.15264238070805541</v>
      </c>
      <c r="AN21" s="69">
        <f t="shared" ref="AN21:AN32" si="13">Z21/L21</f>
        <v>0.15918496350509151</v>
      </c>
      <c r="AO21" s="69">
        <f t="shared" ref="AO21:AO32" si="14">AA21/M21</f>
        <v>0.15816260470304674</v>
      </c>
      <c r="AQ21" s="12" t="s">
        <v>17</v>
      </c>
      <c r="AR21" s="295">
        <f t="shared" si="3"/>
        <v>0.10688683548498799</v>
      </c>
      <c r="AS21" s="295">
        <f t="shared" ref="AS21:AS32" si="15">(AE21-AE$33)/AE$34</f>
        <v>-7.9230409855258876E-3</v>
      </c>
      <c r="AT21" s="295">
        <f t="shared" ref="AT21:AT32" si="16">(AF21-AF$33)/AF$34</f>
        <v>-0.15061221827023594</v>
      </c>
      <c r="AU21" s="295">
        <f t="shared" ref="AU21:AU32" si="17">(AG21-AG$33)/AG$34</f>
        <v>-0.12209384358378518</v>
      </c>
      <c r="AV21" s="295">
        <f t="shared" ref="AV21:AV32" si="18">(AH21-AH$33)/AH$34</f>
        <v>-0.10659792303338067</v>
      </c>
      <c r="AW21" s="295">
        <f t="shared" ref="AW21:AW32" si="19">(AI21-AI$33)/AI$34</f>
        <v>-0.12813367762819658</v>
      </c>
      <c r="AX21" s="295">
        <f t="shared" ref="AX21:AX32" si="20">(AJ21-AJ$33)/AJ$34</f>
        <v>-0.19162965896719061</v>
      </c>
      <c r="AY21" s="295">
        <f t="shared" ref="AY21:AY32" si="21">(AK21-AK$33)/AK$34</f>
        <v>-0.18107527660931066</v>
      </c>
      <c r="AZ21" s="295">
        <f t="shared" ref="AZ21:AZ32" si="22">(AL21-AL$33)/AL$34</f>
        <v>-0.15090099513260019</v>
      </c>
      <c r="BA21" s="295">
        <f t="shared" ref="BA21:BA32" si="23">(AM21-AM$33)/AM$34</f>
        <v>-0.11400474822811703</v>
      </c>
      <c r="BB21" s="295">
        <f t="shared" ref="BB21:BB32" si="24">(AN21-AN$33)/AN$34</f>
        <v>-0.13089146586570191</v>
      </c>
      <c r="BC21" s="295">
        <f t="shared" ref="BC21:BC32" si="25">(AO21-AO$33)/AO$34</f>
        <v>-0.10882555846708138</v>
      </c>
    </row>
    <row r="22" spans="1:55">
      <c r="A22" s="12" t="s">
        <v>18</v>
      </c>
      <c r="B22" s="12">
        <v>0.3</v>
      </c>
      <c r="C22" s="12">
        <v>0.4</v>
      </c>
      <c r="D22" s="12">
        <v>0.5</v>
      </c>
      <c r="E22" s="12">
        <v>0.6</v>
      </c>
      <c r="F22" s="12">
        <v>0.8</v>
      </c>
      <c r="G22" s="12">
        <v>0.9</v>
      </c>
      <c r="H22" s="12">
        <v>0.9</v>
      </c>
      <c r="I22" s="12">
        <v>4.5</v>
      </c>
      <c r="J22" s="12">
        <v>6.5</v>
      </c>
      <c r="K22" s="12">
        <v>8.6999999999999993</v>
      </c>
      <c r="L22" s="12">
        <v>9.1</v>
      </c>
      <c r="M22" s="12">
        <v>12.7</v>
      </c>
      <c r="O22" s="12" t="s">
        <v>18</v>
      </c>
      <c r="P22" s="296" t="s">
        <v>69</v>
      </c>
      <c r="Q22" s="296" t="s">
        <v>69</v>
      </c>
      <c r="R22" s="296" t="s">
        <v>69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296" t="s">
        <v>69</v>
      </c>
      <c r="AA22" s="296" t="s">
        <v>69</v>
      </c>
      <c r="AC22" s="12" t="s">
        <v>18</v>
      </c>
      <c r="AD22" s="69" t="s">
        <v>89</v>
      </c>
      <c r="AE22" s="69" t="s">
        <v>89</v>
      </c>
      <c r="AF22" s="69" t="s">
        <v>89</v>
      </c>
      <c r="AG22" s="69">
        <f t="shared" si="6"/>
        <v>0</v>
      </c>
      <c r="AH22" s="69">
        <f t="shared" si="7"/>
        <v>0</v>
      </c>
      <c r="AI22" s="69">
        <f t="shared" si="8"/>
        <v>0</v>
      </c>
      <c r="AJ22" s="69">
        <f t="shared" si="9"/>
        <v>0</v>
      </c>
      <c r="AK22" s="69">
        <f t="shared" si="10"/>
        <v>0</v>
      </c>
      <c r="AL22" s="69">
        <f t="shared" si="11"/>
        <v>0</v>
      </c>
      <c r="AM22" s="69">
        <f t="shared" si="12"/>
        <v>0</v>
      </c>
      <c r="AN22" s="69" t="s">
        <v>89</v>
      </c>
      <c r="AO22" s="69" t="s">
        <v>89</v>
      </c>
      <c r="AQ22" s="12" t="s">
        <v>18</v>
      </c>
      <c r="AR22" s="295" t="s">
        <v>89</v>
      </c>
      <c r="AS22" s="295" t="s">
        <v>89</v>
      </c>
      <c r="AT22" s="295" t="s">
        <v>89</v>
      </c>
      <c r="AU22" s="295">
        <f t="shared" si="17"/>
        <v>-0.71375815228266926</v>
      </c>
      <c r="AV22" s="295">
        <f t="shared" si="18"/>
        <v>-0.70364534570027959</v>
      </c>
      <c r="AW22" s="295">
        <f t="shared" si="19"/>
        <v>-0.69298814637928419</v>
      </c>
      <c r="AX22" s="295">
        <f t="shared" si="20"/>
        <v>-0.70215234874009036</v>
      </c>
      <c r="AY22" s="295">
        <f t="shared" si="21"/>
        <v>-0.69968232851395762</v>
      </c>
      <c r="AZ22" s="295">
        <f t="shared" si="22"/>
        <v>-0.70216994952319434</v>
      </c>
      <c r="BA22" s="295">
        <f t="shared" si="23"/>
        <v>-0.67876221276386095</v>
      </c>
      <c r="BB22" s="295" t="s">
        <v>89</v>
      </c>
      <c r="BC22" s="295" t="s">
        <v>89</v>
      </c>
    </row>
    <row r="23" spans="1:55">
      <c r="A23" s="12" t="s">
        <v>19</v>
      </c>
      <c r="B23" s="12">
        <v>58984.3</v>
      </c>
      <c r="C23" s="12">
        <v>68184.600000000006</v>
      </c>
      <c r="D23" s="12">
        <v>62506.6</v>
      </c>
      <c r="E23" s="12">
        <v>61370.2</v>
      </c>
      <c r="F23" s="12">
        <v>61274.7</v>
      </c>
      <c r="G23" s="12">
        <v>66604.899999999994</v>
      </c>
      <c r="H23" s="12">
        <v>63039.3</v>
      </c>
      <c r="I23" s="12">
        <v>69856.800000000003</v>
      </c>
      <c r="J23" s="12">
        <v>64389.1</v>
      </c>
      <c r="K23" s="12">
        <v>64700.3</v>
      </c>
      <c r="L23" s="12">
        <v>69256.2</v>
      </c>
      <c r="M23" s="12">
        <v>58415</v>
      </c>
      <c r="O23" s="12" t="s">
        <v>19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C23" s="12" t="s">
        <v>19</v>
      </c>
      <c r="AD23" s="69">
        <f t="shared" si="2"/>
        <v>0</v>
      </c>
      <c r="AE23" s="69">
        <f t="shared" si="4"/>
        <v>0</v>
      </c>
      <c r="AF23" s="69">
        <f t="shared" si="5"/>
        <v>0</v>
      </c>
      <c r="AG23" s="69">
        <f t="shared" si="6"/>
        <v>0</v>
      </c>
      <c r="AH23" s="69">
        <f t="shared" si="7"/>
        <v>0</v>
      </c>
      <c r="AI23" s="69">
        <f t="shared" si="8"/>
        <v>0</v>
      </c>
      <c r="AJ23" s="69">
        <f t="shared" si="9"/>
        <v>0</v>
      </c>
      <c r="AK23" s="69">
        <f t="shared" si="10"/>
        <v>0</v>
      </c>
      <c r="AL23" s="69">
        <f t="shared" si="11"/>
        <v>0</v>
      </c>
      <c r="AM23" s="69">
        <f t="shared" si="12"/>
        <v>0</v>
      </c>
      <c r="AN23" s="69">
        <f t="shared" si="13"/>
        <v>0</v>
      </c>
      <c r="AO23" s="69">
        <f t="shared" si="14"/>
        <v>0</v>
      </c>
      <c r="AQ23" s="12" t="s">
        <v>19</v>
      </c>
      <c r="AR23" s="295">
        <f t="shared" si="3"/>
        <v>-0.75993316011437095</v>
      </c>
      <c r="AS23" s="295">
        <f t="shared" si="15"/>
        <v>-0.73400945971507159</v>
      </c>
      <c r="AT23" s="295">
        <f t="shared" si="16"/>
        <v>-0.72800269163095321</v>
      </c>
      <c r="AU23" s="295">
        <f t="shared" si="17"/>
        <v>-0.71375815228266926</v>
      </c>
      <c r="AV23" s="295">
        <f t="shared" si="18"/>
        <v>-0.70364534570027959</v>
      </c>
      <c r="AW23" s="295">
        <f t="shared" si="19"/>
        <v>-0.69298814637928419</v>
      </c>
      <c r="AX23" s="295">
        <f t="shared" si="20"/>
        <v>-0.70215234874009036</v>
      </c>
      <c r="AY23" s="295">
        <f t="shared" si="21"/>
        <v>-0.69968232851395762</v>
      </c>
      <c r="AZ23" s="295">
        <f t="shared" si="22"/>
        <v>-0.70216994952319434</v>
      </c>
      <c r="BA23" s="295">
        <f t="shared" si="23"/>
        <v>-0.67876221276386095</v>
      </c>
      <c r="BB23" s="295">
        <f t="shared" si="24"/>
        <v>-0.71211220074667569</v>
      </c>
      <c r="BC23" s="295">
        <f t="shared" si="25"/>
        <v>-0.69811475290107849</v>
      </c>
    </row>
    <row r="24" spans="1:55">
      <c r="A24" s="12" t="s">
        <v>20</v>
      </c>
      <c r="B24" s="12">
        <v>9597.6</v>
      </c>
      <c r="C24" s="12">
        <v>9931</v>
      </c>
      <c r="D24" s="12">
        <v>9859.7000000000007</v>
      </c>
      <c r="E24" s="12">
        <v>10038.700000000001</v>
      </c>
      <c r="F24" s="12">
        <v>10821.8</v>
      </c>
      <c r="G24" s="12">
        <v>11151</v>
      </c>
      <c r="H24" s="12">
        <v>11434.2</v>
      </c>
      <c r="I24" s="12">
        <v>11886.3</v>
      </c>
      <c r="J24" s="12">
        <v>11360.9</v>
      </c>
      <c r="K24" s="12">
        <v>12445.1</v>
      </c>
      <c r="L24" s="12">
        <v>12139.9</v>
      </c>
      <c r="M24" s="12">
        <v>12070.7</v>
      </c>
      <c r="O24" s="12" t="s">
        <v>20</v>
      </c>
      <c r="P24" s="12">
        <v>270.39999999999998</v>
      </c>
      <c r="Q24" s="12">
        <v>55.2</v>
      </c>
      <c r="R24" s="12">
        <v>0.2</v>
      </c>
      <c r="S24" s="12">
        <v>0.2</v>
      </c>
      <c r="T24" s="12">
        <v>0.2</v>
      </c>
      <c r="U24" s="12">
        <v>0.2</v>
      </c>
      <c r="V24" s="12">
        <v>0.2</v>
      </c>
      <c r="W24" s="12">
        <v>0.2</v>
      </c>
      <c r="X24" s="12">
        <v>0.2</v>
      </c>
      <c r="Y24" s="12">
        <v>0.2</v>
      </c>
      <c r="Z24" s="12">
        <v>0.2</v>
      </c>
      <c r="AA24" s="12">
        <v>0.2</v>
      </c>
      <c r="AC24" s="12" t="s">
        <v>20</v>
      </c>
      <c r="AD24" s="69">
        <f t="shared" si="2"/>
        <v>2.8173710094190212E-2</v>
      </c>
      <c r="AE24" s="69">
        <f t="shared" si="4"/>
        <v>5.5583526331688653E-3</v>
      </c>
      <c r="AF24" s="69">
        <f t="shared" si="5"/>
        <v>2.0284592837510268E-5</v>
      </c>
      <c r="AG24" s="69">
        <f t="shared" si="6"/>
        <v>1.9922898383256794E-5</v>
      </c>
      <c r="AH24" s="69">
        <f t="shared" si="7"/>
        <v>1.8481213846125417E-5</v>
      </c>
      <c r="AI24" s="69">
        <f t="shared" si="8"/>
        <v>1.7935611155950141E-5</v>
      </c>
      <c r="AJ24" s="69">
        <f t="shared" si="9"/>
        <v>1.7491385492644871E-5</v>
      </c>
      <c r="AK24" s="69">
        <f t="shared" si="10"/>
        <v>1.6826093906430095E-5</v>
      </c>
      <c r="AL24" s="69">
        <f t="shared" si="11"/>
        <v>1.7604239100775467E-5</v>
      </c>
      <c r="AM24" s="69">
        <f t="shared" si="12"/>
        <v>1.6070581996126992E-5</v>
      </c>
      <c r="AN24" s="69">
        <f t="shared" si="13"/>
        <v>1.6474600285010588E-5</v>
      </c>
      <c r="AO24" s="69">
        <f t="shared" si="14"/>
        <v>1.6569047362621885E-5</v>
      </c>
      <c r="AQ24" s="12" t="s">
        <v>20</v>
      </c>
      <c r="AR24" s="295">
        <f t="shared" si="3"/>
        <v>-0.66604558394421465</v>
      </c>
      <c r="AS24" s="295">
        <f t="shared" si="15"/>
        <v>-0.71516312814337391</v>
      </c>
      <c r="AT24" s="295">
        <f t="shared" si="16"/>
        <v>-0.72793362885259549</v>
      </c>
      <c r="AU24" s="295">
        <f t="shared" si="17"/>
        <v>-0.71368918375576063</v>
      </c>
      <c r="AV24" s="295">
        <f t="shared" si="18"/>
        <v>-0.70358196773956116</v>
      </c>
      <c r="AW24" s="295">
        <f t="shared" si="19"/>
        <v>-0.69292572964233179</v>
      </c>
      <c r="AX24" s="295">
        <f t="shared" si="20"/>
        <v>-0.70208955871525802</v>
      </c>
      <c r="AY24" s="295">
        <f t="shared" si="21"/>
        <v>-0.69962221060340113</v>
      </c>
      <c r="AZ24" s="295">
        <f t="shared" si="22"/>
        <v>-0.70210677597568927</v>
      </c>
      <c r="BA24" s="295">
        <f t="shared" si="23"/>
        <v>-0.67870275364707011</v>
      </c>
      <c r="BB24" s="295">
        <f t="shared" si="24"/>
        <v>-0.71205204821044554</v>
      </c>
      <c r="BC24" s="295">
        <f t="shared" si="25"/>
        <v>-0.69805301921509633</v>
      </c>
    </row>
    <row r="25" spans="1:55">
      <c r="A25" s="12" t="s">
        <v>21</v>
      </c>
      <c r="B25" s="12">
        <v>78839.199999999997</v>
      </c>
      <c r="C25" s="12">
        <v>78096.600000000006</v>
      </c>
      <c r="D25" s="12">
        <v>77895.7</v>
      </c>
      <c r="E25" s="12">
        <v>76821.600000000006</v>
      </c>
      <c r="F25" s="12">
        <v>71699.600000000006</v>
      </c>
      <c r="G25" s="12">
        <v>70631.600000000006</v>
      </c>
      <c r="H25" s="12">
        <v>66844.100000000006</v>
      </c>
      <c r="I25" s="12">
        <v>66740.3</v>
      </c>
      <c r="J25" s="12">
        <v>67680.7</v>
      </c>
      <c r="K25" s="12">
        <v>70971.199999999997</v>
      </c>
      <c r="L25" s="12">
        <v>70570.5</v>
      </c>
      <c r="M25" s="12">
        <v>66866.899999999994</v>
      </c>
      <c r="O25" s="12" t="s">
        <v>21</v>
      </c>
      <c r="P25" s="12">
        <v>70162.2</v>
      </c>
      <c r="Q25" s="12">
        <v>68804.600000000006</v>
      </c>
      <c r="R25" s="12">
        <v>68419.7</v>
      </c>
      <c r="S25" s="12">
        <v>67105.899999999994</v>
      </c>
      <c r="T25" s="12">
        <v>61991.9</v>
      </c>
      <c r="U25" s="12">
        <v>60535.1</v>
      </c>
      <c r="V25" s="12">
        <v>56095.5</v>
      </c>
      <c r="W25" s="12">
        <v>55076.9</v>
      </c>
      <c r="X25" s="12">
        <v>55298.2</v>
      </c>
      <c r="Y25" s="12">
        <v>57506.8</v>
      </c>
      <c r="Z25" s="12">
        <v>56834.8</v>
      </c>
      <c r="AA25" s="12">
        <v>53639.3</v>
      </c>
      <c r="AC25" s="12" t="s">
        <v>21</v>
      </c>
      <c r="AD25" s="69">
        <f t="shared" si="2"/>
        <v>0.88994053719469501</v>
      </c>
      <c r="AE25" s="69">
        <f t="shared" si="4"/>
        <v>0.88101914808071036</v>
      </c>
      <c r="AF25" s="69">
        <f t="shared" si="5"/>
        <v>0.87835015283256967</v>
      </c>
      <c r="AG25" s="69">
        <f t="shared" si="6"/>
        <v>0.87352905953533888</v>
      </c>
      <c r="AH25" s="69">
        <f t="shared" si="7"/>
        <v>0.86460593922420759</v>
      </c>
      <c r="AI25" s="69">
        <f t="shared" si="8"/>
        <v>0.85705406645184301</v>
      </c>
      <c r="AJ25" s="69">
        <f t="shared" si="9"/>
        <v>0.83919897193619175</v>
      </c>
      <c r="AK25" s="69">
        <f t="shared" si="10"/>
        <v>0.82524202018870152</v>
      </c>
      <c r="AL25" s="69">
        <f t="shared" si="11"/>
        <v>0.81704533197794937</v>
      </c>
      <c r="AM25" s="69">
        <f t="shared" si="12"/>
        <v>0.81028360799873755</v>
      </c>
      <c r="AN25" s="69">
        <f t="shared" si="13"/>
        <v>0.80536201387265216</v>
      </c>
      <c r="AO25" s="69">
        <f t="shared" si="14"/>
        <v>0.80218015191372727</v>
      </c>
      <c r="AQ25" s="12" t="s">
        <v>21</v>
      </c>
      <c r="AR25" s="295">
        <f t="shared" si="3"/>
        <v>2.2057522144223243</v>
      </c>
      <c r="AS25" s="295">
        <f t="shared" si="15"/>
        <v>2.2532027741150067</v>
      </c>
      <c r="AT25" s="295">
        <f t="shared" si="16"/>
        <v>2.2625085013470563</v>
      </c>
      <c r="AU25" s="295">
        <f t="shared" si="17"/>
        <v>2.3102000735273904</v>
      </c>
      <c r="AV25" s="295">
        <f t="shared" si="18"/>
        <v>2.2613634307445847</v>
      </c>
      <c r="AW25" s="295">
        <f t="shared" si="19"/>
        <v>2.2895987169580816</v>
      </c>
      <c r="AX25" s="295">
        <f t="shared" si="20"/>
        <v>2.310377694078857</v>
      </c>
      <c r="AY25" s="295">
        <f t="shared" si="21"/>
        <v>2.2488229058588556</v>
      </c>
      <c r="AZ25" s="295">
        <f t="shared" si="22"/>
        <v>2.2298313598229806</v>
      </c>
      <c r="BA25" s="295">
        <f t="shared" si="23"/>
        <v>2.3191844511018971</v>
      </c>
      <c r="BB25" s="295">
        <f t="shared" si="24"/>
        <v>2.228448837440276</v>
      </c>
      <c r="BC25" s="295">
        <f t="shared" si="25"/>
        <v>2.2906833666020439</v>
      </c>
    </row>
    <row r="26" spans="1:55">
      <c r="A26" s="12" t="s">
        <v>38</v>
      </c>
      <c r="B26" s="12">
        <v>4336.6000000000004</v>
      </c>
      <c r="C26" s="12">
        <v>3895.7</v>
      </c>
      <c r="D26" s="12">
        <v>3614.7</v>
      </c>
      <c r="E26" s="12">
        <v>4366.8</v>
      </c>
      <c r="F26" s="12">
        <v>4639.7</v>
      </c>
      <c r="G26" s="12">
        <v>4473.3</v>
      </c>
      <c r="H26" s="12">
        <v>4925.6000000000004</v>
      </c>
      <c r="I26" s="12">
        <v>5800.2</v>
      </c>
      <c r="J26" s="12">
        <v>5529.8</v>
      </c>
      <c r="K26" s="12">
        <v>4706.5</v>
      </c>
      <c r="L26" s="12">
        <v>5772.6</v>
      </c>
      <c r="M26" s="12">
        <v>5994</v>
      </c>
      <c r="O26" s="12" t="s">
        <v>38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C26" s="12" t="s">
        <v>38</v>
      </c>
      <c r="AD26" s="69">
        <f t="shared" si="2"/>
        <v>0</v>
      </c>
      <c r="AE26" s="69">
        <f t="shared" si="4"/>
        <v>0</v>
      </c>
      <c r="AF26" s="69">
        <f t="shared" si="5"/>
        <v>0</v>
      </c>
      <c r="AG26" s="69">
        <f t="shared" si="6"/>
        <v>0</v>
      </c>
      <c r="AH26" s="69">
        <f t="shared" si="7"/>
        <v>0</v>
      </c>
      <c r="AI26" s="69">
        <f t="shared" si="8"/>
        <v>0</v>
      </c>
      <c r="AJ26" s="69">
        <f t="shared" si="9"/>
        <v>0</v>
      </c>
      <c r="AK26" s="69">
        <f t="shared" si="10"/>
        <v>0</v>
      </c>
      <c r="AL26" s="69">
        <f t="shared" si="11"/>
        <v>0</v>
      </c>
      <c r="AM26" s="69">
        <f t="shared" si="12"/>
        <v>0</v>
      </c>
      <c r="AN26" s="69">
        <f t="shared" si="13"/>
        <v>0</v>
      </c>
      <c r="AO26" s="69">
        <f t="shared" si="14"/>
        <v>0</v>
      </c>
      <c r="AQ26" s="12" t="s">
        <v>38</v>
      </c>
      <c r="AR26" s="295">
        <f t="shared" si="3"/>
        <v>-0.75993316011437095</v>
      </c>
      <c r="AS26" s="295">
        <f t="shared" si="15"/>
        <v>-0.73400945971507159</v>
      </c>
      <c r="AT26" s="295">
        <f t="shared" si="16"/>
        <v>-0.72800269163095321</v>
      </c>
      <c r="AU26" s="295">
        <f t="shared" si="17"/>
        <v>-0.71375815228266926</v>
      </c>
      <c r="AV26" s="295">
        <f t="shared" si="18"/>
        <v>-0.70364534570027959</v>
      </c>
      <c r="AW26" s="295">
        <f t="shared" si="19"/>
        <v>-0.69298814637928419</v>
      </c>
      <c r="AX26" s="295">
        <f t="shared" si="20"/>
        <v>-0.70215234874009036</v>
      </c>
      <c r="AY26" s="295">
        <f t="shared" si="21"/>
        <v>-0.69968232851395762</v>
      </c>
      <c r="AZ26" s="295">
        <f t="shared" si="22"/>
        <v>-0.70216994952319434</v>
      </c>
      <c r="BA26" s="295">
        <f t="shared" si="23"/>
        <v>-0.67876221276386095</v>
      </c>
      <c r="BB26" s="295">
        <f t="shared" si="24"/>
        <v>-0.71211220074667569</v>
      </c>
      <c r="BC26" s="295">
        <f t="shared" si="25"/>
        <v>-0.69811475290107849</v>
      </c>
    </row>
    <row r="27" spans="1:55">
      <c r="A27" s="12" t="s">
        <v>22</v>
      </c>
      <c r="B27" s="12">
        <v>29547.4</v>
      </c>
      <c r="C27" s="12">
        <v>28632.2</v>
      </c>
      <c r="D27" s="12">
        <v>28166.1</v>
      </c>
      <c r="E27" s="12">
        <v>28247.200000000001</v>
      </c>
      <c r="F27" s="12">
        <v>27986.3</v>
      </c>
      <c r="G27" s="12">
        <v>29197.4</v>
      </c>
      <c r="H27" s="12">
        <v>28536.9</v>
      </c>
      <c r="I27" s="12">
        <v>27776.9</v>
      </c>
      <c r="J27" s="12">
        <v>27885.8</v>
      </c>
      <c r="K27" s="12">
        <v>27351.9</v>
      </c>
      <c r="L27" s="12">
        <v>26110.9</v>
      </c>
      <c r="M27" s="12">
        <v>26571.8</v>
      </c>
      <c r="O27" s="12" t="s">
        <v>22</v>
      </c>
      <c r="P27" s="12">
        <v>6540.1</v>
      </c>
      <c r="Q27" s="12">
        <v>6299.2</v>
      </c>
      <c r="R27" s="12">
        <v>5794.6</v>
      </c>
      <c r="S27" s="12">
        <v>6479.7</v>
      </c>
      <c r="T27" s="12">
        <v>6858.4</v>
      </c>
      <c r="U27" s="12">
        <v>6963.2</v>
      </c>
      <c r="V27" s="12">
        <v>6565.3</v>
      </c>
      <c r="W27" s="12">
        <v>5903.5</v>
      </c>
      <c r="X27" s="12">
        <v>6662.1</v>
      </c>
      <c r="Y27" s="12">
        <v>6346.1</v>
      </c>
      <c r="Z27" s="12">
        <v>4656.6000000000004</v>
      </c>
      <c r="AA27" s="12">
        <v>4449.1000000000004</v>
      </c>
      <c r="AC27" s="12" t="s">
        <v>22</v>
      </c>
      <c r="AD27" s="69">
        <f t="shared" si="2"/>
        <v>0.22134265620663748</v>
      </c>
      <c r="AE27" s="69">
        <f t="shared" si="4"/>
        <v>0.22000405138270895</v>
      </c>
      <c r="AF27" s="69">
        <f t="shared" si="5"/>
        <v>0.20572958272533295</v>
      </c>
      <c r="AG27" s="69">
        <f t="shared" si="6"/>
        <v>0.2293926477668583</v>
      </c>
      <c r="AH27" s="69">
        <f t="shared" si="7"/>
        <v>0.24506276285182393</v>
      </c>
      <c r="AI27" s="69">
        <f t="shared" si="8"/>
        <v>0.23848698856747516</v>
      </c>
      <c r="AJ27" s="69">
        <f t="shared" si="9"/>
        <v>0.23006353177815389</v>
      </c>
      <c r="AK27" s="69">
        <f t="shared" si="10"/>
        <v>0.21253271603382665</v>
      </c>
      <c r="AL27" s="69">
        <f t="shared" si="11"/>
        <v>0.23890654024629024</v>
      </c>
      <c r="AM27" s="69">
        <f t="shared" si="12"/>
        <v>0.23201678859603903</v>
      </c>
      <c r="AN27" s="69">
        <f t="shared" si="13"/>
        <v>0.17833931423275337</v>
      </c>
      <c r="AO27" s="69">
        <f t="shared" si="14"/>
        <v>0.16743690679592652</v>
      </c>
      <c r="AQ27" s="12" t="s">
        <v>22</v>
      </c>
      <c r="AR27" s="295">
        <f t="shared" si="3"/>
        <v>-2.2319071489572389E-2</v>
      </c>
      <c r="AS27" s="295">
        <f t="shared" si="15"/>
        <v>1.1943446319160477E-2</v>
      </c>
      <c r="AT27" s="295">
        <f t="shared" si="16"/>
        <v>-2.7556954947533543E-2</v>
      </c>
      <c r="AU27" s="295">
        <f t="shared" si="17"/>
        <v>8.0346836650303927E-2</v>
      </c>
      <c r="AV27" s="295">
        <f t="shared" si="18"/>
        <v>0.13675281682848922</v>
      </c>
      <c r="AW27" s="295">
        <f t="shared" si="19"/>
        <v>0.136957346001397</v>
      </c>
      <c r="AX27" s="295">
        <f t="shared" si="20"/>
        <v>0.12372247286469336</v>
      </c>
      <c r="AY27" s="295">
        <f t="shared" si="21"/>
        <v>5.9675302787847169E-2</v>
      </c>
      <c r="AZ27" s="295">
        <f t="shared" si="22"/>
        <v>0.15515615148730894</v>
      </c>
      <c r="BA27" s="295">
        <f t="shared" si="23"/>
        <v>0.17967050198683132</v>
      </c>
      <c r="BB27" s="295">
        <f t="shared" si="24"/>
        <v>-6.0954547447251796E-2</v>
      </c>
      <c r="BC27" s="295">
        <f t="shared" si="25"/>
        <v>-7.4270955503177499E-2</v>
      </c>
    </row>
    <row r="28" spans="1:55">
      <c r="A28" s="12" t="s">
        <v>23</v>
      </c>
      <c r="B28" s="12">
        <v>3251.8</v>
      </c>
      <c r="C28" s="12">
        <v>3445.4</v>
      </c>
      <c r="D28" s="12">
        <v>3492.1</v>
      </c>
      <c r="E28" s="12">
        <v>3427.8</v>
      </c>
      <c r="F28" s="12">
        <v>3449.7</v>
      </c>
      <c r="G28" s="12">
        <v>3655.5</v>
      </c>
      <c r="H28" s="12">
        <v>3642.3</v>
      </c>
      <c r="I28" s="12">
        <v>3782.3</v>
      </c>
      <c r="J28" s="12">
        <v>3836.6</v>
      </c>
      <c r="K28" s="12">
        <v>3579.2</v>
      </c>
      <c r="L28" s="12">
        <v>3602.9</v>
      </c>
      <c r="M28" s="12">
        <v>3686.7</v>
      </c>
      <c r="O28" s="12" t="s">
        <v>23</v>
      </c>
      <c r="P28" s="12">
        <v>1184.2</v>
      </c>
      <c r="Q28" s="12">
        <v>1200.8</v>
      </c>
      <c r="R28" s="12">
        <v>1184</v>
      </c>
      <c r="S28" s="12">
        <v>1209.5999999999999</v>
      </c>
      <c r="T28" s="12">
        <v>1239.3</v>
      </c>
      <c r="U28" s="12">
        <v>1184.8</v>
      </c>
      <c r="V28" s="12">
        <v>1159.8</v>
      </c>
      <c r="W28" s="12">
        <v>1196</v>
      </c>
      <c r="X28" s="12">
        <v>1200.5</v>
      </c>
      <c r="Y28" s="12">
        <v>1093.2</v>
      </c>
      <c r="Z28" s="12">
        <v>1074.9000000000001</v>
      </c>
      <c r="AA28" s="12">
        <v>818.1</v>
      </c>
      <c r="AC28" s="12" t="s">
        <v>23</v>
      </c>
      <c r="AD28" s="69">
        <f t="shared" si="2"/>
        <v>0.36416753797896551</v>
      </c>
      <c r="AE28" s="69">
        <f t="shared" si="4"/>
        <v>0.34852266790503278</v>
      </c>
      <c r="AF28" s="69">
        <f t="shared" si="5"/>
        <v>0.33905100083044587</v>
      </c>
      <c r="AG28" s="69">
        <f t="shared" si="6"/>
        <v>0.3528793978645195</v>
      </c>
      <c r="AH28" s="69">
        <f t="shared" si="7"/>
        <v>0.35924863031567961</v>
      </c>
      <c r="AI28" s="69">
        <f t="shared" si="8"/>
        <v>0.32411434824237451</v>
      </c>
      <c r="AJ28" s="69">
        <f t="shared" si="9"/>
        <v>0.31842517090849187</v>
      </c>
      <c r="AK28" s="69">
        <f t="shared" si="10"/>
        <v>0.3162097136662877</v>
      </c>
      <c r="AL28" s="69">
        <f t="shared" si="11"/>
        <v>0.31290726163790855</v>
      </c>
      <c r="AM28" s="69">
        <f t="shared" si="12"/>
        <v>0.30543138131426018</v>
      </c>
      <c r="AN28" s="69">
        <f t="shared" si="13"/>
        <v>0.29834300147103726</v>
      </c>
      <c r="AO28" s="69">
        <f t="shared" si="14"/>
        <v>0.22190576938725692</v>
      </c>
      <c r="AQ28" s="12" t="s">
        <v>23</v>
      </c>
      <c r="AR28" s="295">
        <f t="shared" si="3"/>
        <v>0.45363819227024138</v>
      </c>
      <c r="AS28" s="295">
        <f t="shared" si="15"/>
        <v>0.44770285562002604</v>
      </c>
      <c r="AT28" s="295">
        <f t="shared" si="16"/>
        <v>0.42636132789363868</v>
      </c>
      <c r="AU28" s="295">
        <f t="shared" si="17"/>
        <v>0.50782978030304105</v>
      </c>
      <c r="AV28" s="295">
        <f t="shared" si="18"/>
        <v>0.52833247620497548</v>
      </c>
      <c r="AW28" s="295">
        <f t="shared" si="19"/>
        <v>0.43494442535325561</v>
      </c>
      <c r="AX28" s="295">
        <f t="shared" si="20"/>
        <v>0.44092030247918113</v>
      </c>
      <c r="AY28" s="295">
        <f t="shared" si="21"/>
        <v>0.43010259893239999</v>
      </c>
      <c r="AZ28" s="295">
        <f t="shared" si="22"/>
        <v>0.42071083189596226</v>
      </c>
      <c r="BA28" s="295">
        <f t="shared" si="23"/>
        <v>0.45129519134991336</v>
      </c>
      <c r="BB28" s="295">
        <f t="shared" si="24"/>
        <v>0.37720638025136838</v>
      </c>
      <c r="BC28" s="295">
        <f t="shared" si="25"/>
        <v>0.12867153029139836</v>
      </c>
    </row>
    <row r="29" spans="1:55">
      <c r="A29" s="12" t="s">
        <v>24</v>
      </c>
      <c r="B29" s="12">
        <v>6374</v>
      </c>
      <c r="C29" s="12">
        <v>6230.5</v>
      </c>
      <c r="D29" s="12">
        <v>6336.1</v>
      </c>
      <c r="E29" s="12">
        <v>6377.5</v>
      </c>
      <c r="F29" s="12">
        <v>5696.9</v>
      </c>
      <c r="G29" s="12">
        <v>6164.3</v>
      </c>
      <c r="H29" s="12">
        <v>5713.4</v>
      </c>
      <c r="I29" s="12">
        <v>5974.3</v>
      </c>
      <c r="J29" s="12">
        <v>6170.6</v>
      </c>
      <c r="K29" s="12">
        <v>6233</v>
      </c>
      <c r="L29" s="12">
        <v>6408.3</v>
      </c>
      <c r="M29" s="12">
        <v>6307.4</v>
      </c>
      <c r="O29" s="12" t="s">
        <v>24</v>
      </c>
      <c r="P29" s="12">
        <v>819</v>
      </c>
      <c r="Q29" s="12">
        <v>817</v>
      </c>
      <c r="R29" s="12">
        <v>637.1</v>
      </c>
      <c r="S29" s="12">
        <v>561.79999999999995</v>
      </c>
      <c r="T29" s="12">
        <v>550.70000000000005</v>
      </c>
      <c r="U29" s="12">
        <v>623.70000000000005</v>
      </c>
      <c r="V29" s="12">
        <v>653.29999999999995</v>
      </c>
      <c r="W29" s="12">
        <v>613.4</v>
      </c>
      <c r="X29" s="12">
        <v>601.6</v>
      </c>
      <c r="Y29" s="12">
        <v>567.4</v>
      </c>
      <c r="Z29" s="12">
        <v>584.29999999999995</v>
      </c>
      <c r="AA29" s="12">
        <v>579.29999999999995</v>
      </c>
      <c r="AC29" s="12" t="s">
        <v>24</v>
      </c>
      <c r="AD29" s="69">
        <f t="shared" si="2"/>
        <v>0.12849074364606214</v>
      </c>
      <c r="AE29" s="69">
        <f t="shared" si="4"/>
        <v>0.13112912286333361</v>
      </c>
      <c r="AF29" s="69">
        <f t="shared" si="5"/>
        <v>0.10055081201369928</v>
      </c>
      <c r="AG29" s="69">
        <f t="shared" si="6"/>
        <v>8.809094472755781E-2</v>
      </c>
      <c r="AH29" s="69">
        <f t="shared" si="7"/>
        <v>9.6666608155312556E-2</v>
      </c>
      <c r="AI29" s="69">
        <f t="shared" si="8"/>
        <v>0.10117937154259203</v>
      </c>
      <c r="AJ29" s="69">
        <f t="shared" si="9"/>
        <v>0.11434522350964399</v>
      </c>
      <c r="AK29" s="69">
        <f t="shared" si="10"/>
        <v>0.10267311651574243</v>
      </c>
      <c r="AL29" s="69">
        <f t="shared" si="11"/>
        <v>9.749457103036982E-2</v>
      </c>
      <c r="AM29" s="69">
        <f t="shared" si="12"/>
        <v>9.1031605968233592E-2</v>
      </c>
      <c r="AN29" s="69">
        <f t="shared" si="13"/>
        <v>9.1178627717179273E-2</v>
      </c>
      <c r="AO29" s="69">
        <f t="shared" si="14"/>
        <v>9.1844500110980748E-2</v>
      </c>
      <c r="AQ29" s="12" t="s">
        <v>24</v>
      </c>
      <c r="AR29" s="295">
        <f t="shared" si="3"/>
        <v>-0.33174374377912663</v>
      </c>
      <c r="AS29" s="295">
        <f t="shared" si="15"/>
        <v>-0.28939878254409945</v>
      </c>
      <c r="AT29" s="295">
        <f t="shared" si="16"/>
        <v>-0.38565820882955471</v>
      </c>
      <c r="AU29" s="295">
        <f t="shared" si="17"/>
        <v>-0.40880740791936615</v>
      </c>
      <c r="AV29" s="295">
        <f t="shared" si="18"/>
        <v>-0.37214479895775543</v>
      </c>
      <c r="AW29" s="295">
        <f t="shared" si="19"/>
        <v>-0.34087936326248186</v>
      </c>
      <c r="AX29" s="295">
        <f t="shared" si="20"/>
        <v>-0.29167946615195306</v>
      </c>
      <c r="AY29" s="295">
        <f t="shared" si="21"/>
        <v>-0.33284179680325671</v>
      </c>
      <c r="AZ29" s="295">
        <f t="shared" si="22"/>
        <v>-0.35230660813040288</v>
      </c>
      <c r="BA29" s="295">
        <f t="shared" si="23"/>
        <v>-0.34195680694694686</v>
      </c>
      <c r="BB29" s="295">
        <f t="shared" si="24"/>
        <v>-0.37919816263451045</v>
      </c>
      <c r="BC29" s="295">
        <f t="shared" si="25"/>
        <v>-0.35591647167518509</v>
      </c>
    </row>
    <row r="30" spans="1:55">
      <c r="A30" s="12" t="s">
        <v>25</v>
      </c>
      <c r="B30" s="12">
        <v>15795.7</v>
      </c>
      <c r="C30" s="12">
        <v>15741.5</v>
      </c>
      <c r="D30" s="12">
        <v>16561.2</v>
      </c>
      <c r="E30" s="12">
        <v>18086.3</v>
      </c>
      <c r="F30" s="12">
        <v>16025.3</v>
      </c>
      <c r="G30" s="12">
        <v>16324.5</v>
      </c>
      <c r="H30" s="12">
        <v>16486.7</v>
      </c>
      <c r="I30" s="12">
        <v>17335.8</v>
      </c>
      <c r="J30" s="12">
        <v>17057.3</v>
      </c>
      <c r="K30" s="12">
        <v>17149.5</v>
      </c>
      <c r="L30" s="12">
        <v>18000</v>
      </c>
      <c r="M30" s="12">
        <v>18054.900000000001</v>
      </c>
      <c r="O30" s="12" t="s">
        <v>25</v>
      </c>
      <c r="P30" s="12">
        <v>1832.1</v>
      </c>
      <c r="Q30" s="12">
        <v>896.7</v>
      </c>
      <c r="R30" s="12">
        <v>2138</v>
      </c>
      <c r="S30" s="12">
        <v>3161.9</v>
      </c>
      <c r="T30" s="12">
        <v>1088.7</v>
      </c>
      <c r="U30" s="12">
        <v>1051.5999999999999</v>
      </c>
      <c r="V30" s="12">
        <v>2193.5</v>
      </c>
      <c r="W30" s="12">
        <v>1807.7</v>
      </c>
      <c r="X30" s="12">
        <v>1687.9</v>
      </c>
      <c r="Y30" s="12">
        <v>992.2</v>
      </c>
      <c r="Z30" s="12">
        <v>1700.7</v>
      </c>
      <c r="AA30" s="12">
        <v>1603.3</v>
      </c>
      <c r="AC30" s="12" t="s">
        <v>25</v>
      </c>
      <c r="AD30" s="69">
        <f t="shared" si="2"/>
        <v>0.11598726235621086</v>
      </c>
      <c r="AE30" s="69">
        <f t="shared" si="4"/>
        <v>5.6964075850458984E-2</v>
      </c>
      <c r="AF30" s="69">
        <f t="shared" si="5"/>
        <v>0.12909692534357414</v>
      </c>
      <c r="AG30" s="69">
        <f t="shared" si="6"/>
        <v>0.17482293227470519</v>
      </c>
      <c r="AH30" s="69">
        <f t="shared" si="7"/>
        <v>6.7936325685010582E-2</v>
      </c>
      <c r="AI30" s="69">
        <f t="shared" si="8"/>
        <v>6.4418512052436511E-2</v>
      </c>
      <c r="AJ30" s="69">
        <f t="shared" si="9"/>
        <v>0.13304663759272625</v>
      </c>
      <c r="AK30" s="69">
        <f t="shared" si="10"/>
        <v>0.10427554540315417</v>
      </c>
      <c r="AL30" s="69">
        <f t="shared" si="11"/>
        <v>9.8954699747322267E-2</v>
      </c>
      <c r="AM30" s="69">
        <f t="shared" si="12"/>
        <v>5.7855914166593782E-2</v>
      </c>
      <c r="AN30" s="69">
        <f t="shared" si="13"/>
        <v>9.4483333333333336E-2</v>
      </c>
      <c r="AO30" s="69">
        <f t="shared" si="14"/>
        <v>8.8801378019263452E-2</v>
      </c>
      <c r="AQ30" s="12" t="s">
        <v>25</v>
      </c>
      <c r="AR30" s="295">
        <f t="shared" si="3"/>
        <v>-0.37341101259350667</v>
      </c>
      <c r="AS30" s="295">
        <f t="shared" si="15"/>
        <v>-0.54086520781088154</v>
      </c>
      <c r="AT30" s="295">
        <f t="shared" si="16"/>
        <v>-0.28846750287508988</v>
      </c>
      <c r="AU30" s="295">
        <f t="shared" si="17"/>
        <v>-0.10856106313998951</v>
      </c>
      <c r="AV30" s="295">
        <f t="shared" si="18"/>
        <v>-0.47067007597657928</v>
      </c>
      <c r="AW30" s="295">
        <f t="shared" si="19"/>
        <v>-0.46880881473132835</v>
      </c>
      <c r="AX30" s="295">
        <f t="shared" si="20"/>
        <v>-0.22454571878987173</v>
      </c>
      <c r="AY30" s="295">
        <f t="shared" si="21"/>
        <v>-0.32711648247526914</v>
      </c>
      <c r="AZ30" s="295">
        <f t="shared" si="22"/>
        <v>-0.34706687522653251</v>
      </c>
      <c r="BA30" s="295">
        <f t="shared" si="23"/>
        <v>-0.46470266231950136</v>
      </c>
      <c r="BB30" s="295">
        <f t="shared" si="24"/>
        <v>-0.36713192607238121</v>
      </c>
      <c r="BC30" s="295">
        <f t="shared" si="25"/>
        <v>-0.36725466991337991</v>
      </c>
    </row>
    <row r="31" spans="1:55">
      <c r="A31" s="12" t="s">
        <v>26</v>
      </c>
      <c r="B31" s="12">
        <v>30429.4</v>
      </c>
      <c r="C31" s="12">
        <v>33805.1</v>
      </c>
      <c r="D31" s="12">
        <v>34189</v>
      </c>
      <c r="E31" s="12">
        <v>32369.200000000001</v>
      </c>
      <c r="F31" s="12">
        <v>33124.400000000001</v>
      </c>
      <c r="G31" s="12">
        <v>32784.6</v>
      </c>
      <c r="H31" s="12">
        <v>29937.5</v>
      </c>
      <c r="I31" s="12">
        <v>32666.9</v>
      </c>
      <c r="J31" s="12">
        <v>32879.199999999997</v>
      </c>
      <c r="K31" s="12">
        <v>35727.599999999999</v>
      </c>
      <c r="L31" s="12">
        <v>34683.199999999997</v>
      </c>
      <c r="M31" s="12">
        <v>34133.699999999997</v>
      </c>
      <c r="O31" s="12" t="s">
        <v>26</v>
      </c>
      <c r="P31" s="12">
        <v>240.6</v>
      </c>
      <c r="Q31" s="12">
        <v>266.60000000000002</v>
      </c>
      <c r="R31" s="12">
        <v>211.4</v>
      </c>
      <c r="S31" s="12">
        <v>185.4</v>
      </c>
      <c r="T31" s="12">
        <v>155.19999999999999</v>
      </c>
      <c r="U31" s="12">
        <v>249.9</v>
      </c>
      <c r="V31" s="12">
        <v>209.6</v>
      </c>
      <c r="W31" s="12">
        <v>238</v>
      </c>
      <c r="X31" s="12">
        <v>219.7</v>
      </c>
      <c r="Y31" s="12">
        <v>140.9</v>
      </c>
      <c r="Z31" s="12">
        <v>186.3</v>
      </c>
      <c r="AA31" s="12">
        <v>134.4</v>
      </c>
      <c r="AC31" s="12" t="s">
        <v>26</v>
      </c>
      <c r="AD31" s="69">
        <f t="shared" si="2"/>
        <v>7.9068269502520581E-3</v>
      </c>
      <c r="AE31" s="69">
        <f t="shared" si="4"/>
        <v>7.8863840071468523E-3</v>
      </c>
      <c r="AF31" s="69">
        <f t="shared" si="5"/>
        <v>6.1832753224721404E-3</v>
      </c>
      <c r="AG31" s="69">
        <f t="shared" si="6"/>
        <v>5.7276670415085948E-3</v>
      </c>
      <c r="AH31" s="69">
        <f t="shared" si="7"/>
        <v>4.6853678859088759E-3</v>
      </c>
      <c r="AI31" s="69">
        <f t="shared" si="8"/>
        <v>7.6224812869457002E-3</v>
      </c>
      <c r="AJ31" s="69">
        <f t="shared" si="9"/>
        <v>7.0012526096033404E-3</v>
      </c>
      <c r="AK31" s="69">
        <f t="shared" si="10"/>
        <v>7.2856622452696761E-3</v>
      </c>
      <c r="AL31" s="69">
        <f t="shared" si="11"/>
        <v>6.6820360592715154E-3</v>
      </c>
      <c r="AM31" s="69">
        <f t="shared" si="12"/>
        <v>3.9437297775389334E-3</v>
      </c>
      <c r="AN31" s="69">
        <f t="shared" si="13"/>
        <v>5.371476680352448E-3</v>
      </c>
      <c r="AO31" s="69">
        <f t="shared" si="14"/>
        <v>3.9374577030910803E-3</v>
      </c>
      <c r="AQ31" s="12" t="s">
        <v>26</v>
      </c>
      <c r="AR31" s="295">
        <f t="shared" si="3"/>
        <v>-0.733584027711354</v>
      </c>
      <c r="AS31" s="295">
        <f t="shared" si="15"/>
        <v>-0.70726962910168201</v>
      </c>
      <c r="AT31" s="295">
        <f t="shared" si="16"/>
        <v>-0.70695054744735397</v>
      </c>
      <c r="AU31" s="295">
        <f t="shared" si="17"/>
        <v>-0.69393027629410819</v>
      </c>
      <c r="AV31" s="295">
        <f t="shared" si="18"/>
        <v>-0.68757772891400371</v>
      </c>
      <c r="AW31" s="295">
        <f t="shared" si="19"/>
        <v>-0.66646156720254734</v>
      </c>
      <c r="AX31" s="295">
        <f t="shared" si="20"/>
        <v>-0.67701947259376638</v>
      </c>
      <c r="AY31" s="295">
        <f t="shared" si="21"/>
        <v>-0.67365140335440521</v>
      </c>
      <c r="AZ31" s="295">
        <f t="shared" si="22"/>
        <v>-0.67819118395402622</v>
      </c>
      <c r="BA31" s="295">
        <f t="shared" si="23"/>
        <v>-0.66417091236848225</v>
      </c>
      <c r="BB31" s="295">
        <f t="shared" si="24"/>
        <v>-0.69249971000127553</v>
      </c>
      <c r="BC31" s="295">
        <f t="shared" si="25"/>
        <v>-0.68344439967612447</v>
      </c>
    </row>
    <row r="32" spans="1:55">
      <c r="A32" s="12" t="s">
        <v>42</v>
      </c>
      <c r="B32" s="12">
        <v>244900.8</v>
      </c>
      <c r="C32" s="12">
        <v>224333.6</v>
      </c>
      <c r="D32" s="12">
        <v>203829</v>
      </c>
      <c r="E32" s="12">
        <v>185533.1</v>
      </c>
      <c r="F32" s="12">
        <v>174998.9</v>
      </c>
      <c r="G32" s="12">
        <v>165799.9</v>
      </c>
      <c r="H32" s="12">
        <v>157861.79999999999</v>
      </c>
      <c r="I32" s="12">
        <v>147719.5</v>
      </c>
      <c r="J32" s="12">
        <v>128915.2</v>
      </c>
      <c r="K32" s="12">
        <v>116995.2</v>
      </c>
      <c r="L32" s="12">
        <v>110229.8</v>
      </c>
      <c r="M32" s="12">
        <v>107560.1</v>
      </c>
      <c r="O32" s="12" t="s">
        <v>42</v>
      </c>
      <c r="P32" s="12">
        <v>16326.8</v>
      </c>
      <c r="Q32" s="12">
        <v>14350.4</v>
      </c>
      <c r="R32" s="12">
        <v>11615.5</v>
      </c>
      <c r="S32" s="12">
        <v>10473.5</v>
      </c>
      <c r="T32" s="12">
        <v>9807.7999999999993</v>
      </c>
      <c r="U32" s="12">
        <v>10339.299999999999</v>
      </c>
      <c r="V32" s="12">
        <v>10066.700000000001</v>
      </c>
      <c r="W32" s="12">
        <v>10401.799999999999</v>
      </c>
      <c r="X32" s="12">
        <v>10446.299999999999</v>
      </c>
      <c r="Y32" s="12">
        <v>9530.9</v>
      </c>
      <c r="Z32" s="12">
        <v>7385.1</v>
      </c>
      <c r="AA32" s="12">
        <v>6792.7</v>
      </c>
      <c r="AC32" s="12" t="s">
        <v>42</v>
      </c>
      <c r="AD32" s="69">
        <f t="shared" si="2"/>
        <v>6.6666993329544039E-2</v>
      </c>
      <c r="AE32" s="69">
        <f t="shared" si="4"/>
        <v>6.3969017570261424E-2</v>
      </c>
      <c r="AF32" s="69">
        <f t="shared" si="5"/>
        <v>5.6986493580403183E-2</v>
      </c>
      <c r="AG32" s="69">
        <f t="shared" si="6"/>
        <v>5.6450843542203519E-2</v>
      </c>
      <c r="AH32" s="69">
        <f t="shared" si="7"/>
        <v>5.6044923710949039E-2</v>
      </c>
      <c r="AI32" s="69">
        <f t="shared" si="8"/>
        <v>6.2360109988003606E-2</v>
      </c>
      <c r="AJ32" s="69">
        <f t="shared" si="9"/>
        <v>6.376906889443805E-2</v>
      </c>
      <c r="AK32" s="69">
        <f t="shared" si="10"/>
        <v>7.0415889574497612E-2</v>
      </c>
      <c r="AL32" s="69">
        <f t="shared" si="11"/>
        <v>8.1032337536613208E-2</v>
      </c>
      <c r="AM32" s="69">
        <f t="shared" si="12"/>
        <v>8.146402587456579E-2</v>
      </c>
      <c r="AN32" s="69">
        <f t="shared" si="13"/>
        <v>6.6997309257569193E-2</v>
      </c>
      <c r="AO32" s="69">
        <f t="shared" si="14"/>
        <v>6.3152600267199446E-2</v>
      </c>
      <c r="AQ32" s="12" t="s">
        <v>42</v>
      </c>
      <c r="AR32" s="295">
        <f t="shared" si="3"/>
        <v>-0.53776851110871515</v>
      </c>
      <c r="AS32" s="295">
        <f t="shared" si="15"/>
        <v>-0.51711402414109875</v>
      </c>
      <c r="AT32" s="295">
        <f t="shared" si="16"/>
        <v>-0.53398126822573611</v>
      </c>
      <c r="AU32" s="295">
        <f t="shared" si="17"/>
        <v>-0.51833821654044332</v>
      </c>
      <c r="AV32" s="295">
        <f t="shared" si="18"/>
        <v>-0.51144947572134924</v>
      </c>
      <c r="AW32" s="295">
        <f t="shared" si="19"/>
        <v>-0.47597214689106093</v>
      </c>
      <c r="AX32" s="295">
        <f t="shared" si="20"/>
        <v>-0.47323615333072255</v>
      </c>
      <c r="AY32" s="295">
        <f t="shared" si="21"/>
        <v>-0.44809356556421231</v>
      </c>
      <c r="AZ32" s="295">
        <f t="shared" si="22"/>
        <v>-0.41138202080255981</v>
      </c>
      <c r="BA32" s="295">
        <f t="shared" si="23"/>
        <v>-0.37735564081194656</v>
      </c>
      <c r="BB32" s="295">
        <f t="shared" si="24"/>
        <v>-0.46748969077897551</v>
      </c>
      <c r="BC32" s="295">
        <f t="shared" si="25"/>
        <v>-0.46281801504232661</v>
      </c>
    </row>
    <row r="33" spans="30:41">
      <c r="AD33" s="297">
        <f>AVERAGE(AD5:AD32)</f>
        <v>0.22804014564420799</v>
      </c>
      <c r="AE33" s="297">
        <f t="shared" ref="AE33:AN33" si="26">AVERAGE(AE5:AE32)</f>
        <v>0.21648156818513478</v>
      </c>
      <c r="AF33" s="297">
        <f t="shared" si="26"/>
        <v>0.21382340148334364</v>
      </c>
      <c r="AG33" s="297">
        <f t="shared" si="26"/>
        <v>0.20618290364515232</v>
      </c>
      <c r="AH33" s="297">
        <f t="shared" si="26"/>
        <v>0.2051852088375245</v>
      </c>
      <c r="AI33" s="297">
        <f t="shared" si="26"/>
        <v>0.19913194018185759</v>
      </c>
      <c r="AJ33" s="297">
        <f t="shared" si="26"/>
        <v>0.19559822502347066</v>
      </c>
      <c r="AK33" s="297">
        <f t="shared" si="26"/>
        <v>0.19583050134758043</v>
      </c>
      <c r="AL33" s="297">
        <f t="shared" si="26"/>
        <v>0.19566999430878571</v>
      </c>
      <c r="AM33" s="297">
        <f t="shared" si="26"/>
        <v>0.18345553020023156</v>
      </c>
      <c r="AN33" s="297">
        <f t="shared" si="26"/>
        <v>0.19503356966541133</v>
      </c>
      <c r="AO33" s="297">
        <f>AVERAGE(AO5:AO32)</f>
        <v>0.18737090166146844</v>
      </c>
    </row>
    <row r="34" spans="30:41">
      <c r="AD34" s="297">
        <f>STDEV(AD5:AD32)</f>
        <v>0.30007921434812457</v>
      </c>
      <c r="AE34" s="297">
        <f t="shared" ref="AE34:AO34" si="27">STDEV(AE5:AE32)</f>
        <v>0.29493021557129356</v>
      </c>
      <c r="AF34" s="297">
        <f t="shared" si="27"/>
        <v>0.29371237763463826</v>
      </c>
      <c r="AG34" s="297">
        <f t="shared" si="27"/>
        <v>0.28886942024516143</v>
      </c>
      <c r="AH34" s="297">
        <f t="shared" si="27"/>
        <v>0.29160316357002369</v>
      </c>
      <c r="AI34" s="297">
        <f t="shared" si="27"/>
        <v>0.28735259213635855</v>
      </c>
      <c r="AJ34" s="297">
        <f t="shared" si="27"/>
        <v>0.27856949474632259</v>
      </c>
      <c r="AK34" s="297">
        <f t="shared" si="27"/>
        <v>0.27988487541696416</v>
      </c>
      <c r="AL34" s="297">
        <f t="shared" si="27"/>
        <v>0.27866472275216936</v>
      </c>
      <c r="AM34" s="297">
        <f t="shared" si="27"/>
        <v>0.27027952757301638</v>
      </c>
      <c r="AN34" s="297">
        <f t="shared" si="27"/>
        <v>0.27388039337187525</v>
      </c>
      <c r="AO34" s="297">
        <f t="shared" si="27"/>
        <v>0.26839556230953698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workbookViewId="0">
      <selection activeCell="H25" sqref="H25"/>
    </sheetView>
  </sheetViews>
  <sheetFormatPr defaultRowHeight="13.8"/>
  <cols>
    <col min="1" max="16384" width="9" style="128"/>
  </cols>
  <sheetData>
    <row r="1" spans="1:23">
      <c r="B1" s="412" t="s">
        <v>162</v>
      </c>
      <c r="C1" s="412"/>
      <c r="D1" s="412"/>
      <c r="E1" s="412"/>
      <c r="F1" s="412"/>
      <c r="G1" s="412"/>
      <c r="H1" s="412"/>
      <c r="I1" s="412"/>
      <c r="J1" s="412"/>
      <c r="K1" s="412"/>
      <c r="M1" s="412" t="s">
        <v>163</v>
      </c>
      <c r="N1" s="412"/>
      <c r="O1" s="412"/>
      <c r="P1" s="412"/>
      <c r="Q1" s="412"/>
      <c r="R1" s="412"/>
      <c r="S1" s="412"/>
      <c r="T1" s="412"/>
      <c r="U1" s="412"/>
      <c r="V1" s="412"/>
    </row>
    <row r="2" spans="1:23">
      <c r="A2" s="413" t="s">
        <v>523</v>
      </c>
    </row>
    <row r="3" spans="1:23">
      <c r="A3" s="413" t="s">
        <v>524</v>
      </c>
      <c r="B3" s="413" t="s">
        <v>525</v>
      </c>
    </row>
    <row r="4" spans="1:23">
      <c r="A4" s="413" t="s">
        <v>526</v>
      </c>
      <c r="B4" s="413" t="s">
        <v>527</v>
      </c>
    </row>
    <row r="6" spans="1:23">
      <c r="A6" s="414" t="s">
        <v>71</v>
      </c>
      <c r="B6" s="414" t="s">
        <v>59</v>
      </c>
      <c r="C6" s="414" t="s">
        <v>60</v>
      </c>
      <c r="D6" s="414" t="s">
        <v>61</v>
      </c>
      <c r="E6" s="414" t="s">
        <v>62</v>
      </c>
      <c r="F6" s="414" t="s">
        <v>63</v>
      </c>
      <c r="G6" s="414" t="s">
        <v>64</v>
      </c>
      <c r="H6" s="414" t="s">
        <v>65</v>
      </c>
      <c r="I6" s="414" t="s">
        <v>66</v>
      </c>
      <c r="J6" s="414" t="s">
        <v>73</v>
      </c>
      <c r="K6" s="414" t="s">
        <v>76</v>
      </c>
      <c r="M6" s="414" t="s">
        <v>71</v>
      </c>
      <c r="N6" s="414" t="s">
        <v>59</v>
      </c>
      <c r="O6" s="414" t="s">
        <v>60</v>
      </c>
      <c r="P6" s="414" t="s">
        <v>61</v>
      </c>
      <c r="Q6" s="414" t="s">
        <v>62</v>
      </c>
      <c r="R6" s="414" t="s">
        <v>63</v>
      </c>
      <c r="S6" s="414" t="s">
        <v>64</v>
      </c>
      <c r="T6" s="414" t="s">
        <v>65</v>
      </c>
      <c r="U6" s="414" t="s">
        <v>66</v>
      </c>
      <c r="V6" s="414" t="s">
        <v>73</v>
      </c>
      <c r="W6" s="414" t="s">
        <v>76</v>
      </c>
    </row>
    <row r="7" spans="1:23">
      <c r="A7" s="414" t="s">
        <v>4</v>
      </c>
      <c r="B7" s="415">
        <v>2.4500000000000002</v>
      </c>
      <c r="C7" s="415">
        <v>2.27</v>
      </c>
      <c r="D7" s="415">
        <v>2.2200000000000002</v>
      </c>
      <c r="E7" s="415">
        <v>2.14</v>
      </c>
      <c r="F7" s="415">
        <v>2.1800000000000002</v>
      </c>
      <c r="G7" s="415">
        <v>2.21</v>
      </c>
      <c r="H7" s="415">
        <v>2.25</v>
      </c>
      <c r="I7" s="415">
        <v>2.15</v>
      </c>
      <c r="J7" s="415">
        <v>2.06</v>
      </c>
      <c r="K7" s="415">
        <v>2.0499999999999998</v>
      </c>
      <c r="M7" s="414" t="s">
        <v>4</v>
      </c>
      <c r="N7" s="415">
        <f>(B7-B$35)/B$36</f>
        <v>-0.46787063068330004</v>
      </c>
      <c r="O7" s="415">
        <f t="shared" ref="O7:W7" si="0">(C7-C$35)/C$36</f>
        <v>-0.56714966765946395</v>
      </c>
      <c r="P7" s="415">
        <f t="shared" si="0"/>
        <v>-0.57309854363444224</v>
      </c>
      <c r="Q7" s="415">
        <f t="shared" si="0"/>
        <v>-0.5971332364899532</v>
      </c>
      <c r="R7" s="415">
        <f t="shared" si="0"/>
        <v>-0.67137139208077945</v>
      </c>
      <c r="S7" s="415">
        <f t="shared" si="0"/>
        <v>-0.67076833471115616</v>
      </c>
      <c r="T7" s="415">
        <f t="shared" si="0"/>
        <v>-0.57476373304914263</v>
      </c>
      <c r="U7" s="415">
        <f t="shared" si="0"/>
        <v>-0.68869252567263983</v>
      </c>
      <c r="V7" s="415">
        <f t="shared" si="0"/>
        <v>-0.8179074623685838</v>
      </c>
      <c r="W7" s="415">
        <f t="shared" si="0"/>
        <v>-0.88506846499968816</v>
      </c>
    </row>
    <row r="8" spans="1:23">
      <c r="A8" s="414" t="s">
        <v>5</v>
      </c>
      <c r="B8" s="416">
        <v>2.9</v>
      </c>
      <c r="C8" s="415">
        <v>2.81</v>
      </c>
      <c r="D8" s="415">
        <v>3.17</v>
      </c>
      <c r="E8" s="415">
        <v>3.27</v>
      </c>
      <c r="F8" s="415">
        <v>2.85</v>
      </c>
      <c r="G8" s="415">
        <v>2.79</v>
      </c>
      <c r="H8" s="416">
        <v>2.7</v>
      </c>
      <c r="I8" s="415">
        <v>2.68</v>
      </c>
      <c r="J8" s="416">
        <v>2.8</v>
      </c>
      <c r="K8" s="415">
        <v>2.73</v>
      </c>
      <c r="M8" s="414" t="s">
        <v>5</v>
      </c>
      <c r="N8" s="415">
        <f t="shared" ref="N8:N34" si="1">(B8-B$35)/B$36</f>
        <v>0.24153610176069415</v>
      </c>
      <c r="O8" s="415">
        <f t="shared" ref="O8:O34" si="2">(C8-C$35)/C$36</f>
        <v>0.27687621570776955</v>
      </c>
      <c r="P8" s="415">
        <f t="shared" ref="P8:P34" si="3">(D8-D$35)/D$36</f>
        <v>0.83842194346520382</v>
      </c>
      <c r="Q8" s="415">
        <f t="shared" ref="Q8:Q34" si="4">(E8-E$35)/E$36</f>
        <v>1.223030116356111</v>
      </c>
      <c r="R8" s="415">
        <f t="shared" ref="R8:R34" si="5">(F8-F$35)/F$36</f>
        <v>0.50792891835324938</v>
      </c>
      <c r="S8" s="415">
        <f t="shared" ref="S8:S34" si="6">(G8-G$35)/G$36</f>
        <v>0.3341465874022358</v>
      </c>
      <c r="T8" s="415">
        <f t="shared" ref="T8:T34" si="7">(H8-H$35)/H$36</f>
        <v>0.21498796121685596</v>
      </c>
      <c r="U8" s="415">
        <f t="shared" ref="U8:U34" si="8">(I8-I$35)/I$36</f>
        <v>0.17889636065859674</v>
      </c>
      <c r="V8" s="415">
        <f t="shared" ref="V8:V34" si="9">(J8-J$35)/J$36</f>
        <v>0.30739417244396949</v>
      </c>
      <c r="W8" s="415">
        <f t="shared" ref="W8:W34" si="10">(K8-K$35)/K$36</f>
        <v>0.11384698097506307</v>
      </c>
    </row>
    <row r="9" spans="1:23">
      <c r="A9" s="414" t="s">
        <v>6</v>
      </c>
      <c r="B9" s="415">
        <v>2.48</v>
      </c>
      <c r="C9" s="415">
        <v>2.38</v>
      </c>
      <c r="D9" s="415">
        <v>2.3199999999999998</v>
      </c>
      <c r="E9" s="415">
        <v>2.2599999999999998</v>
      </c>
      <c r="F9" s="415">
        <v>2.31</v>
      </c>
      <c r="G9" s="415">
        <v>2.29</v>
      </c>
      <c r="H9" s="415">
        <v>2.35</v>
      </c>
      <c r="I9" s="415">
        <v>2.2400000000000002</v>
      </c>
      <c r="J9" s="415">
        <v>2.14</v>
      </c>
      <c r="K9" s="415">
        <v>2.12</v>
      </c>
      <c r="M9" s="414" t="s">
        <v>6</v>
      </c>
      <c r="N9" s="415">
        <f t="shared" si="1"/>
        <v>-0.42057684852036736</v>
      </c>
      <c r="O9" s="415">
        <f t="shared" si="2"/>
        <v>-0.39521846919576842</v>
      </c>
      <c r="P9" s="415">
        <f t="shared" si="3"/>
        <v>-0.42451743972921679</v>
      </c>
      <c r="Q9" s="415">
        <f t="shared" si="4"/>
        <v>-0.40384155300187607</v>
      </c>
      <c r="R9" s="415">
        <f t="shared" si="5"/>
        <v>-0.44255192886223671</v>
      </c>
      <c r="S9" s="415">
        <f t="shared" si="6"/>
        <v>-0.5321593799368951</v>
      </c>
      <c r="T9" s="415">
        <f t="shared" si="7"/>
        <v>-0.39926335654558731</v>
      </c>
      <c r="U9" s="415">
        <f t="shared" si="8"/>
        <v>-0.54136611101261811</v>
      </c>
      <c r="V9" s="415">
        <f t="shared" si="9"/>
        <v>-0.69625323157803742</v>
      </c>
      <c r="W9" s="415">
        <f t="shared" si="10"/>
        <v>-0.78223893379640463</v>
      </c>
    </row>
    <row r="10" spans="1:23">
      <c r="A10" s="414" t="s">
        <v>7</v>
      </c>
      <c r="B10" s="415">
        <v>4.92</v>
      </c>
      <c r="C10" s="415">
        <v>4.68</v>
      </c>
      <c r="D10" s="415">
        <v>4.74</v>
      </c>
      <c r="E10" s="415">
        <v>4.18</v>
      </c>
      <c r="F10" s="415">
        <v>4.01</v>
      </c>
      <c r="G10" s="415">
        <v>4.04</v>
      </c>
      <c r="H10" s="415">
        <v>4.05</v>
      </c>
      <c r="I10" s="415">
        <v>3.99</v>
      </c>
      <c r="J10" s="416">
        <v>4.2</v>
      </c>
      <c r="K10" s="415">
        <v>4.08</v>
      </c>
      <c r="M10" s="414" t="s">
        <v>7</v>
      </c>
      <c r="N10" s="415">
        <f t="shared" si="1"/>
        <v>3.4259841007315144</v>
      </c>
      <c r="O10" s="415">
        <f t="shared" si="2"/>
        <v>3.1997065895905958</v>
      </c>
      <c r="P10" s="415">
        <f t="shared" si="3"/>
        <v>3.1711452747772513</v>
      </c>
      <c r="Q10" s="415">
        <f t="shared" si="4"/>
        <v>2.6888253828073663</v>
      </c>
      <c r="R10" s="415">
        <f t="shared" si="5"/>
        <v>2.5497025901494781</v>
      </c>
      <c r="S10" s="415">
        <f t="shared" si="6"/>
        <v>2.4999115057500632</v>
      </c>
      <c r="T10" s="415">
        <f t="shared" si="7"/>
        <v>2.5842430440148503</v>
      </c>
      <c r="U10" s="415">
        <f t="shared" si="8"/>
        <v>2.3233141740433503</v>
      </c>
      <c r="V10" s="415">
        <f t="shared" si="9"/>
        <v>2.436343211278531</v>
      </c>
      <c r="W10" s="415">
        <f t="shared" si="10"/>
        <v>2.0969879398955249</v>
      </c>
    </row>
    <row r="11" spans="1:23">
      <c r="A11" s="414" t="s">
        <v>72</v>
      </c>
      <c r="B11" s="415">
        <v>2.42</v>
      </c>
      <c r="C11" s="415">
        <v>2.35</v>
      </c>
      <c r="D11" s="415">
        <v>2.17</v>
      </c>
      <c r="E11" s="415">
        <v>2.14</v>
      </c>
      <c r="F11" s="415">
        <v>2.2599999999999998</v>
      </c>
      <c r="G11" s="415">
        <v>2.13</v>
      </c>
      <c r="H11" s="415">
        <v>2.17</v>
      </c>
      <c r="I11" s="415">
        <v>2.12</v>
      </c>
      <c r="J11" s="415">
        <v>2.04</v>
      </c>
      <c r="K11" s="417">
        <v>2</v>
      </c>
      <c r="M11" s="414" t="s">
        <v>72</v>
      </c>
      <c r="N11" s="415">
        <f t="shared" si="1"/>
        <v>-0.51516441284623338</v>
      </c>
      <c r="O11" s="415">
        <f t="shared" si="2"/>
        <v>-0.44210879604950332</v>
      </c>
      <c r="P11" s="415">
        <f t="shared" si="3"/>
        <v>-0.6473890955870556</v>
      </c>
      <c r="Q11" s="415">
        <f t="shared" si="4"/>
        <v>-0.5971332364899532</v>
      </c>
      <c r="R11" s="415">
        <f t="shared" si="5"/>
        <v>-0.53055941471552293</v>
      </c>
      <c r="S11" s="415">
        <f t="shared" si="6"/>
        <v>-0.80937728948541721</v>
      </c>
      <c r="T11" s="415">
        <f t="shared" si="7"/>
        <v>-0.71516403425198682</v>
      </c>
      <c r="U11" s="415">
        <f t="shared" si="8"/>
        <v>-0.7378013305593133</v>
      </c>
      <c r="V11" s="415">
        <f t="shared" si="9"/>
        <v>-0.84832102006622045</v>
      </c>
      <c r="W11" s="415">
        <f t="shared" si="10"/>
        <v>-0.95851813014489029</v>
      </c>
    </row>
    <row r="12" spans="1:23">
      <c r="A12" s="414" t="s">
        <v>9</v>
      </c>
      <c r="B12" s="415">
        <v>2.27</v>
      </c>
      <c r="C12" s="415">
        <v>2.19</v>
      </c>
      <c r="D12" s="415">
        <v>2.19</v>
      </c>
      <c r="E12" s="415">
        <v>2.3199999999999998</v>
      </c>
      <c r="F12" s="415">
        <v>2.94</v>
      </c>
      <c r="G12" s="415">
        <v>2.93</v>
      </c>
      <c r="H12" s="415">
        <v>2.73</v>
      </c>
      <c r="I12" s="415">
        <v>2.72</v>
      </c>
      <c r="J12" s="415">
        <v>2.5499999999999998</v>
      </c>
      <c r="K12" s="415">
        <v>2.67</v>
      </c>
      <c r="M12" s="414" t="s">
        <v>9</v>
      </c>
      <c r="N12" s="415">
        <f t="shared" si="1"/>
        <v>-0.75163332366089808</v>
      </c>
      <c r="O12" s="415">
        <f t="shared" si="2"/>
        <v>-0.69219053926942453</v>
      </c>
      <c r="P12" s="415">
        <f t="shared" si="3"/>
        <v>-0.6176728748060103</v>
      </c>
      <c r="Q12" s="415">
        <f t="shared" si="4"/>
        <v>-0.30719571125783718</v>
      </c>
      <c r="R12" s="415">
        <f t="shared" si="5"/>
        <v>0.66634239288916342</v>
      </c>
      <c r="S12" s="415">
        <f t="shared" si="6"/>
        <v>0.57671225825719263</v>
      </c>
      <c r="T12" s="415">
        <f t="shared" si="7"/>
        <v>0.26763807416792218</v>
      </c>
      <c r="U12" s="415">
        <f t="shared" si="8"/>
        <v>0.24437476717416179</v>
      </c>
      <c r="V12" s="415">
        <f t="shared" si="9"/>
        <v>-7.2775298776487821E-2</v>
      </c>
      <c r="W12" s="415">
        <f t="shared" si="10"/>
        <v>2.5707382800820251E-2</v>
      </c>
    </row>
    <row r="13" spans="1:23">
      <c r="A13" s="414" t="s">
        <v>32</v>
      </c>
      <c r="B13" s="415">
        <v>2.48</v>
      </c>
      <c r="C13" s="415">
        <v>2.42</v>
      </c>
      <c r="D13" s="415">
        <v>2.4500000000000002</v>
      </c>
      <c r="E13" s="416">
        <v>2.2999999999999998</v>
      </c>
      <c r="F13" s="415">
        <v>2.27</v>
      </c>
      <c r="G13" s="415">
        <v>2.46</v>
      </c>
      <c r="H13" s="415">
        <v>2.42</v>
      </c>
      <c r="I13" s="415">
        <v>2.38</v>
      </c>
      <c r="J13" s="415">
        <v>2.4500000000000002</v>
      </c>
      <c r="K13" s="415">
        <v>2.4300000000000002</v>
      </c>
      <c r="M13" s="414" t="s">
        <v>32</v>
      </c>
      <c r="N13" s="415">
        <f t="shared" si="1"/>
        <v>-0.42057684852036736</v>
      </c>
      <c r="O13" s="415">
        <f t="shared" si="2"/>
        <v>-0.33269803339078813</v>
      </c>
      <c r="P13" s="415">
        <f t="shared" si="3"/>
        <v>-0.23136200465242257</v>
      </c>
      <c r="Q13" s="415">
        <f t="shared" si="4"/>
        <v>-0.33941099183918344</v>
      </c>
      <c r="R13" s="415">
        <f t="shared" si="5"/>
        <v>-0.51295791754486542</v>
      </c>
      <c r="S13" s="415">
        <f t="shared" si="6"/>
        <v>-0.23761535104159073</v>
      </c>
      <c r="T13" s="415">
        <f t="shared" si="7"/>
        <v>-0.27641309299309896</v>
      </c>
      <c r="U13" s="415">
        <f t="shared" si="8"/>
        <v>-0.31219168820814119</v>
      </c>
      <c r="V13" s="415">
        <f t="shared" si="9"/>
        <v>-0.22484308726467023</v>
      </c>
      <c r="W13" s="415">
        <f t="shared" si="10"/>
        <v>-0.32685100989615035</v>
      </c>
    </row>
    <row r="14" spans="1:23">
      <c r="A14" s="414" t="s">
        <v>30</v>
      </c>
      <c r="B14" s="415">
        <v>2.08</v>
      </c>
      <c r="C14" s="415">
        <v>1.97</v>
      </c>
      <c r="D14" s="415">
        <v>2.02</v>
      </c>
      <c r="E14" s="415">
        <v>1.91</v>
      </c>
      <c r="F14" s="415">
        <v>1.94</v>
      </c>
      <c r="G14" s="415">
        <v>2.54</v>
      </c>
      <c r="H14" s="415">
        <v>2.77</v>
      </c>
      <c r="I14" s="415">
        <v>3.16</v>
      </c>
      <c r="J14" s="415">
        <v>3.55</v>
      </c>
      <c r="K14" s="415">
        <v>3.68</v>
      </c>
      <c r="M14" s="414" t="s">
        <v>30</v>
      </c>
      <c r="N14" s="415">
        <f t="shared" si="1"/>
        <v>-1.0511606106928069</v>
      </c>
      <c r="O14" s="415">
        <f t="shared" si="2"/>
        <v>-1.0360529361968158</v>
      </c>
      <c r="P14" s="415">
        <f t="shared" si="3"/>
        <v>-0.87026075144489434</v>
      </c>
      <c r="Q14" s="415">
        <f t="shared" si="4"/>
        <v>-0.96760896317543565</v>
      </c>
      <c r="R14" s="415">
        <f t="shared" si="5"/>
        <v>-1.0938073241765514</v>
      </c>
      <c r="S14" s="415">
        <f t="shared" si="6"/>
        <v>-9.9006396267329669E-2</v>
      </c>
      <c r="T14" s="415">
        <f t="shared" si="7"/>
        <v>0.33783822476934428</v>
      </c>
      <c r="U14" s="415">
        <f t="shared" si="8"/>
        <v>0.96463723884537667</v>
      </c>
      <c r="V14" s="415">
        <f t="shared" si="9"/>
        <v>1.4479025861053414</v>
      </c>
      <c r="W14" s="415">
        <f t="shared" si="10"/>
        <v>1.5093906187339068</v>
      </c>
    </row>
    <row r="15" spans="1:23">
      <c r="A15" s="414" t="s">
        <v>10</v>
      </c>
      <c r="B15" s="416">
        <v>1.9</v>
      </c>
      <c r="C15" s="415">
        <v>1.83</v>
      </c>
      <c r="D15" s="415">
        <v>1.77</v>
      </c>
      <c r="E15" s="415">
        <v>1.63</v>
      </c>
      <c r="F15" s="415">
        <v>1.61</v>
      </c>
      <c r="G15" s="415">
        <v>1.63</v>
      </c>
      <c r="H15" s="415">
        <v>1.58</v>
      </c>
      <c r="I15" s="415">
        <v>1.57</v>
      </c>
      <c r="J15" s="416">
        <v>1.9</v>
      </c>
      <c r="K15" s="415">
        <v>1.85</v>
      </c>
      <c r="M15" s="414" t="s">
        <v>10</v>
      </c>
      <c r="N15" s="415">
        <f t="shared" si="1"/>
        <v>-1.3349233036704049</v>
      </c>
      <c r="O15" s="415">
        <f t="shared" si="2"/>
        <v>-1.2548744615142466</v>
      </c>
      <c r="P15" s="415">
        <f t="shared" si="3"/>
        <v>-1.2417135112079591</v>
      </c>
      <c r="Q15" s="415">
        <f t="shared" si="4"/>
        <v>-1.4186228913142835</v>
      </c>
      <c r="R15" s="415">
        <f t="shared" si="5"/>
        <v>-1.674656730808237</v>
      </c>
      <c r="S15" s="415">
        <f t="shared" si="6"/>
        <v>-1.6756832568245481</v>
      </c>
      <c r="T15" s="415">
        <f t="shared" si="7"/>
        <v>-1.7506162556229621</v>
      </c>
      <c r="U15" s="415">
        <f t="shared" si="8"/>
        <v>-1.6381294201483321</v>
      </c>
      <c r="V15" s="415">
        <f t="shared" si="9"/>
        <v>-1.0612159239496768</v>
      </c>
      <c r="W15" s="415">
        <f t="shared" si="10"/>
        <v>-1.178867125580497</v>
      </c>
    </row>
    <row r="16" spans="1:23">
      <c r="A16" s="414" t="s">
        <v>11</v>
      </c>
      <c r="B16" s="417">
        <v>2</v>
      </c>
      <c r="C16" s="415">
        <v>1.95</v>
      </c>
      <c r="D16" s="415">
        <v>1.87</v>
      </c>
      <c r="E16" s="415">
        <v>1.84</v>
      </c>
      <c r="F16" s="415">
        <v>1.87</v>
      </c>
      <c r="G16" s="415">
        <v>1.89</v>
      </c>
      <c r="H16" s="415">
        <v>1.92</v>
      </c>
      <c r="I16" s="415">
        <v>1.96</v>
      </c>
      <c r="J16" s="415">
        <v>2.0299999999999998</v>
      </c>
      <c r="K16" s="415">
        <v>2.0499999999999998</v>
      </c>
      <c r="M16" s="414" t="s">
        <v>11</v>
      </c>
      <c r="N16" s="415">
        <f t="shared" si="1"/>
        <v>-1.1772773631272948</v>
      </c>
      <c r="O16" s="415">
        <f t="shared" si="2"/>
        <v>-1.0673131540993062</v>
      </c>
      <c r="P16" s="415">
        <f t="shared" si="3"/>
        <v>-1.0931324073027331</v>
      </c>
      <c r="Q16" s="415">
        <f t="shared" si="4"/>
        <v>-1.0803624452101472</v>
      </c>
      <c r="R16" s="415">
        <f t="shared" si="5"/>
        <v>-1.217017804371151</v>
      </c>
      <c r="S16" s="415">
        <f t="shared" si="6"/>
        <v>-1.2252041538082001</v>
      </c>
      <c r="T16" s="415">
        <f t="shared" si="7"/>
        <v>-1.1539149755108749</v>
      </c>
      <c r="U16" s="415">
        <f t="shared" si="8"/>
        <v>-0.9997149566215735</v>
      </c>
      <c r="V16" s="415">
        <f t="shared" si="9"/>
        <v>-0.86352779891503906</v>
      </c>
      <c r="W16" s="415">
        <f t="shared" si="10"/>
        <v>-0.88506846499968816</v>
      </c>
    </row>
    <row r="17" spans="1:23">
      <c r="A17" s="414" t="s">
        <v>46</v>
      </c>
      <c r="B17" s="415">
        <v>3.85</v>
      </c>
      <c r="C17" s="415">
        <v>3.77</v>
      </c>
      <c r="D17" s="415">
        <v>3.69</v>
      </c>
      <c r="E17" s="415">
        <v>3.44</v>
      </c>
      <c r="F17" s="415">
        <v>3.37</v>
      </c>
      <c r="G17" s="415">
        <v>3.66</v>
      </c>
      <c r="H17" s="415">
        <v>3.31</v>
      </c>
      <c r="I17" s="415">
        <v>3.19</v>
      </c>
      <c r="J17" s="415">
        <v>3.51</v>
      </c>
      <c r="K17" s="415">
        <v>3.86</v>
      </c>
      <c r="M17" s="414" t="s">
        <v>46</v>
      </c>
      <c r="N17" s="415">
        <f t="shared" si="1"/>
        <v>1.7391725369202384</v>
      </c>
      <c r="O17" s="415">
        <f t="shared" si="2"/>
        <v>1.7773666750272956</v>
      </c>
      <c r="P17" s="415">
        <f t="shared" si="3"/>
        <v>1.6110436837723787</v>
      </c>
      <c r="Q17" s="415">
        <f t="shared" si="4"/>
        <v>1.4968600012975544</v>
      </c>
      <c r="R17" s="415">
        <f t="shared" si="5"/>
        <v>1.423206771227421</v>
      </c>
      <c r="S17" s="415">
        <f t="shared" si="6"/>
        <v>1.8415189705723238</v>
      </c>
      <c r="T17" s="415">
        <f t="shared" si="7"/>
        <v>1.2855402578885422</v>
      </c>
      <c r="U17" s="415">
        <f t="shared" si="8"/>
        <v>1.01374604373205</v>
      </c>
      <c r="V17" s="415">
        <f t="shared" si="9"/>
        <v>1.3870754707100683</v>
      </c>
      <c r="W17" s="415">
        <f t="shared" si="10"/>
        <v>1.7738094132566344</v>
      </c>
    </row>
    <row r="18" spans="1:23">
      <c r="A18" s="414" t="s">
        <v>12</v>
      </c>
      <c r="B18" s="416">
        <v>2.9</v>
      </c>
      <c r="C18" s="415">
        <v>2.86</v>
      </c>
      <c r="D18" s="415">
        <v>2.72</v>
      </c>
      <c r="E18" s="415">
        <v>2.56</v>
      </c>
      <c r="F18" s="415">
        <v>2.79</v>
      </c>
      <c r="G18" s="415">
        <v>2.79</v>
      </c>
      <c r="H18" s="415">
        <v>3.05</v>
      </c>
      <c r="I18" s="415">
        <v>3.49</v>
      </c>
      <c r="J18" s="415">
        <v>3.42</v>
      </c>
      <c r="K18" s="416">
        <v>3.6</v>
      </c>
      <c r="M18" s="414" t="s">
        <v>12</v>
      </c>
      <c r="N18" s="415">
        <f t="shared" si="1"/>
        <v>0.24153610176069415</v>
      </c>
      <c r="O18" s="415">
        <f t="shared" si="2"/>
        <v>0.35502676046399456</v>
      </c>
      <c r="P18" s="415">
        <f t="shared" si="3"/>
        <v>0.1698069758916875</v>
      </c>
      <c r="Q18" s="415">
        <f t="shared" si="4"/>
        <v>7.9387655718318462E-2</v>
      </c>
      <c r="R18" s="415">
        <f t="shared" si="5"/>
        <v>0.40231993532930638</v>
      </c>
      <c r="S18" s="415">
        <f t="shared" si="6"/>
        <v>0.3341465874022358</v>
      </c>
      <c r="T18" s="415">
        <f t="shared" si="7"/>
        <v>0.82923927897929839</v>
      </c>
      <c r="U18" s="415">
        <f t="shared" si="8"/>
        <v>1.504834092598788</v>
      </c>
      <c r="V18" s="415">
        <f t="shared" si="9"/>
        <v>1.2502144610707038</v>
      </c>
      <c r="W18" s="415">
        <f t="shared" si="10"/>
        <v>1.3918711545015829</v>
      </c>
    </row>
    <row r="19" spans="1:23">
      <c r="A19" s="414" t="s">
        <v>13</v>
      </c>
      <c r="B19" s="415">
        <v>3.34</v>
      </c>
      <c r="C19" s="415">
        <v>3.11</v>
      </c>
      <c r="D19" s="415">
        <v>3.16</v>
      </c>
      <c r="E19" s="415">
        <v>3.05</v>
      </c>
      <c r="F19" s="415">
        <v>2.81</v>
      </c>
      <c r="G19" s="416">
        <v>2.8</v>
      </c>
      <c r="H19" s="415">
        <v>2.79</v>
      </c>
      <c r="I19" s="415">
        <v>2.57</v>
      </c>
      <c r="J19" s="415">
        <v>2.73</v>
      </c>
      <c r="K19" s="415">
        <v>3.08</v>
      </c>
      <c r="M19" s="414" t="s">
        <v>13</v>
      </c>
      <c r="N19" s="415">
        <f t="shared" si="1"/>
        <v>0.93517824015037765</v>
      </c>
      <c r="O19" s="415">
        <f t="shared" si="2"/>
        <v>0.74577948424512119</v>
      </c>
      <c r="P19" s="415">
        <f t="shared" si="3"/>
        <v>0.82356383307468151</v>
      </c>
      <c r="Q19" s="415">
        <f t="shared" si="4"/>
        <v>0.86866202996130182</v>
      </c>
      <c r="R19" s="415">
        <f t="shared" si="5"/>
        <v>0.43752292967062073</v>
      </c>
      <c r="S19" s="415">
        <f t="shared" si="6"/>
        <v>0.35147270674901804</v>
      </c>
      <c r="T19" s="415">
        <f t="shared" si="7"/>
        <v>0.37293830007005535</v>
      </c>
      <c r="U19" s="415">
        <f t="shared" si="8"/>
        <v>-1.1692572592075315E-3</v>
      </c>
      <c r="V19" s="415">
        <f t="shared" si="9"/>
        <v>0.20094672050224169</v>
      </c>
      <c r="W19" s="415">
        <f t="shared" si="10"/>
        <v>0.62799463699147917</v>
      </c>
    </row>
    <row r="20" spans="1:23">
      <c r="A20" s="414" t="s">
        <v>14</v>
      </c>
      <c r="B20" s="415">
        <v>2.5299999999999998</v>
      </c>
      <c r="C20" s="415">
        <v>2.2400000000000002</v>
      </c>
      <c r="D20" s="415">
        <v>1.93</v>
      </c>
      <c r="E20" s="415">
        <v>1.85</v>
      </c>
      <c r="F20" s="415">
        <v>2.31</v>
      </c>
      <c r="G20" s="415">
        <v>2.44</v>
      </c>
      <c r="H20" s="415">
        <v>2.4700000000000002</v>
      </c>
      <c r="I20" s="415">
        <v>2.4500000000000002</v>
      </c>
      <c r="J20" s="415">
        <v>2.4500000000000002</v>
      </c>
      <c r="K20" s="415">
        <v>2.67</v>
      </c>
      <c r="M20" s="414" t="s">
        <v>14</v>
      </c>
      <c r="N20" s="415">
        <f t="shared" si="1"/>
        <v>-0.3417538782488127</v>
      </c>
      <c r="O20" s="415">
        <f t="shared" si="2"/>
        <v>-0.61403999451319879</v>
      </c>
      <c r="P20" s="415">
        <f t="shared" si="3"/>
        <v>-1.0039837449595979</v>
      </c>
      <c r="Q20" s="415">
        <f t="shared" si="4"/>
        <v>-1.0642548049194742</v>
      </c>
      <c r="R20" s="415">
        <f t="shared" si="5"/>
        <v>-0.44255192886223671</v>
      </c>
      <c r="S20" s="415">
        <f t="shared" si="6"/>
        <v>-0.27226758973515602</v>
      </c>
      <c r="T20" s="415">
        <f t="shared" si="7"/>
        <v>-0.18866290474132091</v>
      </c>
      <c r="U20" s="415">
        <f t="shared" si="8"/>
        <v>-0.19760447680590196</v>
      </c>
      <c r="V20" s="415">
        <f t="shared" si="9"/>
        <v>-0.22484308726467023</v>
      </c>
      <c r="W20" s="415">
        <f t="shared" si="10"/>
        <v>2.5707382800820251E-2</v>
      </c>
    </row>
    <row r="21" spans="1:23">
      <c r="A21" s="414" t="s">
        <v>15</v>
      </c>
      <c r="B21" s="415">
        <v>2.29</v>
      </c>
      <c r="C21" s="416">
        <v>1.8</v>
      </c>
      <c r="D21" s="415">
        <v>1.75</v>
      </c>
      <c r="E21" s="415">
        <v>1.63</v>
      </c>
      <c r="F21" s="415">
        <v>2.02</v>
      </c>
      <c r="G21" s="415">
        <v>1.83</v>
      </c>
      <c r="H21" s="415">
        <v>1.69</v>
      </c>
      <c r="I21" s="415">
        <v>1.64</v>
      </c>
      <c r="J21" s="415">
        <v>1.64</v>
      </c>
      <c r="K21" s="416">
        <v>1.7</v>
      </c>
      <c r="M21" s="414" t="s">
        <v>15</v>
      </c>
      <c r="N21" s="415">
        <f t="shared" si="1"/>
        <v>-0.72010413555227604</v>
      </c>
      <c r="O21" s="415">
        <f t="shared" si="2"/>
        <v>-1.3017647883679819</v>
      </c>
      <c r="P21" s="415">
        <f t="shared" si="3"/>
        <v>-1.2714297319890044</v>
      </c>
      <c r="Q21" s="415">
        <f t="shared" si="4"/>
        <v>-1.4186228913142835</v>
      </c>
      <c r="R21" s="415">
        <f t="shared" si="5"/>
        <v>-0.95299534681129405</v>
      </c>
      <c r="S21" s="415">
        <f t="shared" si="6"/>
        <v>-1.3291608698888955</v>
      </c>
      <c r="T21" s="415">
        <f t="shared" si="7"/>
        <v>-1.5575658414690516</v>
      </c>
      <c r="U21" s="415">
        <f t="shared" si="8"/>
        <v>-1.5235422087460937</v>
      </c>
      <c r="V21" s="415">
        <f t="shared" si="9"/>
        <v>-1.4565921740189525</v>
      </c>
      <c r="W21" s="415">
        <f t="shared" si="10"/>
        <v>-1.399216121016104</v>
      </c>
    </row>
    <row r="22" spans="1:23">
      <c r="A22" s="414" t="s">
        <v>16</v>
      </c>
      <c r="B22" s="417">
        <v>3</v>
      </c>
      <c r="C22" s="415">
        <v>2.67</v>
      </c>
      <c r="D22" s="415">
        <v>2.59</v>
      </c>
      <c r="E22" s="415">
        <v>2.62</v>
      </c>
      <c r="F22" s="415">
        <v>2.57</v>
      </c>
      <c r="G22" s="415">
        <v>2.42</v>
      </c>
      <c r="H22" s="415">
        <v>2.41</v>
      </c>
      <c r="I22" s="415">
        <v>2.38</v>
      </c>
      <c r="J22" s="415">
        <v>2.16</v>
      </c>
      <c r="K22" s="415">
        <v>1.99</v>
      </c>
      <c r="M22" s="414" t="s">
        <v>16</v>
      </c>
      <c r="N22" s="415">
        <f t="shared" si="1"/>
        <v>0.39918204230380416</v>
      </c>
      <c r="O22" s="415">
        <f t="shared" si="2"/>
        <v>5.8054690390338462E-2</v>
      </c>
      <c r="P22" s="415">
        <f t="shared" si="3"/>
        <v>-2.3348459185106717E-2</v>
      </c>
      <c r="Q22" s="415">
        <f t="shared" si="4"/>
        <v>0.17603349746235739</v>
      </c>
      <c r="R22" s="415">
        <f t="shared" si="5"/>
        <v>1.5086997574848774E-2</v>
      </c>
      <c r="S22" s="415">
        <f t="shared" si="6"/>
        <v>-0.30691982842872129</v>
      </c>
      <c r="T22" s="415">
        <f t="shared" si="7"/>
        <v>-0.29396313064345408</v>
      </c>
      <c r="U22" s="415">
        <f t="shared" si="8"/>
        <v>-0.31219168820814119</v>
      </c>
      <c r="V22" s="415">
        <f t="shared" si="9"/>
        <v>-0.66583967388040077</v>
      </c>
      <c r="W22" s="415">
        <f t="shared" si="10"/>
        <v>-0.97320806317393072</v>
      </c>
    </row>
    <row r="23" spans="1:23">
      <c r="A23" s="414" t="s">
        <v>17</v>
      </c>
      <c r="B23" s="415">
        <v>2.75</v>
      </c>
      <c r="C23" s="415">
        <v>2.79</v>
      </c>
      <c r="D23" s="415">
        <v>2.77</v>
      </c>
      <c r="E23" s="415">
        <v>2.68</v>
      </c>
      <c r="F23" s="415">
        <v>2.62</v>
      </c>
      <c r="G23" s="415">
        <v>2.76</v>
      </c>
      <c r="H23" s="415">
        <v>2.64</v>
      </c>
      <c r="I23" s="415">
        <v>2.71</v>
      </c>
      <c r="J23" s="415">
        <v>2.59</v>
      </c>
      <c r="K23" s="416">
        <v>2.6</v>
      </c>
      <c r="M23" s="414" t="s">
        <v>17</v>
      </c>
      <c r="N23" s="415">
        <f t="shared" si="1"/>
        <v>5.067190946029425E-3</v>
      </c>
      <c r="O23" s="415">
        <f t="shared" si="2"/>
        <v>0.2456159978052794</v>
      </c>
      <c r="P23" s="415">
        <f t="shared" si="3"/>
        <v>0.24409752784430022</v>
      </c>
      <c r="Q23" s="415">
        <f t="shared" si="4"/>
        <v>0.27267933920639625</v>
      </c>
      <c r="R23" s="415">
        <f t="shared" si="5"/>
        <v>0.10309448342813499</v>
      </c>
      <c r="S23" s="415">
        <f t="shared" si="6"/>
        <v>0.28216822936188751</v>
      </c>
      <c r="T23" s="415">
        <f t="shared" si="7"/>
        <v>0.10968773531472276</v>
      </c>
      <c r="U23" s="415">
        <f t="shared" si="8"/>
        <v>0.22800516554527017</v>
      </c>
      <c r="V23" s="415">
        <f t="shared" si="9"/>
        <v>-1.1948183381214601E-2</v>
      </c>
      <c r="W23" s="415">
        <f t="shared" si="10"/>
        <v>-7.7122148402462717E-2</v>
      </c>
    </row>
    <row r="24" spans="1:23">
      <c r="A24" s="414" t="s">
        <v>18</v>
      </c>
      <c r="B24" s="415">
        <v>3.08</v>
      </c>
      <c r="C24" s="415">
        <v>3.19</v>
      </c>
      <c r="D24" s="415">
        <v>3.57</v>
      </c>
      <c r="E24" s="415">
        <v>3.27</v>
      </c>
      <c r="F24" s="415">
        <v>3.17</v>
      </c>
      <c r="G24" s="415">
        <v>2.91</v>
      </c>
      <c r="H24" s="415">
        <v>3.04</v>
      </c>
      <c r="I24" s="415">
        <v>2.83</v>
      </c>
      <c r="J24" s="415">
        <v>2.68</v>
      </c>
      <c r="K24" s="415">
        <v>2.89</v>
      </c>
      <c r="M24" s="414" t="s">
        <v>18</v>
      </c>
      <c r="N24" s="415">
        <f t="shared" si="1"/>
        <v>0.52529879473829222</v>
      </c>
      <c r="O24" s="415">
        <f t="shared" si="2"/>
        <v>0.87082035585508177</v>
      </c>
      <c r="P24" s="415">
        <f t="shared" si="3"/>
        <v>1.4327463590861074</v>
      </c>
      <c r="Q24" s="415">
        <f t="shared" si="4"/>
        <v>1.223030116356111</v>
      </c>
      <c r="R24" s="415">
        <f t="shared" si="5"/>
        <v>1.0711768278142779</v>
      </c>
      <c r="S24" s="415">
        <f t="shared" si="6"/>
        <v>0.54206001956362737</v>
      </c>
      <c r="T24" s="415">
        <f t="shared" si="7"/>
        <v>0.81168924132894327</v>
      </c>
      <c r="U24" s="415">
        <f t="shared" si="8"/>
        <v>0.42444038509196536</v>
      </c>
      <c r="V24" s="415">
        <f t="shared" si="9"/>
        <v>0.12491282625815049</v>
      </c>
      <c r="W24" s="415">
        <f t="shared" si="10"/>
        <v>0.3488859094397106</v>
      </c>
    </row>
    <row r="25" spans="1:23">
      <c r="A25" s="414" t="s">
        <v>19</v>
      </c>
      <c r="B25" s="415">
        <v>3.56</v>
      </c>
      <c r="C25" s="415">
        <v>3.62</v>
      </c>
      <c r="D25" s="416">
        <v>3.4</v>
      </c>
      <c r="E25" s="415">
        <v>3.48</v>
      </c>
      <c r="F25" s="415">
        <v>3.51</v>
      </c>
      <c r="G25" s="415">
        <v>3.53</v>
      </c>
      <c r="H25" s="415">
        <v>3.46</v>
      </c>
      <c r="I25" s="415">
        <v>3.28</v>
      </c>
      <c r="J25" s="415">
        <v>3.31</v>
      </c>
      <c r="K25" s="415">
        <v>3.36</v>
      </c>
      <c r="M25" s="414" t="s">
        <v>19</v>
      </c>
      <c r="N25" s="415">
        <f t="shared" si="1"/>
        <v>1.2819993093452198</v>
      </c>
      <c r="O25" s="415">
        <f t="shared" si="2"/>
        <v>1.5429150407586198</v>
      </c>
      <c r="P25" s="415">
        <f t="shared" si="3"/>
        <v>1.1801584824472235</v>
      </c>
      <c r="Q25" s="415">
        <f t="shared" si="4"/>
        <v>1.5612905624602469</v>
      </c>
      <c r="R25" s="415">
        <f t="shared" si="5"/>
        <v>1.6696277316166206</v>
      </c>
      <c r="S25" s="415">
        <f t="shared" si="6"/>
        <v>1.6162794190641492</v>
      </c>
      <c r="T25" s="415">
        <f t="shared" si="7"/>
        <v>1.5487908226438749</v>
      </c>
      <c r="U25" s="415">
        <f t="shared" si="8"/>
        <v>1.1610724583920711</v>
      </c>
      <c r="V25" s="415">
        <f t="shared" si="9"/>
        <v>1.0829398937337027</v>
      </c>
      <c r="W25" s="415">
        <f t="shared" si="10"/>
        <v>1.0393127618046116</v>
      </c>
    </row>
    <row r="26" spans="1:23">
      <c r="A26" s="414" t="s">
        <v>20</v>
      </c>
      <c r="B26" s="415">
        <v>2.59</v>
      </c>
      <c r="C26" s="415">
        <v>2.4500000000000002</v>
      </c>
      <c r="D26" s="415">
        <v>2.39</v>
      </c>
      <c r="E26" s="415">
        <v>2.37</v>
      </c>
      <c r="F26" s="415">
        <v>2.37</v>
      </c>
      <c r="G26" s="415">
        <v>2.35</v>
      </c>
      <c r="H26" s="415">
        <v>2.4300000000000002</v>
      </c>
      <c r="I26" s="415">
        <v>2.42</v>
      </c>
      <c r="J26" s="416">
        <v>2.4</v>
      </c>
      <c r="K26" s="415">
        <v>2.4300000000000002</v>
      </c>
      <c r="M26" s="414" t="s">
        <v>20</v>
      </c>
      <c r="N26" s="415">
        <f t="shared" si="1"/>
        <v>-0.24716631392294666</v>
      </c>
      <c r="O26" s="415">
        <f t="shared" si="2"/>
        <v>-0.28580770653705256</v>
      </c>
      <c r="P26" s="415">
        <f t="shared" si="3"/>
        <v>-0.32051066699555819</v>
      </c>
      <c r="Q26" s="415">
        <f t="shared" si="4"/>
        <v>-0.22665750980447105</v>
      </c>
      <c r="R26" s="415">
        <f t="shared" si="5"/>
        <v>-0.33694294583829371</v>
      </c>
      <c r="S26" s="415">
        <f t="shared" si="6"/>
        <v>-0.42820266385619932</v>
      </c>
      <c r="T26" s="415">
        <f t="shared" si="7"/>
        <v>-0.25886305534274301</v>
      </c>
      <c r="U26" s="415">
        <f t="shared" si="8"/>
        <v>-0.24671328169257611</v>
      </c>
      <c r="V26" s="415">
        <f t="shared" si="9"/>
        <v>-0.30087698150876208</v>
      </c>
      <c r="W26" s="415">
        <f t="shared" si="10"/>
        <v>-0.32685100989615035</v>
      </c>
    </row>
    <row r="27" spans="1:23">
      <c r="A27" s="414" t="s">
        <v>21</v>
      </c>
      <c r="B27" s="415">
        <v>2.69</v>
      </c>
      <c r="C27" s="415">
        <v>2.66</v>
      </c>
      <c r="D27" s="415">
        <v>2.74</v>
      </c>
      <c r="E27" s="415">
        <v>2.66</v>
      </c>
      <c r="F27" s="415">
        <v>2.5299999999999998</v>
      </c>
      <c r="G27" s="415">
        <v>2.56</v>
      </c>
      <c r="H27" s="415">
        <v>2.5099999999999998</v>
      </c>
      <c r="I27" s="415">
        <v>2.4900000000000002</v>
      </c>
      <c r="J27" s="415">
        <v>2.39</v>
      </c>
      <c r="K27" s="415">
        <v>2.5099999999999998</v>
      </c>
      <c r="M27" s="414" t="s">
        <v>21</v>
      </c>
      <c r="N27" s="415">
        <f t="shared" si="1"/>
        <v>-8.9520373379836607E-2</v>
      </c>
      <c r="O27" s="415">
        <f t="shared" si="2"/>
        <v>4.242458143909373E-2</v>
      </c>
      <c r="P27" s="415">
        <f t="shared" si="3"/>
        <v>0.19952319667273272</v>
      </c>
      <c r="Q27" s="415">
        <f t="shared" si="4"/>
        <v>0.24046405862504996</v>
      </c>
      <c r="R27" s="415">
        <f t="shared" si="5"/>
        <v>-5.531899110777988E-2</v>
      </c>
      <c r="S27" s="415">
        <f t="shared" si="6"/>
        <v>-6.4354157573764392E-2</v>
      </c>
      <c r="T27" s="415">
        <f t="shared" si="7"/>
        <v>-0.11846275413989955</v>
      </c>
      <c r="U27" s="415">
        <f t="shared" si="8"/>
        <v>-0.13212607029033691</v>
      </c>
      <c r="V27" s="415">
        <f t="shared" si="9"/>
        <v>-0.31608376035758007</v>
      </c>
      <c r="W27" s="415">
        <f t="shared" si="10"/>
        <v>-0.20933154566382725</v>
      </c>
    </row>
    <row r="28" spans="1:23">
      <c r="A28" s="414" t="s">
        <v>38</v>
      </c>
      <c r="B28" s="415">
        <v>2.89</v>
      </c>
      <c r="C28" s="415">
        <v>2.79</v>
      </c>
      <c r="D28" s="415">
        <v>2.74</v>
      </c>
      <c r="E28" s="415">
        <v>2.48</v>
      </c>
      <c r="F28" s="415">
        <v>2.44</v>
      </c>
      <c r="G28" s="415">
        <v>2.42</v>
      </c>
      <c r="H28" s="415">
        <v>2.31</v>
      </c>
      <c r="I28" s="415">
        <v>2.16</v>
      </c>
      <c r="J28" s="415">
        <v>2.21</v>
      </c>
      <c r="K28" s="415">
        <v>2.25</v>
      </c>
      <c r="M28" s="414" t="s">
        <v>38</v>
      </c>
      <c r="N28" s="415">
        <f t="shared" si="1"/>
        <v>0.22577150770638349</v>
      </c>
      <c r="O28" s="415">
        <f t="shared" si="2"/>
        <v>0.2456159978052794</v>
      </c>
      <c r="P28" s="415">
        <f t="shared" si="3"/>
        <v>0.19952319667273272</v>
      </c>
      <c r="Q28" s="415">
        <f t="shared" si="4"/>
        <v>-4.9473466607066745E-2</v>
      </c>
      <c r="R28" s="415">
        <f t="shared" si="5"/>
        <v>-0.21373246564369397</v>
      </c>
      <c r="S28" s="415">
        <f t="shared" si="6"/>
        <v>-0.30691982842872129</v>
      </c>
      <c r="T28" s="415">
        <f t="shared" si="7"/>
        <v>-0.46946350714700941</v>
      </c>
      <c r="U28" s="415">
        <f t="shared" si="8"/>
        <v>-0.67232292404374827</v>
      </c>
      <c r="V28" s="415">
        <f t="shared" si="9"/>
        <v>-0.58980577963630954</v>
      </c>
      <c r="W28" s="415">
        <f t="shared" si="10"/>
        <v>-0.59126980441887877</v>
      </c>
    </row>
    <row r="29" spans="1:23">
      <c r="A29" s="414" t="s">
        <v>22</v>
      </c>
      <c r="B29" s="415">
        <v>1.98</v>
      </c>
      <c r="C29" s="415">
        <v>1.92</v>
      </c>
      <c r="D29" s="415">
        <v>2.04</v>
      </c>
      <c r="E29" s="415">
        <v>1.75</v>
      </c>
      <c r="F29" s="415">
        <v>1.86</v>
      </c>
      <c r="G29" s="415">
        <v>2.09</v>
      </c>
      <c r="H29" s="415">
        <v>1.93</v>
      </c>
      <c r="I29" s="415">
        <v>1.98</v>
      </c>
      <c r="J29" s="415">
        <v>2.0499999999999998</v>
      </c>
      <c r="K29" s="415">
        <v>2.42</v>
      </c>
      <c r="M29" s="414" t="s">
        <v>22</v>
      </c>
      <c r="N29" s="415">
        <f t="shared" si="1"/>
        <v>-1.208806551235917</v>
      </c>
      <c r="O29" s="415">
        <f t="shared" si="2"/>
        <v>-1.1142034809530412</v>
      </c>
      <c r="P29" s="415">
        <f t="shared" si="3"/>
        <v>-0.84054453066384915</v>
      </c>
      <c r="Q29" s="415">
        <f t="shared" si="4"/>
        <v>-1.2253312078262057</v>
      </c>
      <c r="R29" s="415">
        <f t="shared" si="5"/>
        <v>-1.2346193015418083</v>
      </c>
      <c r="S29" s="415">
        <f t="shared" si="6"/>
        <v>-0.87868176687254773</v>
      </c>
      <c r="T29" s="415">
        <f t="shared" si="7"/>
        <v>-1.1363649378605192</v>
      </c>
      <c r="U29" s="415">
        <f t="shared" si="8"/>
        <v>-0.96697575336379105</v>
      </c>
      <c r="V29" s="415">
        <f t="shared" si="9"/>
        <v>-0.83311424121740252</v>
      </c>
      <c r="W29" s="415">
        <f t="shared" si="10"/>
        <v>-0.34154094292519116</v>
      </c>
    </row>
    <row r="30" spans="1:23">
      <c r="A30" s="414" t="s">
        <v>23</v>
      </c>
      <c r="B30" s="415">
        <v>3.15</v>
      </c>
      <c r="C30" s="415">
        <v>2.96</v>
      </c>
      <c r="D30" s="415">
        <v>2.95</v>
      </c>
      <c r="E30" s="415">
        <v>2.95</v>
      </c>
      <c r="F30" s="415">
        <v>3.49</v>
      </c>
      <c r="G30" s="415">
        <v>3.62</v>
      </c>
      <c r="H30" s="415">
        <v>3.46</v>
      </c>
      <c r="I30" s="415">
        <v>3.83</v>
      </c>
      <c r="J30" s="415">
        <v>3.97</v>
      </c>
      <c r="K30" s="415">
        <v>3.89</v>
      </c>
      <c r="M30" s="414" t="s">
        <v>23</v>
      </c>
      <c r="N30" s="415">
        <f t="shared" si="1"/>
        <v>0.63565095311846886</v>
      </c>
      <c r="O30" s="415">
        <f t="shared" si="2"/>
        <v>0.51132784997644531</v>
      </c>
      <c r="P30" s="415">
        <f t="shared" si="3"/>
        <v>0.51154351487370708</v>
      </c>
      <c r="Q30" s="415">
        <f t="shared" si="4"/>
        <v>0.70758562705457095</v>
      </c>
      <c r="R30" s="415">
        <f t="shared" si="5"/>
        <v>1.6344247372753071</v>
      </c>
      <c r="S30" s="415">
        <f t="shared" si="6"/>
        <v>1.7722144931851933</v>
      </c>
      <c r="T30" s="415">
        <f t="shared" si="7"/>
        <v>1.5487908226438749</v>
      </c>
      <c r="U30" s="415">
        <f t="shared" si="8"/>
        <v>2.0614005479810902</v>
      </c>
      <c r="V30" s="415">
        <f t="shared" si="9"/>
        <v>2.0865872977557105</v>
      </c>
      <c r="W30" s="415">
        <f t="shared" si="10"/>
        <v>1.8178792123437562</v>
      </c>
    </row>
    <row r="31" spans="1:23">
      <c r="A31" s="414" t="s">
        <v>24</v>
      </c>
      <c r="B31" s="415">
        <v>2.34</v>
      </c>
      <c r="C31" s="415">
        <v>2.23</v>
      </c>
      <c r="D31" s="415">
        <v>2.0699999999999998</v>
      </c>
      <c r="E31" s="417">
        <v>2</v>
      </c>
      <c r="F31" s="415">
        <v>1.92</v>
      </c>
      <c r="G31" s="415">
        <v>1.83</v>
      </c>
      <c r="H31" s="415">
        <v>1.81</v>
      </c>
      <c r="I31" s="415">
        <v>1.73</v>
      </c>
      <c r="J31" s="415">
        <v>1.73</v>
      </c>
      <c r="K31" s="415">
        <v>1.79</v>
      </c>
      <c r="M31" s="414" t="s">
        <v>24</v>
      </c>
      <c r="N31" s="415">
        <f t="shared" si="1"/>
        <v>-0.64128116528072143</v>
      </c>
      <c r="O31" s="415">
        <f t="shared" si="2"/>
        <v>-0.6296701034644443</v>
      </c>
      <c r="P31" s="415">
        <f t="shared" si="3"/>
        <v>-0.79597019949228165</v>
      </c>
      <c r="Q31" s="415">
        <f t="shared" si="4"/>
        <v>-0.82264020055937725</v>
      </c>
      <c r="R31" s="415">
        <f t="shared" si="5"/>
        <v>-1.1290103185178657</v>
      </c>
      <c r="S31" s="415">
        <f t="shared" si="6"/>
        <v>-1.3291608698888955</v>
      </c>
      <c r="T31" s="415">
        <f t="shared" si="7"/>
        <v>-1.3469653896647853</v>
      </c>
      <c r="U31" s="415">
        <f t="shared" si="8"/>
        <v>-1.3762157940860722</v>
      </c>
      <c r="V31" s="415">
        <f t="shared" si="9"/>
        <v>-1.3197311643795877</v>
      </c>
      <c r="W31" s="415">
        <f t="shared" si="10"/>
        <v>-1.2670067237547398</v>
      </c>
    </row>
    <row r="32" spans="1:23">
      <c r="A32" s="414" t="s">
        <v>25</v>
      </c>
      <c r="B32" s="415">
        <v>2.97</v>
      </c>
      <c r="C32" s="415">
        <v>2.91</v>
      </c>
      <c r="D32" s="415">
        <v>2.66</v>
      </c>
      <c r="E32" s="416">
        <v>2.6</v>
      </c>
      <c r="F32" s="415">
        <v>2.5299999999999998</v>
      </c>
      <c r="G32" s="415">
        <v>2.68</v>
      </c>
      <c r="H32" s="415">
        <v>3.02</v>
      </c>
      <c r="I32" s="415">
        <v>2.98</v>
      </c>
      <c r="J32" s="415">
        <v>2.93</v>
      </c>
      <c r="K32" s="415">
        <v>2.88</v>
      </c>
      <c r="M32" s="414" t="s">
        <v>25</v>
      </c>
      <c r="N32" s="415">
        <f t="shared" si="1"/>
        <v>0.35188826014087154</v>
      </c>
      <c r="O32" s="415">
        <f t="shared" si="2"/>
        <v>0.4331773052202203</v>
      </c>
      <c r="P32" s="415">
        <f t="shared" si="3"/>
        <v>8.0658313548551866E-2</v>
      </c>
      <c r="Q32" s="415">
        <f t="shared" si="4"/>
        <v>0.14381821688101107</v>
      </c>
      <c r="R32" s="415">
        <f t="shared" si="5"/>
        <v>-5.531899110777988E-2</v>
      </c>
      <c r="S32" s="415">
        <f t="shared" si="6"/>
        <v>0.14355927458762721</v>
      </c>
      <c r="T32" s="415">
        <f t="shared" si="7"/>
        <v>0.77658916602823225</v>
      </c>
      <c r="U32" s="415">
        <f t="shared" si="8"/>
        <v>0.66998440952533389</v>
      </c>
      <c r="V32" s="415">
        <f t="shared" si="9"/>
        <v>0.50508229747860778</v>
      </c>
      <c r="W32" s="415">
        <f t="shared" si="10"/>
        <v>0.33419597641066978</v>
      </c>
    </row>
    <row r="33" spans="1:23">
      <c r="A33" s="414" t="s">
        <v>26</v>
      </c>
      <c r="B33" s="415">
        <v>2.72</v>
      </c>
      <c r="C33" s="415">
        <v>2.61</v>
      </c>
      <c r="D33" s="415">
        <v>2.52</v>
      </c>
      <c r="E33" s="415">
        <v>2.57</v>
      </c>
      <c r="F33" s="415">
        <v>2.68</v>
      </c>
      <c r="G33" s="415">
        <v>2.59</v>
      </c>
      <c r="H33" s="415">
        <v>2.41</v>
      </c>
      <c r="I33" s="416">
        <v>2.4</v>
      </c>
      <c r="J33" s="415">
        <v>2.36</v>
      </c>
      <c r="K33" s="415">
        <v>2.21</v>
      </c>
      <c r="M33" s="414" t="s">
        <v>26</v>
      </c>
      <c r="N33" s="415">
        <f t="shared" si="1"/>
        <v>-4.2226591216903239E-2</v>
      </c>
      <c r="O33" s="415">
        <f t="shared" si="2"/>
        <v>-3.5725963317132001E-2</v>
      </c>
      <c r="P33" s="415">
        <f t="shared" si="3"/>
        <v>-0.12735523191876463</v>
      </c>
      <c r="Q33" s="415">
        <f t="shared" si="4"/>
        <v>9.5495296008991259E-2</v>
      </c>
      <c r="R33" s="415">
        <f t="shared" si="5"/>
        <v>0.20870346645207796</v>
      </c>
      <c r="S33" s="415">
        <f t="shared" si="6"/>
        <v>-1.2375799533416882E-2</v>
      </c>
      <c r="T33" s="415">
        <f t="shared" si="7"/>
        <v>-0.29396313064345408</v>
      </c>
      <c r="U33" s="415">
        <f t="shared" si="8"/>
        <v>-0.27945248495035863</v>
      </c>
      <c r="V33" s="415">
        <f t="shared" si="9"/>
        <v>-0.36170409690403532</v>
      </c>
      <c r="W33" s="415">
        <f t="shared" si="10"/>
        <v>-0.6500295365350407</v>
      </c>
    </row>
    <row r="34" spans="1:23">
      <c r="A34" s="414" t="s">
        <v>42</v>
      </c>
      <c r="B34" s="415">
        <v>2.38</v>
      </c>
      <c r="C34" s="415">
        <v>2.29</v>
      </c>
      <c r="D34" s="415">
        <v>2.35</v>
      </c>
      <c r="E34" s="415">
        <v>2.35</v>
      </c>
      <c r="F34" s="415">
        <v>2.4900000000000002</v>
      </c>
      <c r="G34" s="415">
        <v>2.5299999999999998</v>
      </c>
      <c r="H34" s="415">
        <v>2.4900000000000002</v>
      </c>
      <c r="I34" s="415">
        <v>2.48</v>
      </c>
      <c r="J34" s="415">
        <v>2.4900000000000002</v>
      </c>
      <c r="K34" s="415">
        <v>2.48</v>
      </c>
      <c r="M34" s="414" t="s">
        <v>42</v>
      </c>
      <c r="N34" s="415">
        <f t="shared" si="1"/>
        <v>-0.57822278906347735</v>
      </c>
      <c r="O34" s="415">
        <f t="shared" si="2"/>
        <v>-0.53588944975697383</v>
      </c>
      <c r="P34" s="415">
        <f t="shared" si="3"/>
        <v>-0.37994310855764862</v>
      </c>
      <c r="Q34" s="415">
        <f t="shared" si="4"/>
        <v>-0.25887279038581734</v>
      </c>
      <c r="R34" s="415">
        <f t="shared" si="5"/>
        <v>-0.12572497979040775</v>
      </c>
      <c r="S34" s="415">
        <f t="shared" si="6"/>
        <v>-0.11633251561411267</v>
      </c>
      <c r="T34" s="415">
        <f t="shared" si="7"/>
        <v>-0.15356282944060984</v>
      </c>
      <c r="U34" s="415">
        <f t="shared" si="8"/>
        <v>-0.14849567191922855</v>
      </c>
      <c r="V34" s="415">
        <f t="shared" si="9"/>
        <v>-0.16401597186939698</v>
      </c>
      <c r="W34" s="415">
        <f t="shared" si="10"/>
        <v>-0.25340134475094833</v>
      </c>
    </row>
    <row r="35" spans="1:23">
      <c r="B35" s="309">
        <f>AVERAGE(B7:B34)</f>
        <v>2.7467857142857137</v>
      </c>
      <c r="C35" s="309">
        <f t="shared" ref="C35:K35" si="11">AVERAGE(C7:C34)</f>
        <v>2.632857142857143</v>
      </c>
      <c r="D35" s="309">
        <f t="shared" si="11"/>
        <v>2.6057142857142854</v>
      </c>
      <c r="E35" s="309">
        <f t="shared" si="11"/>
        <v>2.5107142857142852</v>
      </c>
      <c r="F35" s="309">
        <f t="shared" si="11"/>
        <v>2.5614285714285714</v>
      </c>
      <c r="G35" s="309">
        <f t="shared" si="11"/>
        <v>2.5971428571428574</v>
      </c>
      <c r="H35" s="309">
        <f t="shared" si="11"/>
        <v>2.5774999999999997</v>
      </c>
      <c r="I35" s="309">
        <f t="shared" si="11"/>
        <v>2.5707142857142862</v>
      </c>
      <c r="J35" s="309">
        <f t="shared" si="11"/>
        <v>2.5978571428571429</v>
      </c>
      <c r="K35" s="309">
        <f t="shared" si="11"/>
        <v>2.6525000000000003</v>
      </c>
    </row>
    <row r="36" spans="1:23">
      <c r="B36" s="128">
        <f>STDEV(B7:B34)</f>
        <v>0.63433285789337512</v>
      </c>
      <c r="C36" s="128">
        <f t="shared" ref="C36:K36" si="12">STDEV(C7:C34)</f>
        <v>0.63979080575784597</v>
      </c>
      <c r="D36" s="128">
        <f t="shared" si="12"/>
        <v>0.67303309352033136</v>
      </c>
      <c r="E36" s="128">
        <f t="shared" si="12"/>
        <v>0.62082339930264863</v>
      </c>
      <c r="F36" s="128">
        <f t="shared" si="12"/>
        <v>0.56813348904607142</v>
      </c>
      <c r="G36" s="128">
        <f t="shared" si="12"/>
        <v>0.57716328739574074</v>
      </c>
      <c r="H36" s="128">
        <f t="shared" si="12"/>
        <v>0.5697993473989742</v>
      </c>
      <c r="I36" s="128">
        <f t="shared" si="12"/>
        <v>0.61088841541205685</v>
      </c>
      <c r="J36" s="128">
        <f t="shared" si="12"/>
        <v>0.65760146178341328</v>
      </c>
      <c r="K36" s="128">
        <f t="shared" si="12"/>
        <v>0.68073829746065206</v>
      </c>
    </row>
  </sheetData>
  <mergeCells count="2">
    <mergeCell ref="B1:K1"/>
    <mergeCell ref="M1:V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/>
  </sheetViews>
  <sheetFormatPr defaultRowHeight="13.8"/>
  <cols>
    <col min="1" max="1" width="9" style="12"/>
    <col min="2" max="11" width="9.125" style="12" bestFit="1" customWidth="1"/>
    <col min="12" max="13" width="9" style="12"/>
    <col min="14" max="17" width="12.625" style="12" bestFit="1" customWidth="1"/>
    <col min="18" max="22" width="9.125" style="12" bestFit="1" customWidth="1"/>
    <col min="23" max="23" width="12.625" style="12" bestFit="1" customWidth="1"/>
    <col min="24" max="16384" width="9" style="12"/>
  </cols>
  <sheetData>
    <row r="1" spans="1:23">
      <c r="B1" s="232" t="s">
        <v>256</v>
      </c>
      <c r="C1" s="232"/>
      <c r="D1" s="232"/>
      <c r="E1" s="232"/>
      <c r="F1" s="232"/>
      <c r="G1" s="232"/>
      <c r="H1" s="232"/>
      <c r="I1" s="232"/>
      <c r="J1" s="232"/>
      <c r="K1" s="232"/>
      <c r="N1" s="232" t="s">
        <v>1515</v>
      </c>
      <c r="O1" s="232"/>
      <c r="P1" s="232"/>
      <c r="Q1" s="232"/>
      <c r="R1" s="232"/>
      <c r="S1" s="232"/>
      <c r="T1" s="232"/>
      <c r="U1" s="232"/>
      <c r="V1" s="232"/>
      <c r="W1" s="232"/>
    </row>
    <row r="2" spans="1:23" ht="14.4">
      <c r="A2" s="408" t="s">
        <v>1512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</row>
    <row r="3" spans="1:23" ht="14.4">
      <c r="A3" s="408" t="s">
        <v>526</v>
      </c>
      <c r="B3" s="408" t="s">
        <v>1514</v>
      </c>
      <c r="C3" s="409"/>
      <c r="D3" s="409"/>
      <c r="E3" s="409"/>
      <c r="F3" s="409"/>
      <c r="G3" s="409"/>
      <c r="H3" s="409"/>
      <c r="I3" s="409"/>
      <c r="J3" s="409"/>
      <c r="K3" s="409"/>
    </row>
    <row r="5" spans="1:23" ht="14.4">
      <c r="A5" s="410" t="s">
        <v>71</v>
      </c>
      <c r="B5" s="410" t="s">
        <v>60</v>
      </c>
      <c r="C5" s="410" t="s">
        <v>61</v>
      </c>
      <c r="D5" s="410" t="s">
        <v>62</v>
      </c>
      <c r="E5" s="410" t="s">
        <v>63</v>
      </c>
      <c r="F5" s="410" t="s">
        <v>64</v>
      </c>
      <c r="G5" s="410" t="s">
        <v>65</v>
      </c>
      <c r="H5" s="410" t="s">
        <v>66</v>
      </c>
      <c r="I5" s="410" t="s">
        <v>73</v>
      </c>
      <c r="J5" s="410" t="s">
        <v>76</v>
      </c>
      <c r="K5" s="410" t="s">
        <v>165</v>
      </c>
      <c r="M5" s="410" t="s">
        <v>71</v>
      </c>
      <c r="N5" s="410" t="s">
        <v>60</v>
      </c>
      <c r="O5" s="410" t="s">
        <v>61</v>
      </c>
      <c r="P5" s="410" t="s">
        <v>62</v>
      </c>
      <c r="Q5" s="410" t="s">
        <v>63</v>
      </c>
      <c r="R5" s="410" t="s">
        <v>64</v>
      </c>
      <c r="S5" s="410" t="s">
        <v>65</v>
      </c>
      <c r="T5" s="410" t="s">
        <v>66</v>
      </c>
      <c r="U5" s="410" t="s">
        <v>73</v>
      </c>
      <c r="V5" s="410" t="s">
        <v>76</v>
      </c>
      <c r="W5" s="410" t="s">
        <v>165</v>
      </c>
    </row>
    <row r="6" spans="1:23" ht="14.4">
      <c r="A6" s="410" t="s">
        <v>4</v>
      </c>
      <c r="B6" s="411">
        <v>22.5</v>
      </c>
      <c r="C6" s="411">
        <v>22.9</v>
      </c>
      <c r="D6" s="411">
        <v>21</v>
      </c>
      <c r="E6" s="411">
        <v>19.399999999999999</v>
      </c>
      <c r="F6" s="411">
        <v>18.899999999999999</v>
      </c>
      <c r="G6" s="411">
        <v>19.7</v>
      </c>
      <c r="H6" s="411">
        <v>17.399999999999999</v>
      </c>
      <c r="I6" s="411">
        <v>17.5</v>
      </c>
      <c r="J6" s="411">
        <v>18.100000000000001</v>
      </c>
      <c r="K6" s="411">
        <v>18</v>
      </c>
      <c r="M6" s="410" t="s">
        <v>4</v>
      </c>
      <c r="N6" s="411">
        <f>(B6-B$34)/B$35</f>
        <v>0.18219370909731114</v>
      </c>
      <c r="O6" s="411">
        <f t="shared" ref="O6:W6" si="0">(C6-C$34)/C$35</f>
        <v>0.19054070257013236</v>
      </c>
      <c r="P6" s="411">
        <f t="shared" si="0"/>
        <v>0.11055126735056504</v>
      </c>
      <c r="Q6" s="411">
        <f t="shared" si="0"/>
        <v>-0.18385001484824065</v>
      </c>
      <c r="R6" s="411">
        <f t="shared" si="0"/>
        <v>6.354463840750052E-2</v>
      </c>
      <c r="S6" s="411">
        <f t="shared" si="0"/>
        <v>0.29431684921218099</v>
      </c>
      <c r="T6" s="411">
        <f t="shared" si="0"/>
        <v>-1.0749388355265973E-2</v>
      </c>
      <c r="U6" s="411">
        <f t="shared" si="0"/>
        <v>2.3689998259928895E-2</v>
      </c>
      <c r="V6" s="411">
        <f t="shared" si="0"/>
        <v>0.25689996892350531</v>
      </c>
      <c r="W6" s="411">
        <f t="shared" si="0"/>
        <v>0.60276459068957866</v>
      </c>
    </row>
    <row r="7" spans="1:23" ht="14.4">
      <c r="A7" s="410" t="s">
        <v>5</v>
      </c>
      <c r="B7" s="411">
        <v>17.7</v>
      </c>
      <c r="C7" s="411">
        <v>15.9</v>
      </c>
      <c r="D7" s="411">
        <v>16.899999999999999</v>
      </c>
      <c r="E7" s="411">
        <v>16.2</v>
      </c>
      <c r="F7" s="411">
        <v>12.9</v>
      </c>
      <c r="G7" s="411">
        <v>12.2</v>
      </c>
      <c r="H7" s="411">
        <v>12</v>
      </c>
      <c r="I7" s="411">
        <v>11.1</v>
      </c>
      <c r="J7" s="411">
        <v>11.7</v>
      </c>
      <c r="K7" s="411">
        <v>9.6999999999999993</v>
      </c>
      <c r="M7" s="410" t="s">
        <v>5</v>
      </c>
      <c r="N7" s="411">
        <f t="shared" ref="N7:N33" si="1">(B7-B$34)/B$35</f>
        <v>-0.73836397897331096</v>
      </c>
      <c r="O7" s="411">
        <f t="shared" ref="O7:O33" si="2">(C7-C$34)/C$35</f>
        <v>-0.97868633592840859</v>
      </c>
      <c r="P7" s="411">
        <f t="shared" ref="P7:P33" si="3">(D7-D$34)/D$35</f>
        <v>-0.71634233371075207</v>
      </c>
      <c r="Q7" s="411">
        <f t="shared" ref="Q7:Q33" si="4">(E7-E$34)/E$35</f>
        <v>-0.74514475982661521</v>
      </c>
      <c r="R7" s="411">
        <f t="shared" ref="R7:R33" si="5">(F7-F$34)/F$35</f>
        <v>-0.99343548559845352</v>
      </c>
      <c r="S7" s="411">
        <f t="shared" ref="S7:S33" si="6">(G7-G$34)/G$35</f>
        <v>-1.0179238797593295</v>
      </c>
      <c r="T7" s="411">
        <f t="shared" ref="T7:T33" si="7">(H7-H$34)/H$35</f>
        <v>-0.96681263501184522</v>
      </c>
      <c r="U7" s="411">
        <f t="shared" ref="U7:U33" si="8">(I7-I$34)/I$35</f>
        <v>-1.0934804459977381</v>
      </c>
      <c r="V7" s="411">
        <f t="shared" ref="V7:V33" si="9">(J7-J$34)/J$35</f>
        <v>-0.97732186569022395</v>
      </c>
      <c r="W7" s="411">
        <f t="shared" ref="W7:W33" si="10">(K7-K$34)/K$35</f>
        <v>-1.3984138503998227</v>
      </c>
    </row>
    <row r="8" spans="1:23" ht="14.4">
      <c r="A8" s="410" t="s">
        <v>6</v>
      </c>
      <c r="B8" s="411">
        <v>18.8</v>
      </c>
      <c r="C8" s="411">
        <v>18.399999999999999</v>
      </c>
      <c r="D8" s="411">
        <v>17.600000000000001</v>
      </c>
      <c r="E8" s="411">
        <v>18.7</v>
      </c>
      <c r="F8" s="411">
        <v>16.5</v>
      </c>
      <c r="G8" s="411">
        <v>15.3</v>
      </c>
      <c r="H8" s="411">
        <v>14.3</v>
      </c>
      <c r="I8" s="411">
        <v>14.9</v>
      </c>
      <c r="J8" s="411">
        <v>13.7</v>
      </c>
      <c r="K8" s="410" t="s">
        <v>69</v>
      </c>
      <c r="M8" s="410" t="s">
        <v>6</v>
      </c>
      <c r="N8" s="411">
        <f t="shared" si="1"/>
        <v>-0.52740284212379318</v>
      </c>
      <c r="O8" s="411">
        <f t="shared" si="2"/>
        <v>-0.56110525075035844</v>
      </c>
      <c r="P8" s="411">
        <f t="shared" si="3"/>
        <v>-0.57516537743199003</v>
      </c>
      <c r="Q8" s="411">
        <f t="shared" si="4"/>
        <v>-0.30663324031225997</v>
      </c>
      <c r="R8" s="411">
        <f t="shared" si="5"/>
        <v>-0.35924741119488096</v>
      </c>
      <c r="S8" s="411">
        <f t="shared" si="6"/>
        <v>-0.47553104511777161</v>
      </c>
      <c r="T8" s="411">
        <f t="shared" si="7"/>
        <v>-0.55960051143589462</v>
      </c>
      <c r="U8" s="411">
        <f t="shared" si="8"/>
        <v>-0.43016049471974821</v>
      </c>
      <c r="V8" s="411">
        <f t="shared" si="9"/>
        <v>-0.59162754237343373</v>
      </c>
      <c r="W8" s="411" t="e">
        <f t="shared" si="10"/>
        <v>#VALUE!</v>
      </c>
    </row>
    <row r="9" spans="1:23" ht="14.4">
      <c r="A9" s="410" t="s">
        <v>7</v>
      </c>
      <c r="B9" s="411">
        <v>18.399999999999999</v>
      </c>
      <c r="C9" s="411">
        <v>19.899999999999999</v>
      </c>
      <c r="D9" s="411">
        <v>18.399999999999999</v>
      </c>
      <c r="E9" s="411">
        <v>19.399999999999999</v>
      </c>
      <c r="F9" s="411">
        <v>18.7</v>
      </c>
      <c r="G9" s="411">
        <v>18.600000000000001</v>
      </c>
      <c r="H9" s="411">
        <v>17.100000000000001</v>
      </c>
      <c r="I9" s="411">
        <v>15.6</v>
      </c>
      <c r="J9" s="411">
        <v>16.399999999999999</v>
      </c>
      <c r="K9" s="411">
        <v>16.5</v>
      </c>
      <c r="M9" s="410" t="s">
        <v>7</v>
      </c>
      <c r="N9" s="411">
        <f t="shared" si="1"/>
        <v>-0.60411598279634537</v>
      </c>
      <c r="O9" s="411">
        <f t="shared" si="2"/>
        <v>-0.31055659964352816</v>
      </c>
      <c r="P9" s="411">
        <f t="shared" si="3"/>
        <v>-0.41382028454197761</v>
      </c>
      <c r="Q9" s="411">
        <f t="shared" si="4"/>
        <v>-0.18385001484824065</v>
      </c>
      <c r="R9" s="411">
        <f t="shared" si="5"/>
        <v>2.8311967607302171E-2</v>
      </c>
      <c r="S9" s="411">
        <f t="shared" si="6"/>
        <v>0.10185487562969316</v>
      </c>
      <c r="T9" s="411">
        <f t="shared" si="7"/>
        <v>-6.3864013169519895E-2</v>
      </c>
      <c r="U9" s="411">
        <f t="shared" si="8"/>
        <v>-0.30796997737906601</v>
      </c>
      <c r="V9" s="411">
        <f t="shared" si="9"/>
        <v>-7.0940205895766953E-2</v>
      </c>
      <c r="W9" s="411">
        <f t="shared" si="10"/>
        <v>0.24110583627583146</v>
      </c>
    </row>
    <row r="10" spans="1:23" ht="14.4">
      <c r="A10" s="410" t="s">
        <v>72</v>
      </c>
      <c r="B10" s="411">
        <v>28.9</v>
      </c>
      <c r="C10" s="411">
        <v>27.1</v>
      </c>
      <c r="D10" s="411">
        <v>26.3</v>
      </c>
      <c r="E10" s="411">
        <v>25.8</v>
      </c>
      <c r="F10" s="411">
        <v>25.7</v>
      </c>
      <c r="G10" s="411">
        <v>25.8</v>
      </c>
      <c r="H10" s="411">
        <v>26.1</v>
      </c>
      <c r="I10" s="411">
        <v>26.1</v>
      </c>
      <c r="J10" s="411">
        <v>25.9</v>
      </c>
      <c r="K10" s="410" t="s">
        <v>69</v>
      </c>
      <c r="M10" s="410" t="s">
        <v>72</v>
      </c>
      <c r="N10" s="411">
        <f t="shared" si="1"/>
        <v>1.4096039598581402</v>
      </c>
      <c r="O10" s="411">
        <f t="shared" si="2"/>
        <v>0.89207692566925767</v>
      </c>
      <c r="P10" s="411">
        <f t="shared" si="3"/>
        <v>1.1794625077469014</v>
      </c>
      <c r="Q10" s="411">
        <f t="shared" si="4"/>
        <v>0.93873947510850908</v>
      </c>
      <c r="R10" s="411">
        <f t="shared" si="5"/>
        <v>1.261455445614249</v>
      </c>
      <c r="S10" s="411">
        <f t="shared" si="6"/>
        <v>1.3616059754423431</v>
      </c>
      <c r="T10" s="411">
        <f t="shared" si="7"/>
        <v>1.5295747312581127</v>
      </c>
      <c r="U10" s="411">
        <f t="shared" si="8"/>
        <v>1.5248877827311691</v>
      </c>
      <c r="V10" s="411">
        <f t="shared" si="9"/>
        <v>1.7611078298589868</v>
      </c>
      <c r="W10" s="411" t="e">
        <f t="shared" si="10"/>
        <v>#VALUE!</v>
      </c>
    </row>
    <row r="11" spans="1:23" ht="14.4">
      <c r="A11" s="410" t="s">
        <v>9</v>
      </c>
      <c r="B11" s="411">
        <v>22.4</v>
      </c>
      <c r="C11" s="411">
        <v>22.8</v>
      </c>
      <c r="D11" s="411">
        <v>18</v>
      </c>
      <c r="E11" s="411">
        <v>12.7</v>
      </c>
      <c r="F11" s="411">
        <v>11</v>
      </c>
      <c r="G11" s="411">
        <v>12.7</v>
      </c>
      <c r="H11" s="411">
        <v>12.8</v>
      </c>
      <c r="I11" s="411">
        <v>10.8</v>
      </c>
      <c r="J11" s="411">
        <v>10.5</v>
      </c>
      <c r="K11" s="410" t="s">
        <v>69</v>
      </c>
      <c r="M11" s="410" t="s">
        <v>9</v>
      </c>
      <c r="N11" s="411">
        <f t="shared" si="1"/>
        <v>0.16301542392917293</v>
      </c>
      <c r="O11" s="411">
        <f t="shared" si="2"/>
        <v>0.17383745916301072</v>
      </c>
      <c r="P11" s="411">
        <f t="shared" si="3"/>
        <v>-0.49449283098698382</v>
      </c>
      <c r="Q11" s="411">
        <f t="shared" si="4"/>
        <v>-1.3590608871467125</v>
      </c>
      <c r="R11" s="411">
        <f t="shared" si="5"/>
        <v>-1.3281458582003391</v>
      </c>
      <c r="S11" s="411">
        <f t="shared" si="6"/>
        <v>-0.93044116449456216</v>
      </c>
      <c r="T11" s="411">
        <f t="shared" si="7"/>
        <v>-0.82517363550716671</v>
      </c>
      <c r="U11" s="411">
        <f t="shared" si="8"/>
        <v>-1.145847810572316</v>
      </c>
      <c r="V11" s="411">
        <f t="shared" si="9"/>
        <v>-1.2087384596802979</v>
      </c>
      <c r="W11" s="411" t="e">
        <f t="shared" si="10"/>
        <v>#VALUE!</v>
      </c>
    </row>
    <row r="12" spans="1:23" ht="14.4">
      <c r="A12" s="410" t="s">
        <v>32</v>
      </c>
      <c r="B12" s="411">
        <v>14.5</v>
      </c>
      <c r="C12" s="411">
        <v>13</v>
      </c>
      <c r="D12" s="411">
        <v>12</v>
      </c>
      <c r="E12" s="411">
        <v>10.4</v>
      </c>
      <c r="F12" s="411">
        <v>9.5</v>
      </c>
      <c r="G12" s="411">
        <v>9.3000000000000007</v>
      </c>
      <c r="H12" s="411">
        <v>9</v>
      </c>
      <c r="I12" s="411">
        <v>9.4</v>
      </c>
      <c r="J12" s="411">
        <v>9.1</v>
      </c>
      <c r="K12" s="410" t="s">
        <v>69</v>
      </c>
      <c r="M12" s="410" t="s">
        <v>32</v>
      </c>
      <c r="N12" s="411">
        <f t="shared" si="1"/>
        <v>-1.3520691043537256</v>
      </c>
      <c r="O12" s="411">
        <f t="shared" si="2"/>
        <v>-1.4630803947349473</v>
      </c>
      <c r="P12" s="411">
        <f t="shared" si="3"/>
        <v>-1.7045810276620816</v>
      </c>
      <c r="Q12" s="411">
        <f t="shared" si="4"/>
        <v>-1.7624914850999192</v>
      </c>
      <c r="R12" s="411">
        <f t="shared" si="5"/>
        <v>-1.5923908892018277</v>
      </c>
      <c r="S12" s="411">
        <f t="shared" si="6"/>
        <v>-1.52532362829498</v>
      </c>
      <c r="T12" s="411">
        <f t="shared" si="7"/>
        <v>-1.4979588831543895</v>
      </c>
      <c r="U12" s="411">
        <f t="shared" si="8"/>
        <v>-1.3902288452536808</v>
      </c>
      <c r="V12" s="411">
        <f t="shared" si="9"/>
        <v>-1.4787244860020512</v>
      </c>
      <c r="W12" s="411" t="e">
        <f t="shared" si="10"/>
        <v>#VALUE!</v>
      </c>
    </row>
    <row r="13" spans="1:23" ht="14.4">
      <c r="A13" s="410" t="s">
        <v>30</v>
      </c>
      <c r="B13" s="411">
        <v>19.899999999999999</v>
      </c>
      <c r="C13" s="411">
        <v>21.7</v>
      </c>
      <c r="D13" s="411">
        <v>22.3</v>
      </c>
      <c r="E13" s="411">
        <v>23.5</v>
      </c>
      <c r="F13" s="411">
        <v>23.2</v>
      </c>
      <c r="G13" s="411">
        <v>25.1</v>
      </c>
      <c r="H13" s="411">
        <v>25.1</v>
      </c>
      <c r="I13" s="411">
        <v>24.2</v>
      </c>
      <c r="J13" s="411">
        <v>19.7</v>
      </c>
      <c r="K13" s="410" t="s">
        <v>69</v>
      </c>
      <c r="M13" s="410" t="s">
        <v>30</v>
      </c>
      <c r="N13" s="411">
        <f t="shared" si="1"/>
        <v>-0.31644170527427606</v>
      </c>
      <c r="O13" s="411">
        <f t="shared" si="2"/>
        <v>-9.8982183153317298E-3</v>
      </c>
      <c r="P13" s="411">
        <f t="shared" si="3"/>
        <v>0.37273704329683638</v>
      </c>
      <c r="Q13" s="411">
        <f t="shared" si="4"/>
        <v>0.53530887715530218</v>
      </c>
      <c r="R13" s="411">
        <f t="shared" si="5"/>
        <v>0.82104706061176791</v>
      </c>
      <c r="S13" s="411">
        <f t="shared" si="6"/>
        <v>1.2391301740716689</v>
      </c>
      <c r="T13" s="411">
        <f t="shared" si="7"/>
        <v>1.3525259818772646</v>
      </c>
      <c r="U13" s="411">
        <f t="shared" si="8"/>
        <v>1.1932278070921738</v>
      </c>
      <c r="V13" s="411">
        <f t="shared" si="9"/>
        <v>0.56545542757693712</v>
      </c>
      <c r="W13" s="411" t="e">
        <f t="shared" si="10"/>
        <v>#VALUE!</v>
      </c>
    </row>
    <row r="14" spans="1:23" ht="14.4">
      <c r="A14" s="410" t="s">
        <v>10</v>
      </c>
      <c r="B14" s="411">
        <v>26.5</v>
      </c>
      <c r="C14" s="411">
        <v>25.6</v>
      </c>
      <c r="D14" s="411">
        <v>22</v>
      </c>
      <c r="E14" s="411">
        <v>22.4</v>
      </c>
      <c r="F14" s="411">
        <v>18.399999999999999</v>
      </c>
      <c r="G14" s="411">
        <v>15.6</v>
      </c>
      <c r="H14" s="411">
        <v>15</v>
      </c>
      <c r="I14" s="411">
        <v>18.3</v>
      </c>
      <c r="J14" s="411">
        <v>15.9</v>
      </c>
      <c r="K14" s="411">
        <v>15.7</v>
      </c>
      <c r="M14" s="410" t="s">
        <v>10</v>
      </c>
      <c r="N14" s="411">
        <f t="shared" si="1"/>
        <v>0.94932511582282952</v>
      </c>
      <c r="O14" s="411">
        <f t="shared" si="2"/>
        <v>0.64152827456242734</v>
      </c>
      <c r="P14" s="411">
        <f t="shared" si="3"/>
        <v>0.31223263346308133</v>
      </c>
      <c r="Q14" s="411">
        <f t="shared" si="4"/>
        <v>0.34236380856898563</v>
      </c>
      <c r="R14" s="411">
        <f t="shared" si="5"/>
        <v>-2.4537038592995674E-2</v>
      </c>
      <c r="S14" s="411">
        <f t="shared" si="6"/>
        <v>-0.42304141595891137</v>
      </c>
      <c r="T14" s="411">
        <f t="shared" si="7"/>
        <v>-0.43566638686930109</v>
      </c>
      <c r="U14" s="411">
        <f t="shared" si="8"/>
        <v>0.16333630379213737</v>
      </c>
      <c r="V14" s="411">
        <f t="shared" si="9"/>
        <v>-0.16736378672496419</v>
      </c>
      <c r="W14" s="411">
        <f t="shared" si="10"/>
        <v>4.822116725516612E-2</v>
      </c>
    </row>
    <row r="15" spans="1:23" ht="14.4">
      <c r="A15" s="410" t="s">
        <v>11</v>
      </c>
      <c r="B15" s="411">
        <v>19.5</v>
      </c>
      <c r="C15" s="411">
        <v>19</v>
      </c>
      <c r="D15" s="411">
        <v>17.8</v>
      </c>
      <c r="E15" s="411">
        <v>18.899999999999999</v>
      </c>
      <c r="F15" s="411">
        <v>18.5</v>
      </c>
      <c r="G15" s="411">
        <v>18.5</v>
      </c>
      <c r="H15" s="411">
        <v>17</v>
      </c>
      <c r="I15" s="411">
        <v>16.2</v>
      </c>
      <c r="J15" s="411">
        <v>16.899999999999999</v>
      </c>
      <c r="K15" s="410" t="s">
        <v>69</v>
      </c>
      <c r="M15" s="410" t="s">
        <v>11</v>
      </c>
      <c r="N15" s="411">
        <f t="shared" si="1"/>
        <v>-0.39315484594682759</v>
      </c>
      <c r="O15" s="411">
        <f t="shared" si="2"/>
        <v>-0.46088579030762611</v>
      </c>
      <c r="P15" s="411">
        <f t="shared" si="3"/>
        <v>-0.53482910420948693</v>
      </c>
      <c r="Q15" s="411">
        <f t="shared" si="4"/>
        <v>-0.27155231875111169</v>
      </c>
      <c r="R15" s="411">
        <f t="shared" si="5"/>
        <v>-6.9207031928961837E-3</v>
      </c>
      <c r="S15" s="411">
        <f t="shared" si="6"/>
        <v>8.4358332576739428E-2</v>
      </c>
      <c r="T15" s="411">
        <f t="shared" si="7"/>
        <v>-8.1568888107604945E-2</v>
      </c>
      <c r="U15" s="411">
        <f t="shared" si="8"/>
        <v>-0.20323524822990982</v>
      </c>
      <c r="V15" s="411">
        <f t="shared" si="9"/>
        <v>2.548337493343061E-2</v>
      </c>
      <c r="W15" s="411" t="e">
        <f t="shared" si="10"/>
        <v>#VALUE!</v>
      </c>
    </row>
    <row r="16" spans="1:23" ht="14.4">
      <c r="A16" s="410" t="s">
        <v>46</v>
      </c>
      <c r="B16" s="410" t="s">
        <v>69</v>
      </c>
      <c r="C16" s="410" t="s">
        <v>69</v>
      </c>
      <c r="D16" s="410" t="s">
        <v>69</v>
      </c>
      <c r="E16" s="410" t="s">
        <v>69</v>
      </c>
      <c r="F16" s="411">
        <v>12.2</v>
      </c>
      <c r="G16" s="411">
        <v>11</v>
      </c>
      <c r="H16" s="411">
        <v>10.1</v>
      </c>
      <c r="I16" s="411">
        <v>10</v>
      </c>
      <c r="J16" s="411">
        <v>8.9</v>
      </c>
      <c r="K16" s="410" t="s">
        <v>69</v>
      </c>
      <c r="M16" s="410" t="s">
        <v>46</v>
      </c>
      <c r="N16" s="411" t="e">
        <f t="shared" si="1"/>
        <v>#VALUE!</v>
      </c>
      <c r="O16" s="411" t="e">
        <f t="shared" si="2"/>
        <v>#VALUE!</v>
      </c>
      <c r="P16" s="411" t="e">
        <f t="shared" si="3"/>
        <v>#VALUE!</v>
      </c>
      <c r="Q16" s="411" t="e">
        <f t="shared" si="4"/>
        <v>#VALUE!</v>
      </c>
      <c r="R16" s="411">
        <f t="shared" si="5"/>
        <v>-1.1167498333991484</v>
      </c>
      <c r="S16" s="411">
        <f t="shared" si="6"/>
        <v>-1.2278823963947711</v>
      </c>
      <c r="T16" s="411">
        <f t="shared" si="7"/>
        <v>-1.3032052588354566</v>
      </c>
      <c r="U16" s="411">
        <f t="shared" si="8"/>
        <v>-1.2854941161045246</v>
      </c>
      <c r="V16" s="411">
        <f t="shared" si="9"/>
        <v>-1.5172939183337302</v>
      </c>
      <c r="W16" s="411" t="e">
        <f t="shared" si="10"/>
        <v>#VALUE!</v>
      </c>
    </row>
    <row r="17" spans="1:23" ht="14.4">
      <c r="A17" s="410" t="s">
        <v>12</v>
      </c>
      <c r="B17" s="411">
        <v>25</v>
      </c>
      <c r="C17" s="411">
        <v>25.2</v>
      </c>
      <c r="D17" s="411">
        <v>24.3</v>
      </c>
      <c r="E17" s="411">
        <v>26.1</v>
      </c>
      <c r="F17" s="411">
        <v>22.3</v>
      </c>
      <c r="G17" s="411">
        <v>20.8</v>
      </c>
      <c r="H17" s="411">
        <v>17.899999999999999</v>
      </c>
      <c r="I17" s="411">
        <v>18.100000000000001</v>
      </c>
      <c r="J17" s="411">
        <v>17.600000000000001</v>
      </c>
      <c r="K17" s="410" t="s">
        <v>69</v>
      </c>
      <c r="M17" s="410" t="s">
        <v>12</v>
      </c>
      <c r="N17" s="411">
        <f t="shared" si="1"/>
        <v>0.6616508383007601</v>
      </c>
      <c r="O17" s="411">
        <f t="shared" si="2"/>
        <v>0.57471530093393897</v>
      </c>
      <c r="P17" s="411">
        <f t="shared" si="3"/>
        <v>0.77609977552186893</v>
      </c>
      <c r="Q17" s="411">
        <f t="shared" si="4"/>
        <v>0.99136085745023184</v>
      </c>
      <c r="R17" s="411">
        <f t="shared" si="5"/>
        <v>0.66250004201087509</v>
      </c>
      <c r="S17" s="411">
        <f t="shared" si="6"/>
        <v>0.48677882279466944</v>
      </c>
      <c r="T17" s="411">
        <f t="shared" si="7"/>
        <v>7.7774986335158058E-2</v>
      </c>
      <c r="U17" s="411">
        <f t="shared" si="8"/>
        <v>0.12842472740908542</v>
      </c>
      <c r="V17" s="411">
        <f t="shared" si="9"/>
        <v>0.16047638809430775</v>
      </c>
      <c r="W17" s="411" t="e">
        <f t="shared" si="10"/>
        <v>#VALUE!</v>
      </c>
    </row>
    <row r="18" spans="1:23" ht="14.4">
      <c r="A18" s="410" t="s">
        <v>13</v>
      </c>
      <c r="B18" s="411">
        <v>36</v>
      </c>
      <c r="C18" s="411">
        <v>36.799999999999997</v>
      </c>
      <c r="D18" s="411">
        <v>29.7</v>
      </c>
      <c r="E18" s="411">
        <v>30.6</v>
      </c>
      <c r="F18" s="411">
        <v>29</v>
      </c>
      <c r="G18" s="411">
        <v>27.5</v>
      </c>
      <c r="H18" s="411">
        <v>25.7</v>
      </c>
      <c r="I18" s="411">
        <v>26.2</v>
      </c>
      <c r="J18" s="411">
        <v>19.2</v>
      </c>
      <c r="K18" s="410" t="s">
        <v>69</v>
      </c>
      <c r="M18" s="410" t="s">
        <v>13</v>
      </c>
      <c r="N18" s="411">
        <f t="shared" si="1"/>
        <v>2.7712622067959356</v>
      </c>
      <c r="O18" s="411">
        <f t="shared" si="2"/>
        <v>2.5122915361600926</v>
      </c>
      <c r="P18" s="411">
        <f t="shared" si="3"/>
        <v>1.8651791525294565</v>
      </c>
      <c r="Q18" s="411">
        <f t="shared" si="4"/>
        <v>1.7806815925760713</v>
      </c>
      <c r="R18" s="411">
        <f t="shared" si="5"/>
        <v>1.8427945138175239</v>
      </c>
      <c r="S18" s="411">
        <f t="shared" si="6"/>
        <v>1.659047207342552</v>
      </c>
      <c r="T18" s="411">
        <f t="shared" si="7"/>
        <v>1.458755231505773</v>
      </c>
      <c r="U18" s="411">
        <f t="shared" si="8"/>
        <v>1.5423435709226947</v>
      </c>
      <c r="V18" s="411">
        <f t="shared" si="9"/>
        <v>0.46903184674773957</v>
      </c>
      <c r="W18" s="411" t="e">
        <f t="shared" si="10"/>
        <v>#VALUE!</v>
      </c>
    </row>
    <row r="19" spans="1:23" ht="14.4">
      <c r="A19" s="410" t="s">
        <v>14</v>
      </c>
      <c r="B19" s="411">
        <v>21.4</v>
      </c>
      <c r="C19" s="411">
        <v>20.399999999999999</v>
      </c>
      <c r="D19" s="411">
        <v>20.6</v>
      </c>
      <c r="E19" s="411">
        <v>19.3</v>
      </c>
      <c r="F19" s="411">
        <v>17.5</v>
      </c>
      <c r="G19" s="411">
        <v>15.9</v>
      </c>
      <c r="H19" s="411">
        <v>15.4</v>
      </c>
      <c r="I19" s="411">
        <v>14.8</v>
      </c>
      <c r="J19" s="411">
        <v>15.3</v>
      </c>
      <c r="K19" s="411">
        <v>14.6</v>
      </c>
      <c r="M19" s="410" t="s">
        <v>14</v>
      </c>
      <c r="N19" s="411">
        <f t="shared" si="1"/>
        <v>-2.8767427752206667E-2</v>
      </c>
      <c r="O19" s="411">
        <f t="shared" si="2"/>
        <v>-0.22704038260791809</v>
      </c>
      <c r="P19" s="411">
        <f t="shared" si="3"/>
        <v>2.9878720905558816E-2</v>
      </c>
      <c r="Q19" s="411">
        <f t="shared" si="4"/>
        <v>-0.20139047562881449</v>
      </c>
      <c r="R19" s="411">
        <f t="shared" si="5"/>
        <v>-0.18308405719388857</v>
      </c>
      <c r="S19" s="411">
        <f t="shared" si="6"/>
        <v>-0.3705517868000508</v>
      </c>
      <c r="T19" s="411">
        <f t="shared" si="7"/>
        <v>-0.36484688711696178</v>
      </c>
      <c r="U19" s="411">
        <f t="shared" si="8"/>
        <v>-0.4476162829112742</v>
      </c>
      <c r="V19" s="411">
        <f t="shared" si="9"/>
        <v>-0.2830720837200012</v>
      </c>
      <c r="W19" s="411">
        <f t="shared" si="10"/>
        <v>-0.2169952526482484</v>
      </c>
    </row>
    <row r="20" spans="1:23" ht="14.4">
      <c r="A20" s="410" t="s">
        <v>15</v>
      </c>
      <c r="B20" s="411">
        <v>20</v>
      </c>
      <c r="C20" s="411">
        <v>18.5</v>
      </c>
      <c r="D20" s="411">
        <v>16.399999999999999</v>
      </c>
      <c r="E20" s="411">
        <v>15.7</v>
      </c>
      <c r="F20" s="411">
        <v>13.8</v>
      </c>
      <c r="G20" s="411">
        <v>13.9</v>
      </c>
      <c r="H20" s="411">
        <v>13.3</v>
      </c>
      <c r="I20" s="411">
        <v>14.1</v>
      </c>
      <c r="J20" s="411">
        <v>14.4</v>
      </c>
      <c r="K20" s="410" t="s">
        <v>69</v>
      </c>
      <c r="M20" s="410" t="s">
        <v>15</v>
      </c>
      <c r="N20" s="411">
        <f t="shared" si="1"/>
        <v>-0.29726342010613782</v>
      </c>
      <c r="O20" s="411">
        <f t="shared" si="2"/>
        <v>-0.54440200734323618</v>
      </c>
      <c r="P20" s="411">
        <f t="shared" si="3"/>
        <v>-0.81718301676701022</v>
      </c>
      <c r="Q20" s="411">
        <f t="shared" si="4"/>
        <v>-0.83284706372948625</v>
      </c>
      <c r="R20" s="411">
        <f t="shared" si="5"/>
        <v>-0.83488846699756036</v>
      </c>
      <c r="S20" s="411">
        <f t="shared" si="6"/>
        <v>-0.72048264785912031</v>
      </c>
      <c r="T20" s="411">
        <f t="shared" si="7"/>
        <v>-0.73664926081674265</v>
      </c>
      <c r="U20" s="411">
        <f t="shared" si="8"/>
        <v>-0.56980680025195674</v>
      </c>
      <c r="V20" s="411">
        <f t="shared" si="9"/>
        <v>-0.45663452921255687</v>
      </c>
      <c r="W20" s="411" t="e">
        <f t="shared" si="10"/>
        <v>#VALUE!</v>
      </c>
    </row>
    <row r="21" spans="1:23" ht="14.4">
      <c r="A21" s="410" t="s">
        <v>16</v>
      </c>
      <c r="B21" s="411">
        <v>22.5</v>
      </c>
      <c r="C21" s="411">
        <v>22</v>
      </c>
      <c r="D21" s="411">
        <v>20</v>
      </c>
      <c r="E21" s="411">
        <v>21.2</v>
      </c>
      <c r="F21" s="411">
        <v>16.7</v>
      </c>
      <c r="G21" s="411">
        <v>14.6</v>
      </c>
      <c r="H21" s="411">
        <v>17</v>
      </c>
      <c r="I21" s="411">
        <v>18.5</v>
      </c>
      <c r="J21" s="411">
        <v>19.100000000000001</v>
      </c>
      <c r="K21" s="410" t="s">
        <v>69</v>
      </c>
      <c r="M21" s="410" t="s">
        <v>16</v>
      </c>
      <c r="N21" s="411">
        <f t="shared" si="1"/>
        <v>0.18219370909731114</v>
      </c>
      <c r="O21" s="411">
        <f t="shared" si="2"/>
        <v>4.0211511906034447E-2</v>
      </c>
      <c r="P21" s="411">
        <f t="shared" si="3"/>
        <v>-9.1130098761951245E-2</v>
      </c>
      <c r="Q21" s="411">
        <f t="shared" si="4"/>
        <v>0.13187827920209524</v>
      </c>
      <c r="R21" s="411">
        <f t="shared" si="5"/>
        <v>-0.32401474039468264</v>
      </c>
      <c r="S21" s="411">
        <f t="shared" si="6"/>
        <v>-0.59800684648844615</v>
      </c>
      <c r="T21" s="411">
        <f t="shared" si="7"/>
        <v>-8.1568888107604945E-2</v>
      </c>
      <c r="U21" s="411">
        <f t="shared" si="8"/>
        <v>0.19824788017518935</v>
      </c>
      <c r="V21" s="411">
        <f t="shared" si="9"/>
        <v>0.44974713058190047</v>
      </c>
      <c r="W21" s="411" t="e">
        <f t="shared" si="10"/>
        <v>#VALUE!</v>
      </c>
    </row>
    <row r="22" spans="1:23" ht="14.4">
      <c r="A22" s="410" t="s">
        <v>17</v>
      </c>
      <c r="B22" s="411">
        <v>17.100000000000001</v>
      </c>
      <c r="C22" s="411">
        <v>14.8</v>
      </c>
      <c r="D22" s="411">
        <v>12.2</v>
      </c>
      <c r="E22" s="411">
        <v>13.2</v>
      </c>
      <c r="F22" s="411">
        <v>11.4</v>
      </c>
      <c r="G22" s="411">
        <v>9.9</v>
      </c>
      <c r="H22" s="411">
        <v>10.1</v>
      </c>
      <c r="I22" s="411">
        <v>12.8</v>
      </c>
      <c r="J22" s="411">
        <v>13.8</v>
      </c>
      <c r="K22" s="411">
        <v>13.7</v>
      </c>
      <c r="M22" s="410" t="s">
        <v>17</v>
      </c>
      <c r="N22" s="411">
        <f t="shared" si="1"/>
        <v>-0.85343368998213831</v>
      </c>
      <c r="O22" s="411">
        <f t="shared" si="2"/>
        <v>-1.1624220134067507</v>
      </c>
      <c r="P22" s="411">
        <f t="shared" si="3"/>
        <v>-1.6642447544395784</v>
      </c>
      <c r="Q22" s="411">
        <f t="shared" si="4"/>
        <v>-1.2713585832438414</v>
      </c>
      <c r="R22" s="411">
        <f t="shared" si="5"/>
        <v>-1.2576805165999421</v>
      </c>
      <c r="S22" s="411">
        <f t="shared" si="6"/>
        <v>-1.4203443699772593</v>
      </c>
      <c r="T22" s="411">
        <f t="shared" si="7"/>
        <v>-1.3032052588354566</v>
      </c>
      <c r="U22" s="411">
        <f t="shared" si="8"/>
        <v>-0.7967320467417951</v>
      </c>
      <c r="V22" s="411">
        <f t="shared" si="9"/>
        <v>-0.57234282620759391</v>
      </c>
      <c r="W22" s="411">
        <f t="shared" si="10"/>
        <v>-0.4339905052964968</v>
      </c>
    </row>
    <row r="23" spans="1:23" ht="14.4">
      <c r="A23" s="410" t="s">
        <v>18</v>
      </c>
      <c r="B23" s="411">
        <v>25.9</v>
      </c>
      <c r="C23" s="411">
        <v>24.1</v>
      </c>
      <c r="D23" s="411">
        <v>24.5</v>
      </c>
      <c r="E23" s="411">
        <v>28.2</v>
      </c>
      <c r="F23" s="411">
        <v>27.5</v>
      </c>
      <c r="G23" s="411">
        <v>30.1</v>
      </c>
      <c r="H23" s="411">
        <v>29.7</v>
      </c>
      <c r="I23" s="411">
        <v>31.2</v>
      </c>
      <c r="J23" s="411">
        <v>30.3</v>
      </c>
      <c r="K23" s="410" t="s">
        <v>69</v>
      </c>
      <c r="M23" s="410" t="s">
        <v>18</v>
      </c>
      <c r="N23" s="411">
        <f t="shared" si="1"/>
        <v>0.83425540481400151</v>
      </c>
      <c r="O23" s="411">
        <f t="shared" si="2"/>
        <v>0.39097962345559706</v>
      </c>
      <c r="P23" s="411">
        <f t="shared" si="3"/>
        <v>0.81643604874437203</v>
      </c>
      <c r="Q23" s="411">
        <f t="shared" si="4"/>
        <v>1.3597105338422899</v>
      </c>
      <c r="R23" s="411">
        <f t="shared" si="5"/>
        <v>1.5785494828160354</v>
      </c>
      <c r="S23" s="411">
        <f t="shared" si="6"/>
        <v>2.1139573267193428</v>
      </c>
      <c r="T23" s="411">
        <f t="shared" si="7"/>
        <v>2.1669502290291653</v>
      </c>
      <c r="U23" s="411">
        <f t="shared" si="8"/>
        <v>2.4151329804989969</v>
      </c>
      <c r="V23" s="411">
        <f t="shared" si="9"/>
        <v>2.6096353411559257</v>
      </c>
      <c r="W23" s="411" t="e">
        <f t="shared" si="10"/>
        <v>#VALUE!</v>
      </c>
    </row>
    <row r="24" spans="1:23" ht="14.4">
      <c r="A24" s="410" t="s">
        <v>19</v>
      </c>
      <c r="B24" s="411">
        <v>31.3</v>
      </c>
      <c r="C24" s="411">
        <v>32.1</v>
      </c>
      <c r="D24" s="411">
        <v>29.3</v>
      </c>
      <c r="E24" s="411">
        <v>25.3</v>
      </c>
      <c r="F24" s="411">
        <v>23.6</v>
      </c>
      <c r="G24" s="411">
        <v>23.6</v>
      </c>
      <c r="H24" s="411">
        <v>24.2</v>
      </c>
      <c r="I24" s="411">
        <v>24.1</v>
      </c>
      <c r="J24" s="411">
        <v>25</v>
      </c>
      <c r="K24" s="411">
        <v>24.7</v>
      </c>
      <c r="M24" s="410" t="s">
        <v>19</v>
      </c>
      <c r="N24" s="411">
        <f t="shared" si="1"/>
        <v>1.8698828038934516</v>
      </c>
      <c r="O24" s="411">
        <f t="shared" si="2"/>
        <v>1.7272390960253585</v>
      </c>
      <c r="P24" s="411">
        <f t="shared" si="3"/>
        <v>1.7845066060844503</v>
      </c>
      <c r="Q24" s="411">
        <f t="shared" si="4"/>
        <v>0.85103717120563804</v>
      </c>
      <c r="R24" s="411">
        <f t="shared" si="5"/>
        <v>0.89151240221216532</v>
      </c>
      <c r="S24" s="411">
        <f t="shared" si="6"/>
        <v>0.97668202827736683</v>
      </c>
      <c r="T24" s="411">
        <f t="shared" si="7"/>
        <v>1.193182107434501</v>
      </c>
      <c r="U24" s="411">
        <f t="shared" si="8"/>
        <v>1.1757720189006482</v>
      </c>
      <c r="V24" s="411">
        <f t="shared" si="9"/>
        <v>1.5875453843664316</v>
      </c>
      <c r="W24" s="411">
        <f t="shared" si="10"/>
        <v>2.2181736937376493</v>
      </c>
    </row>
    <row r="25" spans="1:23" ht="14.4">
      <c r="A25" s="410" t="s">
        <v>20</v>
      </c>
      <c r="B25" s="411">
        <v>18.7</v>
      </c>
      <c r="C25" s="411">
        <v>19.8</v>
      </c>
      <c r="D25" s="411">
        <v>21.6</v>
      </c>
      <c r="E25" s="411">
        <v>20.9</v>
      </c>
      <c r="F25" s="411">
        <v>21</v>
      </c>
      <c r="G25" s="411">
        <v>19.2</v>
      </c>
      <c r="H25" s="411">
        <v>19.5</v>
      </c>
      <c r="I25" s="411">
        <v>18.899999999999999</v>
      </c>
      <c r="J25" s="411">
        <v>17.5</v>
      </c>
      <c r="K25" s="411">
        <v>17.5</v>
      </c>
      <c r="M25" s="410" t="s">
        <v>20</v>
      </c>
      <c r="N25" s="411">
        <f t="shared" si="1"/>
        <v>-0.54658112729193142</v>
      </c>
      <c r="O25" s="411">
        <f t="shared" si="2"/>
        <v>-0.32725984305064987</v>
      </c>
      <c r="P25" s="411">
        <f t="shared" si="3"/>
        <v>0.23156008701807509</v>
      </c>
      <c r="Q25" s="411">
        <f t="shared" si="4"/>
        <v>7.9256896860372489E-2</v>
      </c>
      <c r="R25" s="411">
        <f t="shared" si="5"/>
        <v>0.4334876818095848</v>
      </c>
      <c r="S25" s="411">
        <f t="shared" si="6"/>
        <v>0.20683413394741362</v>
      </c>
      <c r="T25" s="411">
        <f t="shared" si="7"/>
        <v>0.36105298534451519</v>
      </c>
      <c r="U25" s="411">
        <f t="shared" si="8"/>
        <v>0.26807103294129331</v>
      </c>
      <c r="V25" s="411">
        <f t="shared" si="9"/>
        <v>0.14119167192846796</v>
      </c>
      <c r="W25" s="411">
        <f t="shared" si="10"/>
        <v>0.48221167255166292</v>
      </c>
    </row>
    <row r="26" spans="1:23" ht="14.4">
      <c r="A26" s="410" t="s">
        <v>21</v>
      </c>
      <c r="B26" s="411">
        <v>19.7</v>
      </c>
      <c r="C26" s="411">
        <v>19.3</v>
      </c>
      <c r="D26" s="411">
        <v>18.7</v>
      </c>
      <c r="E26" s="411">
        <v>17.7</v>
      </c>
      <c r="F26" s="411">
        <v>16.2</v>
      </c>
      <c r="G26" s="411">
        <v>14.5</v>
      </c>
      <c r="H26" s="411">
        <v>14.2</v>
      </c>
      <c r="I26" s="411">
        <v>14</v>
      </c>
      <c r="J26" s="411">
        <v>13.4</v>
      </c>
      <c r="K26" s="410" t="s">
        <v>69</v>
      </c>
      <c r="M26" s="410" t="s">
        <v>21</v>
      </c>
      <c r="N26" s="411">
        <f t="shared" si="1"/>
        <v>-0.35479827561055183</v>
      </c>
      <c r="O26" s="411">
        <f t="shared" si="2"/>
        <v>-0.41077606008625994</v>
      </c>
      <c r="P26" s="411">
        <f t="shared" si="3"/>
        <v>-0.35331587470822257</v>
      </c>
      <c r="Q26" s="411">
        <f t="shared" si="4"/>
        <v>-0.48203784811800204</v>
      </c>
      <c r="R26" s="411">
        <f t="shared" si="5"/>
        <v>-0.41209641739517883</v>
      </c>
      <c r="S26" s="411">
        <f t="shared" si="6"/>
        <v>-0.61550338954139949</v>
      </c>
      <c r="T26" s="411">
        <f t="shared" si="7"/>
        <v>-0.57730538637397966</v>
      </c>
      <c r="U26" s="411">
        <f t="shared" si="8"/>
        <v>-0.58726258844348267</v>
      </c>
      <c r="V26" s="411">
        <f t="shared" si="9"/>
        <v>-0.64948169087095198</v>
      </c>
      <c r="W26" s="411" t="e">
        <f t="shared" si="10"/>
        <v>#VALUE!</v>
      </c>
    </row>
    <row r="27" spans="1:23" ht="14.4">
      <c r="A27" s="410" t="s">
        <v>38</v>
      </c>
      <c r="B27" s="411">
        <v>25.3</v>
      </c>
      <c r="C27" s="411">
        <v>27.5</v>
      </c>
      <c r="D27" s="411">
        <v>24.2</v>
      </c>
      <c r="E27" s="411">
        <v>23.9</v>
      </c>
      <c r="F27" s="411">
        <v>22.9</v>
      </c>
      <c r="G27" s="411">
        <v>23.1</v>
      </c>
      <c r="H27" s="411">
        <v>23.8</v>
      </c>
      <c r="I27" s="411">
        <v>22.7</v>
      </c>
      <c r="J27" s="411">
        <v>23.6</v>
      </c>
      <c r="K27" s="410" t="s">
        <v>69</v>
      </c>
      <c r="M27" s="410" t="s">
        <v>38</v>
      </c>
      <c r="N27" s="411">
        <f t="shared" si="1"/>
        <v>0.71918569380517416</v>
      </c>
      <c r="O27" s="411">
        <f t="shared" si="2"/>
        <v>0.95888989929774548</v>
      </c>
      <c r="P27" s="411">
        <f t="shared" si="3"/>
        <v>0.75593163891061699</v>
      </c>
      <c r="Q27" s="411">
        <f t="shared" si="4"/>
        <v>0.60547072027759874</v>
      </c>
      <c r="R27" s="411">
        <f t="shared" si="5"/>
        <v>0.76819805441147015</v>
      </c>
      <c r="S27" s="411">
        <f t="shared" si="6"/>
        <v>0.88919931301259947</v>
      </c>
      <c r="T27" s="411">
        <f t="shared" si="7"/>
        <v>1.122362607682162</v>
      </c>
      <c r="U27" s="411">
        <f t="shared" si="8"/>
        <v>0.93139098421928312</v>
      </c>
      <c r="V27" s="411">
        <f t="shared" si="9"/>
        <v>1.3175593580446785</v>
      </c>
      <c r="W27" s="411" t="e">
        <f t="shared" si="10"/>
        <v>#VALUE!</v>
      </c>
    </row>
    <row r="28" spans="1:23" ht="14.4">
      <c r="A28" s="410" t="s">
        <v>22</v>
      </c>
      <c r="B28" s="410" t="s">
        <v>69</v>
      </c>
      <c r="C28" s="411">
        <v>34.5</v>
      </c>
      <c r="D28" s="411">
        <v>31.3</v>
      </c>
      <c r="E28" s="411">
        <v>34.9</v>
      </c>
      <c r="F28" s="411">
        <v>31.5</v>
      </c>
      <c r="G28" s="411">
        <v>28</v>
      </c>
      <c r="H28" s="411">
        <v>27.1</v>
      </c>
      <c r="I28" s="411">
        <v>26.5</v>
      </c>
      <c r="J28" s="411">
        <v>23.4</v>
      </c>
      <c r="K28" s="410" t="s">
        <v>69</v>
      </c>
      <c r="M28" s="410" t="s">
        <v>22</v>
      </c>
      <c r="N28" s="411" t="e">
        <f t="shared" si="1"/>
        <v>#VALUE!</v>
      </c>
      <c r="O28" s="411">
        <f t="shared" si="2"/>
        <v>2.1281169377962867</v>
      </c>
      <c r="P28" s="411">
        <f t="shared" si="3"/>
        <v>2.1878693383094832</v>
      </c>
      <c r="Q28" s="411">
        <f t="shared" si="4"/>
        <v>2.5349214061407617</v>
      </c>
      <c r="R28" s="411">
        <f t="shared" si="5"/>
        <v>2.2832028988200048</v>
      </c>
      <c r="S28" s="411">
        <f t="shared" si="6"/>
        <v>1.7465299226073194</v>
      </c>
      <c r="T28" s="411">
        <f t="shared" si="7"/>
        <v>1.7066234806389609</v>
      </c>
      <c r="U28" s="411">
        <f t="shared" si="8"/>
        <v>1.5947109354972731</v>
      </c>
      <c r="V28" s="411">
        <f t="shared" si="9"/>
        <v>1.2789899257129991</v>
      </c>
      <c r="W28" s="411" t="e">
        <f t="shared" si="10"/>
        <v>#VALUE!</v>
      </c>
    </row>
    <row r="29" spans="1:23" ht="14.4">
      <c r="A29" s="410" t="s">
        <v>23</v>
      </c>
      <c r="B29" s="411">
        <v>17.5</v>
      </c>
      <c r="C29" s="411">
        <v>18.7</v>
      </c>
      <c r="D29" s="411">
        <v>18.7</v>
      </c>
      <c r="E29" s="411">
        <v>16.7</v>
      </c>
      <c r="F29" s="411">
        <v>16.5</v>
      </c>
      <c r="G29" s="411">
        <v>17.2</v>
      </c>
      <c r="H29" s="411">
        <v>13.8</v>
      </c>
      <c r="I29" s="411">
        <v>12.3</v>
      </c>
      <c r="J29" s="411">
        <v>13.2</v>
      </c>
      <c r="K29" s="411">
        <v>12.9</v>
      </c>
      <c r="M29" s="410" t="s">
        <v>23</v>
      </c>
      <c r="N29" s="411">
        <f t="shared" si="1"/>
        <v>-0.77672054930958678</v>
      </c>
      <c r="O29" s="411">
        <f t="shared" si="2"/>
        <v>-0.51099552052899233</v>
      </c>
      <c r="P29" s="411">
        <f t="shared" si="3"/>
        <v>-0.35331587470822257</v>
      </c>
      <c r="Q29" s="411">
        <f t="shared" si="4"/>
        <v>-0.65744245592374417</v>
      </c>
      <c r="R29" s="411">
        <f t="shared" si="5"/>
        <v>-0.35924741119488096</v>
      </c>
      <c r="S29" s="411">
        <f t="shared" si="6"/>
        <v>-0.14309672711165586</v>
      </c>
      <c r="T29" s="411">
        <f t="shared" si="7"/>
        <v>-0.64812488612631858</v>
      </c>
      <c r="U29" s="411">
        <f t="shared" si="8"/>
        <v>-0.88401098769942532</v>
      </c>
      <c r="V29" s="411">
        <f t="shared" si="9"/>
        <v>-0.68805112320263129</v>
      </c>
      <c r="W29" s="411">
        <f t="shared" si="10"/>
        <v>-0.62687517431716167</v>
      </c>
    </row>
    <row r="30" spans="1:23" ht="14.4">
      <c r="A30" s="410" t="s">
        <v>24</v>
      </c>
      <c r="B30" s="411">
        <v>19.399999999999999</v>
      </c>
      <c r="C30" s="411">
        <v>18.899999999999999</v>
      </c>
      <c r="D30" s="411">
        <v>19.3</v>
      </c>
      <c r="E30" s="411">
        <v>21.9</v>
      </c>
      <c r="F30" s="411">
        <v>18.3</v>
      </c>
      <c r="G30" s="411">
        <v>16.3</v>
      </c>
      <c r="H30" s="411">
        <v>16</v>
      </c>
      <c r="I30" s="411">
        <v>15.1</v>
      </c>
      <c r="J30" s="411">
        <v>14</v>
      </c>
      <c r="K30" s="410" t="s">
        <v>69</v>
      </c>
      <c r="M30" s="410" t="s">
        <v>24</v>
      </c>
      <c r="N30" s="411">
        <f t="shared" si="1"/>
        <v>-0.41233313111496583</v>
      </c>
      <c r="O30" s="411">
        <f t="shared" si="2"/>
        <v>-0.47758903371474837</v>
      </c>
      <c r="P30" s="411">
        <f t="shared" si="3"/>
        <v>-0.2323070550407125</v>
      </c>
      <c r="Q30" s="411">
        <f t="shared" si="4"/>
        <v>0.25466150466611459</v>
      </c>
      <c r="R30" s="411">
        <f t="shared" si="5"/>
        <v>-4.2153373993094538E-2</v>
      </c>
      <c r="S30" s="411">
        <f t="shared" si="6"/>
        <v>-0.30056561458823688</v>
      </c>
      <c r="T30" s="411">
        <f t="shared" si="7"/>
        <v>-0.25861763748845301</v>
      </c>
      <c r="U30" s="411">
        <f t="shared" si="8"/>
        <v>-0.39524891833669629</v>
      </c>
      <c r="V30" s="411">
        <f t="shared" si="9"/>
        <v>-0.53377339387591505</v>
      </c>
      <c r="W30" s="411" t="e">
        <f t="shared" si="10"/>
        <v>#VALUE!</v>
      </c>
    </row>
    <row r="31" spans="1:23" ht="14.4">
      <c r="A31" s="410" t="s">
        <v>25</v>
      </c>
      <c r="B31" s="411">
        <v>16.5</v>
      </c>
      <c r="C31" s="411">
        <v>16</v>
      </c>
      <c r="D31" s="411">
        <v>15.5</v>
      </c>
      <c r="E31" s="411">
        <v>14.9</v>
      </c>
      <c r="F31" s="411">
        <v>13</v>
      </c>
      <c r="G31" s="411">
        <v>13.1</v>
      </c>
      <c r="H31" s="411">
        <v>14.2</v>
      </c>
      <c r="I31" s="411">
        <v>13.4</v>
      </c>
      <c r="J31" s="411">
        <v>13</v>
      </c>
      <c r="K31" s="411">
        <v>11.7</v>
      </c>
      <c r="M31" s="410" t="s">
        <v>25</v>
      </c>
      <c r="N31" s="411">
        <f t="shared" si="1"/>
        <v>-0.96850340099096632</v>
      </c>
      <c r="O31" s="411">
        <f t="shared" si="2"/>
        <v>-0.96198309252128666</v>
      </c>
      <c r="P31" s="411">
        <f t="shared" si="3"/>
        <v>-0.99869624626827458</v>
      </c>
      <c r="Q31" s="411">
        <f t="shared" si="4"/>
        <v>-0.97317074997407971</v>
      </c>
      <c r="R31" s="411">
        <f t="shared" si="5"/>
        <v>-0.97581915019835441</v>
      </c>
      <c r="S31" s="411">
        <f t="shared" si="6"/>
        <v>-0.86045499228274824</v>
      </c>
      <c r="T31" s="411">
        <f t="shared" si="7"/>
        <v>-0.57730538637397966</v>
      </c>
      <c r="U31" s="411">
        <f t="shared" si="8"/>
        <v>-0.69199731759263894</v>
      </c>
      <c r="V31" s="411">
        <f t="shared" si="9"/>
        <v>-0.72662055553431015</v>
      </c>
      <c r="W31" s="411">
        <f t="shared" si="10"/>
        <v>-0.91620217784815972</v>
      </c>
    </row>
    <row r="32" spans="1:23" ht="14.4">
      <c r="A32" s="410" t="s">
        <v>26</v>
      </c>
      <c r="B32" s="411">
        <v>12.6</v>
      </c>
      <c r="C32" s="411">
        <v>12.7</v>
      </c>
      <c r="D32" s="411">
        <v>13.8</v>
      </c>
      <c r="E32" s="411">
        <v>13.7</v>
      </c>
      <c r="F32" s="411">
        <v>12.3</v>
      </c>
      <c r="G32" s="411">
        <v>13.2</v>
      </c>
      <c r="H32" s="411">
        <v>12.9</v>
      </c>
      <c r="I32" s="411">
        <v>12.4</v>
      </c>
      <c r="J32" s="411">
        <v>12.4</v>
      </c>
      <c r="K32" s="410" t="s">
        <v>69</v>
      </c>
      <c r="M32" s="410" t="s">
        <v>26</v>
      </c>
      <c r="N32" s="411">
        <f t="shared" si="1"/>
        <v>-1.7164565225483468</v>
      </c>
      <c r="O32" s="411">
        <f t="shared" si="2"/>
        <v>-1.5131901249563133</v>
      </c>
      <c r="P32" s="411">
        <f t="shared" si="3"/>
        <v>-1.341554568659552</v>
      </c>
      <c r="Q32" s="411">
        <f t="shared" si="4"/>
        <v>-1.1836562793409704</v>
      </c>
      <c r="R32" s="411">
        <f t="shared" si="5"/>
        <v>-1.0991334979990488</v>
      </c>
      <c r="S32" s="411">
        <f t="shared" si="6"/>
        <v>-0.84295844922979479</v>
      </c>
      <c r="T32" s="411">
        <f t="shared" si="7"/>
        <v>-0.8074687605690819</v>
      </c>
      <c r="U32" s="411">
        <f t="shared" si="8"/>
        <v>-0.86655519950789939</v>
      </c>
      <c r="V32" s="411">
        <f t="shared" si="9"/>
        <v>-0.84232885252934719</v>
      </c>
      <c r="W32" s="411" t="e">
        <f t="shared" si="10"/>
        <v>#VALUE!</v>
      </c>
    </row>
    <row r="33" spans="1:23" ht="14.4">
      <c r="A33" s="410" t="s">
        <v>42</v>
      </c>
      <c r="B33" s="411">
        <v>22.3</v>
      </c>
      <c r="C33" s="411">
        <v>19.899999999999999</v>
      </c>
      <c r="D33" s="411">
        <v>19.8</v>
      </c>
      <c r="E33" s="411">
        <v>20.5</v>
      </c>
      <c r="F33" s="411">
        <v>20.100000000000001</v>
      </c>
      <c r="G33" s="411">
        <v>19.8</v>
      </c>
      <c r="H33" s="411">
        <v>18.2</v>
      </c>
      <c r="I33" s="411">
        <v>17</v>
      </c>
      <c r="J33" s="411">
        <v>17.5</v>
      </c>
      <c r="K33" s="410" t="s">
        <v>69</v>
      </c>
      <c r="M33" s="410" t="s">
        <v>42</v>
      </c>
      <c r="N33" s="411">
        <f t="shared" si="1"/>
        <v>0.14383713876103538</v>
      </c>
      <c r="O33" s="411">
        <f t="shared" si="2"/>
        <v>-0.31055659964352816</v>
      </c>
      <c r="P33" s="411">
        <f t="shared" si="3"/>
        <v>-0.13146637198445435</v>
      </c>
      <c r="Q33" s="411">
        <f t="shared" si="4"/>
        <v>9.0950537380758995E-3</v>
      </c>
      <c r="R33" s="411">
        <f t="shared" si="5"/>
        <v>0.27494066320869193</v>
      </c>
      <c r="S33" s="411">
        <f t="shared" si="6"/>
        <v>0.31181339226513471</v>
      </c>
      <c r="T33" s="411">
        <f t="shared" si="7"/>
        <v>0.13088961114941261</v>
      </c>
      <c r="U33" s="411">
        <f t="shared" si="8"/>
        <v>-6.3588942697701337E-2</v>
      </c>
      <c r="V33" s="411">
        <f t="shared" si="9"/>
        <v>0.14119167192846796</v>
      </c>
      <c r="W33" s="411" t="e">
        <f t="shared" si="10"/>
        <v>#VALUE!</v>
      </c>
    </row>
    <row r="34" spans="1:23">
      <c r="B34" s="407">
        <f>AVERAGE(B6:B33)</f>
        <v>21.549999999999997</v>
      </c>
      <c r="C34" s="407">
        <f t="shared" ref="C34:K34" si="11">AVERAGE(C6:C33)</f>
        <v>21.75925925925926</v>
      </c>
      <c r="D34" s="407">
        <f t="shared" si="11"/>
        <v>20.451851851851849</v>
      </c>
      <c r="E34" s="407">
        <f t="shared" si="11"/>
        <v>20.448148148148146</v>
      </c>
      <c r="F34" s="407">
        <f t="shared" si="11"/>
        <v>18.539285714285715</v>
      </c>
      <c r="G34" s="407">
        <f t="shared" si="11"/>
        <v>18.017857142857146</v>
      </c>
      <c r="H34" s="407">
        <f t="shared" si="11"/>
        <v>17.460714285714285</v>
      </c>
      <c r="I34" s="407">
        <f t="shared" si="11"/>
        <v>17.36428571428571</v>
      </c>
      <c r="J34" s="407">
        <f t="shared" si="11"/>
        <v>16.767857142857142</v>
      </c>
      <c r="K34" s="407">
        <f t="shared" si="11"/>
        <v>15.5</v>
      </c>
    </row>
    <row r="35" spans="1:23">
      <c r="B35" s="12">
        <f>STDEV(B6:B33)</f>
        <v>5.2142305280837116</v>
      </c>
      <c r="C35" s="12">
        <f t="shared" ref="C35:K35" si="12">STDEV(C6:C33)</f>
        <v>5.9868612078874133</v>
      </c>
      <c r="D35" s="12">
        <f t="shared" si="12"/>
        <v>4.9583162751987144</v>
      </c>
      <c r="E35" s="12">
        <f t="shared" si="12"/>
        <v>5.7011045063735422</v>
      </c>
      <c r="F35" s="12">
        <f t="shared" si="12"/>
        <v>5.6765495052641119</v>
      </c>
      <c r="G35" s="12">
        <f t="shared" si="12"/>
        <v>5.7154147363481425</v>
      </c>
      <c r="H35" s="12">
        <f t="shared" si="12"/>
        <v>5.6481618960713948</v>
      </c>
      <c r="I35" s="12">
        <f t="shared" si="12"/>
        <v>5.7287587877896708</v>
      </c>
      <c r="J35" s="12">
        <f t="shared" si="12"/>
        <v>5.1854535550353402</v>
      </c>
      <c r="K35" s="12">
        <f t="shared" si="12"/>
        <v>4.1475561746915721</v>
      </c>
    </row>
  </sheetData>
  <mergeCells count="2">
    <mergeCell ref="B1:K1"/>
    <mergeCell ref="N1:W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58"/>
  <sheetViews>
    <sheetView topLeftCell="A330" zoomScale="86" zoomScaleNormal="86" workbookViewId="0">
      <selection activeCell="F346" sqref="A1:XFD1048576"/>
    </sheetView>
  </sheetViews>
  <sheetFormatPr defaultRowHeight="13.8"/>
  <cols>
    <col min="1" max="3" width="9" style="12"/>
    <col min="4" max="4" width="10.125" style="12" bestFit="1" customWidth="1"/>
    <col min="5" max="5" width="13.125" style="12" customWidth="1"/>
    <col min="6" max="6" width="17" style="12" customWidth="1"/>
    <col min="7" max="7" width="12.75" style="12" customWidth="1"/>
    <col min="8" max="8" width="16.75" style="12" customWidth="1"/>
    <col min="9" max="10" width="16.875" style="12" customWidth="1"/>
    <col min="11" max="11" width="9.125" style="12"/>
    <col min="12" max="12" width="10.125" style="12" bestFit="1" customWidth="1"/>
    <col min="13" max="13" width="13.875" style="12" customWidth="1"/>
    <col min="14" max="14" width="19.375" style="12" customWidth="1"/>
    <col min="15" max="16" width="15.75" style="12" customWidth="1"/>
    <col min="17" max="17" width="17.625" style="12" customWidth="1"/>
    <col min="18" max="19" width="9" style="12"/>
    <col min="20" max="20" width="9.25" style="12" bestFit="1" customWidth="1"/>
    <col min="21" max="21" width="11.5" style="12" bestFit="1" customWidth="1"/>
    <col min="22" max="22" width="12.25" style="12" bestFit="1" customWidth="1"/>
    <col min="23" max="24" width="11.125" style="12" bestFit="1" customWidth="1"/>
    <col min="25" max="25" width="9.125" style="12" bestFit="1" customWidth="1"/>
    <col min="26" max="26" width="9.125" style="12"/>
    <col min="27" max="27" width="9" style="12"/>
    <col min="28" max="32" width="9.125" style="12" bestFit="1" customWidth="1"/>
    <col min="33" max="34" width="9" style="12"/>
    <col min="35" max="39" width="9.125" style="12" bestFit="1" customWidth="1"/>
    <col min="40" max="16384" width="9" style="12"/>
  </cols>
  <sheetData>
    <row r="1" spans="1:39">
      <c r="B1" s="232" t="s">
        <v>162</v>
      </c>
      <c r="C1" s="232"/>
      <c r="D1" s="232"/>
      <c r="E1" s="232"/>
      <c r="F1" s="232"/>
      <c r="G1" s="232"/>
      <c r="H1" s="232"/>
      <c r="L1" s="232" t="s">
        <v>1482</v>
      </c>
      <c r="M1" s="232"/>
      <c r="N1" s="232"/>
      <c r="O1" s="232"/>
      <c r="P1" s="232"/>
      <c r="Q1" s="232"/>
      <c r="U1" s="232" t="s">
        <v>1480</v>
      </c>
      <c r="V1" s="232"/>
      <c r="W1" s="232"/>
      <c r="X1" s="232"/>
      <c r="Y1" s="232"/>
      <c r="AB1" s="232" t="s">
        <v>1481</v>
      </c>
      <c r="AC1" s="232"/>
      <c r="AD1" s="232"/>
      <c r="AE1" s="232"/>
      <c r="AF1" s="232"/>
      <c r="AH1" s="232" t="s">
        <v>247</v>
      </c>
      <c r="AI1" s="232"/>
      <c r="AJ1" s="232"/>
      <c r="AK1" s="232"/>
      <c r="AL1" s="232"/>
    </row>
    <row r="2" spans="1:39" ht="90.75" customHeight="1">
      <c r="A2" s="247" t="s">
        <v>554</v>
      </c>
      <c r="B2" s="247"/>
      <c r="C2" s="247"/>
      <c r="D2" s="247" t="s">
        <v>555</v>
      </c>
      <c r="E2" s="247" t="s">
        <v>556</v>
      </c>
      <c r="F2" s="247" t="s">
        <v>557</v>
      </c>
      <c r="G2" s="247" t="s">
        <v>558</v>
      </c>
      <c r="H2" s="247" t="s">
        <v>157</v>
      </c>
      <c r="I2" s="247" t="s">
        <v>1476</v>
      </c>
      <c r="J2" s="247"/>
      <c r="K2" s="247" t="s">
        <v>554</v>
      </c>
      <c r="L2" s="247" t="s">
        <v>555</v>
      </c>
      <c r="M2" s="247" t="s">
        <v>556</v>
      </c>
      <c r="N2" s="247" t="s">
        <v>557</v>
      </c>
      <c r="O2" s="247" t="s">
        <v>558</v>
      </c>
      <c r="P2" s="247" t="s">
        <v>157</v>
      </c>
      <c r="Q2" s="247" t="s">
        <v>1476</v>
      </c>
      <c r="T2" s="247" t="s">
        <v>1479</v>
      </c>
      <c r="U2" s="247" t="s">
        <v>556</v>
      </c>
      <c r="V2" s="247" t="s">
        <v>557</v>
      </c>
      <c r="W2" s="247" t="s">
        <v>558</v>
      </c>
      <c r="X2" s="247" t="s">
        <v>157</v>
      </c>
      <c r="Y2" s="247" t="s">
        <v>1476</v>
      </c>
      <c r="Z2" s="247"/>
      <c r="AB2" s="247" t="s">
        <v>556</v>
      </c>
      <c r="AC2" s="247" t="s">
        <v>557</v>
      </c>
      <c r="AD2" s="247" t="s">
        <v>558</v>
      </c>
      <c r="AE2" s="247" t="s">
        <v>157</v>
      </c>
      <c r="AF2" s="247" t="s">
        <v>1476</v>
      </c>
      <c r="AI2" s="247" t="s">
        <v>556</v>
      </c>
      <c r="AJ2" s="247" t="s">
        <v>557</v>
      </c>
      <c r="AK2" s="247" t="s">
        <v>558</v>
      </c>
      <c r="AL2" s="247" t="s">
        <v>157</v>
      </c>
      <c r="AM2" s="247" t="s">
        <v>1476</v>
      </c>
    </row>
    <row r="3" spans="1:39">
      <c r="A3" s="12" t="s">
        <v>559</v>
      </c>
      <c r="B3" s="12" t="s">
        <v>560</v>
      </c>
      <c r="C3" s="12" t="s">
        <v>561</v>
      </c>
      <c r="D3" s="12" t="s">
        <v>562</v>
      </c>
      <c r="E3" s="12" t="s">
        <v>563</v>
      </c>
      <c r="F3" s="12" t="s">
        <v>564</v>
      </c>
      <c r="G3" s="12" t="s">
        <v>565</v>
      </c>
      <c r="H3" s="12" t="s">
        <v>566</v>
      </c>
      <c r="K3" s="12" t="s">
        <v>559</v>
      </c>
      <c r="L3" s="12" t="s">
        <v>562</v>
      </c>
    </row>
    <row r="4" spans="1:39">
      <c r="A4" s="12" t="s">
        <v>567</v>
      </c>
      <c r="B4" s="12" t="s">
        <v>568</v>
      </c>
      <c r="C4" s="12" t="s">
        <v>569</v>
      </c>
      <c r="D4" s="12">
        <v>1003562</v>
      </c>
      <c r="E4" s="12">
        <v>21.560261287898346</v>
      </c>
      <c r="F4" s="12">
        <v>3.0404380950165977</v>
      </c>
      <c r="G4" s="12">
        <v>16.749312561541</v>
      </c>
      <c r="H4" s="12">
        <v>1.7503462760358635</v>
      </c>
      <c r="I4" s="12">
        <f>G4/D4</f>
        <v>1.6689863268578325E-5</v>
      </c>
      <c r="K4" s="12" t="s">
        <v>567</v>
      </c>
      <c r="L4" s="12">
        <v>1003562</v>
      </c>
      <c r="M4" s="12">
        <f>E4*$L4</f>
        <v>21637058.938605841</v>
      </c>
      <c r="N4" s="12">
        <f>F4*$L4</f>
        <v>3051268.1355110467</v>
      </c>
      <c r="O4" s="12">
        <f>G4*$L4</f>
        <v>16808973.612885211</v>
      </c>
      <c r="P4" s="12">
        <f>H4*$L4</f>
        <v>1756581.0094711033</v>
      </c>
      <c r="Q4" s="12">
        <f>I4*$L4</f>
        <v>16.749312561541</v>
      </c>
      <c r="S4" s="12" t="s">
        <v>4</v>
      </c>
      <c r="T4" s="12">
        <f t="shared" ref="T4:Y4" si="0">SUM(L4:L12)</f>
        <v>2463197</v>
      </c>
      <c r="U4" s="12">
        <f t="shared" si="0"/>
        <v>42646519.789816536</v>
      </c>
      <c r="V4" s="12">
        <f t="shared" si="0"/>
        <v>11984625.461416207</v>
      </c>
      <c r="W4" s="12">
        <f t="shared" si="0"/>
        <v>42718614.533563502</v>
      </c>
      <c r="X4" s="12">
        <f t="shared" si="0"/>
        <v>4501874.4864766439</v>
      </c>
      <c r="Y4" s="12">
        <f t="shared" si="0"/>
        <v>153.460133491394</v>
      </c>
      <c r="AA4" s="12" t="s">
        <v>4</v>
      </c>
      <c r="AB4" s="12">
        <f>U4/$T4</f>
        <v>17.313483164284683</v>
      </c>
      <c r="AC4" s="12">
        <f>V4/$T4</f>
        <v>4.8654758273155609</v>
      </c>
      <c r="AD4" s="12">
        <f>W4/$T4</f>
        <v>17.342751933184193</v>
      </c>
      <c r="AE4" s="12">
        <f>X4/$T4</f>
        <v>1.8276550704132248</v>
      </c>
      <c r="AF4" s="12">
        <f>Y4/$T4</f>
        <v>6.2301201849220347E-5</v>
      </c>
      <c r="AH4" s="12" t="s">
        <v>4</v>
      </c>
      <c r="AI4" s="12">
        <f>(AB4-AB$30)/AB$31</f>
        <v>-0.43862014614906886</v>
      </c>
      <c r="AJ4" s="12">
        <f>(AC4-AC$30)/AC$31</f>
        <v>-0.3164546253968516</v>
      </c>
      <c r="AK4" s="12">
        <f>(AD4-AD$30)/AD$31</f>
        <v>-0.37113836531518901</v>
      </c>
      <c r="AL4" s="12">
        <f>(AE4-AE$30)/AE$31</f>
        <v>-0.2889454713329534</v>
      </c>
      <c r="AM4" s="12">
        <f>(AF4-AF$30)/AF$31</f>
        <v>-0.34217874232499113</v>
      </c>
    </row>
    <row r="5" spans="1:39">
      <c r="A5" s="12" t="s">
        <v>570</v>
      </c>
      <c r="B5" s="12" t="s">
        <v>571</v>
      </c>
      <c r="C5" s="12" t="s">
        <v>569</v>
      </c>
      <c r="D5" s="12">
        <v>462098</v>
      </c>
      <c r="E5" s="12">
        <v>8.5175284155994699</v>
      </c>
      <c r="F5" s="12">
        <v>6.7556711446157092</v>
      </c>
      <c r="G5" s="12">
        <v>14.280868067743</v>
      </c>
      <c r="H5" s="12">
        <v>1.4104097630262116</v>
      </c>
      <c r="I5" s="12">
        <f t="shared" ref="I5:I68" si="1">G5/D5</f>
        <v>3.0904414361765251E-5</v>
      </c>
      <c r="K5" s="12" t="s">
        <v>570</v>
      </c>
      <c r="L5" s="12">
        <v>462098</v>
      </c>
      <c r="M5" s="12">
        <f t="shared" ref="M5:M68" si="2">E5*$L5</f>
        <v>3935932.845791684</v>
      </c>
      <c r="N5" s="12">
        <f t="shared" ref="N5:N68" si="3">F5*$L5</f>
        <v>3121782.1245846301</v>
      </c>
      <c r="O5" s="12">
        <f t="shared" ref="O5:O68" si="4">G5*$L5</f>
        <v>6599160.5723679047</v>
      </c>
      <c r="P5" s="12">
        <f t="shared" ref="P5:P68" si="5">H5*$L5</f>
        <v>651747.53067488631</v>
      </c>
      <c r="Q5" s="12">
        <f t="shared" ref="Q5:Q68" si="6">I5*$L5</f>
        <v>14.280868067742999</v>
      </c>
      <c r="S5" s="12" t="s">
        <v>5</v>
      </c>
      <c r="T5" s="12">
        <f t="shared" ref="T5:Y5" si="7">SUM(L13:L28)</f>
        <v>2831957</v>
      </c>
      <c r="U5" s="12">
        <f t="shared" si="7"/>
        <v>65813648.856223375</v>
      </c>
      <c r="V5" s="12">
        <f t="shared" si="7"/>
        <v>24590087.183822829</v>
      </c>
      <c r="W5" s="12">
        <f t="shared" si="7"/>
        <v>38022586.377150051</v>
      </c>
      <c r="X5" s="12">
        <f t="shared" si="7"/>
        <v>2438659625.1910806</v>
      </c>
      <c r="Y5" s="12">
        <f t="shared" si="7"/>
        <v>207.032333984091</v>
      </c>
      <c r="AA5" s="12" t="s">
        <v>5</v>
      </c>
      <c r="AB5" s="12">
        <f t="shared" ref="AB5:AB29" si="8">U5/$T5</f>
        <v>23.239635649913954</v>
      </c>
      <c r="AC5" s="12">
        <f t="shared" ref="AC5:AC29" si="9">V5/$T5</f>
        <v>8.6830722302008212</v>
      </c>
      <c r="AD5" s="12">
        <f t="shared" ref="AD5:AD29" si="10">W5/$T5</f>
        <v>13.426258370854519</v>
      </c>
      <c r="AE5" s="12">
        <f t="shared" ref="AE5:AE29" si="11">X5/$T5</f>
        <v>861.1216996554258</v>
      </c>
      <c r="AF5" s="12">
        <f t="shared" ref="AF5:AF29" si="12">Y5/$T5</f>
        <v>7.3105747715834316E-5</v>
      </c>
      <c r="AH5" s="12" t="s">
        <v>5</v>
      </c>
      <c r="AI5" s="12">
        <f t="shared" ref="AI5:AI29" si="13">(AB5-AB$30)/AB$31</f>
        <v>-2.781362801452484E-2</v>
      </c>
      <c r="AJ5" s="12">
        <f t="shared" ref="AJ5:AJ29" si="14">(AC5-AC$30)/AC$31</f>
        <v>0.49639019838438292</v>
      </c>
      <c r="AK5" s="12">
        <f t="shared" ref="AK5:AK29" si="15">(AD5-AD$30)/AD$31</f>
        <v>-0.42124913999155084</v>
      </c>
      <c r="AL5" s="12">
        <f t="shared" ref="AL5:AL29" si="16">(AE5-AE$30)/AE$31</f>
        <v>4.5309264386944692</v>
      </c>
      <c r="AM5" s="12">
        <f t="shared" ref="AM5:AM29" si="17">(AF5-AF$30)/AF$31</f>
        <v>-0.33064894402838302</v>
      </c>
    </row>
    <row r="6" spans="1:39">
      <c r="A6" s="12" t="s">
        <v>572</v>
      </c>
      <c r="B6" s="12" t="s">
        <v>573</v>
      </c>
      <c r="C6" s="12" t="s">
        <v>569</v>
      </c>
      <c r="D6" s="12">
        <v>203599</v>
      </c>
      <c r="E6" s="12">
        <v>16.211163388190187</v>
      </c>
      <c r="F6" s="12">
        <v>2.0140238651740678</v>
      </c>
      <c r="G6" s="12">
        <v>18.823068323556999</v>
      </c>
      <c r="H6" s="12">
        <v>1.0126027416140286</v>
      </c>
      <c r="I6" s="12">
        <f t="shared" si="1"/>
        <v>9.2451673748677549E-5</v>
      </c>
      <c r="K6" s="12" t="s">
        <v>572</v>
      </c>
      <c r="L6" s="12">
        <v>203599</v>
      </c>
      <c r="M6" s="12">
        <f t="shared" si="2"/>
        <v>3300576.6546721337</v>
      </c>
      <c r="N6" s="12">
        <f t="shared" si="3"/>
        <v>410053.24492557504</v>
      </c>
      <c r="O6" s="12">
        <f t="shared" si="4"/>
        <v>3832357.8876078813</v>
      </c>
      <c r="P6" s="12">
        <f t="shared" si="5"/>
        <v>206164.90558987463</v>
      </c>
      <c r="Q6" s="12">
        <f t="shared" si="6"/>
        <v>18.823068323556999</v>
      </c>
      <c r="S6" s="12" t="s">
        <v>1477</v>
      </c>
      <c r="T6" s="12">
        <f t="shared" ref="T6:Y6" si="18">SUM(L29:L46)</f>
        <v>3095636</v>
      </c>
      <c r="U6" s="12">
        <f t="shared" si="18"/>
        <v>77334437.117070332</v>
      </c>
      <c r="V6" s="12">
        <f t="shared" si="18"/>
        <v>7034076.4780033249</v>
      </c>
      <c r="W6" s="12">
        <f t="shared" si="18"/>
        <v>1056039283.1885916</v>
      </c>
      <c r="X6" s="12">
        <f t="shared" si="18"/>
        <v>8898537.1011919901</v>
      </c>
      <c r="Y6" s="12">
        <f t="shared" si="18"/>
        <v>14195.42782774716</v>
      </c>
      <c r="AA6" s="12" t="s">
        <v>1477</v>
      </c>
      <c r="AB6" s="12">
        <f t="shared" si="8"/>
        <v>24.981760490274159</v>
      </c>
      <c r="AC6" s="12">
        <f t="shared" si="9"/>
        <v>2.2722556779942233</v>
      </c>
      <c r="AD6" s="12">
        <f t="shared" si="10"/>
        <v>341.13806765026368</v>
      </c>
      <c r="AE6" s="12">
        <f t="shared" si="11"/>
        <v>2.8745424530506787</v>
      </c>
      <c r="AF6" s="12">
        <f t="shared" si="12"/>
        <v>4.5856256445354557E-3</v>
      </c>
      <c r="AH6" s="12" t="s">
        <v>1477</v>
      </c>
      <c r="AI6" s="12">
        <f t="shared" si="13"/>
        <v>9.2952120345741976E-2</v>
      </c>
      <c r="AJ6" s="12">
        <f t="shared" si="14"/>
        <v>-0.86860455243155688</v>
      </c>
      <c r="AK6" s="12">
        <f t="shared" si="15"/>
        <v>3.7717598289329377</v>
      </c>
      <c r="AL6" s="12">
        <f t="shared" si="16"/>
        <v>-0.28307336838945724</v>
      </c>
      <c r="AM6" s="12">
        <f t="shared" si="17"/>
        <v>4.4847727184895128</v>
      </c>
    </row>
    <row r="7" spans="1:39">
      <c r="A7" s="12" t="s">
        <v>574</v>
      </c>
      <c r="B7" s="12" t="s">
        <v>575</v>
      </c>
      <c r="C7" s="12" t="s">
        <v>569</v>
      </c>
      <c r="D7" s="12">
        <v>361767</v>
      </c>
      <c r="E7" s="12">
        <v>18.832351731568568</v>
      </c>
      <c r="F7" s="12">
        <v>5.4261047406515797</v>
      </c>
      <c r="G7" s="12">
        <v>21.265890008829999</v>
      </c>
      <c r="H7" s="12">
        <v>1.6802363192262122</v>
      </c>
      <c r="I7" s="12">
        <f t="shared" si="1"/>
        <v>5.878338822731205E-5</v>
      </c>
      <c r="K7" s="12" t="s">
        <v>574</v>
      </c>
      <c r="L7" s="12">
        <v>361767</v>
      </c>
      <c r="M7" s="12">
        <f t="shared" si="2"/>
        <v>6812923.3888743659</v>
      </c>
      <c r="N7" s="12">
        <f t="shared" si="3"/>
        <v>1962985.6337113001</v>
      </c>
      <c r="O7" s="12">
        <f t="shared" si="4"/>
        <v>7693297.2308244025</v>
      </c>
      <c r="P7" s="12">
        <f t="shared" si="5"/>
        <v>607854.05249750905</v>
      </c>
      <c r="Q7" s="12">
        <f t="shared" si="6"/>
        <v>21.265890008829999</v>
      </c>
      <c r="S7" s="12" t="s">
        <v>7</v>
      </c>
      <c r="T7" s="12">
        <f t="shared" ref="T7:Y7" si="19">SUM(L47:L48)</f>
        <v>1331368</v>
      </c>
      <c r="U7" s="12">
        <f t="shared" si="19"/>
        <v>16815786.646604709</v>
      </c>
      <c r="V7" s="12">
        <f t="shared" si="19"/>
        <v>14422456.005958389</v>
      </c>
      <c r="W7" s="12">
        <f t="shared" si="19"/>
        <v>18954336.388266161</v>
      </c>
      <c r="X7" s="12">
        <f t="shared" si="19"/>
        <v>3889029.4969066116</v>
      </c>
      <c r="Y7" s="12">
        <f t="shared" si="19"/>
        <v>24.915201563604001</v>
      </c>
      <c r="AA7" s="12" t="s">
        <v>7</v>
      </c>
      <c r="AB7" s="12">
        <f t="shared" si="8"/>
        <v>12.630457278982753</v>
      </c>
      <c r="AC7" s="12">
        <f t="shared" si="9"/>
        <v>10.832809565768736</v>
      </c>
      <c r="AD7" s="12">
        <f t="shared" si="10"/>
        <v>14.236737241894172</v>
      </c>
      <c r="AE7" s="12">
        <f t="shared" si="11"/>
        <v>2.9210777913444002</v>
      </c>
      <c r="AF7" s="12">
        <f t="shared" si="12"/>
        <v>1.8713985587458914E-5</v>
      </c>
      <c r="AH7" s="12" t="s">
        <v>7</v>
      </c>
      <c r="AI7" s="12">
        <f t="shared" si="13"/>
        <v>-0.76325194780115635</v>
      </c>
      <c r="AJ7" s="12">
        <f t="shared" si="14"/>
        <v>0.95411350941458806</v>
      </c>
      <c r="AK7" s="12">
        <f t="shared" si="15"/>
        <v>-0.41087922020481643</v>
      </c>
      <c r="AL7" s="12">
        <f t="shared" si="16"/>
        <v>-0.28281234671558553</v>
      </c>
      <c r="AM7" s="12">
        <f t="shared" si="17"/>
        <v>-0.38869173954050862</v>
      </c>
    </row>
    <row r="8" spans="1:39">
      <c r="A8" s="12" t="s">
        <v>576</v>
      </c>
      <c r="B8" s="12" t="s">
        <v>577</v>
      </c>
      <c r="C8" s="12" t="s">
        <v>569</v>
      </c>
      <c r="D8" s="12">
        <v>107237</v>
      </c>
      <c r="E8" s="12">
        <v>26.673755350952604</v>
      </c>
      <c r="F8" s="12">
        <v>2.0701652124811019</v>
      </c>
      <c r="G8" s="12">
        <v>32.916081962419</v>
      </c>
      <c r="H8" s="12">
        <v>5.2018512077552783</v>
      </c>
      <c r="I8" s="12">
        <f t="shared" si="1"/>
        <v>3.0694706083179312E-4</v>
      </c>
      <c r="K8" s="12" t="s">
        <v>576</v>
      </c>
      <c r="L8" s="12">
        <v>107237</v>
      </c>
      <c r="M8" s="12">
        <f t="shared" si="2"/>
        <v>2860413.5025701043</v>
      </c>
      <c r="N8" s="12">
        <f t="shared" si="3"/>
        <v>221998.30689083593</v>
      </c>
      <c r="O8" s="12">
        <f t="shared" si="4"/>
        <v>3529821.8814039263</v>
      </c>
      <c r="P8" s="12">
        <f t="shared" si="5"/>
        <v>557830.91796605277</v>
      </c>
      <c r="Q8" s="12">
        <f t="shared" si="6"/>
        <v>32.916081962419</v>
      </c>
      <c r="S8" s="12" t="s">
        <v>8</v>
      </c>
      <c r="T8" s="12">
        <f t="shared" ref="T8:Y8" si="20">SUM(L49:L158)</f>
        <v>26180546</v>
      </c>
      <c r="U8" s="12">
        <f t="shared" si="20"/>
        <v>599840405.01119471</v>
      </c>
      <c r="V8" s="12">
        <f t="shared" si="20"/>
        <v>100527308.53639363</v>
      </c>
      <c r="W8" s="12">
        <f t="shared" si="20"/>
        <v>1090026971.122865</v>
      </c>
      <c r="X8" s="12">
        <f t="shared" si="20"/>
        <v>73871860.999442235</v>
      </c>
      <c r="Y8" s="12">
        <f t="shared" si="20"/>
        <v>6513.7770114993255</v>
      </c>
      <c r="AA8" s="12" t="s">
        <v>8</v>
      </c>
      <c r="AB8" s="12">
        <f t="shared" si="8"/>
        <v>22.911684309838105</v>
      </c>
      <c r="AC8" s="12">
        <f t="shared" si="9"/>
        <v>3.8397712765957452</v>
      </c>
      <c r="AD8" s="12">
        <f t="shared" si="10"/>
        <v>41.634997647599292</v>
      </c>
      <c r="AE8" s="12">
        <f t="shared" si="11"/>
        <v>2.8216317948236158</v>
      </c>
      <c r="AF8" s="12">
        <f t="shared" si="12"/>
        <v>2.4880218355642105E-4</v>
      </c>
      <c r="AH8" s="12" t="s">
        <v>8</v>
      </c>
      <c r="AI8" s="12">
        <f t="shared" si="13"/>
        <v>-5.0547526350893997E-2</v>
      </c>
      <c r="AJ8" s="12">
        <f t="shared" si="14"/>
        <v>-0.53484822880430882</v>
      </c>
      <c r="AK8" s="12">
        <f t="shared" si="15"/>
        <v>-6.0323798150734055E-2</v>
      </c>
      <c r="AL8" s="12">
        <f t="shared" si="16"/>
        <v>-0.28337014991254206</v>
      </c>
      <c r="AM8" s="12">
        <f t="shared" si="17"/>
        <v>-0.14315892902141625</v>
      </c>
    </row>
    <row r="9" spans="1:39">
      <c r="A9" s="12" t="s">
        <v>578</v>
      </c>
      <c r="B9" s="12" t="s">
        <v>579</v>
      </c>
      <c r="C9" s="12" t="s">
        <v>569</v>
      </c>
      <c r="D9" s="12">
        <v>91912</v>
      </c>
      <c r="E9" s="12">
        <v>18.996251278767943</v>
      </c>
      <c r="F9" s="12">
        <v>7.4523289815081748</v>
      </c>
      <c r="G9" s="12">
        <v>19.315241337098001</v>
      </c>
      <c r="H9" s="12">
        <v>1.30815240573247</v>
      </c>
      <c r="I9" s="12">
        <f t="shared" si="1"/>
        <v>2.1014928776544957E-4</v>
      </c>
      <c r="K9" s="12" t="s">
        <v>578</v>
      </c>
      <c r="L9" s="12">
        <v>91912</v>
      </c>
      <c r="M9" s="12">
        <f t="shared" si="2"/>
        <v>1745983.4475341192</v>
      </c>
      <c r="N9" s="12">
        <f t="shared" si="3"/>
        <v>684958.46134837938</v>
      </c>
      <c r="O9" s="12">
        <f t="shared" si="4"/>
        <v>1775302.4617753515</v>
      </c>
      <c r="P9" s="12">
        <f t="shared" si="5"/>
        <v>120234.90391568279</v>
      </c>
      <c r="Q9" s="12">
        <f t="shared" si="6"/>
        <v>19.315241337098001</v>
      </c>
      <c r="S9" s="12" t="s">
        <v>9</v>
      </c>
      <c r="T9" s="12">
        <f t="shared" ref="T9:Y9" si="21">L159</f>
        <v>95332</v>
      </c>
      <c r="U9" s="12">
        <f t="shared" si="21"/>
        <v>1166411.6418196901</v>
      </c>
      <c r="V9" s="12">
        <f t="shared" si="21"/>
        <v>161047.93712761498</v>
      </c>
      <c r="W9" s="12">
        <f t="shared" si="21"/>
        <v>1832725.4109072671</v>
      </c>
      <c r="X9" s="12">
        <f t="shared" si="21"/>
        <v>97606.284286667331</v>
      </c>
      <c r="Y9" s="12">
        <f t="shared" si="21"/>
        <v>19.224661298485998</v>
      </c>
      <c r="AA9" s="12" t="s">
        <v>9</v>
      </c>
      <c r="AB9" s="12">
        <f t="shared" si="8"/>
        <v>12.235258274448141</v>
      </c>
      <c r="AC9" s="12">
        <f t="shared" si="9"/>
        <v>1.6893376529141839</v>
      </c>
      <c r="AD9" s="12">
        <f t="shared" si="10"/>
        <v>19.224661298485998</v>
      </c>
      <c r="AE9" s="12">
        <f t="shared" si="11"/>
        <v>1.0238564625379445</v>
      </c>
      <c r="AF9" s="12">
        <f t="shared" si="12"/>
        <v>2.016601067688289E-4</v>
      </c>
      <c r="AH9" s="12" t="s">
        <v>9</v>
      </c>
      <c r="AI9" s="12">
        <f t="shared" si="13"/>
        <v>-0.79064751810023259</v>
      </c>
      <c r="AJ9" s="12">
        <f t="shared" si="14"/>
        <v>-0.99271979390050435</v>
      </c>
      <c r="AK9" s="12">
        <f t="shared" si="15"/>
        <v>-0.34705970039077166</v>
      </c>
      <c r="AL9" s="12">
        <f t="shared" si="16"/>
        <v>-0.29345406342180957</v>
      </c>
      <c r="AM9" s="12">
        <f t="shared" si="17"/>
        <v>-0.19346540588350097</v>
      </c>
    </row>
    <row r="10" spans="1:39">
      <c r="A10" s="12" t="s">
        <v>580</v>
      </c>
      <c r="B10" s="12" t="s">
        <v>581</v>
      </c>
      <c r="C10" s="12" t="s">
        <v>569</v>
      </c>
      <c r="D10" s="12">
        <v>91233</v>
      </c>
      <c r="E10" s="12">
        <v>21.304541023420818</v>
      </c>
      <c r="F10" s="12">
        <v>3.3556032854475402</v>
      </c>
      <c r="G10" s="12">
        <v>16.894996775857003</v>
      </c>
      <c r="H10" s="12">
        <v>3.8562841256334099</v>
      </c>
      <c r="I10" s="12">
        <f t="shared" si="1"/>
        <v>1.8518514984552741E-4</v>
      </c>
      <c r="K10" s="12" t="s">
        <v>580</v>
      </c>
      <c r="L10" s="12">
        <v>91233</v>
      </c>
      <c r="M10" s="12">
        <f t="shared" si="2"/>
        <v>1943677.1911897515</v>
      </c>
      <c r="N10" s="12">
        <f t="shared" si="3"/>
        <v>306141.75454123545</v>
      </c>
      <c r="O10" s="12">
        <f t="shared" si="4"/>
        <v>1541381.240851762</v>
      </c>
      <c r="P10" s="12">
        <f t="shared" si="5"/>
        <v>351820.36963391287</v>
      </c>
      <c r="Q10" s="12">
        <f t="shared" si="6"/>
        <v>16.894996775857003</v>
      </c>
      <c r="S10" s="12" t="s">
        <v>30</v>
      </c>
      <c r="T10" s="12">
        <f t="shared" ref="T10:Y10" si="22">SUM(L160:L165)</f>
        <v>3856736</v>
      </c>
      <c r="U10" s="12">
        <f t="shared" si="22"/>
        <v>34643564.017308228</v>
      </c>
      <c r="V10" s="12">
        <f t="shared" si="22"/>
        <v>14881999.103328004</v>
      </c>
      <c r="W10" s="12">
        <f t="shared" si="22"/>
        <v>35687682.696105435</v>
      </c>
      <c r="X10" s="12">
        <f t="shared" si="22"/>
        <v>11695390.67483734</v>
      </c>
      <c r="Y10" s="12">
        <f t="shared" si="22"/>
        <v>43.795421867442997</v>
      </c>
      <c r="AA10" s="12" t="s">
        <v>30</v>
      </c>
      <c r="AB10" s="12">
        <f t="shared" si="8"/>
        <v>8.9826122444751793</v>
      </c>
      <c r="AC10" s="12">
        <f t="shared" si="9"/>
        <v>3.8587030855438393</v>
      </c>
      <c r="AD10" s="12">
        <f t="shared" si="10"/>
        <v>9.2533382362975942</v>
      </c>
      <c r="AE10" s="12">
        <f t="shared" si="11"/>
        <v>3.0324581912885247</v>
      </c>
      <c r="AF10" s="12">
        <f t="shared" si="12"/>
        <v>1.1355566434270584E-5</v>
      </c>
      <c r="AH10" s="12" t="s">
        <v>30</v>
      </c>
      <c r="AI10" s="12">
        <f t="shared" si="13"/>
        <v>-1.0161240298062006</v>
      </c>
      <c r="AJ10" s="12">
        <f t="shared" si="14"/>
        <v>-0.53081725714459038</v>
      </c>
      <c r="AK10" s="12">
        <f t="shared" si="15"/>
        <v>-0.47464084286999253</v>
      </c>
      <c r="AL10" s="12">
        <f t="shared" si="16"/>
        <v>-0.28218760217743671</v>
      </c>
      <c r="AM10" s="12">
        <f t="shared" si="17"/>
        <v>-0.39654409073282648</v>
      </c>
    </row>
    <row r="11" spans="1:39">
      <c r="A11" s="12" t="s">
        <v>582</v>
      </c>
      <c r="B11" s="12" t="s">
        <v>583</v>
      </c>
      <c r="C11" s="12" t="s">
        <v>569</v>
      </c>
      <c r="D11" s="12">
        <v>71632</v>
      </c>
      <c r="E11" s="12">
        <v>3.6806814306190332</v>
      </c>
      <c r="F11" s="12">
        <v>5.9086434861262607</v>
      </c>
      <c r="G11" s="12">
        <v>7.6052407819000001</v>
      </c>
      <c r="H11" s="12">
        <v>1.2507250557920695</v>
      </c>
      <c r="I11" s="12">
        <f t="shared" si="1"/>
        <v>1.0617099595013402E-4</v>
      </c>
      <c r="K11" s="12" t="s">
        <v>582</v>
      </c>
      <c r="L11" s="12">
        <v>71632</v>
      </c>
      <c r="M11" s="12">
        <f t="shared" si="2"/>
        <v>263654.57223810261</v>
      </c>
      <c r="N11" s="12">
        <f t="shared" si="3"/>
        <v>423247.95019819628</v>
      </c>
      <c r="O11" s="12">
        <f t="shared" si="4"/>
        <v>544778.60768906085</v>
      </c>
      <c r="P11" s="12">
        <f t="shared" si="5"/>
        <v>89591.937196497529</v>
      </c>
      <c r="Q11" s="12">
        <f t="shared" si="6"/>
        <v>7.6052407819000001</v>
      </c>
      <c r="S11" s="12" t="s">
        <v>10</v>
      </c>
      <c r="T11" s="12">
        <f t="shared" ref="T11:Y11" si="23">SUM(L166:L176)</f>
        <v>3038950</v>
      </c>
      <c r="U11" s="12">
        <f t="shared" si="23"/>
        <v>20029709.328262303</v>
      </c>
      <c r="V11" s="12">
        <f t="shared" si="23"/>
        <v>23021955.598329727</v>
      </c>
      <c r="W11" s="12">
        <f t="shared" si="23"/>
        <v>47439349.281459652</v>
      </c>
      <c r="X11" s="12">
        <f t="shared" si="23"/>
        <v>4302526.0819674451</v>
      </c>
      <c r="Y11" s="12">
        <f t="shared" si="23"/>
        <v>143.17074332474502</v>
      </c>
      <c r="AA11" s="12" t="s">
        <v>10</v>
      </c>
      <c r="AB11" s="12">
        <f t="shared" si="8"/>
        <v>6.5909966693306252</v>
      </c>
      <c r="AC11" s="12">
        <f t="shared" si="9"/>
        <v>7.5756282921172531</v>
      </c>
      <c r="AD11" s="12">
        <f t="shared" si="10"/>
        <v>15.610440869859541</v>
      </c>
      <c r="AE11" s="12">
        <f t="shared" si="11"/>
        <v>1.4157936398978084</v>
      </c>
      <c r="AF11" s="12">
        <f t="shared" si="12"/>
        <v>4.7111911457820965E-5</v>
      </c>
      <c r="AH11" s="12" t="s">
        <v>10</v>
      </c>
      <c r="AI11" s="12">
        <f t="shared" si="13"/>
        <v>-1.1819130926971724</v>
      </c>
      <c r="AJ11" s="12">
        <f t="shared" si="14"/>
        <v>0.26059259756445424</v>
      </c>
      <c r="AK11" s="12">
        <f t="shared" si="15"/>
        <v>-0.39330294901285612</v>
      </c>
      <c r="AL11" s="12">
        <f t="shared" si="16"/>
        <v>-0.291255646007472</v>
      </c>
      <c r="AM11" s="12">
        <f t="shared" si="17"/>
        <v>-0.35838761002229919</v>
      </c>
    </row>
    <row r="12" spans="1:39">
      <c r="A12" s="12" t="s">
        <v>584</v>
      </c>
      <c r="B12" s="12" t="s">
        <v>585</v>
      </c>
      <c r="C12" s="12" t="s">
        <v>569</v>
      </c>
      <c r="D12" s="12">
        <v>70157</v>
      </c>
      <c r="E12" s="12">
        <v>2.0853122046329045</v>
      </c>
      <c r="F12" s="12">
        <v>25.687954868438052</v>
      </c>
      <c r="G12" s="12">
        <v>5.6094336724489997</v>
      </c>
      <c r="H12" s="12">
        <v>2.2812956587528572</v>
      </c>
      <c r="I12" s="12">
        <f t="shared" si="1"/>
        <v>7.995543812376527E-5</v>
      </c>
      <c r="K12" s="12" t="s">
        <v>584</v>
      </c>
      <c r="L12" s="12">
        <v>70157</v>
      </c>
      <c r="M12" s="12">
        <f t="shared" si="2"/>
        <v>146299.24834043067</v>
      </c>
      <c r="N12" s="12">
        <f t="shared" si="3"/>
        <v>1802189.8497050083</v>
      </c>
      <c r="O12" s="12">
        <f t="shared" si="4"/>
        <v>393541.03815800446</v>
      </c>
      <c r="P12" s="12">
        <f t="shared" si="5"/>
        <v>160048.85953112421</v>
      </c>
      <c r="Q12" s="12">
        <f t="shared" si="6"/>
        <v>5.6094336724489997</v>
      </c>
      <c r="S12" s="12" t="s">
        <v>11</v>
      </c>
      <c r="T12" s="12">
        <f t="shared" ref="T12:Y12" si="24">SUM(L177:L239)</f>
        <v>16994979</v>
      </c>
      <c r="U12" s="12">
        <f t="shared" si="24"/>
        <v>288372035.65151471</v>
      </c>
      <c r="V12" s="12">
        <f t="shared" si="24"/>
        <v>98419801.291834146</v>
      </c>
      <c r="W12" s="12">
        <f t="shared" si="24"/>
        <v>280753820.57510918</v>
      </c>
      <c r="X12" s="12">
        <f t="shared" si="24"/>
        <v>46677694.586238213</v>
      </c>
      <c r="Y12" s="12">
        <f t="shared" si="24"/>
        <v>1625.1393805129039</v>
      </c>
      <c r="AA12" s="12" t="s">
        <v>11</v>
      </c>
      <c r="AB12" s="12">
        <f t="shared" si="8"/>
        <v>16.968072490793588</v>
      </c>
      <c r="AC12" s="12">
        <f t="shared" si="9"/>
        <v>5.7911104975083605</v>
      </c>
      <c r="AD12" s="12">
        <f t="shared" si="10"/>
        <v>16.519809796476313</v>
      </c>
      <c r="AE12" s="12">
        <f t="shared" si="11"/>
        <v>2.7465579443339245</v>
      </c>
      <c r="AF12" s="12">
        <f t="shared" si="12"/>
        <v>9.5624677177471288E-5</v>
      </c>
      <c r="AH12" s="12" t="s">
        <v>11</v>
      </c>
      <c r="AI12" s="12">
        <f t="shared" si="13"/>
        <v>-0.46256434205821567</v>
      </c>
      <c r="AJ12" s="12">
        <f t="shared" si="14"/>
        <v>-0.1193679585585182</v>
      </c>
      <c r="AK12" s="12">
        <f t="shared" si="15"/>
        <v>-0.38166775016619392</v>
      </c>
      <c r="AL12" s="12">
        <f t="shared" si="16"/>
        <v>-0.28379124714396486</v>
      </c>
      <c r="AM12" s="12">
        <f t="shared" si="17"/>
        <v>-0.30661843707755382</v>
      </c>
    </row>
    <row r="13" spans="1:39">
      <c r="A13" s="12" t="s">
        <v>586</v>
      </c>
      <c r="B13" s="12" t="s">
        <v>587</v>
      </c>
      <c r="C13" s="12" t="s">
        <v>569</v>
      </c>
      <c r="D13" s="12">
        <v>1150153</v>
      </c>
      <c r="E13" s="12">
        <v>26.87838025123888</v>
      </c>
      <c r="F13" s="12">
        <v>3.3036166751126874</v>
      </c>
      <c r="G13" s="12">
        <v>12.349543894996</v>
      </c>
      <c r="H13" s="12">
        <v>2.6449051702183191</v>
      </c>
      <c r="I13" s="12">
        <f t="shared" si="1"/>
        <v>1.0737305293292283E-5</v>
      </c>
      <c r="K13" s="12" t="s">
        <v>586</v>
      </c>
      <c r="L13" s="12">
        <v>1150153</v>
      </c>
      <c r="M13" s="12">
        <f t="shared" si="2"/>
        <v>30914249.681103151</v>
      </c>
      <c r="N13" s="12">
        <f t="shared" si="3"/>
        <v>3799664.6297308826</v>
      </c>
      <c r="O13" s="12">
        <f t="shared" si="4"/>
        <v>14203864.959461333</v>
      </c>
      <c r="P13" s="12">
        <f t="shared" si="5"/>
        <v>3042045.6162421103</v>
      </c>
      <c r="Q13" s="12">
        <f t="shared" si="6"/>
        <v>12.349543894996</v>
      </c>
      <c r="S13" s="12" t="s">
        <v>46</v>
      </c>
      <c r="T13" s="12">
        <f t="shared" ref="T13:Y13" si="25">SUM(L240:L243)</f>
        <v>1086298</v>
      </c>
      <c r="U13" s="12">
        <f t="shared" si="25"/>
        <v>35944771.872419365</v>
      </c>
      <c r="V13" s="12">
        <f t="shared" si="25"/>
        <v>12909655.754572326</v>
      </c>
      <c r="W13" s="12">
        <f t="shared" si="25"/>
        <v>12827522.641363323</v>
      </c>
      <c r="X13" s="12">
        <f t="shared" si="25"/>
        <v>6909766.0330215469</v>
      </c>
      <c r="Y13" s="12">
        <f t="shared" si="25"/>
        <v>52.347753257877997</v>
      </c>
      <c r="AA13" s="12" t="s">
        <v>46</v>
      </c>
      <c r="AB13" s="12">
        <f t="shared" si="8"/>
        <v>33.089236905912891</v>
      </c>
      <c r="AC13" s="12">
        <f t="shared" si="9"/>
        <v>11.884083147140403</v>
      </c>
      <c r="AD13" s="12">
        <f t="shared" si="10"/>
        <v>11.80847487647342</v>
      </c>
      <c r="AE13" s="12">
        <f t="shared" si="11"/>
        <v>6.3608384007165135</v>
      </c>
      <c r="AF13" s="12">
        <f t="shared" si="12"/>
        <v>4.818912789849378E-5</v>
      </c>
      <c r="AH13" s="12" t="s">
        <v>46</v>
      </c>
      <c r="AI13" s="12">
        <f t="shared" si="13"/>
        <v>0.6549700848249026</v>
      </c>
      <c r="AJ13" s="12">
        <f t="shared" si="14"/>
        <v>1.1779512855477827</v>
      </c>
      <c r="AK13" s="12">
        <f t="shared" si="15"/>
        <v>-0.44194836568205503</v>
      </c>
      <c r="AL13" s="12">
        <f t="shared" si="16"/>
        <v>-0.26351836272627699</v>
      </c>
      <c r="AM13" s="12">
        <f t="shared" si="17"/>
        <v>-0.35723808569836385</v>
      </c>
    </row>
    <row r="14" spans="1:39">
      <c r="A14" s="12" t="s">
        <v>588</v>
      </c>
      <c r="B14" s="12" t="s">
        <v>589</v>
      </c>
      <c r="C14" s="12" t="s">
        <v>569</v>
      </c>
      <c r="D14" s="12">
        <v>311618</v>
      </c>
      <c r="E14" s="12">
        <v>38.787089947343176</v>
      </c>
      <c r="F14" s="12">
        <v>6.7409013446112942</v>
      </c>
      <c r="G14" s="12">
        <v>25.799847689259</v>
      </c>
      <c r="H14" s="12">
        <v>70.355840386473645</v>
      </c>
      <c r="I14" s="12">
        <f t="shared" si="1"/>
        <v>8.2793188099721459E-5</v>
      </c>
      <c r="K14" s="12" t="s">
        <v>588</v>
      </c>
      <c r="L14" s="12">
        <v>311618</v>
      </c>
      <c r="M14" s="12">
        <f t="shared" si="2"/>
        <v>12086755.395211186</v>
      </c>
      <c r="N14" s="12">
        <f t="shared" si="3"/>
        <v>2100586.1952050822</v>
      </c>
      <c r="O14" s="12">
        <f t="shared" si="4"/>
        <v>8039696.9372315109</v>
      </c>
      <c r="P14" s="12">
        <f t="shared" si="5"/>
        <v>21924146.269552145</v>
      </c>
      <c r="Q14" s="12">
        <f t="shared" si="6"/>
        <v>25.799847689259003</v>
      </c>
      <c r="S14" s="12" t="s">
        <v>12</v>
      </c>
      <c r="T14" s="12">
        <f t="shared" ref="T14:Y14" si="26">SUM(L244:L258)</f>
        <v>5025618</v>
      </c>
      <c r="U14" s="12">
        <f t="shared" si="26"/>
        <v>78791256.863033086</v>
      </c>
      <c r="V14" s="12">
        <f t="shared" si="26"/>
        <v>44130490.650745325</v>
      </c>
      <c r="W14" s="12">
        <f t="shared" si="26"/>
        <v>70484782.520855904</v>
      </c>
      <c r="X14" s="12">
        <f t="shared" si="26"/>
        <v>24186618.661713876</v>
      </c>
      <c r="Y14" s="12">
        <f t="shared" si="26"/>
        <v>251.962988158097</v>
      </c>
      <c r="AA14" s="12" t="s">
        <v>12</v>
      </c>
      <c r="AB14" s="12">
        <f t="shared" si="8"/>
        <v>15.677923961397999</v>
      </c>
      <c r="AC14" s="12">
        <f t="shared" si="9"/>
        <v>8.7811072490478441</v>
      </c>
      <c r="AD14" s="12">
        <f t="shared" si="10"/>
        <v>14.025097514545655</v>
      </c>
      <c r="AE14" s="12">
        <f t="shared" si="11"/>
        <v>4.8126655590842509</v>
      </c>
      <c r="AF14" s="12">
        <f t="shared" si="12"/>
        <v>5.0135722245124283E-5</v>
      </c>
      <c r="AH14" s="12" t="s">
        <v>12</v>
      </c>
      <c r="AI14" s="12">
        <f t="shared" si="13"/>
        <v>-0.55199866331853431</v>
      </c>
      <c r="AJ14" s="12">
        <f t="shared" si="14"/>
        <v>0.51726387103319216</v>
      </c>
      <c r="AK14" s="12">
        <f t="shared" si="15"/>
        <v>-0.41358710942279842</v>
      </c>
      <c r="AL14" s="12">
        <f t="shared" si="16"/>
        <v>-0.27220222925400828</v>
      </c>
      <c r="AM14" s="12">
        <f t="shared" si="17"/>
        <v>-0.3551608266946959</v>
      </c>
    </row>
    <row r="15" spans="1:39">
      <c r="A15" s="12" t="s">
        <v>590</v>
      </c>
      <c r="B15" s="12" t="s">
        <v>591</v>
      </c>
      <c r="C15" s="12" t="s">
        <v>569</v>
      </c>
      <c r="D15" s="12">
        <v>192795</v>
      </c>
      <c r="E15" s="12">
        <v>6.6019399812053638</v>
      </c>
      <c r="F15" s="12">
        <v>6.3441871635279288</v>
      </c>
      <c r="G15" s="12">
        <v>9.5980497135789999</v>
      </c>
      <c r="H15" s="12">
        <v>3.1171504738980684</v>
      </c>
      <c r="I15" s="12">
        <f t="shared" si="1"/>
        <v>4.9783706598091237E-5</v>
      </c>
      <c r="K15" s="12" t="s">
        <v>590</v>
      </c>
      <c r="L15" s="12">
        <v>192795</v>
      </c>
      <c r="M15" s="12">
        <f t="shared" si="2"/>
        <v>1272821.0186764882</v>
      </c>
      <c r="N15" s="12">
        <f t="shared" si="3"/>
        <v>1223127.564192367</v>
      </c>
      <c r="O15" s="12">
        <f t="shared" si="4"/>
        <v>1850455.9945294634</v>
      </c>
      <c r="P15" s="12">
        <f t="shared" si="5"/>
        <v>600971.02561517805</v>
      </c>
      <c r="Q15" s="12">
        <f t="shared" si="6"/>
        <v>9.5980497135789999</v>
      </c>
      <c r="S15" s="12" t="s">
        <v>14</v>
      </c>
      <c r="T15" s="12">
        <f t="shared" ref="T15:Y15" si="27">SUM(L259:L261)</f>
        <v>877935</v>
      </c>
      <c r="U15" s="12">
        <f t="shared" si="27"/>
        <v>25661210.779249646</v>
      </c>
      <c r="V15" s="12">
        <f t="shared" si="27"/>
        <v>3333613.4256567992</v>
      </c>
      <c r="W15" s="12">
        <f t="shared" si="27"/>
        <v>21191522.556256585</v>
      </c>
      <c r="X15" s="12">
        <f t="shared" si="27"/>
        <v>2345678.2080570627</v>
      </c>
      <c r="Y15" s="12">
        <f t="shared" si="27"/>
        <v>57.777339583215998</v>
      </c>
      <c r="AA15" s="12" t="s">
        <v>14</v>
      </c>
      <c r="AB15" s="12">
        <f t="shared" si="8"/>
        <v>29.229055430356059</v>
      </c>
      <c r="AC15" s="12">
        <f t="shared" si="9"/>
        <v>3.7971073321564801</v>
      </c>
      <c r="AD15" s="12">
        <f t="shared" si="10"/>
        <v>24.137917449761755</v>
      </c>
      <c r="AE15" s="12">
        <f t="shared" si="11"/>
        <v>2.671813070508708</v>
      </c>
      <c r="AF15" s="12">
        <f t="shared" si="12"/>
        <v>6.5810498024587236E-5</v>
      </c>
      <c r="AH15" s="12" t="s">
        <v>14</v>
      </c>
      <c r="AI15" s="12">
        <f t="shared" si="13"/>
        <v>0.38737863907887216</v>
      </c>
      <c r="AJ15" s="12">
        <f t="shared" si="14"/>
        <v>-0.54393226041470566</v>
      </c>
      <c r="AK15" s="12">
        <f t="shared" si="15"/>
        <v>-0.28419554192720575</v>
      </c>
      <c r="AL15" s="12">
        <f t="shared" si="16"/>
        <v>-0.28421049911020269</v>
      </c>
      <c r="AM15" s="12">
        <f t="shared" si="17"/>
        <v>-0.33843388552447862</v>
      </c>
    </row>
    <row r="16" spans="1:39">
      <c r="A16" s="12" t="s">
        <v>592</v>
      </c>
      <c r="B16" s="12" t="s">
        <v>593</v>
      </c>
      <c r="C16" s="12" t="s">
        <v>569</v>
      </c>
      <c r="D16" s="12">
        <v>113246</v>
      </c>
      <c r="E16" s="12">
        <v>16.533161982337777</v>
      </c>
      <c r="F16" s="12">
        <v>20.743028243708757</v>
      </c>
      <c r="G16" s="12">
        <v>4.9115144544230001</v>
      </c>
      <c r="H16" s="12">
        <v>2.941655526836342</v>
      </c>
      <c r="I16" s="12">
        <f t="shared" si="1"/>
        <v>4.3370312897788883E-5</v>
      </c>
      <c r="K16" s="12" t="s">
        <v>592</v>
      </c>
      <c r="L16" s="12">
        <v>113246</v>
      </c>
      <c r="M16" s="12">
        <f t="shared" si="2"/>
        <v>1872314.4618518238</v>
      </c>
      <c r="N16" s="12">
        <f t="shared" si="3"/>
        <v>2349064.9764870419</v>
      </c>
      <c r="O16" s="12">
        <f t="shared" si="4"/>
        <v>556209.3659055871</v>
      </c>
      <c r="P16" s="12">
        <f t="shared" si="5"/>
        <v>333130.72179210838</v>
      </c>
      <c r="Q16" s="12">
        <f t="shared" si="6"/>
        <v>4.9115144544230001</v>
      </c>
      <c r="S16" s="12" t="s">
        <v>15</v>
      </c>
      <c r="T16" s="12">
        <f t="shared" ref="T16:Y16" si="28">SUM(L262:L267)</f>
        <v>1380685</v>
      </c>
      <c r="U16" s="12">
        <f t="shared" si="28"/>
        <v>41129744.156511866</v>
      </c>
      <c r="V16" s="12">
        <f t="shared" si="28"/>
        <v>7259143.1005061278</v>
      </c>
      <c r="W16" s="12">
        <f t="shared" si="28"/>
        <v>111167462.13188262</v>
      </c>
      <c r="X16" s="12">
        <f t="shared" si="28"/>
        <v>3619379.7408102225</v>
      </c>
      <c r="Y16" s="12">
        <f t="shared" si="28"/>
        <v>285.26191945899996</v>
      </c>
      <c r="AA16" s="12" t="s">
        <v>15</v>
      </c>
      <c r="AB16" s="12">
        <f t="shared" si="8"/>
        <v>29.789375676937077</v>
      </c>
      <c r="AC16" s="12">
        <f t="shared" si="9"/>
        <v>5.2576388535445284</v>
      </c>
      <c r="AD16" s="12">
        <f t="shared" si="10"/>
        <v>80.51616562205183</v>
      </c>
      <c r="AE16" s="12">
        <f t="shared" si="11"/>
        <v>2.6214377217180043</v>
      </c>
      <c r="AF16" s="12">
        <f t="shared" si="12"/>
        <v>2.0660897993314908E-4</v>
      </c>
      <c r="AH16" s="12" t="s">
        <v>15</v>
      </c>
      <c r="AI16" s="12">
        <f t="shared" si="13"/>
        <v>0.42622057068566493</v>
      </c>
      <c r="AJ16" s="12">
        <f t="shared" si="14"/>
        <v>-0.23295504809536349</v>
      </c>
      <c r="AK16" s="12">
        <f t="shared" si="15"/>
        <v>0.43715319664422442</v>
      </c>
      <c r="AL16" s="12">
        <f t="shared" si="16"/>
        <v>-0.28449305981235606</v>
      </c>
      <c r="AM16" s="12">
        <f t="shared" si="17"/>
        <v>-0.18818434084990043</v>
      </c>
    </row>
    <row r="17" spans="1:39">
      <c r="A17" s="12" t="s">
        <v>594</v>
      </c>
      <c r="B17" s="12" t="s">
        <v>595</v>
      </c>
      <c r="C17" s="12" t="s">
        <v>569</v>
      </c>
      <c r="D17" s="12">
        <v>157369</v>
      </c>
      <c r="E17" s="12">
        <v>13.332582151653957</v>
      </c>
      <c r="F17" s="12">
        <v>5.6453995970449959</v>
      </c>
      <c r="G17" s="12">
        <v>11.682328815849999</v>
      </c>
      <c r="H17" s="12">
        <v>1.4242250530660492</v>
      </c>
      <c r="I17" s="12">
        <f t="shared" si="1"/>
        <v>7.4235261175009052E-5</v>
      </c>
      <c r="K17" s="12" t="s">
        <v>594</v>
      </c>
      <c r="L17" s="12">
        <v>157369</v>
      </c>
      <c r="M17" s="12">
        <f t="shared" si="2"/>
        <v>2098135.1206236314</v>
      </c>
      <c r="N17" s="12">
        <f t="shared" si="3"/>
        <v>888410.88918737392</v>
      </c>
      <c r="O17" s="12">
        <f t="shared" si="4"/>
        <v>1838436.4034214986</v>
      </c>
      <c r="P17" s="12">
        <f t="shared" si="5"/>
        <v>224128.87237595109</v>
      </c>
      <c r="Q17" s="12">
        <f t="shared" si="6"/>
        <v>11.682328815849999</v>
      </c>
      <c r="S17" s="12" t="s">
        <v>1478</v>
      </c>
      <c r="T17" s="12">
        <f t="shared" ref="T17:Y17" si="29">L268</f>
        <v>84679</v>
      </c>
      <c r="U17" s="12">
        <f t="shared" si="29"/>
        <v>2686742.0709304553</v>
      </c>
      <c r="V17" s="12">
        <f t="shared" si="29"/>
        <v>108025.49940628186</v>
      </c>
      <c r="W17" s="12">
        <f t="shared" si="29"/>
        <v>3541997.1778579145</v>
      </c>
      <c r="X17" s="12">
        <f t="shared" si="29"/>
        <v>461205.84594183299</v>
      </c>
      <c r="Y17" s="12">
        <f t="shared" si="29"/>
        <v>41.828519206154006</v>
      </c>
      <c r="AA17" s="12" t="s">
        <v>1478</v>
      </c>
      <c r="AB17" s="12">
        <f t="shared" si="8"/>
        <v>31.728552190394968</v>
      </c>
      <c r="AC17" s="12">
        <f t="shared" si="9"/>
        <v>1.2757058940974959</v>
      </c>
      <c r="AD17" s="12">
        <f t="shared" si="10"/>
        <v>41.828519206153999</v>
      </c>
      <c r="AE17" s="12">
        <f t="shared" si="11"/>
        <v>5.446519750372973</v>
      </c>
      <c r="AF17" s="12">
        <f t="shared" si="12"/>
        <v>4.9396567278964091E-4</v>
      </c>
      <c r="AH17" s="12" t="s">
        <v>1478</v>
      </c>
      <c r="AI17" s="12">
        <f t="shared" si="13"/>
        <v>0.56064612815718029</v>
      </c>
      <c r="AJ17" s="12">
        <f t="shared" si="14"/>
        <v>-1.080790506103493</v>
      </c>
      <c r="AK17" s="12">
        <f t="shared" si="15"/>
        <v>-5.7847727384519168E-2</v>
      </c>
      <c r="AL17" s="12">
        <f t="shared" si="16"/>
        <v>-0.26864687351647254</v>
      </c>
      <c r="AM17" s="12">
        <f t="shared" si="17"/>
        <v>0.1184610979050402</v>
      </c>
    </row>
    <row r="18" spans="1:39">
      <c r="A18" s="12" t="s">
        <v>596</v>
      </c>
      <c r="B18" s="12" t="s">
        <v>597</v>
      </c>
      <c r="C18" s="12" t="s">
        <v>569</v>
      </c>
      <c r="D18" s="12">
        <v>50556</v>
      </c>
      <c r="E18" s="12">
        <v>2.7640841692410212</v>
      </c>
      <c r="F18" s="12">
        <v>1.975718117232766</v>
      </c>
      <c r="G18" s="12">
        <v>14.104023754521</v>
      </c>
      <c r="H18" s="12">
        <v>1.8206532779079323</v>
      </c>
      <c r="I18" s="12">
        <f t="shared" si="1"/>
        <v>2.7897823709393545E-4</v>
      </c>
      <c r="K18" s="12" t="s">
        <v>596</v>
      </c>
      <c r="L18" s="12">
        <v>50556</v>
      </c>
      <c r="M18" s="12">
        <f t="shared" si="2"/>
        <v>139741.03926014906</v>
      </c>
      <c r="N18" s="12">
        <f t="shared" si="3"/>
        <v>99884.405134819724</v>
      </c>
      <c r="O18" s="12">
        <f t="shared" si="4"/>
        <v>713043.02493356366</v>
      </c>
      <c r="P18" s="12">
        <f t="shared" si="5"/>
        <v>92044.947117913427</v>
      </c>
      <c r="Q18" s="12">
        <f t="shared" si="6"/>
        <v>14.104023754521</v>
      </c>
      <c r="S18" s="12" t="s">
        <v>17</v>
      </c>
      <c r="T18" s="12">
        <f t="shared" ref="T18:Y18" si="30">SUM(L269:L271)</f>
        <v>1919530</v>
      </c>
      <c r="U18" s="12">
        <f t="shared" si="30"/>
        <v>29480601.831682801</v>
      </c>
      <c r="V18" s="12">
        <f t="shared" si="30"/>
        <v>14554384.734931707</v>
      </c>
      <c r="W18" s="12">
        <f t="shared" si="30"/>
        <v>21906189.445800755</v>
      </c>
      <c r="X18" s="12">
        <f t="shared" si="30"/>
        <v>5128780.5890892381</v>
      </c>
      <c r="Y18" s="12">
        <f t="shared" si="30"/>
        <v>38.752233254789999</v>
      </c>
      <c r="AA18" s="12" t="s">
        <v>17</v>
      </c>
      <c r="AB18" s="12">
        <f t="shared" si="8"/>
        <v>15.358239689758848</v>
      </c>
      <c r="AC18" s="12">
        <f t="shared" si="9"/>
        <v>7.5822647913456453</v>
      </c>
      <c r="AD18" s="12">
        <f t="shared" si="10"/>
        <v>11.412267297620124</v>
      </c>
      <c r="AE18" s="12">
        <f t="shared" si="11"/>
        <v>2.6718939475232157</v>
      </c>
      <c r="AF18" s="12">
        <f t="shared" si="12"/>
        <v>2.0188396771496149E-5</v>
      </c>
      <c r="AH18" s="12" t="s">
        <v>17</v>
      </c>
      <c r="AI18" s="12">
        <f t="shared" si="13"/>
        <v>-0.57415948061996636</v>
      </c>
      <c r="AJ18" s="12">
        <f t="shared" si="14"/>
        <v>0.26200564480060257</v>
      </c>
      <c r="AK18" s="12">
        <f t="shared" si="15"/>
        <v>-0.44701776472306204</v>
      </c>
      <c r="AL18" s="12">
        <f t="shared" si="16"/>
        <v>-0.28421004546240558</v>
      </c>
      <c r="AM18" s="12">
        <f t="shared" si="17"/>
        <v>-0.38711835887573293</v>
      </c>
    </row>
    <row r="19" spans="1:39">
      <c r="A19" s="12" t="s">
        <v>598</v>
      </c>
      <c r="B19" s="12" t="s">
        <v>599</v>
      </c>
      <c r="C19" s="12" t="s">
        <v>569</v>
      </c>
      <c r="D19" s="12">
        <v>139807</v>
      </c>
      <c r="E19" s="12">
        <v>27.285369242955515</v>
      </c>
      <c r="F19" s="12">
        <v>10.196800803803505</v>
      </c>
      <c r="G19" s="12">
        <v>10.302109207353</v>
      </c>
      <c r="H19" s="12">
        <v>5.8871522731102255</v>
      </c>
      <c r="I19" s="12">
        <f t="shared" si="1"/>
        <v>7.3688078618044885E-5</v>
      </c>
      <c r="K19" s="12" t="s">
        <v>598</v>
      </c>
      <c r="L19" s="12">
        <v>139807</v>
      </c>
      <c r="M19" s="12">
        <f t="shared" si="2"/>
        <v>3814685.6177498815</v>
      </c>
      <c r="N19" s="12">
        <f t="shared" si="3"/>
        <v>1425584.1299773566</v>
      </c>
      <c r="O19" s="12">
        <f t="shared" si="4"/>
        <v>1440306.9819524009</v>
      </c>
      <c r="P19" s="12">
        <f t="shared" si="5"/>
        <v>823065.0978467213</v>
      </c>
      <c r="Q19" s="12">
        <f t="shared" si="6"/>
        <v>10.302109207353</v>
      </c>
      <c r="S19" s="12" t="s">
        <v>18</v>
      </c>
      <c r="T19" s="12">
        <f t="shared" ref="T19:Y19" si="31">L272</f>
        <v>195863</v>
      </c>
      <c r="U19" s="12">
        <f t="shared" si="31"/>
        <v>371440.06571087259</v>
      </c>
      <c r="V19" s="12">
        <f t="shared" si="31"/>
        <v>3246622.5280737407</v>
      </c>
      <c r="W19" s="12">
        <f t="shared" si="31"/>
        <v>283777.29146995331</v>
      </c>
      <c r="X19" s="12">
        <f t="shared" si="31"/>
        <v>450178.48780349921</v>
      </c>
      <c r="Y19" s="12">
        <f t="shared" si="31"/>
        <v>1.4488560446330001</v>
      </c>
      <c r="AA19" s="12" t="s">
        <v>18</v>
      </c>
      <c r="AB19" s="12">
        <f t="shared" si="8"/>
        <v>1.8964279405036817</v>
      </c>
      <c r="AC19" s="12">
        <f t="shared" si="9"/>
        <v>16.575986930016086</v>
      </c>
      <c r="AD19" s="12">
        <f t="shared" si="10"/>
        <v>1.4488560446330001</v>
      </c>
      <c r="AE19" s="12">
        <f t="shared" si="11"/>
        <v>2.2984355789684585</v>
      </c>
      <c r="AF19" s="12">
        <f t="shared" si="12"/>
        <v>7.3972932337041713E-6</v>
      </c>
      <c r="AH19" s="12" t="s">
        <v>18</v>
      </c>
      <c r="AI19" s="12">
        <f t="shared" si="13"/>
        <v>-1.507345055224192</v>
      </c>
      <c r="AJ19" s="12">
        <f t="shared" si="14"/>
        <v>2.1769541399898364</v>
      </c>
      <c r="AK19" s="12">
        <f t="shared" si="15"/>
        <v>-0.57449767713976463</v>
      </c>
      <c r="AL19" s="12">
        <f t="shared" si="16"/>
        <v>-0.28630481326803031</v>
      </c>
      <c r="AM19" s="12">
        <f t="shared" si="17"/>
        <v>-0.40076806202868837</v>
      </c>
    </row>
    <row r="20" spans="1:39">
      <c r="A20" s="12" t="s">
        <v>600</v>
      </c>
      <c r="B20" s="12" t="s">
        <v>601</v>
      </c>
      <c r="C20" s="12" t="s">
        <v>569</v>
      </c>
      <c r="D20" s="12">
        <v>95363</v>
      </c>
      <c r="E20" s="12">
        <v>44.964325958745469</v>
      </c>
      <c r="F20" s="12">
        <v>25.948965758516639</v>
      </c>
      <c r="G20" s="12">
        <v>10.621637529739999</v>
      </c>
      <c r="H20" s="12">
        <v>1641.3572181802322</v>
      </c>
      <c r="I20" s="12">
        <f t="shared" si="1"/>
        <v>1.1138111772637186E-4</v>
      </c>
      <c r="K20" s="12" t="s">
        <v>600</v>
      </c>
      <c r="L20" s="12">
        <v>95363</v>
      </c>
      <c r="M20" s="12">
        <f t="shared" si="2"/>
        <v>4287933.0164038446</v>
      </c>
      <c r="N20" s="12">
        <f t="shared" si="3"/>
        <v>2474571.2216294222</v>
      </c>
      <c r="O20" s="12">
        <f t="shared" si="4"/>
        <v>1012911.2197485955</v>
      </c>
      <c r="P20" s="12">
        <f t="shared" si="5"/>
        <v>156524748.39732149</v>
      </c>
      <c r="Q20" s="12">
        <f t="shared" si="6"/>
        <v>10.621637529739999</v>
      </c>
      <c r="S20" s="12" t="s">
        <v>19</v>
      </c>
      <c r="T20" s="12">
        <f t="shared" ref="T20:Y20" si="32">SUM(L273:L311)</f>
        <v>5405999</v>
      </c>
      <c r="U20" s="12">
        <f t="shared" si="32"/>
        <v>81737774.517898098</v>
      </c>
      <c r="V20" s="12">
        <f t="shared" si="32"/>
        <v>18001289.59354553</v>
      </c>
      <c r="W20" s="12">
        <f t="shared" si="32"/>
        <v>121069305.87979595</v>
      </c>
      <c r="X20" s="12">
        <f t="shared" si="32"/>
        <v>10370800.319025669</v>
      </c>
      <c r="Y20" s="12">
        <f t="shared" si="32"/>
        <v>888.66520558529317</v>
      </c>
      <c r="AA20" s="12" t="s">
        <v>19</v>
      </c>
      <c r="AB20" s="12">
        <f t="shared" si="8"/>
        <v>15.119827901910099</v>
      </c>
      <c r="AC20" s="12">
        <f t="shared" si="9"/>
        <v>3.329872904812881</v>
      </c>
      <c r="AD20" s="12">
        <f t="shared" si="10"/>
        <v>22.39536224105775</v>
      </c>
      <c r="AE20" s="12">
        <f t="shared" si="11"/>
        <v>1.9183873913083722</v>
      </c>
      <c r="AF20" s="12">
        <f t="shared" si="12"/>
        <v>1.6438501109328603E-4</v>
      </c>
      <c r="AH20" s="12" t="s">
        <v>19</v>
      </c>
      <c r="AI20" s="12">
        <f t="shared" si="13"/>
        <v>-0.59068641216381035</v>
      </c>
      <c r="AJ20" s="12">
        <f t="shared" si="14"/>
        <v>-0.64341608365793723</v>
      </c>
      <c r="AK20" s="12">
        <f t="shared" si="15"/>
        <v>-0.30649119747592712</v>
      </c>
      <c r="AL20" s="12">
        <f t="shared" si="16"/>
        <v>-0.2884365440715928</v>
      </c>
      <c r="AM20" s="12">
        <f t="shared" si="17"/>
        <v>-0.23324258300241912</v>
      </c>
    </row>
    <row r="21" spans="1:39">
      <c r="A21" s="12" t="s">
        <v>602</v>
      </c>
      <c r="B21" s="12" t="s">
        <v>603</v>
      </c>
      <c r="C21" s="12" t="s">
        <v>569</v>
      </c>
      <c r="D21" s="12">
        <v>93781</v>
      </c>
      <c r="E21" s="12">
        <v>5.3386427201811779</v>
      </c>
      <c r="F21" s="12">
        <v>9.4469640262427887</v>
      </c>
      <c r="G21" s="12">
        <v>3.7697773870579998</v>
      </c>
      <c r="H21" s="12">
        <v>11.802220171937559</v>
      </c>
      <c r="I21" s="12">
        <f t="shared" si="1"/>
        <v>4.0197666766807777E-5</v>
      </c>
      <c r="K21" s="12" t="s">
        <v>602</v>
      </c>
      <c r="L21" s="12">
        <v>93781</v>
      </c>
      <c r="M21" s="12">
        <f t="shared" si="2"/>
        <v>500663.25294131105</v>
      </c>
      <c r="N21" s="12">
        <f t="shared" si="3"/>
        <v>885945.73334507493</v>
      </c>
      <c r="O21" s="12">
        <f t="shared" si="4"/>
        <v>353533.49313568627</v>
      </c>
      <c r="P21" s="12">
        <f t="shared" si="5"/>
        <v>1106824.0099444762</v>
      </c>
      <c r="Q21" s="12">
        <f t="shared" si="6"/>
        <v>3.7697773870580003</v>
      </c>
      <c r="S21" s="12" t="s">
        <v>20</v>
      </c>
      <c r="T21" s="12">
        <f t="shared" ref="T21:Y21" si="33">SUM(L312:L313)</f>
        <v>240573</v>
      </c>
      <c r="U21" s="12">
        <f t="shared" si="33"/>
        <v>6437965.3225524686</v>
      </c>
      <c r="V21" s="12">
        <f t="shared" si="33"/>
        <v>1059374.3856721038</v>
      </c>
      <c r="W21" s="12">
        <f t="shared" si="33"/>
        <v>4042991.6239253459</v>
      </c>
      <c r="X21" s="12">
        <f t="shared" si="33"/>
        <v>1049929.2972620623</v>
      </c>
      <c r="Y21" s="12">
        <f t="shared" si="33"/>
        <v>29.804277739519001</v>
      </c>
      <c r="AA21" s="12" t="s">
        <v>20</v>
      </c>
      <c r="AB21" s="12">
        <f t="shared" si="8"/>
        <v>26.760963709778192</v>
      </c>
      <c r="AC21" s="12">
        <f t="shared" si="9"/>
        <v>4.4035464730959166</v>
      </c>
      <c r="AD21" s="12">
        <f t="shared" si="10"/>
        <v>16.805674884236161</v>
      </c>
      <c r="AE21" s="12">
        <f t="shared" si="11"/>
        <v>4.3642856732137947</v>
      </c>
      <c r="AF21" s="12">
        <f t="shared" si="12"/>
        <v>1.2388870629504974E-4</v>
      </c>
      <c r="AH21" s="12" t="s">
        <v>20</v>
      </c>
      <c r="AI21" s="12">
        <f t="shared" si="13"/>
        <v>0.21628817716011722</v>
      </c>
      <c r="AJ21" s="12">
        <f t="shared" si="14"/>
        <v>-0.41480888941655486</v>
      </c>
      <c r="AK21" s="12">
        <f t="shared" si="15"/>
        <v>-0.37801016187386155</v>
      </c>
      <c r="AL21" s="12">
        <f t="shared" si="16"/>
        <v>-0.27471723983804186</v>
      </c>
      <c r="AM21" s="12">
        <f t="shared" si="17"/>
        <v>-0.27645719209805841</v>
      </c>
    </row>
    <row r="22" spans="1:39">
      <c r="A22" s="12" t="s">
        <v>604</v>
      </c>
      <c r="B22" s="12" t="s">
        <v>605</v>
      </c>
      <c r="C22" s="12" t="s">
        <v>569</v>
      </c>
      <c r="D22" s="12">
        <v>86485</v>
      </c>
      <c r="E22" s="12">
        <v>21.961474594581812</v>
      </c>
      <c r="F22" s="12">
        <v>9.030191677425762</v>
      </c>
      <c r="G22" s="12">
        <v>12.363789035909999</v>
      </c>
      <c r="H22" s="12">
        <v>1.4585687900167819</v>
      </c>
      <c r="I22" s="12">
        <f t="shared" si="1"/>
        <v>1.4295876783153148E-4</v>
      </c>
      <c r="K22" s="12" t="s">
        <v>604</v>
      </c>
      <c r="L22" s="12">
        <v>86485</v>
      </c>
      <c r="M22" s="12">
        <f t="shared" si="2"/>
        <v>1899338.1303124081</v>
      </c>
      <c r="N22" s="12">
        <f t="shared" si="3"/>
        <v>780976.12722216698</v>
      </c>
      <c r="O22" s="12">
        <f t="shared" si="4"/>
        <v>1069282.2947706762</v>
      </c>
      <c r="P22" s="12">
        <f t="shared" si="5"/>
        <v>126144.32180460138</v>
      </c>
      <c r="Q22" s="12">
        <f t="shared" si="6"/>
        <v>12.363789035909999</v>
      </c>
      <c r="S22" s="12" t="s">
        <v>21</v>
      </c>
      <c r="T22" s="12">
        <f t="shared" ref="T22:Y22" si="34">SUM(L314:L338)</f>
        <v>4988425</v>
      </c>
      <c r="U22" s="12">
        <f t="shared" si="34"/>
        <v>117462430.15197694</v>
      </c>
      <c r="V22" s="12">
        <f t="shared" si="34"/>
        <v>35279529.738029689</v>
      </c>
      <c r="W22" s="12">
        <f t="shared" si="34"/>
        <v>140772150.27330279</v>
      </c>
      <c r="X22" s="12">
        <f t="shared" si="34"/>
        <v>16537257.51834207</v>
      </c>
      <c r="Y22" s="12">
        <f t="shared" si="34"/>
        <v>690.69258332033587</v>
      </c>
      <c r="AA22" s="12" t="s">
        <v>21</v>
      </c>
      <c r="AB22" s="12">
        <f t="shared" si="8"/>
        <v>23.546997329212516</v>
      </c>
      <c r="AC22" s="12">
        <f t="shared" si="9"/>
        <v>7.0722782718051667</v>
      </c>
      <c r="AD22" s="12">
        <f t="shared" si="10"/>
        <v>28.219758796273933</v>
      </c>
      <c r="AE22" s="12">
        <f t="shared" si="11"/>
        <v>3.315126020405653</v>
      </c>
      <c r="AF22" s="12">
        <f t="shared" si="12"/>
        <v>1.3845904936334331E-4</v>
      </c>
      <c r="AH22" s="12" t="s">
        <v>21</v>
      </c>
      <c r="AI22" s="12">
        <f t="shared" si="13"/>
        <v>-6.5070245164170421E-3</v>
      </c>
      <c r="AJ22" s="12">
        <f t="shared" si="14"/>
        <v>0.15341902147567882</v>
      </c>
      <c r="AK22" s="12">
        <f t="shared" si="15"/>
        <v>-0.23196917445730525</v>
      </c>
      <c r="AL22" s="12">
        <f t="shared" si="16"/>
        <v>-0.28060208818718435</v>
      </c>
      <c r="AM22" s="12">
        <f t="shared" si="17"/>
        <v>-0.26090881840760044</v>
      </c>
    </row>
    <row r="23" spans="1:39">
      <c r="A23" s="12" t="s">
        <v>606</v>
      </c>
      <c r="B23" s="12" t="s">
        <v>607</v>
      </c>
      <c r="C23" s="12" t="s">
        <v>569</v>
      </c>
      <c r="D23" s="12">
        <v>78284</v>
      </c>
      <c r="E23" s="12">
        <v>25.016384593140717</v>
      </c>
      <c r="F23" s="12">
        <v>8.681414823147108</v>
      </c>
      <c r="G23" s="12">
        <v>56.121963685777004</v>
      </c>
      <c r="H23" s="12">
        <v>1.8787040954322987</v>
      </c>
      <c r="I23" s="12">
        <f t="shared" si="1"/>
        <v>7.1690209603210116E-4</v>
      </c>
      <c r="K23" s="12" t="s">
        <v>606</v>
      </c>
      <c r="L23" s="12">
        <v>78284</v>
      </c>
      <c r="M23" s="12">
        <f t="shared" si="2"/>
        <v>1958382.651489428</v>
      </c>
      <c r="N23" s="12">
        <f t="shared" si="3"/>
        <v>679615.87801524822</v>
      </c>
      <c r="O23" s="12">
        <f t="shared" si="4"/>
        <v>4393451.8051773673</v>
      </c>
      <c r="P23" s="12">
        <f t="shared" si="5"/>
        <v>147072.47140682206</v>
      </c>
      <c r="Q23" s="12">
        <f t="shared" si="6"/>
        <v>56.121963685777004</v>
      </c>
      <c r="S23" s="12" t="s">
        <v>38</v>
      </c>
      <c r="T23" s="12">
        <f t="shared" ref="T23:Y23" si="35">SUM(L339:L344)</f>
        <v>1561930</v>
      </c>
      <c r="U23" s="12">
        <f t="shared" si="35"/>
        <v>49869066.701754861</v>
      </c>
      <c r="V23" s="12">
        <f t="shared" si="35"/>
        <v>5534099.3687980855</v>
      </c>
      <c r="W23" s="12">
        <f t="shared" si="35"/>
        <v>33806413.399801709</v>
      </c>
      <c r="X23" s="12">
        <f t="shared" si="35"/>
        <v>6161917.804784975</v>
      </c>
      <c r="Y23" s="12">
        <f t="shared" si="35"/>
        <v>209.07184397119997</v>
      </c>
      <c r="AA23" s="12" t="s">
        <v>38</v>
      </c>
      <c r="AB23" s="12">
        <f t="shared" si="8"/>
        <v>31.927849968791726</v>
      </c>
      <c r="AC23" s="12">
        <f t="shared" si="9"/>
        <v>3.5431161247930993</v>
      </c>
      <c r="AD23" s="12">
        <f t="shared" si="10"/>
        <v>21.644000307185156</v>
      </c>
      <c r="AE23" s="12">
        <f t="shared" si="11"/>
        <v>3.9450665553417728</v>
      </c>
      <c r="AF23" s="12">
        <f t="shared" si="12"/>
        <v>1.3385481037639328E-4</v>
      </c>
      <c r="AH23" s="12" t="s">
        <v>38</v>
      </c>
      <c r="AI23" s="12">
        <f t="shared" si="13"/>
        <v>0.57446163942079709</v>
      </c>
      <c r="AJ23" s="12">
        <f t="shared" si="14"/>
        <v>-0.59801221450184683</v>
      </c>
      <c r="AK23" s="12">
        <f t="shared" si="15"/>
        <v>-0.31610472753016489</v>
      </c>
      <c r="AL23" s="12">
        <f t="shared" si="16"/>
        <v>-0.27706868456538619</v>
      </c>
      <c r="AM23" s="12">
        <f t="shared" si="17"/>
        <v>-0.26582211578115761</v>
      </c>
    </row>
    <row r="24" spans="1:39">
      <c r="A24" s="12" t="s">
        <v>608</v>
      </c>
      <c r="B24" s="12" t="s">
        <v>609</v>
      </c>
      <c r="C24" s="12" t="s">
        <v>569</v>
      </c>
      <c r="D24" s="12">
        <v>77781</v>
      </c>
      <c r="E24" s="12">
        <v>8.2270764327172099</v>
      </c>
      <c r="F24" s="12">
        <v>21.570564434280147</v>
      </c>
      <c r="G24" s="12">
        <v>2.8047523437640001</v>
      </c>
      <c r="H24" s="12">
        <v>9.209617344563835</v>
      </c>
      <c r="I24" s="12">
        <f t="shared" si="1"/>
        <v>3.6059607664648182E-5</v>
      </c>
      <c r="K24" s="12" t="s">
        <v>608</v>
      </c>
      <c r="L24" s="12">
        <v>77781</v>
      </c>
      <c r="M24" s="12">
        <f t="shared" si="2"/>
        <v>639910.23201317736</v>
      </c>
      <c r="N24" s="12">
        <f t="shared" si="3"/>
        <v>1677780.0722627442</v>
      </c>
      <c r="O24" s="12">
        <f t="shared" si="4"/>
        <v>218156.4420503077</v>
      </c>
      <c r="P24" s="12">
        <f t="shared" si="5"/>
        <v>716333.24667751964</v>
      </c>
      <c r="Q24" s="12">
        <f t="shared" si="6"/>
        <v>2.8047523437640001</v>
      </c>
      <c r="S24" s="12" t="s">
        <v>22</v>
      </c>
      <c r="T24" s="12">
        <f t="shared" ref="T24:Y24" si="36">SUM(L345:L364)</f>
        <v>5245759</v>
      </c>
      <c r="U24" s="12">
        <f t="shared" si="36"/>
        <v>62151472.662858866</v>
      </c>
      <c r="V24" s="12">
        <f t="shared" si="36"/>
        <v>105327531.35295933</v>
      </c>
      <c r="W24" s="12">
        <f t="shared" si="36"/>
        <v>33224516.223034397</v>
      </c>
      <c r="X24" s="12">
        <f t="shared" si="36"/>
        <v>1810897266.756336</v>
      </c>
      <c r="Y24" s="12">
        <f t="shared" si="36"/>
        <v>150.20009481992301</v>
      </c>
      <c r="AA24" s="12" t="s">
        <v>22</v>
      </c>
      <c r="AB24" s="12">
        <f t="shared" si="8"/>
        <v>11.847946629431291</v>
      </c>
      <c r="AC24" s="12">
        <f t="shared" si="9"/>
        <v>20.078606614020838</v>
      </c>
      <c r="AD24" s="12">
        <f t="shared" si="10"/>
        <v>6.3335956194393219</v>
      </c>
      <c r="AE24" s="12">
        <f t="shared" si="11"/>
        <v>345.2116779967086</v>
      </c>
      <c r="AF24" s="12">
        <f t="shared" si="12"/>
        <v>2.8632671615284464E-5</v>
      </c>
      <c r="AH24" s="12" t="s">
        <v>22</v>
      </c>
      <c r="AI24" s="12">
        <f t="shared" si="13"/>
        <v>-0.81749632914722659</v>
      </c>
      <c r="AJ24" s="12">
        <f t="shared" si="14"/>
        <v>2.922733939464123</v>
      </c>
      <c r="AK24" s="12">
        <f t="shared" si="15"/>
        <v>-0.51199838273514808</v>
      </c>
      <c r="AL24" s="12">
        <f t="shared" si="16"/>
        <v>1.6371321232743286</v>
      </c>
      <c r="AM24" s="12">
        <f t="shared" si="17"/>
        <v>-0.37810726420206914</v>
      </c>
    </row>
    <row r="25" spans="1:39">
      <c r="A25" s="12" t="s">
        <v>610</v>
      </c>
      <c r="B25" s="12" t="s">
        <v>611</v>
      </c>
      <c r="C25" s="12" t="s">
        <v>569</v>
      </c>
      <c r="D25" s="12">
        <v>78665</v>
      </c>
      <c r="E25" s="12">
        <v>10.784315461990801</v>
      </c>
      <c r="F25" s="12">
        <v>17.805660774410775</v>
      </c>
      <c r="G25" s="12">
        <v>16.740578567834998</v>
      </c>
      <c r="H25" s="12">
        <v>1.7158581176576884</v>
      </c>
      <c r="I25" s="12">
        <f t="shared" si="1"/>
        <v>2.1280847349945971E-4</v>
      </c>
      <c r="K25" s="12" t="s">
        <v>610</v>
      </c>
      <c r="L25" s="12">
        <v>78665</v>
      </c>
      <c r="M25" s="12">
        <f t="shared" si="2"/>
        <v>848348.17581750627</v>
      </c>
      <c r="N25" s="12">
        <f t="shared" si="3"/>
        <v>1400682.3048190237</v>
      </c>
      <c r="O25" s="12">
        <f t="shared" si="4"/>
        <v>1316897.6130387401</v>
      </c>
      <c r="P25" s="12">
        <f t="shared" si="5"/>
        <v>134977.97882554206</v>
      </c>
      <c r="Q25" s="12">
        <f t="shared" si="6"/>
        <v>16.740578567834998</v>
      </c>
      <c r="S25" s="12" t="s">
        <v>23</v>
      </c>
      <c r="T25" s="12">
        <f t="shared" ref="T25:Y25" si="37">SUM(L365)</f>
        <v>252763</v>
      </c>
      <c r="U25" s="12">
        <f t="shared" si="37"/>
        <v>11014475.012673629</v>
      </c>
      <c r="V25" s="12">
        <f t="shared" si="37"/>
        <v>2152462.612554898</v>
      </c>
      <c r="W25" s="12">
        <f t="shared" si="37"/>
        <v>2358397.0231773993</v>
      </c>
      <c r="X25" s="12">
        <f t="shared" si="37"/>
        <v>8526956.6709785312</v>
      </c>
      <c r="Y25" s="12">
        <f t="shared" si="37"/>
        <v>9.3304677629929991</v>
      </c>
      <c r="AA25" s="12" t="s">
        <v>23</v>
      </c>
      <c r="AB25" s="12">
        <f t="shared" si="8"/>
        <v>43.576294840121498</v>
      </c>
      <c r="AC25" s="12">
        <f t="shared" si="9"/>
        <v>8.5157345519514251</v>
      </c>
      <c r="AD25" s="12">
        <f t="shared" si="10"/>
        <v>9.3304677629929991</v>
      </c>
      <c r="AE25" s="12">
        <f t="shared" si="11"/>
        <v>33.734987600948443</v>
      </c>
      <c r="AF25" s="12">
        <f t="shared" si="12"/>
        <v>3.6913898644156773E-5</v>
      </c>
      <c r="AH25" s="12" t="s">
        <v>23</v>
      </c>
      <c r="AI25" s="12">
        <f t="shared" si="13"/>
        <v>1.3819428999650145</v>
      </c>
      <c r="AJ25" s="12">
        <f t="shared" si="14"/>
        <v>0.4607605636001007</v>
      </c>
      <c r="AK25" s="12">
        <f t="shared" si="15"/>
        <v>-0.47365398555193056</v>
      </c>
      <c r="AL25" s="12">
        <f t="shared" si="16"/>
        <v>-0.10997384135720757</v>
      </c>
      <c r="AM25" s="12">
        <f t="shared" si="17"/>
        <v>-0.36927016188698225</v>
      </c>
    </row>
    <row r="26" spans="1:39">
      <c r="A26" s="12" t="s">
        <v>612</v>
      </c>
      <c r="B26" s="12" t="s">
        <v>613</v>
      </c>
      <c r="C26" s="12" t="s">
        <v>569</v>
      </c>
      <c r="D26" s="12">
        <v>76034</v>
      </c>
      <c r="E26" s="12">
        <v>1.5972334973837765</v>
      </c>
      <c r="F26" s="12">
        <v>23.595002588245169</v>
      </c>
      <c r="G26" s="12">
        <v>1.4596335641960001</v>
      </c>
      <c r="H26" s="12">
        <v>2.6717783199375176</v>
      </c>
      <c r="I26" s="12">
        <f t="shared" si="1"/>
        <v>1.9197116608306811E-5</v>
      </c>
      <c r="K26" s="12" t="s">
        <v>612</v>
      </c>
      <c r="L26" s="12">
        <v>76034</v>
      </c>
      <c r="M26" s="12">
        <f t="shared" si="2"/>
        <v>121444.05174007807</v>
      </c>
      <c r="N26" s="12">
        <f t="shared" si="3"/>
        <v>1794022.4267946333</v>
      </c>
      <c r="O26" s="12">
        <f t="shared" si="4"/>
        <v>110981.77842007867</v>
      </c>
      <c r="P26" s="12">
        <f t="shared" si="5"/>
        <v>203145.99277812921</v>
      </c>
      <c r="Q26" s="12">
        <f t="shared" si="6"/>
        <v>1.4596335641960001</v>
      </c>
      <c r="S26" s="12" t="s">
        <v>24</v>
      </c>
      <c r="T26" s="12">
        <f t="shared" ref="T26:Y26" si="38">SUM(L366:L373)</f>
        <v>1127301</v>
      </c>
      <c r="U26" s="12">
        <f t="shared" si="38"/>
        <v>35482016.919439003</v>
      </c>
      <c r="V26" s="12">
        <f t="shared" si="38"/>
        <v>4932069.0218080021</v>
      </c>
      <c r="W26" s="12">
        <f t="shared" si="38"/>
        <v>23807901.310807846</v>
      </c>
      <c r="X26" s="12">
        <f t="shared" si="38"/>
        <v>90969506.79775466</v>
      </c>
      <c r="Y26" s="12">
        <f t="shared" si="38"/>
        <v>150.80351067146498</v>
      </c>
      <c r="AA26" s="12" t="s">
        <v>24</v>
      </c>
      <c r="AB26" s="12">
        <f t="shared" si="8"/>
        <v>31.475193332959879</v>
      </c>
      <c r="AC26" s="12">
        <f t="shared" si="9"/>
        <v>4.3751127886944143</v>
      </c>
      <c r="AD26" s="12">
        <f t="shared" si="10"/>
        <v>21.119382765390828</v>
      </c>
      <c r="AE26" s="12">
        <f t="shared" si="11"/>
        <v>80.696732104162649</v>
      </c>
      <c r="AF26" s="12">
        <f t="shared" si="12"/>
        <v>1.3377395271667902E-4</v>
      </c>
      <c r="AH26" s="12" t="s">
        <v>24</v>
      </c>
      <c r="AI26" s="12">
        <f t="shared" si="13"/>
        <v>0.54308305155497516</v>
      </c>
      <c r="AJ26" s="12">
        <f t="shared" si="14"/>
        <v>-0.42086300586776554</v>
      </c>
      <c r="AK26" s="12">
        <f t="shared" si="15"/>
        <v>-0.32281710711403039</v>
      </c>
      <c r="AL26" s="12">
        <f t="shared" si="16"/>
        <v>0.15343959040495497</v>
      </c>
      <c r="AM26" s="12">
        <f t="shared" si="17"/>
        <v>-0.26590840099098972</v>
      </c>
    </row>
    <row r="27" spans="1:39">
      <c r="A27" s="12" t="s">
        <v>614</v>
      </c>
      <c r="B27" s="12" t="s">
        <v>615</v>
      </c>
      <c r="C27" s="12" t="s">
        <v>569</v>
      </c>
      <c r="D27" s="12">
        <v>67436</v>
      </c>
      <c r="E27" s="12">
        <v>13.088442647857923</v>
      </c>
      <c r="F27" s="12">
        <v>41.58068275489611</v>
      </c>
      <c r="G27" s="12">
        <v>0.81908661362900004</v>
      </c>
      <c r="H27" s="12">
        <v>32682.502946239834</v>
      </c>
      <c r="I27" s="12">
        <f t="shared" si="1"/>
        <v>1.2146132831558812E-5</v>
      </c>
      <c r="K27" s="12" t="s">
        <v>614</v>
      </c>
      <c r="L27" s="12">
        <v>67436</v>
      </c>
      <c r="M27" s="12">
        <f t="shared" si="2"/>
        <v>882632.21840094682</v>
      </c>
      <c r="N27" s="12">
        <f t="shared" si="3"/>
        <v>2804034.9222591738</v>
      </c>
      <c r="O27" s="12">
        <f t="shared" si="4"/>
        <v>55235.924876685247</v>
      </c>
      <c r="P27" s="12">
        <f t="shared" si="5"/>
        <v>2203977268.6826296</v>
      </c>
      <c r="Q27" s="12">
        <f t="shared" si="6"/>
        <v>0.81908661362900004</v>
      </c>
      <c r="S27" s="12" t="s">
        <v>25</v>
      </c>
      <c r="T27" s="12">
        <f t="shared" ref="T27:Y27" si="39">L374</f>
        <v>131892</v>
      </c>
      <c r="U27" s="12">
        <f t="shared" si="39"/>
        <v>8718643.5945579186</v>
      </c>
      <c r="V27" s="12">
        <f t="shared" si="39"/>
        <v>6724.8716694342438</v>
      </c>
      <c r="W27" s="12">
        <f t="shared" si="39"/>
        <v>24930578.184731733</v>
      </c>
      <c r="X27" s="12">
        <f t="shared" si="39"/>
        <v>325009.68109219184</v>
      </c>
      <c r="Y27" s="12">
        <f t="shared" si="39"/>
        <v>189.022671464014</v>
      </c>
      <c r="AA27" s="12" t="s">
        <v>25</v>
      </c>
      <c r="AB27" s="12">
        <f t="shared" si="8"/>
        <v>66.104415692823821</v>
      </c>
      <c r="AC27" s="12">
        <f t="shared" si="9"/>
        <v>5.0987714716845933E-2</v>
      </c>
      <c r="AD27" s="12">
        <f t="shared" si="10"/>
        <v>189.022671464014</v>
      </c>
      <c r="AE27" s="12">
        <f t="shared" si="11"/>
        <v>2.4642107261410233</v>
      </c>
      <c r="AF27" s="12">
        <f t="shared" si="12"/>
        <v>1.4331625228521366E-3</v>
      </c>
      <c r="AH27" s="12" t="s">
        <v>25</v>
      </c>
      <c r="AI27" s="12">
        <f t="shared" si="13"/>
        <v>2.943613631532453</v>
      </c>
      <c r="AJ27" s="12">
        <f t="shared" si="14"/>
        <v>-1.3415582058917568</v>
      </c>
      <c r="AK27" s="12">
        <f t="shared" si="15"/>
        <v>1.825472870513821</v>
      </c>
      <c r="AL27" s="12">
        <f t="shared" si="16"/>
        <v>-0.28537496279336116</v>
      </c>
      <c r="AM27" s="12">
        <f t="shared" si="17"/>
        <v>1.1207013008450908</v>
      </c>
    </row>
    <row r="28" spans="1:39">
      <c r="A28" s="12" t="s">
        <v>616</v>
      </c>
      <c r="B28" s="12" t="s">
        <v>617</v>
      </c>
      <c r="C28" s="12" t="s">
        <v>569</v>
      </c>
      <c r="D28" s="12">
        <v>62584</v>
      </c>
      <c r="E28" s="12">
        <v>39.567537911101176</v>
      </c>
      <c r="F28" s="12">
        <v>3.2937445283205866</v>
      </c>
      <c r="G28" s="12">
        <v>13.583697726201001</v>
      </c>
      <c r="H28" s="12">
        <v>777.89175410888015</v>
      </c>
      <c r="I28" s="12">
        <f t="shared" si="1"/>
        <v>2.1704745184393775E-4</v>
      </c>
      <c r="K28" s="12" t="s">
        <v>616</v>
      </c>
      <c r="L28" s="12">
        <v>62584</v>
      </c>
      <c r="M28" s="12">
        <f t="shared" si="2"/>
        <v>2476294.7926283563</v>
      </c>
      <c r="N28" s="12">
        <f t="shared" si="3"/>
        <v>206135.70756041558</v>
      </c>
      <c r="O28" s="12">
        <f t="shared" si="4"/>
        <v>850122.13849656342</v>
      </c>
      <c r="P28" s="12">
        <f t="shared" si="5"/>
        <v>48683577.539150156</v>
      </c>
      <c r="Q28" s="12">
        <f t="shared" si="6"/>
        <v>13.583697726201001</v>
      </c>
      <c r="S28" s="12" t="s">
        <v>26</v>
      </c>
      <c r="T28" s="12">
        <f t="shared" ref="T28:Y28" si="40">SUM(L375:L380)</f>
        <v>2466939</v>
      </c>
      <c r="U28" s="12">
        <f t="shared" si="40"/>
        <v>127659811.11418028</v>
      </c>
      <c r="V28" s="12">
        <f t="shared" si="40"/>
        <v>1680900.5183815458</v>
      </c>
      <c r="W28" s="12">
        <f t="shared" si="40"/>
        <v>499302634.43655813</v>
      </c>
      <c r="X28" s="12">
        <f t="shared" si="40"/>
        <v>5867136.1662615864</v>
      </c>
      <c r="Y28" s="12">
        <f t="shared" si="40"/>
        <v>3627.494556614286</v>
      </c>
      <c r="AA28" s="12" t="s">
        <v>26</v>
      </c>
      <c r="AB28" s="12">
        <f t="shared" si="8"/>
        <v>51.748264190634742</v>
      </c>
      <c r="AC28" s="12">
        <f t="shared" si="9"/>
        <v>0.68137092906697161</v>
      </c>
      <c r="AD28" s="12">
        <f t="shared" si="10"/>
        <v>202.3976411401166</v>
      </c>
      <c r="AE28" s="12">
        <f t="shared" si="11"/>
        <v>2.3783061381986284</v>
      </c>
      <c r="AF28" s="12">
        <f t="shared" si="12"/>
        <v>1.4704435564131444E-3</v>
      </c>
      <c r="AH28" s="12" t="s">
        <v>26</v>
      </c>
      <c r="AI28" s="12">
        <f t="shared" si="13"/>
        <v>1.9484315759360451</v>
      </c>
      <c r="AJ28" s="12">
        <f t="shared" si="14"/>
        <v>-1.2073366489990973</v>
      </c>
      <c r="AK28" s="12">
        <f t="shared" si="15"/>
        <v>1.9966030105423602</v>
      </c>
      <c r="AL28" s="12">
        <f t="shared" si="16"/>
        <v>-0.28585681078587927</v>
      </c>
      <c r="AM28" s="12">
        <f t="shared" si="17"/>
        <v>1.1604848144285458</v>
      </c>
    </row>
    <row r="29" spans="1:39">
      <c r="A29" s="12" t="s">
        <v>618</v>
      </c>
      <c r="B29" s="12" t="s">
        <v>619</v>
      </c>
      <c r="C29" s="12" t="s">
        <v>569</v>
      </c>
      <c r="D29" s="12">
        <v>1170866</v>
      </c>
      <c r="E29" s="12">
        <v>19.072897886784638</v>
      </c>
      <c r="F29" s="12">
        <v>1.1313677358854841</v>
      </c>
      <c r="G29" s="12">
        <v>53.918645503131998</v>
      </c>
      <c r="H29" s="12">
        <v>2.146691409009033</v>
      </c>
      <c r="I29" s="12">
        <f t="shared" si="1"/>
        <v>4.6050227355762317E-5</v>
      </c>
      <c r="K29" s="12" t="s">
        <v>618</v>
      </c>
      <c r="L29" s="12">
        <v>1170866</v>
      </c>
      <c r="M29" s="12">
        <f t="shared" si="2"/>
        <v>22331807.657107983</v>
      </c>
      <c r="N29" s="12">
        <f t="shared" si="3"/>
        <v>1324680.0154452932</v>
      </c>
      <c r="O29" s="12">
        <f t="shared" si="4"/>
        <v>63131508.785670146</v>
      </c>
      <c r="P29" s="12">
        <f t="shared" si="5"/>
        <v>2513487.9833007706</v>
      </c>
      <c r="Q29" s="12">
        <f t="shared" si="6"/>
        <v>53.918645503131998</v>
      </c>
      <c r="S29" s="12" t="s">
        <v>532</v>
      </c>
      <c r="T29" s="12">
        <f t="shared" ref="T29:Y29" si="41">SUM(L381:L457)</f>
        <v>19702573</v>
      </c>
      <c r="U29" s="12">
        <f t="shared" si="41"/>
        <v>195685456.59597826</v>
      </c>
      <c r="V29" s="12">
        <f t="shared" si="41"/>
        <v>168109449.8653411</v>
      </c>
      <c r="W29" s="12">
        <f t="shared" si="41"/>
        <v>280948466.45714343</v>
      </c>
      <c r="X29" s="12">
        <f t="shared" si="41"/>
        <v>42870568.203129053</v>
      </c>
      <c r="Y29" s="12">
        <f t="shared" si="41"/>
        <v>1118.0588005269558</v>
      </c>
      <c r="AA29" s="12" t="s">
        <v>532</v>
      </c>
      <c r="AB29" s="12">
        <f t="shared" si="8"/>
        <v>9.9319747017802325</v>
      </c>
      <c r="AC29" s="12">
        <f t="shared" si="9"/>
        <v>8.5323602082500134</v>
      </c>
      <c r="AD29" s="12">
        <f t="shared" si="10"/>
        <v>14.259481056466251</v>
      </c>
      <c r="AE29" s="12">
        <f t="shared" si="11"/>
        <v>2.1758867840829241</v>
      </c>
      <c r="AF29" s="12">
        <f t="shared" si="12"/>
        <v>5.6746842177768145E-5</v>
      </c>
      <c r="AH29" s="12" t="s">
        <v>532</v>
      </c>
      <c r="AI29" s="12">
        <f t="shared" si="13"/>
        <v>-0.95031332269414248</v>
      </c>
      <c r="AJ29" s="12">
        <f t="shared" si="14"/>
        <v>0.46430050791010158</v>
      </c>
      <c r="AK29" s="12">
        <f t="shared" si="15"/>
        <v>-0.41058821751346408</v>
      </c>
      <c r="AL29" s="12">
        <f t="shared" si="16"/>
        <v>-0.28699220252412799</v>
      </c>
      <c r="AM29" s="12">
        <f t="shared" si="17"/>
        <v>-0.34810593699557363</v>
      </c>
    </row>
    <row r="30" spans="1:39">
      <c r="A30" s="12" t="s">
        <v>620</v>
      </c>
      <c r="B30" s="12" t="s">
        <v>621</v>
      </c>
      <c r="C30" s="12" t="s">
        <v>569</v>
      </c>
      <c r="D30" s="12">
        <v>363584</v>
      </c>
      <c r="E30" s="12">
        <v>31.750058961825587</v>
      </c>
      <c r="F30" s="12">
        <v>4.4426740883672089</v>
      </c>
      <c r="G30" s="12">
        <v>17.244346236683</v>
      </c>
      <c r="H30" s="12">
        <v>2.5519740691227213</v>
      </c>
      <c r="I30" s="12">
        <f t="shared" si="1"/>
        <v>4.7428781895471201E-5</v>
      </c>
      <c r="K30" s="12" t="s">
        <v>620</v>
      </c>
      <c r="L30" s="12">
        <v>363584</v>
      </c>
      <c r="M30" s="12">
        <f t="shared" si="2"/>
        <v>11543813.437576395</v>
      </c>
      <c r="N30" s="12">
        <f t="shared" si="3"/>
        <v>1615285.2157449033</v>
      </c>
      <c r="O30" s="12">
        <f t="shared" si="4"/>
        <v>6269768.3821181525</v>
      </c>
      <c r="P30" s="12">
        <f t="shared" si="5"/>
        <v>927856.9399479155</v>
      </c>
      <c r="Q30" s="12">
        <f t="shared" si="6"/>
        <v>17.244346236683</v>
      </c>
      <c r="AB30" s="12">
        <f>AVERAGE(AB4:AB29)</f>
        <v>23.640865410194099</v>
      </c>
      <c r="AC30" s="12">
        <f>AVERAGE(AC4:AC29)</f>
        <v>6.3517324955582621</v>
      </c>
      <c r="AD30" s="12">
        <f>AVERAGE(AD4:AD29)</f>
        <v>46.349707580512614</v>
      </c>
      <c r="AE30" s="12">
        <f>AVERAGE(AE4:AE29)</f>
        <v>53.341290154712318</v>
      </c>
      <c r="AF30" s="12">
        <f>AVERAGE(AF4:AF29)</f>
        <v>3.8295606682793153E-4</v>
      </c>
    </row>
    <row r="31" spans="1:39">
      <c r="A31" s="12" t="s">
        <v>622</v>
      </c>
      <c r="B31" s="12" t="s">
        <v>623</v>
      </c>
      <c r="C31" s="12" t="s">
        <v>569</v>
      </c>
      <c r="D31" s="12">
        <v>308835</v>
      </c>
      <c r="E31" s="12">
        <v>20.91825280043048</v>
      </c>
      <c r="F31" s="12">
        <v>0.76461374346786926</v>
      </c>
      <c r="G31" s="12">
        <v>48.664814350379999</v>
      </c>
      <c r="H31" s="12">
        <v>1.7551867460079611</v>
      </c>
      <c r="I31" s="12">
        <f t="shared" si="1"/>
        <v>1.5757545080829569E-4</v>
      </c>
      <c r="K31" s="12" t="s">
        <v>622</v>
      </c>
      <c r="L31" s="12">
        <v>308835</v>
      </c>
      <c r="M31" s="12">
        <f t="shared" si="2"/>
        <v>6460288.6036209473</v>
      </c>
      <c r="N31" s="12">
        <f t="shared" si="3"/>
        <v>236139.48546389941</v>
      </c>
      <c r="O31" s="12">
        <f t="shared" si="4"/>
        <v>15029397.939899607</v>
      </c>
      <c r="P31" s="12">
        <f t="shared" si="5"/>
        <v>542063.09870336868</v>
      </c>
      <c r="Q31" s="12">
        <f t="shared" si="6"/>
        <v>48.664814350379999</v>
      </c>
      <c r="AB31" s="12">
        <f>STDEV(AB4:AB29)</f>
        <v>14.425653498731451</v>
      </c>
      <c r="AC31" s="12">
        <f>STDEV(AC4:AC29)</f>
        <v>4.696586963704048</v>
      </c>
      <c r="AD31" s="12">
        <f>STDEV(AD4:AD29)</f>
        <v>78.156715549184156</v>
      </c>
      <c r="AE31" s="12">
        <f>STDEV(AE4:AE29)</f>
        <v>178.28151051012549</v>
      </c>
      <c r="AF31" s="12">
        <f>STDEV(AF4:AF29)</f>
        <v>9.3709756135044412E-4</v>
      </c>
    </row>
    <row r="32" spans="1:39">
      <c r="A32" s="12" t="s">
        <v>624</v>
      </c>
      <c r="B32" s="12" t="s">
        <v>625</v>
      </c>
      <c r="C32" s="12" t="s">
        <v>569</v>
      </c>
      <c r="D32" s="12">
        <v>161795</v>
      </c>
      <c r="E32" s="12">
        <v>24.496167113672133</v>
      </c>
      <c r="F32" s="12">
        <v>4.8029990144084103</v>
      </c>
      <c r="G32" s="12">
        <v>16.908510323068999</v>
      </c>
      <c r="H32" s="12">
        <v>2.282664993436601</v>
      </c>
      <c r="I32" s="12">
        <f t="shared" si="1"/>
        <v>1.0450576546289439E-4</v>
      </c>
      <c r="K32" s="12" t="s">
        <v>624</v>
      </c>
      <c r="L32" s="12">
        <v>161795</v>
      </c>
      <c r="M32" s="12">
        <f t="shared" si="2"/>
        <v>3963357.3581565828</v>
      </c>
      <c r="N32" s="12">
        <f t="shared" si="3"/>
        <v>777101.22553620872</v>
      </c>
      <c r="O32" s="12">
        <f t="shared" si="4"/>
        <v>2735712.4277209486</v>
      </c>
      <c r="P32" s="12">
        <f t="shared" si="5"/>
        <v>369323.78261307487</v>
      </c>
      <c r="Q32" s="12">
        <f t="shared" si="6"/>
        <v>16.908510323068999</v>
      </c>
    </row>
    <row r="33" spans="1:17">
      <c r="A33" s="12" t="s">
        <v>626</v>
      </c>
      <c r="B33" s="12" t="s">
        <v>627</v>
      </c>
      <c r="C33" s="12" t="s">
        <v>569</v>
      </c>
      <c r="D33" s="12">
        <v>94852</v>
      </c>
      <c r="E33" s="12">
        <v>40.677964883925412</v>
      </c>
      <c r="F33" s="12">
        <v>1.5009845167260247</v>
      </c>
      <c r="G33" s="12">
        <v>116.522395200155</v>
      </c>
      <c r="H33" s="12">
        <v>3.5836819212269719</v>
      </c>
      <c r="I33" s="12">
        <f t="shared" si="1"/>
        <v>1.2284653481229178E-3</v>
      </c>
      <c r="K33" s="12" t="s">
        <v>626</v>
      </c>
      <c r="L33" s="12">
        <v>94852</v>
      </c>
      <c r="M33" s="12">
        <f t="shared" si="2"/>
        <v>3858386.3251700932</v>
      </c>
      <c r="N33" s="12">
        <f t="shared" si="3"/>
        <v>142371.3833804969</v>
      </c>
      <c r="O33" s="12">
        <f t="shared" si="4"/>
        <v>11052382.229525102</v>
      </c>
      <c r="P33" s="12">
        <f t="shared" si="5"/>
        <v>339919.39759222075</v>
      </c>
      <c r="Q33" s="12">
        <f t="shared" si="6"/>
        <v>116.522395200155</v>
      </c>
    </row>
    <row r="34" spans="1:17">
      <c r="A34" s="12" t="s">
        <v>628</v>
      </c>
      <c r="B34" s="12" t="s">
        <v>629</v>
      </c>
      <c r="C34" s="12" t="s">
        <v>569</v>
      </c>
      <c r="D34" s="12">
        <v>99979</v>
      </c>
      <c r="E34" s="12">
        <v>14.069262112788069</v>
      </c>
      <c r="F34" s="12">
        <v>7.4677374797742608</v>
      </c>
      <c r="G34" s="12">
        <v>9.2032183910060006</v>
      </c>
      <c r="H34" s="12">
        <v>2.3686278257636957</v>
      </c>
      <c r="I34" s="12">
        <f t="shared" si="1"/>
        <v>9.2051514728152913E-5</v>
      </c>
      <c r="K34" s="12" t="s">
        <v>628</v>
      </c>
      <c r="L34" s="12">
        <v>99979</v>
      </c>
      <c r="M34" s="12">
        <f t="shared" si="2"/>
        <v>1406630.7567744383</v>
      </c>
      <c r="N34" s="12">
        <f t="shared" si="3"/>
        <v>746616.92549035081</v>
      </c>
      <c r="O34" s="12">
        <f t="shared" si="4"/>
        <v>920128.5715143889</v>
      </c>
      <c r="P34" s="12">
        <f t="shared" si="5"/>
        <v>236813.04139202854</v>
      </c>
      <c r="Q34" s="12">
        <f t="shared" si="6"/>
        <v>9.2032183910060006</v>
      </c>
    </row>
    <row r="35" spans="1:17">
      <c r="A35" s="12" t="s">
        <v>630</v>
      </c>
      <c r="B35" s="12" t="s">
        <v>631</v>
      </c>
      <c r="C35" s="12" t="s">
        <v>569</v>
      </c>
      <c r="D35" s="12">
        <v>97928</v>
      </c>
      <c r="E35" s="12">
        <v>48.247310856286866</v>
      </c>
      <c r="F35" s="12">
        <v>6.5209351215619105E-2</v>
      </c>
      <c r="G35" s="12">
        <v>49.979355251903002</v>
      </c>
      <c r="H35" s="12">
        <v>11.901088820583659</v>
      </c>
      <c r="I35" s="12">
        <f t="shared" si="1"/>
        <v>5.1036838546588315E-4</v>
      </c>
      <c r="K35" s="12" t="s">
        <v>630</v>
      </c>
      <c r="L35" s="12">
        <v>97928</v>
      </c>
      <c r="M35" s="12">
        <f t="shared" si="2"/>
        <v>4724762.6575344605</v>
      </c>
      <c r="N35" s="12">
        <f t="shared" si="3"/>
        <v>6385.8213458431474</v>
      </c>
      <c r="O35" s="12">
        <f t="shared" si="4"/>
        <v>4894378.3011083575</v>
      </c>
      <c r="P35" s="12">
        <f t="shared" si="5"/>
        <v>1165449.8260221167</v>
      </c>
      <c r="Q35" s="12">
        <f t="shared" si="6"/>
        <v>49.979355251903002</v>
      </c>
    </row>
    <row r="36" spans="1:17">
      <c r="A36" s="12" t="s">
        <v>632</v>
      </c>
      <c r="B36" s="12" t="s">
        <v>633</v>
      </c>
      <c r="C36" s="12" t="s">
        <v>569</v>
      </c>
      <c r="D36" s="12">
        <v>89045</v>
      </c>
      <c r="E36" s="12">
        <v>11.50066034893441</v>
      </c>
      <c r="F36" s="12">
        <v>5.8089635071039067</v>
      </c>
      <c r="G36" s="12">
        <v>8.6116103104549993</v>
      </c>
      <c r="H36" s="12">
        <v>1.9223433385652506</v>
      </c>
      <c r="I36" s="12">
        <f t="shared" si="1"/>
        <v>9.6710767706833611E-5</v>
      </c>
      <c r="K36" s="12" t="s">
        <v>632</v>
      </c>
      <c r="L36" s="12">
        <v>89045</v>
      </c>
      <c r="M36" s="12">
        <f t="shared" si="2"/>
        <v>1024076.3007708646</v>
      </c>
      <c r="N36" s="12">
        <f t="shared" si="3"/>
        <v>517259.15549006738</v>
      </c>
      <c r="O36" s="12">
        <f t="shared" si="4"/>
        <v>766820.84009446541</v>
      </c>
      <c r="P36" s="12">
        <f t="shared" si="5"/>
        <v>171175.06258254274</v>
      </c>
      <c r="Q36" s="12">
        <f t="shared" si="6"/>
        <v>8.6116103104549993</v>
      </c>
    </row>
    <row r="37" spans="1:17">
      <c r="A37" s="12" t="s">
        <v>634</v>
      </c>
      <c r="B37" s="12" t="s">
        <v>635</v>
      </c>
      <c r="C37" s="12" t="s">
        <v>569</v>
      </c>
      <c r="D37" s="12">
        <v>94240</v>
      </c>
      <c r="E37" s="12">
        <v>25.719101604015364</v>
      </c>
      <c r="F37" s="12">
        <v>6.9710467706013359</v>
      </c>
      <c r="G37" s="12">
        <v>23.928190907982</v>
      </c>
      <c r="H37" s="12">
        <v>1.5456971473847712</v>
      </c>
      <c r="I37" s="12">
        <f t="shared" si="1"/>
        <v>2.5390694936313669E-4</v>
      </c>
      <c r="K37" s="12" t="s">
        <v>634</v>
      </c>
      <c r="L37" s="12">
        <v>94240</v>
      </c>
      <c r="M37" s="12">
        <f t="shared" si="2"/>
        <v>2423768.135162408</v>
      </c>
      <c r="N37" s="12">
        <f t="shared" si="3"/>
        <v>656951.44766146992</v>
      </c>
      <c r="O37" s="12">
        <f t="shared" si="4"/>
        <v>2254992.7111682235</v>
      </c>
      <c r="P37" s="12">
        <f t="shared" si="5"/>
        <v>145666.49916954082</v>
      </c>
      <c r="Q37" s="12">
        <f t="shared" si="6"/>
        <v>23.928190907982003</v>
      </c>
    </row>
    <row r="38" spans="1:17">
      <c r="A38" s="12" t="s">
        <v>636</v>
      </c>
      <c r="B38" s="12" t="s">
        <v>637</v>
      </c>
      <c r="C38" s="12" t="s">
        <v>569</v>
      </c>
      <c r="D38" s="12">
        <v>86144</v>
      </c>
      <c r="E38" s="12">
        <v>16.826854408795292</v>
      </c>
      <c r="F38" s="12">
        <v>2.0507285483000537</v>
      </c>
      <c r="G38" s="12">
        <v>29.849010069196002</v>
      </c>
      <c r="H38" s="12">
        <v>2.0348491508109841</v>
      </c>
      <c r="I38" s="12">
        <f t="shared" si="1"/>
        <v>3.4650132416878717E-4</v>
      </c>
      <c r="K38" s="12" t="s">
        <v>636</v>
      </c>
      <c r="L38" s="12">
        <v>86144</v>
      </c>
      <c r="M38" s="12">
        <f t="shared" si="2"/>
        <v>1449532.5461912616</v>
      </c>
      <c r="N38" s="12">
        <f t="shared" si="3"/>
        <v>176657.96006475983</v>
      </c>
      <c r="O38" s="12">
        <f t="shared" si="4"/>
        <v>2571313.1234008204</v>
      </c>
      <c r="P38" s="12">
        <f t="shared" si="5"/>
        <v>175290.04524746141</v>
      </c>
      <c r="Q38" s="12">
        <f t="shared" si="6"/>
        <v>29.849010069196002</v>
      </c>
    </row>
    <row r="39" spans="1:17">
      <c r="A39" s="12" t="s">
        <v>638</v>
      </c>
      <c r="B39" s="12" t="s">
        <v>639</v>
      </c>
      <c r="C39" s="12" t="s">
        <v>569</v>
      </c>
      <c r="D39" s="12">
        <v>77489</v>
      </c>
      <c r="E39" s="12">
        <v>45.972761412023821</v>
      </c>
      <c r="F39" s="12">
        <v>1.5596508244422891</v>
      </c>
      <c r="G39" s="12">
        <v>202.60985829178298</v>
      </c>
      <c r="H39" s="12">
        <v>8.3243051627216005</v>
      </c>
      <c r="I39" s="12">
        <f t="shared" si="1"/>
        <v>2.6146918697077391E-3</v>
      </c>
      <c r="K39" s="12" t="s">
        <v>638</v>
      </c>
      <c r="L39" s="12">
        <v>77489</v>
      </c>
      <c r="M39" s="12">
        <f t="shared" si="2"/>
        <v>3562383.3090563137</v>
      </c>
      <c r="N39" s="12">
        <f t="shared" si="3"/>
        <v>120855.78273520854</v>
      </c>
      <c r="O39" s="12">
        <f t="shared" si="4"/>
        <v>15700035.309171971</v>
      </c>
      <c r="P39" s="12">
        <f t="shared" si="5"/>
        <v>645042.08275413408</v>
      </c>
      <c r="Q39" s="12">
        <f t="shared" si="6"/>
        <v>202.60985829178298</v>
      </c>
    </row>
    <row r="40" spans="1:17">
      <c r="A40" s="12" t="s">
        <v>640</v>
      </c>
      <c r="B40" s="12" t="s">
        <v>641</v>
      </c>
      <c r="C40" s="12" t="s">
        <v>569</v>
      </c>
      <c r="D40" s="12">
        <v>69548</v>
      </c>
      <c r="E40" s="12">
        <v>40.16117665148662</v>
      </c>
      <c r="F40" s="12">
        <v>0.91146214940945458</v>
      </c>
      <c r="G40" s="12">
        <v>184.312063133386</v>
      </c>
      <c r="H40" s="12">
        <v>1.1184381964485797</v>
      </c>
      <c r="I40" s="12">
        <f t="shared" si="1"/>
        <v>2.6501418176422902E-3</v>
      </c>
      <c r="K40" s="12" t="s">
        <v>640</v>
      </c>
      <c r="L40" s="12">
        <v>69548</v>
      </c>
      <c r="M40" s="12">
        <f t="shared" si="2"/>
        <v>2793129.5137575916</v>
      </c>
      <c r="N40" s="12">
        <f t="shared" si="3"/>
        <v>63390.36956712875</v>
      </c>
      <c r="O40" s="12">
        <f t="shared" si="4"/>
        <v>12818535.366800729</v>
      </c>
      <c r="P40" s="12">
        <f t="shared" si="5"/>
        <v>77785.13968660582</v>
      </c>
      <c r="Q40" s="12">
        <f t="shared" si="6"/>
        <v>184.312063133386</v>
      </c>
    </row>
    <row r="41" spans="1:17">
      <c r="A41" s="12" t="s">
        <v>642</v>
      </c>
      <c r="B41" s="12" t="s">
        <v>643</v>
      </c>
      <c r="C41" s="12" t="s">
        <v>569</v>
      </c>
      <c r="D41" s="12">
        <v>50779</v>
      </c>
      <c r="E41" s="12">
        <v>49.948537997341433</v>
      </c>
      <c r="F41" s="12">
        <v>1.0710888714279807</v>
      </c>
      <c r="G41" s="12">
        <v>35.681921912457</v>
      </c>
      <c r="H41" s="12">
        <v>22.779815307117182</v>
      </c>
      <c r="I41" s="12">
        <f t="shared" si="1"/>
        <v>7.0269051994834475E-4</v>
      </c>
      <c r="K41" s="12" t="s">
        <v>642</v>
      </c>
      <c r="L41" s="12">
        <v>50779</v>
      </c>
      <c r="M41" s="12">
        <f t="shared" si="2"/>
        <v>2536336.8109670007</v>
      </c>
      <c r="N41" s="12">
        <f t="shared" si="3"/>
        <v>54388.821802241429</v>
      </c>
      <c r="O41" s="12">
        <f t="shared" si="4"/>
        <v>1811892.3127926539</v>
      </c>
      <c r="P41" s="12">
        <f t="shared" si="5"/>
        <v>1156736.2414801035</v>
      </c>
      <c r="Q41" s="12">
        <f t="shared" si="6"/>
        <v>35.681921912457</v>
      </c>
    </row>
    <row r="42" spans="1:17">
      <c r="A42" s="12" t="s">
        <v>644</v>
      </c>
      <c r="B42" s="12" t="s">
        <v>645</v>
      </c>
      <c r="C42" s="12" t="s">
        <v>569</v>
      </c>
      <c r="D42" s="12">
        <v>50593</v>
      </c>
      <c r="E42" s="12">
        <v>33.022213955399671</v>
      </c>
      <c r="F42" s="12">
        <v>5.2030279425569734</v>
      </c>
      <c r="G42" s="12">
        <v>19.750251795846001</v>
      </c>
      <c r="H42" s="12">
        <v>2.2357746941467553</v>
      </c>
      <c r="I42" s="12">
        <f t="shared" si="1"/>
        <v>3.9037518620848737E-4</v>
      </c>
      <c r="K42" s="12" t="s">
        <v>644</v>
      </c>
      <c r="L42" s="12">
        <v>50593</v>
      </c>
      <c r="M42" s="12">
        <f t="shared" si="2"/>
        <v>1670692.8706455356</v>
      </c>
      <c r="N42" s="12">
        <f t="shared" si="3"/>
        <v>263236.79269778496</v>
      </c>
      <c r="O42" s="12">
        <f t="shared" si="4"/>
        <v>999224.48910723673</v>
      </c>
      <c r="P42" s="12">
        <f t="shared" si="5"/>
        <v>113114.54910096679</v>
      </c>
      <c r="Q42" s="12">
        <f t="shared" si="6"/>
        <v>19.750251795846001</v>
      </c>
    </row>
    <row r="43" spans="1:17">
      <c r="A43" s="12" t="s">
        <v>646</v>
      </c>
      <c r="B43" s="12" t="s">
        <v>647</v>
      </c>
      <c r="C43" s="12" t="s">
        <v>569</v>
      </c>
      <c r="D43" s="12">
        <v>81547</v>
      </c>
      <c r="E43" s="12">
        <v>19.048273094809243</v>
      </c>
      <c r="F43" s="12">
        <v>0.26149802890932983</v>
      </c>
      <c r="G43" s="12">
        <v>74.663156057538998</v>
      </c>
      <c r="H43" s="12">
        <v>1.1183811299542505</v>
      </c>
      <c r="I43" s="12">
        <f t="shared" si="1"/>
        <v>9.155843385720995E-4</v>
      </c>
      <c r="K43" s="12" t="s">
        <v>646</v>
      </c>
      <c r="L43" s="12">
        <v>81547</v>
      </c>
      <c r="M43" s="12">
        <f t="shared" si="2"/>
        <v>1553329.5260624094</v>
      </c>
      <c r="N43" s="12">
        <f t="shared" si="3"/>
        <v>21324.379763469118</v>
      </c>
      <c r="O43" s="12">
        <f t="shared" si="4"/>
        <v>6088556.3870241325</v>
      </c>
      <c r="P43" s="12">
        <f t="shared" si="5"/>
        <v>91200.626004379272</v>
      </c>
      <c r="Q43" s="12">
        <f t="shared" si="6"/>
        <v>74.663156057538998</v>
      </c>
    </row>
    <row r="44" spans="1:17">
      <c r="A44" s="12" t="s">
        <v>648</v>
      </c>
      <c r="B44" s="12" t="s">
        <v>649</v>
      </c>
      <c r="C44" s="12" t="s">
        <v>569</v>
      </c>
      <c r="D44" s="12">
        <v>67729</v>
      </c>
      <c r="E44" s="12">
        <v>26.295687223233767</v>
      </c>
      <c r="F44" s="12">
        <v>0.29588973891180032</v>
      </c>
      <c r="G44" s="12">
        <v>70.673303064110996</v>
      </c>
      <c r="H44" s="12">
        <v>0.7646868897887108</v>
      </c>
      <c r="I44" s="12">
        <f t="shared" si="1"/>
        <v>1.043471822470596E-3</v>
      </c>
      <c r="K44" s="12" t="s">
        <v>648</v>
      </c>
      <c r="L44" s="12">
        <v>67729</v>
      </c>
      <c r="M44" s="12">
        <f t="shared" si="2"/>
        <v>1780980.5999423999</v>
      </c>
      <c r="N44" s="12">
        <f t="shared" si="3"/>
        <v>20040.316126757323</v>
      </c>
      <c r="O44" s="12">
        <f t="shared" si="4"/>
        <v>4786632.1432291735</v>
      </c>
      <c r="P44" s="12">
        <f t="shared" si="5"/>
        <v>51791.478358499597</v>
      </c>
      <c r="Q44" s="12">
        <f t="shared" si="6"/>
        <v>70.673303064110996</v>
      </c>
    </row>
    <row r="45" spans="1:17">
      <c r="A45" s="12" t="s">
        <v>650</v>
      </c>
      <c r="B45" s="12" t="s">
        <v>651</v>
      </c>
      <c r="C45" s="12" t="s">
        <v>569</v>
      </c>
      <c r="D45" s="12">
        <v>62337</v>
      </c>
      <c r="E45" s="12">
        <v>28.293242055768985</v>
      </c>
      <c r="F45" s="12">
        <v>0.86266329615160253</v>
      </c>
      <c r="G45" s="12">
        <v>34.659685047078</v>
      </c>
      <c r="H45" s="12">
        <v>1.724581562985473</v>
      </c>
      <c r="I45" s="12">
        <f t="shared" si="1"/>
        <v>5.5600502185023336E-4</v>
      </c>
      <c r="K45" s="12" t="s">
        <v>650</v>
      </c>
      <c r="L45" s="12">
        <v>62337</v>
      </c>
      <c r="M45" s="12">
        <f t="shared" si="2"/>
        <v>1763715.8300304713</v>
      </c>
      <c r="N45" s="12">
        <f t="shared" si="3"/>
        <v>53775.84189220245</v>
      </c>
      <c r="O45" s="12">
        <f t="shared" si="4"/>
        <v>2160580.7867797012</v>
      </c>
      <c r="P45" s="12">
        <f t="shared" si="5"/>
        <v>107505.24089182544</v>
      </c>
      <c r="Q45" s="12">
        <f t="shared" si="6"/>
        <v>34.659685047078</v>
      </c>
    </row>
    <row r="46" spans="1:17">
      <c r="A46" s="12" t="s">
        <v>652</v>
      </c>
      <c r="B46" s="12" t="s">
        <v>653</v>
      </c>
      <c r="C46" s="12" t="s">
        <v>569</v>
      </c>
      <c r="D46" s="12">
        <v>68346</v>
      </c>
      <c r="E46" s="12">
        <v>36.394885999812217</v>
      </c>
      <c r="F46" s="12">
        <v>3.4766560997752674</v>
      </c>
      <c r="G46" s="12">
        <v>13198.247491901</v>
      </c>
      <c r="H46" s="12">
        <v>0.99956202768901581</v>
      </c>
      <c r="I46" s="12">
        <f t="shared" si="1"/>
        <v>0.19310928937905655</v>
      </c>
      <c r="K46" s="12" t="s">
        <v>652</v>
      </c>
      <c r="L46" s="12">
        <v>68346</v>
      </c>
      <c r="M46" s="12">
        <f t="shared" si="2"/>
        <v>2487444.878543166</v>
      </c>
      <c r="N46" s="12">
        <f t="shared" si="3"/>
        <v>237615.53779524041</v>
      </c>
      <c r="O46" s="12">
        <f t="shared" si="4"/>
        <v>902047423.08146572</v>
      </c>
      <c r="P46" s="12">
        <f t="shared" si="5"/>
        <v>68316.066344433479</v>
      </c>
      <c r="Q46" s="12">
        <f t="shared" si="6"/>
        <v>13198.247491901</v>
      </c>
    </row>
    <row r="47" spans="1:17">
      <c r="A47" s="12" t="s">
        <v>654</v>
      </c>
      <c r="B47" s="12" t="s">
        <v>655</v>
      </c>
      <c r="C47" s="12" t="s">
        <v>656</v>
      </c>
      <c r="D47" s="12">
        <v>1139001</v>
      </c>
      <c r="E47" s="12">
        <v>12.999434887526562</v>
      </c>
      <c r="F47" s="12">
        <v>11.015408532992314</v>
      </c>
      <c r="G47" s="12">
        <v>14.959819538575999</v>
      </c>
      <c r="H47" s="12">
        <v>2.4307319331006023</v>
      </c>
      <c r="I47" s="12">
        <f t="shared" si="1"/>
        <v>1.3134158388426349E-5</v>
      </c>
      <c r="K47" s="12" t="s">
        <v>654</v>
      </c>
      <c r="L47" s="12">
        <v>1139001</v>
      </c>
      <c r="M47" s="12">
        <f t="shared" si="2"/>
        <v>14806369.33632764</v>
      </c>
      <c r="N47" s="12">
        <f t="shared" si="3"/>
        <v>12546561.334486779</v>
      </c>
      <c r="O47" s="12">
        <f t="shared" si="4"/>
        <v>17039249.414257601</v>
      </c>
      <c r="P47" s="12">
        <f t="shared" si="5"/>
        <v>2768606.1025335193</v>
      </c>
      <c r="Q47" s="12">
        <f t="shared" si="6"/>
        <v>14.959819538575999</v>
      </c>
    </row>
    <row r="48" spans="1:17">
      <c r="A48" s="12" t="s">
        <v>657</v>
      </c>
      <c r="B48" s="12" t="s">
        <v>658</v>
      </c>
      <c r="C48" s="12" t="s">
        <v>569</v>
      </c>
      <c r="D48" s="12">
        <v>192367</v>
      </c>
      <c r="E48" s="12">
        <v>10.445748544589611</v>
      </c>
      <c r="F48" s="12">
        <v>9.7516448843700374</v>
      </c>
      <c r="G48" s="12">
        <v>9.9553820250279994</v>
      </c>
      <c r="H48" s="12">
        <v>5.8244054041134516</v>
      </c>
      <c r="I48" s="12">
        <f t="shared" si="1"/>
        <v>5.1752026205263893E-5</v>
      </c>
      <c r="K48" s="12" t="s">
        <v>657</v>
      </c>
      <c r="L48" s="12">
        <v>192367</v>
      </c>
      <c r="M48" s="12">
        <f t="shared" si="2"/>
        <v>2009417.3102770697</v>
      </c>
      <c r="N48" s="12">
        <f t="shared" si="3"/>
        <v>1875894.6714716109</v>
      </c>
      <c r="O48" s="12">
        <f t="shared" si="4"/>
        <v>1915086.9740085611</v>
      </c>
      <c r="P48" s="12">
        <f t="shared" si="5"/>
        <v>1120423.3943730923</v>
      </c>
      <c r="Q48" s="12">
        <f t="shared" si="6"/>
        <v>9.9553820250279994</v>
      </c>
    </row>
    <row r="49" spans="1:17">
      <c r="A49" s="12" t="s">
        <v>659</v>
      </c>
      <c r="B49" s="12" t="s">
        <v>660</v>
      </c>
      <c r="C49" s="12" t="s">
        <v>569</v>
      </c>
      <c r="D49" s="12">
        <v>3363975</v>
      </c>
      <c r="E49" s="12">
        <v>26.800973288456536</v>
      </c>
      <c r="F49" s="12">
        <v>4.1131723185309168</v>
      </c>
      <c r="G49" s="12">
        <v>19.715419662018999</v>
      </c>
      <c r="H49" s="12">
        <v>2.2069613806255721</v>
      </c>
      <c r="I49" s="12">
        <f t="shared" si="1"/>
        <v>5.8607509455388342E-6</v>
      </c>
      <c r="K49" s="12" t="s">
        <v>659</v>
      </c>
      <c r="L49" s="12">
        <v>3363975</v>
      </c>
      <c r="M49" s="12">
        <f t="shared" si="2"/>
        <v>90157804.11803557</v>
      </c>
      <c r="N49" s="12">
        <f t="shared" si="3"/>
        <v>13836608.85023004</v>
      </c>
      <c r="O49" s="12">
        <f t="shared" si="4"/>
        <v>66322178.857540362</v>
      </c>
      <c r="P49" s="12">
        <f t="shared" si="5"/>
        <v>7424162.9103899086</v>
      </c>
      <c r="Q49" s="12">
        <f t="shared" si="6"/>
        <v>19.715419662018999</v>
      </c>
    </row>
    <row r="50" spans="1:17">
      <c r="A50" s="12" t="s">
        <v>661</v>
      </c>
      <c r="B50" s="12" t="s">
        <v>662</v>
      </c>
      <c r="C50" s="12" t="s">
        <v>569</v>
      </c>
      <c r="D50" s="12">
        <v>1732287</v>
      </c>
      <c r="E50" s="12">
        <v>14.444683323580868</v>
      </c>
      <c r="F50" s="12">
        <v>2.4939197048560113</v>
      </c>
      <c r="G50" s="12">
        <v>20.182314739719999</v>
      </c>
      <c r="H50" s="12">
        <v>1.7070446266289361</v>
      </c>
      <c r="I50" s="12">
        <f t="shared" si="1"/>
        <v>1.165067609450397E-5</v>
      </c>
      <c r="K50" s="12" t="s">
        <v>661</v>
      </c>
      <c r="L50" s="12">
        <v>1732287</v>
      </c>
      <c r="M50" s="12">
        <f t="shared" si="2"/>
        <v>25022337.140555933</v>
      </c>
      <c r="N50" s="12">
        <f t="shared" si="3"/>
        <v>4320184.683765905</v>
      </c>
      <c r="O50" s="12">
        <f t="shared" si="4"/>
        <v>34961561.453525335</v>
      </c>
      <c r="P50" s="12">
        <f t="shared" si="5"/>
        <v>2957091.2151291599</v>
      </c>
      <c r="Q50" s="12">
        <f t="shared" si="6"/>
        <v>20.182314739719999</v>
      </c>
    </row>
    <row r="51" spans="1:17">
      <c r="A51" s="12" t="s">
        <v>663</v>
      </c>
      <c r="B51" s="12" t="s">
        <v>664</v>
      </c>
      <c r="C51" s="12" t="s">
        <v>569</v>
      </c>
      <c r="D51" s="12">
        <v>1258228</v>
      </c>
      <c r="E51" s="12">
        <v>14.416496796500972</v>
      </c>
      <c r="F51" s="12">
        <v>3.171144785715716</v>
      </c>
      <c r="G51" s="12">
        <v>18.419600608292001</v>
      </c>
      <c r="H51" s="12">
        <v>2.7294201307218162</v>
      </c>
      <c r="I51" s="12">
        <f t="shared" si="1"/>
        <v>1.4639318635646322E-5</v>
      </c>
      <c r="K51" s="12" t="s">
        <v>663</v>
      </c>
      <c r="L51" s="12">
        <v>1258228</v>
      </c>
      <c r="M51" s="12">
        <f t="shared" si="2"/>
        <v>18139239.931267824</v>
      </c>
      <c r="N51" s="12">
        <f t="shared" si="3"/>
        <v>3990023.1614415138</v>
      </c>
      <c r="O51" s="12">
        <f t="shared" si="4"/>
        <v>23176057.234170027</v>
      </c>
      <c r="P51" s="12">
        <f t="shared" si="5"/>
        <v>3434232.8322378495</v>
      </c>
      <c r="Q51" s="12">
        <f t="shared" si="6"/>
        <v>18.419600608292001</v>
      </c>
    </row>
    <row r="52" spans="1:17">
      <c r="A52" s="12" t="s">
        <v>665</v>
      </c>
      <c r="B52" s="12" t="s">
        <v>666</v>
      </c>
      <c r="C52" s="12" t="s">
        <v>569</v>
      </c>
      <c r="D52" s="12">
        <v>983915</v>
      </c>
      <c r="E52" s="12">
        <v>22.986643635082476</v>
      </c>
      <c r="F52" s="12">
        <v>4.0230136463327097</v>
      </c>
      <c r="G52" s="12">
        <v>24.861112473360002</v>
      </c>
      <c r="H52" s="12">
        <v>1.7955607114994043</v>
      </c>
      <c r="I52" s="12">
        <f t="shared" si="1"/>
        <v>2.5267540868225408E-5</v>
      </c>
      <c r="K52" s="12" t="s">
        <v>665</v>
      </c>
      <c r="L52" s="12">
        <v>983915</v>
      </c>
      <c r="M52" s="12">
        <f t="shared" si="2"/>
        <v>22616903.472212173</v>
      </c>
      <c r="N52" s="12">
        <f t="shared" si="3"/>
        <v>3958303.4718314479</v>
      </c>
      <c r="O52" s="12">
        <f t="shared" si="4"/>
        <v>24461221.479226008</v>
      </c>
      <c r="P52" s="12">
        <f t="shared" si="5"/>
        <v>1766679.1174549365</v>
      </c>
      <c r="Q52" s="12">
        <f t="shared" si="6"/>
        <v>24.861112473360002</v>
      </c>
    </row>
    <row r="53" spans="1:17">
      <c r="A53" s="12" t="s">
        <v>667</v>
      </c>
      <c r="B53" s="12" t="s">
        <v>668</v>
      </c>
      <c r="C53" s="12" t="s">
        <v>569</v>
      </c>
      <c r="D53" s="12">
        <v>656601</v>
      </c>
      <c r="E53" s="12">
        <v>20.90069008481882</v>
      </c>
      <c r="F53" s="12">
        <v>2.2357200091575091</v>
      </c>
      <c r="G53" s="12">
        <v>16.991472999022999</v>
      </c>
      <c r="H53" s="12">
        <v>1.8687655206607916</v>
      </c>
      <c r="I53" s="12">
        <f t="shared" si="1"/>
        <v>2.5877927385159327E-5</v>
      </c>
      <c r="K53" s="12" t="s">
        <v>667</v>
      </c>
      <c r="L53" s="12">
        <v>656601</v>
      </c>
      <c r="M53" s="12">
        <f t="shared" si="2"/>
        <v>13723414.010382121</v>
      </c>
      <c r="N53" s="12">
        <f t="shared" si="3"/>
        <v>1467975.9937328296</v>
      </c>
      <c r="O53" s="12">
        <f t="shared" si="4"/>
        <v>11156618.162631501</v>
      </c>
      <c r="P53" s="12">
        <f t="shared" si="5"/>
        <v>1227033.3096313963</v>
      </c>
      <c r="Q53" s="12">
        <f t="shared" si="6"/>
        <v>16.991472999022999</v>
      </c>
    </row>
    <row r="54" spans="1:17">
      <c r="A54" s="12" t="s">
        <v>669</v>
      </c>
      <c r="B54" s="12" t="s">
        <v>670</v>
      </c>
      <c r="C54" s="12" t="s">
        <v>569</v>
      </c>
      <c r="D54" s="12">
        <v>596415</v>
      </c>
      <c r="E54" s="12">
        <v>22.404322539104164</v>
      </c>
      <c r="F54" s="12">
        <v>0.67503772269626827</v>
      </c>
      <c r="G54" s="12">
        <v>39.145962618909003</v>
      </c>
      <c r="H54" s="12">
        <v>1.5157619180832571</v>
      </c>
      <c r="I54" s="12">
        <f t="shared" si="1"/>
        <v>6.5635442802258501E-5</v>
      </c>
      <c r="K54" s="12" t="s">
        <v>669</v>
      </c>
      <c r="L54" s="12">
        <v>596415</v>
      </c>
      <c r="M54" s="12">
        <f t="shared" si="2"/>
        <v>13362274.02715981</v>
      </c>
      <c r="N54" s="12">
        <f t="shared" si="3"/>
        <v>402602.62338189484</v>
      </c>
      <c r="O54" s="12">
        <f t="shared" si="4"/>
        <v>23347239.295356613</v>
      </c>
      <c r="P54" s="12">
        <f t="shared" si="5"/>
        <v>904023.14437362575</v>
      </c>
      <c r="Q54" s="12">
        <f t="shared" si="6"/>
        <v>39.145962618909003</v>
      </c>
    </row>
    <row r="55" spans="1:17">
      <c r="A55" s="12" t="s">
        <v>671</v>
      </c>
      <c r="B55" s="12" t="s">
        <v>672</v>
      </c>
      <c r="C55" s="12" t="s">
        <v>569</v>
      </c>
      <c r="D55" s="12">
        <v>589284</v>
      </c>
      <c r="E55" s="12">
        <v>30.504560891621008</v>
      </c>
      <c r="F55" s="12">
        <v>1.4507324743124435</v>
      </c>
      <c r="G55" s="12">
        <v>31.134329663955</v>
      </c>
      <c r="H55" s="12">
        <v>4.8562091649260095</v>
      </c>
      <c r="I55" s="12">
        <f t="shared" si="1"/>
        <v>5.2834167674593234E-5</v>
      </c>
      <c r="K55" s="12" t="s">
        <v>671</v>
      </c>
      <c r="L55" s="12">
        <v>589284</v>
      </c>
      <c r="M55" s="12">
        <f t="shared" si="2"/>
        <v>17975849.660457995</v>
      </c>
      <c r="N55" s="12">
        <f t="shared" si="3"/>
        <v>854893.4353927339</v>
      </c>
      <c r="O55" s="12">
        <f t="shared" si="4"/>
        <v>18346962.321694057</v>
      </c>
      <c r="P55" s="12">
        <f t="shared" si="5"/>
        <v>2861686.3615442584</v>
      </c>
      <c r="Q55" s="12">
        <f t="shared" si="6"/>
        <v>31.134329663955</v>
      </c>
    </row>
    <row r="56" spans="1:17">
      <c r="A56" s="12" t="s">
        <v>673</v>
      </c>
      <c r="B56" s="12" t="s">
        <v>674</v>
      </c>
      <c r="C56" s="12" t="s">
        <v>569</v>
      </c>
      <c r="D56" s="12">
        <v>501038</v>
      </c>
      <c r="E56" s="12">
        <v>12.508604285356331</v>
      </c>
      <c r="I56" s="12">
        <f t="shared" si="1"/>
        <v>0</v>
      </c>
      <c r="K56" s="12" t="s">
        <v>673</v>
      </c>
      <c r="L56" s="12">
        <v>501038</v>
      </c>
      <c r="M56" s="12">
        <f t="shared" si="2"/>
        <v>6267286.073926365</v>
      </c>
      <c r="N56" s="12">
        <f t="shared" si="3"/>
        <v>0</v>
      </c>
      <c r="O56" s="12">
        <f t="shared" si="4"/>
        <v>0</v>
      </c>
      <c r="P56" s="12">
        <f t="shared" si="5"/>
        <v>0</v>
      </c>
      <c r="Q56" s="12">
        <f t="shared" si="6"/>
        <v>0</v>
      </c>
    </row>
    <row r="57" spans="1:17">
      <c r="A57" s="12" t="s">
        <v>675</v>
      </c>
      <c r="B57" s="12" t="s">
        <v>676</v>
      </c>
      <c r="C57" s="12" t="s">
        <v>569</v>
      </c>
      <c r="D57" s="12">
        <v>502710</v>
      </c>
      <c r="E57" s="12">
        <v>26.666302469012738</v>
      </c>
      <c r="F57" s="12">
        <v>7.5203133334111989</v>
      </c>
      <c r="G57" s="12">
        <v>13.559511842099999</v>
      </c>
      <c r="H57" s="12">
        <v>1.993437561410897</v>
      </c>
      <c r="I57" s="12">
        <f t="shared" si="1"/>
        <v>2.6972830940502476E-5</v>
      </c>
      <c r="K57" s="12" t="s">
        <v>675</v>
      </c>
      <c r="L57" s="12">
        <v>502710</v>
      </c>
      <c r="M57" s="12">
        <f t="shared" si="2"/>
        <v>13405416.914197393</v>
      </c>
      <c r="N57" s="12">
        <f t="shared" si="3"/>
        <v>3780536.7158391438</v>
      </c>
      <c r="O57" s="12">
        <f t="shared" si="4"/>
        <v>6816502.1981420908</v>
      </c>
      <c r="P57" s="12">
        <f t="shared" si="5"/>
        <v>1002120.996496872</v>
      </c>
      <c r="Q57" s="12">
        <f t="shared" si="6"/>
        <v>13.559511842099999</v>
      </c>
    </row>
    <row r="58" spans="1:17">
      <c r="A58" s="12" t="s">
        <v>677</v>
      </c>
      <c r="B58" s="12" t="s">
        <v>678</v>
      </c>
      <c r="C58" s="12" t="s">
        <v>569</v>
      </c>
      <c r="D58" s="12">
        <v>586450</v>
      </c>
      <c r="E58" s="12">
        <v>16.80798892836329</v>
      </c>
      <c r="F58" s="12">
        <v>4.6763630625180825</v>
      </c>
      <c r="G58" s="12">
        <v>15.324953294479</v>
      </c>
      <c r="H58" s="12">
        <v>3.1193447479738747</v>
      </c>
      <c r="I58" s="12">
        <f t="shared" si="1"/>
        <v>2.6131730402385541E-5</v>
      </c>
      <c r="K58" s="12" t="s">
        <v>677</v>
      </c>
      <c r="L58" s="12">
        <v>586450</v>
      </c>
      <c r="M58" s="12">
        <f t="shared" si="2"/>
        <v>9857045.1070386507</v>
      </c>
      <c r="N58" s="12">
        <f t="shared" si="3"/>
        <v>2742453.1180137293</v>
      </c>
      <c r="O58" s="12">
        <f t="shared" si="4"/>
        <v>8987318.859547209</v>
      </c>
      <c r="P58" s="12">
        <f t="shared" si="5"/>
        <v>1829339.7274492788</v>
      </c>
      <c r="Q58" s="12">
        <f t="shared" si="6"/>
        <v>15.324953294479</v>
      </c>
    </row>
    <row r="59" spans="1:17">
      <c r="A59" s="12" t="s">
        <v>679</v>
      </c>
      <c r="B59" s="12" t="s">
        <v>680</v>
      </c>
      <c r="C59" s="12" t="s">
        <v>569</v>
      </c>
      <c r="D59" s="12">
        <v>569579</v>
      </c>
      <c r="E59" s="12">
        <v>19.97583013726393</v>
      </c>
      <c r="F59" s="12">
        <v>3.5295378861229709</v>
      </c>
      <c r="G59" s="12">
        <v>19.059039711116</v>
      </c>
      <c r="H59" s="12">
        <v>3.1165526094763005</v>
      </c>
      <c r="I59" s="12">
        <f t="shared" si="1"/>
        <v>3.34616264137477E-5</v>
      </c>
      <c r="K59" s="12" t="s">
        <v>679</v>
      </c>
      <c r="L59" s="12">
        <v>569579</v>
      </c>
      <c r="M59" s="12">
        <f t="shared" si="2"/>
        <v>11377813.353752652</v>
      </c>
      <c r="N59" s="12">
        <f t="shared" si="3"/>
        <v>2010350.6596400356</v>
      </c>
      <c r="O59" s="12">
        <f t="shared" si="4"/>
        <v>10855628.77961774</v>
      </c>
      <c r="P59" s="12">
        <f t="shared" si="5"/>
        <v>1775122.9187529017</v>
      </c>
      <c r="Q59" s="12">
        <f t="shared" si="6"/>
        <v>19.059039711116</v>
      </c>
    </row>
    <row r="60" spans="1:17">
      <c r="A60" s="12" t="s">
        <v>681</v>
      </c>
      <c r="B60" s="12" t="s">
        <v>682</v>
      </c>
      <c r="C60" s="12" t="s">
        <v>569</v>
      </c>
      <c r="D60" s="12">
        <v>542198</v>
      </c>
      <c r="E60" s="12">
        <v>8.026532353313593</v>
      </c>
      <c r="F60" s="12">
        <v>4.8587900758528795</v>
      </c>
      <c r="G60" s="12">
        <v>12.733417173497001</v>
      </c>
      <c r="H60" s="12">
        <v>2.4378016797444646</v>
      </c>
      <c r="I60" s="12">
        <f t="shared" si="1"/>
        <v>2.3484810297155285E-5</v>
      </c>
      <c r="K60" s="12" t="s">
        <v>681</v>
      </c>
      <c r="L60" s="12">
        <v>542198</v>
      </c>
      <c r="M60" s="12">
        <f t="shared" si="2"/>
        <v>4351969.7889019232</v>
      </c>
      <c r="N60" s="12">
        <f t="shared" si="3"/>
        <v>2634426.2615472795</v>
      </c>
      <c r="O60" s="12">
        <f t="shared" si="4"/>
        <v>6904033.3246357273</v>
      </c>
      <c r="P60" s="12">
        <f t="shared" si="5"/>
        <v>1321771.1951540892</v>
      </c>
      <c r="Q60" s="12">
        <f t="shared" si="6"/>
        <v>12.733417173497001</v>
      </c>
    </row>
    <row r="61" spans="1:17">
      <c r="A61" s="12" t="s">
        <v>683</v>
      </c>
      <c r="B61" s="12" t="s">
        <v>684</v>
      </c>
      <c r="C61" s="12" t="s">
        <v>569</v>
      </c>
      <c r="D61" s="12">
        <v>520519</v>
      </c>
      <c r="E61" s="12">
        <v>22.13057113481501</v>
      </c>
      <c r="F61" s="12">
        <v>2.9505909065823603</v>
      </c>
      <c r="G61" s="12">
        <v>25.408890454559</v>
      </c>
      <c r="H61" s="12">
        <v>3.4146926050298831</v>
      </c>
      <c r="I61" s="12">
        <f t="shared" si="1"/>
        <v>4.8814530218030462E-5</v>
      </c>
      <c r="K61" s="12" t="s">
        <v>683</v>
      </c>
      <c r="L61" s="12">
        <v>520519</v>
      </c>
      <c r="M61" s="12">
        <f t="shared" si="2"/>
        <v>11519382.756522775</v>
      </c>
      <c r="N61" s="12">
        <f t="shared" si="3"/>
        <v>1535838.6281033435</v>
      </c>
      <c r="O61" s="12">
        <f t="shared" si="4"/>
        <v>13225810.250516595</v>
      </c>
      <c r="P61" s="12">
        <f t="shared" si="5"/>
        <v>1777412.3800775497</v>
      </c>
      <c r="Q61" s="12">
        <f t="shared" si="6"/>
        <v>25.408890454559</v>
      </c>
    </row>
    <row r="62" spans="1:17">
      <c r="A62" s="12" t="s">
        <v>685</v>
      </c>
      <c r="B62" s="12" t="s">
        <v>686</v>
      </c>
      <c r="C62" s="12" t="s">
        <v>569</v>
      </c>
      <c r="D62" s="12">
        <v>499089</v>
      </c>
      <c r="E62" s="12">
        <v>21.6915202932075</v>
      </c>
      <c r="F62" s="12">
        <v>4.5459775783279088</v>
      </c>
      <c r="G62" s="12">
        <v>17.144195654154</v>
      </c>
      <c r="H62" s="12">
        <v>3.1367652098641838</v>
      </c>
      <c r="I62" s="12">
        <f t="shared" si="1"/>
        <v>3.4350978791666419E-5</v>
      </c>
      <c r="K62" s="12" t="s">
        <v>685</v>
      </c>
      <c r="L62" s="12">
        <v>499089</v>
      </c>
      <c r="M62" s="12">
        <f t="shared" si="2"/>
        <v>10825999.171616638</v>
      </c>
      <c r="N62" s="12">
        <f t="shared" si="3"/>
        <v>2268847.4035900976</v>
      </c>
      <c r="O62" s="12">
        <f t="shared" si="4"/>
        <v>8556479.4648360666</v>
      </c>
      <c r="P62" s="12">
        <f t="shared" si="5"/>
        <v>1565525.0118259056</v>
      </c>
      <c r="Q62" s="12">
        <f t="shared" si="6"/>
        <v>17.144195654154</v>
      </c>
    </row>
    <row r="63" spans="1:17">
      <c r="A63" s="12" t="s">
        <v>687</v>
      </c>
      <c r="B63" s="12" t="s">
        <v>688</v>
      </c>
      <c r="C63" s="12" t="s">
        <v>569</v>
      </c>
      <c r="D63" s="12">
        <v>384933</v>
      </c>
      <c r="E63" s="12">
        <v>16.55105596791589</v>
      </c>
      <c r="F63" s="12">
        <v>0.82597440033704195</v>
      </c>
      <c r="G63" s="12">
        <v>28.238093189855</v>
      </c>
      <c r="H63" s="12">
        <v>1.3282529231216336</v>
      </c>
      <c r="I63" s="12">
        <f t="shared" si="1"/>
        <v>7.3358462874980842E-5</v>
      </c>
      <c r="K63" s="12" t="s">
        <v>687</v>
      </c>
      <c r="L63" s="12">
        <v>384933</v>
      </c>
      <c r="M63" s="12">
        <f t="shared" si="2"/>
        <v>6371047.6268977672</v>
      </c>
      <c r="N63" s="12">
        <f t="shared" si="3"/>
        <v>317944.80384493858</v>
      </c>
      <c r="O63" s="12">
        <f t="shared" si="4"/>
        <v>10869773.925850455</v>
      </c>
      <c r="P63" s="12">
        <f t="shared" si="5"/>
        <v>511288.38245597976</v>
      </c>
      <c r="Q63" s="12">
        <f t="shared" si="6"/>
        <v>28.238093189855</v>
      </c>
    </row>
    <row r="64" spans="1:17">
      <c r="A64" s="12" t="s">
        <v>689</v>
      </c>
      <c r="B64" s="12" t="s">
        <v>690</v>
      </c>
      <c r="C64" s="12" t="s">
        <v>569</v>
      </c>
      <c r="D64" s="12">
        <v>325280</v>
      </c>
      <c r="E64" s="12">
        <v>24.70936656011083</v>
      </c>
      <c r="F64" s="12">
        <v>1.2377698018584984</v>
      </c>
      <c r="G64" s="12">
        <v>37.78196286339</v>
      </c>
      <c r="H64" s="12">
        <v>1.7765052523084988</v>
      </c>
      <c r="I64" s="12">
        <f t="shared" si="1"/>
        <v>1.1615212390368298E-4</v>
      </c>
      <c r="K64" s="12" t="s">
        <v>689</v>
      </c>
      <c r="L64" s="12">
        <v>325280</v>
      </c>
      <c r="M64" s="12">
        <f t="shared" si="2"/>
        <v>8037462.7546728505</v>
      </c>
      <c r="N64" s="12">
        <f t="shared" si="3"/>
        <v>402621.76114853233</v>
      </c>
      <c r="O64" s="12">
        <f t="shared" si="4"/>
        <v>12289716.880203499</v>
      </c>
      <c r="P64" s="12">
        <f t="shared" si="5"/>
        <v>577861.6284709085</v>
      </c>
      <c r="Q64" s="12">
        <f t="shared" si="6"/>
        <v>37.78196286339</v>
      </c>
    </row>
    <row r="65" spans="1:17">
      <c r="A65" s="12" t="s">
        <v>691</v>
      </c>
      <c r="B65" s="12" t="s">
        <v>692</v>
      </c>
      <c r="C65" s="12" t="s">
        <v>569</v>
      </c>
      <c r="D65" s="12">
        <v>236589</v>
      </c>
      <c r="E65" s="12">
        <v>16.714324087044659</v>
      </c>
      <c r="F65" s="12">
        <v>3.8197717038433345</v>
      </c>
      <c r="G65" s="12">
        <v>29.660230138387</v>
      </c>
      <c r="H65" s="12">
        <v>1.2801268712042719</v>
      </c>
      <c r="I65" s="12">
        <f t="shared" si="1"/>
        <v>1.2536605733312622E-4</v>
      </c>
      <c r="K65" s="12" t="s">
        <v>691</v>
      </c>
      <c r="L65" s="12">
        <v>236589</v>
      </c>
      <c r="M65" s="12">
        <f t="shared" si="2"/>
        <v>3954425.221429809</v>
      </c>
      <c r="N65" s="12">
        <f t="shared" si="3"/>
        <v>903715.96764059062</v>
      </c>
      <c r="O65" s="12">
        <f t="shared" si="4"/>
        <v>7017284.1882108422</v>
      </c>
      <c r="P65" s="12">
        <f t="shared" si="5"/>
        <v>302863.9363313475</v>
      </c>
      <c r="Q65" s="12">
        <f t="shared" si="6"/>
        <v>29.660230138387</v>
      </c>
    </row>
    <row r="66" spans="1:17">
      <c r="A66" s="12" t="s">
        <v>693</v>
      </c>
      <c r="B66" s="12" t="s">
        <v>694</v>
      </c>
      <c r="C66" s="12" t="s">
        <v>569</v>
      </c>
      <c r="D66" s="12">
        <v>273675</v>
      </c>
      <c r="E66" s="12">
        <v>31.678051338226521</v>
      </c>
      <c r="F66" s="12">
        <v>15.992307805879138</v>
      </c>
      <c r="G66" s="12">
        <v>5.4030389740090001</v>
      </c>
      <c r="H66" s="12">
        <v>4.8934551356029052</v>
      </c>
      <c r="I66" s="12">
        <f t="shared" si="1"/>
        <v>1.9742537586586278E-5</v>
      </c>
      <c r="K66" s="12" t="s">
        <v>693</v>
      </c>
      <c r="L66" s="12">
        <v>273675</v>
      </c>
      <c r="M66" s="12">
        <f t="shared" si="2"/>
        <v>8669490.6999891438</v>
      </c>
      <c r="N66" s="12">
        <f t="shared" si="3"/>
        <v>4376694.8387739733</v>
      </c>
      <c r="O66" s="12">
        <f t="shared" si="4"/>
        <v>1478676.691211913</v>
      </c>
      <c r="P66" s="12">
        <f t="shared" si="5"/>
        <v>1339216.334236125</v>
      </c>
      <c r="Q66" s="12">
        <f t="shared" si="6"/>
        <v>5.4030389740089992</v>
      </c>
    </row>
    <row r="67" spans="1:17">
      <c r="A67" s="12" t="s">
        <v>695</v>
      </c>
      <c r="B67" s="12" t="s">
        <v>696</v>
      </c>
      <c r="C67" s="12" t="s">
        <v>569</v>
      </c>
      <c r="D67" s="12">
        <v>121911</v>
      </c>
      <c r="E67" s="12">
        <v>35.13314545935053</v>
      </c>
      <c r="F67" s="12">
        <v>1.9106089528624741</v>
      </c>
      <c r="G67" s="12">
        <v>23.073491209046001</v>
      </c>
      <c r="H67" s="12">
        <v>4.0740012991196402</v>
      </c>
      <c r="I67" s="12">
        <f t="shared" si="1"/>
        <v>1.8926504752685155E-4</v>
      </c>
      <c r="K67" s="12" t="s">
        <v>695</v>
      </c>
      <c r="L67" s="12">
        <v>121911</v>
      </c>
      <c r="M67" s="12">
        <f t="shared" si="2"/>
        <v>4283116.8960948829</v>
      </c>
      <c r="N67" s="12">
        <f t="shared" si="3"/>
        <v>232924.24805241707</v>
      </c>
      <c r="O67" s="12">
        <f t="shared" si="4"/>
        <v>2812912.3867860069</v>
      </c>
      <c r="P67" s="12">
        <f t="shared" si="5"/>
        <v>496665.57237697445</v>
      </c>
      <c r="Q67" s="12">
        <f t="shared" si="6"/>
        <v>23.073491209046001</v>
      </c>
    </row>
    <row r="68" spans="1:17">
      <c r="A68" s="12" t="s">
        <v>697</v>
      </c>
      <c r="B68" s="12" t="s">
        <v>698</v>
      </c>
      <c r="C68" s="12" t="s">
        <v>569</v>
      </c>
      <c r="D68" s="12">
        <v>166867</v>
      </c>
      <c r="E68" s="12">
        <v>23.406019923827635</v>
      </c>
      <c r="F68" s="12">
        <v>0.44120536591465265</v>
      </c>
      <c r="G68" s="12">
        <v>17.343376383987</v>
      </c>
      <c r="H68" s="12">
        <v>2.2000097949383584</v>
      </c>
      <c r="I68" s="12">
        <f t="shared" si="1"/>
        <v>1.0393532803961838E-4</v>
      </c>
      <c r="K68" s="12" t="s">
        <v>697</v>
      </c>
      <c r="L68" s="12">
        <v>166867</v>
      </c>
      <c r="M68" s="12">
        <f t="shared" si="2"/>
        <v>3905692.3266293462</v>
      </c>
      <c r="N68" s="12">
        <f t="shared" si="3"/>
        <v>73622.615794080339</v>
      </c>
      <c r="O68" s="12">
        <f t="shared" si="4"/>
        <v>2894037.1870667585</v>
      </c>
      <c r="P68" s="12">
        <f t="shared" si="5"/>
        <v>367109.03445197904</v>
      </c>
      <c r="Q68" s="12">
        <f t="shared" si="6"/>
        <v>17.343376383987</v>
      </c>
    </row>
    <row r="69" spans="1:17">
      <c r="A69" s="12" t="s">
        <v>699</v>
      </c>
      <c r="B69" s="12" t="s">
        <v>700</v>
      </c>
      <c r="C69" s="12" t="s">
        <v>569</v>
      </c>
      <c r="D69" s="12">
        <v>110022</v>
      </c>
      <c r="E69" s="12">
        <v>12.03713291506717</v>
      </c>
      <c r="F69" s="12">
        <v>0.98772535481396251</v>
      </c>
      <c r="G69" s="12">
        <v>23.811522954712</v>
      </c>
      <c r="H69" s="12">
        <v>1.2116492828583527</v>
      </c>
      <c r="I69" s="12">
        <f t="shared" ref="I69:I132" si="42">G69/D69</f>
        <v>2.1642510547628657E-4</v>
      </c>
      <c r="K69" s="12" t="s">
        <v>699</v>
      </c>
      <c r="L69" s="12">
        <v>110022</v>
      </c>
      <c r="M69" s="12">
        <f t="shared" ref="M69:M132" si="43">E69*$L69</f>
        <v>1324349.4375815203</v>
      </c>
      <c r="N69" s="12">
        <f t="shared" ref="N69:N132" si="44">F69*$L69</f>
        <v>108671.51898734178</v>
      </c>
      <c r="O69" s="12">
        <f t="shared" ref="O69:O132" si="45">G69*$L69</f>
        <v>2619791.3785233237</v>
      </c>
      <c r="P69" s="12">
        <f t="shared" ref="P69:P132" si="46">H69*$L69</f>
        <v>133308.07739864168</v>
      </c>
      <c r="Q69" s="12">
        <f t="shared" ref="Q69:Q132" si="47">I69*$L69</f>
        <v>23.811522954712</v>
      </c>
    </row>
    <row r="70" spans="1:17">
      <c r="A70" s="12" t="s">
        <v>701</v>
      </c>
      <c r="B70" s="12" t="s">
        <v>702</v>
      </c>
      <c r="C70" s="12" t="s">
        <v>569</v>
      </c>
      <c r="D70" s="12">
        <v>140563</v>
      </c>
      <c r="E70" s="12">
        <v>51.820532592601751</v>
      </c>
      <c r="F70" s="12">
        <v>3.0346419039145909</v>
      </c>
      <c r="G70" s="12">
        <v>44.692582438346001</v>
      </c>
      <c r="H70" s="12">
        <v>5.0148561369459674</v>
      </c>
      <c r="I70" s="12">
        <f t="shared" si="42"/>
        <v>3.1795410199231662E-4</v>
      </c>
      <c r="K70" s="12" t="s">
        <v>701</v>
      </c>
      <c r="L70" s="12">
        <v>140563</v>
      </c>
      <c r="M70" s="12">
        <f t="shared" si="43"/>
        <v>7284049.5228138799</v>
      </c>
      <c r="N70" s="12">
        <f t="shared" si="44"/>
        <v>426558.36993994663</v>
      </c>
      <c r="O70" s="12">
        <f t="shared" si="45"/>
        <v>6282123.4652812285</v>
      </c>
      <c r="P70" s="12">
        <f t="shared" si="46"/>
        <v>704903.22317753604</v>
      </c>
      <c r="Q70" s="12">
        <f t="shared" si="47"/>
        <v>44.692582438346001</v>
      </c>
    </row>
    <row r="71" spans="1:17">
      <c r="A71" s="12" t="s">
        <v>703</v>
      </c>
      <c r="B71" s="12" t="s">
        <v>704</v>
      </c>
      <c r="C71" s="12" t="s">
        <v>569</v>
      </c>
      <c r="D71" s="12">
        <v>100226</v>
      </c>
      <c r="E71" s="12">
        <v>46.025100326125319</v>
      </c>
      <c r="F71" s="12">
        <v>1.3819190280345621</v>
      </c>
      <c r="G71" s="12">
        <v>53.264115022754005</v>
      </c>
      <c r="H71" s="12">
        <v>19.086021343426179</v>
      </c>
      <c r="I71" s="12">
        <f t="shared" si="42"/>
        <v>5.314400956114582E-4</v>
      </c>
      <c r="K71" s="12" t="s">
        <v>703</v>
      </c>
      <c r="L71" s="12">
        <v>100226</v>
      </c>
      <c r="M71" s="12">
        <f t="shared" si="43"/>
        <v>4612911.7052862365</v>
      </c>
      <c r="N71" s="12">
        <f t="shared" si="44"/>
        <v>138504.21650379203</v>
      </c>
      <c r="O71" s="12">
        <f t="shared" si="45"/>
        <v>5338449.1922705425</v>
      </c>
      <c r="P71" s="12">
        <f t="shared" si="46"/>
        <v>1912915.5751662322</v>
      </c>
      <c r="Q71" s="12">
        <f t="shared" si="47"/>
        <v>53.264115022754012</v>
      </c>
    </row>
    <row r="72" spans="1:17">
      <c r="A72" s="12" t="s">
        <v>705</v>
      </c>
      <c r="B72" s="12" t="s">
        <v>706</v>
      </c>
      <c r="C72" s="12" t="s">
        <v>569</v>
      </c>
      <c r="D72" s="12">
        <v>127918</v>
      </c>
      <c r="E72" s="12">
        <v>10.514914186524326</v>
      </c>
      <c r="F72" s="12">
        <v>5.5110553320290867</v>
      </c>
      <c r="G72" s="12">
        <v>16.249376188848</v>
      </c>
      <c r="H72" s="12">
        <v>1.9267132553171922</v>
      </c>
      <c r="I72" s="12">
        <f t="shared" si="42"/>
        <v>1.2702962983198612E-4</v>
      </c>
      <c r="K72" s="12" t="s">
        <v>705</v>
      </c>
      <c r="L72" s="12">
        <v>127918</v>
      </c>
      <c r="M72" s="12">
        <f t="shared" si="43"/>
        <v>1345046.7929118187</v>
      </c>
      <c r="N72" s="12">
        <f t="shared" si="44"/>
        <v>704963.17596249667</v>
      </c>
      <c r="O72" s="12">
        <f t="shared" si="45"/>
        <v>2078587.7033250586</v>
      </c>
      <c r="P72" s="12">
        <f t="shared" si="46"/>
        <v>246461.30619366458</v>
      </c>
      <c r="Q72" s="12">
        <f t="shared" si="47"/>
        <v>16.249376188848</v>
      </c>
    </row>
    <row r="73" spans="1:17">
      <c r="A73" s="12" t="s">
        <v>707</v>
      </c>
      <c r="B73" s="12" t="s">
        <v>708</v>
      </c>
      <c r="C73" s="12" t="s">
        <v>569</v>
      </c>
      <c r="D73" s="12">
        <v>63076</v>
      </c>
      <c r="E73" s="12">
        <v>31.861121570312118</v>
      </c>
      <c r="F73" s="12">
        <v>1.0525780534933387</v>
      </c>
      <c r="G73" s="12">
        <v>34.324114946065997</v>
      </c>
      <c r="H73" s="12">
        <v>0.96514632037604475</v>
      </c>
      <c r="I73" s="12">
        <f t="shared" si="42"/>
        <v>5.4417076139999358E-4</v>
      </c>
      <c r="K73" s="12" t="s">
        <v>707</v>
      </c>
      <c r="L73" s="12">
        <v>63076</v>
      </c>
      <c r="M73" s="12">
        <f t="shared" si="43"/>
        <v>2009672.1041690072</v>
      </c>
      <c r="N73" s="12">
        <f t="shared" si="44"/>
        <v>66392.413302145826</v>
      </c>
      <c r="O73" s="12">
        <f t="shared" si="45"/>
        <v>2165027.8743380588</v>
      </c>
      <c r="P73" s="12">
        <f t="shared" si="46"/>
        <v>60877.569304039396</v>
      </c>
      <c r="Q73" s="12">
        <f t="shared" si="47"/>
        <v>34.324114946065997</v>
      </c>
    </row>
    <row r="74" spans="1:17">
      <c r="A74" s="12" t="s">
        <v>709</v>
      </c>
      <c r="B74" s="12" t="s">
        <v>710</v>
      </c>
      <c r="C74" s="12" t="s">
        <v>569</v>
      </c>
      <c r="D74" s="12">
        <v>64205</v>
      </c>
      <c r="E74" s="12">
        <v>23.291106837746693</v>
      </c>
      <c r="F74" s="12">
        <v>6.4570304377729082</v>
      </c>
      <c r="G74" s="12">
        <v>16.843472773736</v>
      </c>
      <c r="H74" s="12">
        <v>5.9207925270567543</v>
      </c>
      <c r="I74" s="12">
        <f t="shared" si="42"/>
        <v>2.6233895761601121E-4</v>
      </c>
      <c r="K74" s="12" t="s">
        <v>709</v>
      </c>
      <c r="L74" s="12">
        <v>64205</v>
      </c>
      <c r="M74" s="12">
        <f t="shared" si="43"/>
        <v>1495405.5145175264</v>
      </c>
      <c r="N74" s="12">
        <f t="shared" si="44"/>
        <v>414573.63925720955</v>
      </c>
      <c r="O74" s="12">
        <f t="shared" si="45"/>
        <v>1081435.16943772</v>
      </c>
      <c r="P74" s="12">
        <f t="shared" si="46"/>
        <v>380144.48419967893</v>
      </c>
      <c r="Q74" s="12">
        <f t="shared" si="47"/>
        <v>16.843472773736</v>
      </c>
    </row>
    <row r="75" spans="1:17">
      <c r="A75" s="12" t="s">
        <v>711</v>
      </c>
      <c r="B75" s="12" t="s">
        <v>712</v>
      </c>
      <c r="C75" s="12" t="s">
        <v>569</v>
      </c>
      <c r="D75" s="12">
        <v>96720</v>
      </c>
      <c r="E75" s="12">
        <v>30.339070847493215</v>
      </c>
      <c r="F75" s="12">
        <v>13.600492405091117</v>
      </c>
      <c r="G75" s="12">
        <v>30.360561686427001</v>
      </c>
      <c r="H75" s="12">
        <v>2.6354385494690242</v>
      </c>
      <c r="I75" s="12">
        <f t="shared" si="42"/>
        <v>3.1390158898290943E-4</v>
      </c>
      <c r="K75" s="12" t="s">
        <v>711</v>
      </c>
      <c r="L75" s="12">
        <v>96720</v>
      </c>
      <c r="M75" s="12">
        <f t="shared" si="43"/>
        <v>2934394.9323695437</v>
      </c>
      <c r="N75" s="12">
        <f t="shared" si="44"/>
        <v>1315439.6254204127</v>
      </c>
      <c r="O75" s="12">
        <f t="shared" si="45"/>
        <v>2936473.5263112197</v>
      </c>
      <c r="P75" s="12">
        <f t="shared" si="46"/>
        <v>254899.61650464401</v>
      </c>
      <c r="Q75" s="12">
        <f t="shared" si="47"/>
        <v>30.360561686427001</v>
      </c>
    </row>
    <row r="76" spans="1:17">
      <c r="A76" s="12" t="s">
        <v>713</v>
      </c>
      <c r="B76" s="12" t="s">
        <v>714</v>
      </c>
      <c r="C76" s="12" t="s">
        <v>569</v>
      </c>
      <c r="D76" s="12">
        <v>259592</v>
      </c>
      <c r="E76" s="12">
        <v>30.702109392844214</v>
      </c>
      <c r="F76" s="12">
        <v>4.5565793262309242</v>
      </c>
      <c r="G76" s="12">
        <v>14.198136505717999</v>
      </c>
      <c r="H76" s="12">
        <v>1.6362501365192486</v>
      </c>
      <c r="I76" s="12">
        <f t="shared" si="42"/>
        <v>5.4694044907847692E-5</v>
      </c>
      <c r="K76" s="12" t="s">
        <v>713</v>
      </c>
      <c r="L76" s="12">
        <v>259592</v>
      </c>
      <c r="M76" s="12">
        <f t="shared" si="43"/>
        <v>7970021.9815072156</v>
      </c>
      <c r="N76" s="12">
        <f t="shared" si="44"/>
        <v>1182851.5404549381</v>
      </c>
      <c r="O76" s="12">
        <f t="shared" si="45"/>
        <v>3685722.651792347</v>
      </c>
      <c r="P76" s="12">
        <f t="shared" si="46"/>
        <v>424757.44543930475</v>
      </c>
      <c r="Q76" s="12">
        <f t="shared" si="47"/>
        <v>14.198136505717999</v>
      </c>
    </row>
    <row r="77" spans="1:17">
      <c r="A77" s="12" t="s">
        <v>715</v>
      </c>
      <c r="B77" s="12" t="s">
        <v>716</v>
      </c>
      <c r="C77" s="12" t="s">
        <v>569</v>
      </c>
      <c r="D77" s="12">
        <v>283232</v>
      </c>
      <c r="E77" s="12">
        <v>33.015012383830225</v>
      </c>
      <c r="F77" s="12">
        <v>1.6778812232184341</v>
      </c>
      <c r="G77" s="12">
        <v>26.973492397785002</v>
      </c>
      <c r="H77" s="12">
        <v>2.999480546334254</v>
      </c>
      <c r="I77" s="12">
        <f t="shared" si="42"/>
        <v>9.5234621786327114E-5</v>
      </c>
      <c r="K77" s="12" t="s">
        <v>715</v>
      </c>
      <c r="L77" s="12">
        <v>283232</v>
      </c>
      <c r="M77" s="12">
        <f t="shared" si="43"/>
        <v>9350907.9874970019</v>
      </c>
      <c r="N77" s="12">
        <f t="shared" si="44"/>
        <v>475229.65461460355</v>
      </c>
      <c r="O77" s="12">
        <f t="shared" si="45"/>
        <v>7639756.1988094412</v>
      </c>
      <c r="P77" s="12">
        <f t="shared" si="46"/>
        <v>849548.87409934343</v>
      </c>
      <c r="Q77" s="12">
        <f t="shared" si="47"/>
        <v>26.973492397785002</v>
      </c>
    </row>
    <row r="78" spans="1:17">
      <c r="A78" s="12" t="s">
        <v>717</v>
      </c>
      <c r="B78" s="12" t="s">
        <v>718</v>
      </c>
      <c r="C78" s="12" t="s">
        <v>569</v>
      </c>
      <c r="D78" s="12">
        <v>258726</v>
      </c>
      <c r="E78" s="12">
        <v>13.782488268820098</v>
      </c>
      <c r="F78" s="12">
        <v>8.9648018427363372</v>
      </c>
      <c r="G78" s="12">
        <v>13.039157673836</v>
      </c>
      <c r="H78" s="12">
        <v>2.4436802331327314</v>
      </c>
      <c r="I78" s="12">
        <f t="shared" si="42"/>
        <v>5.0397554454658596E-5</v>
      </c>
      <c r="K78" s="12" t="s">
        <v>717</v>
      </c>
      <c r="L78" s="12">
        <v>258726</v>
      </c>
      <c r="M78" s="12">
        <f t="shared" si="43"/>
        <v>3565888.0598387485</v>
      </c>
      <c r="N78" s="12">
        <f t="shared" si="44"/>
        <v>2319427.3215638017</v>
      </c>
      <c r="O78" s="12">
        <f t="shared" si="45"/>
        <v>3373569.1083208928</v>
      </c>
      <c r="P78" s="12">
        <f t="shared" si="46"/>
        <v>632243.61199749901</v>
      </c>
      <c r="Q78" s="12">
        <f t="shared" si="47"/>
        <v>13.039157673836</v>
      </c>
    </row>
    <row r="79" spans="1:17">
      <c r="A79" s="12" t="s">
        <v>719</v>
      </c>
      <c r="B79" s="12" t="s">
        <v>720</v>
      </c>
      <c r="C79" s="12" t="s">
        <v>569</v>
      </c>
      <c r="D79" s="12">
        <v>194282</v>
      </c>
      <c r="E79" s="12">
        <v>6.7748155714510903</v>
      </c>
      <c r="F79" s="12">
        <v>3.2339657645693203</v>
      </c>
      <c r="G79" s="12">
        <v>8.7018626963740004</v>
      </c>
      <c r="H79" s="12">
        <v>1.4074900692216803</v>
      </c>
      <c r="I79" s="12">
        <f t="shared" si="42"/>
        <v>4.4789855449161528E-5</v>
      </c>
      <c r="K79" s="12" t="s">
        <v>719</v>
      </c>
      <c r="L79" s="12">
        <v>194282</v>
      </c>
      <c r="M79" s="12">
        <f t="shared" si="43"/>
        <v>1316224.7188526606</v>
      </c>
      <c r="N79" s="12">
        <f t="shared" si="44"/>
        <v>628301.3366720567</v>
      </c>
      <c r="O79" s="12">
        <f t="shared" si="45"/>
        <v>1690615.2883769337</v>
      </c>
      <c r="P79" s="12">
        <f t="shared" si="46"/>
        <v>273449.98562852648</v>
      </c>
      <c r="Q79" s="12">
        <f t="shared" si="47"/>
        <v>8.7018626963740004</v>
      </c>
    </row>
    <row r="80" spans="1:17">
      <c r="A80" s="12" t="s">
        <v>721</v>
      </c>
      <c r="B80" s="12" t="s">
        <v>722</v>
      </c>
      <c r="C80" s="12" t="s">
        <v>569</v>
      </c>
      <c r="D80" s="12">
        <v>229994</v>
      </c>
      <c r="E80" s="12">
        <v>14.681415006590443</v>
      </c>
      <c r="F80" s="12">
        <v>1.6786151425074316</v>
      </c>
      <c r="G80" s="12">
        <v>25.485739028118999</v>
      </c>
      <c r="H80" s="12">
        <v>1.5800829788652255</v>
      </c>
      <c r="I80" s="12">
        <f t="shared" si="42"/>
        <v>1.1081045169925738E-4</v>
      </c>
      <c r="K80" s="12" t="s">
        <v>721</v>
      </c>
      <c r="L80" s="12">
        <v>229994</v>
      </c>
      <c r="M80" s="12">
        <f t="shared" si="43"/>
        <v>3376637.3630257626</v>
      </c>
      <c r="N80" s="12">
        <f t="shared" si="44"/>
        <v>386071.41108585423</v>
      </c>
      <c r="O80" s="12">
        <f t="shared" si="45"/>
        <v>5861567.0620332016</v>
      </c>
      <c r="P80" s="12">
        <f t="shared" si="46"/>
        <v>363409.60464112868</v>
      </c>
      <c r="Q80" s="12">
        <f t="shared" si="47"/>
        <v>25.485739028118999</v>
      </c>
    </row>
    <row r="81" spans="1:17">
      <c r="A81" s="12" t="s">
        <v>723</v>
      </c>
      <c r="B81" s="12" t="s">
        <v>724</v>
      </c>
      <c r="C81" s="12" t="s">
        <v>569</v>
      </c>
      <c r="D81" s="12">
        <v>178829</v>
      </c>
      <c r="E81" s="12">
        <v>52.899730487794692</v>
      </c>
      <c r="F81" s="12">
        <v>1.1608566871724766</v>
      </c>
      <c r="G81" s="12">
        <v>84.220058678907009</v>
      </c>
      <c r="H81" s="12">
        <v>4.5010020566753726</v>
      </c>
      <c r="I81" s="12">
        <f t="shared" si="42"/>
        <v>4.709530259572385E-4</v>
      </c>
      <c r="K81" s="12" t="s">
        <v>723</v>
      </c>
      <c r="L81" s="12">
        <v>178829</v>
      </c>
      <c r="M81" s="12">
        <f t="shared" si="43"/>
        <v>9460005.9034018368</v>
      </c>
      <c r="N81" s="12">
        <f t="shared" si="44"/>
        <v>207594.8405103668</v>
      </c>
      <c r="O81" s="12">
        <f t="shared" si="45"/>
        <v>15060988.873490261</v>
      </c>
      <c r="P81" s="12">
        <f t="shared" si="46"/>
        <v>804909.69679320022</v>
      </c>
      <c r="Q81" s="12">
        <f t="shared" si="47"/>
        <v>84.220058678907009</v>
      </c>
    </row>
    <row r="82" spans="1:17">
      <c r="A82" s="12" t="s">
        <v>725</v>
      </c>
      <c r="B82" s="12" t="s">
        <v>726</v>
      </c>
      <c r="C82" s="12" t="s">
        <v>569</v>
      </c>
      <c r="D82" s="12">
        <v>146014</v>
      </c>
      <c r="E82" s="12">
        <v>34.860219444453442</v>
      </c>
      <c r="F82" s="12">
        <v>1.6272635653441003</v>
      </c>
      <c r="G82" s="12">
        <v>91.523927595022997</v>
      </c>
      <c r="H82" s="12">
        <v>2.194676208714462</v>
      </c>
      <c r="I82" s="12">
        <f t="shared" si="42"/>
        <v>6.2681611074981165E-4</v>
      </c>
      <c r="K82" s="12" t="s">
        <v>725</v>
      </c>
      <c r="L82" s="12">
        <v>146014</v>
      </c>
      <c r="M82" s="12">
        <f t="shared" si="43"/>
        <v>5090080.0819624253</v>
      </c>
      <c r="N82" s="12">
        <f t="shared" si="44"/>
        <v>237603.26223015346</v>
      </c>
      <c r="O82" s="12">
        <f t="shared" si="45"/>
        <v>13363774.763859687</v>
      </c>
      <c r="P82" s="12">
        <f t="shared" si="46"/>
        <v>320453.45193923346</v>
      </c>
      <c r="Q82" s="12">
        <f t="shared" si="47"/>
        <v>91.523927595022997</v>
      </c>
    </row>
    <row r="83" spans="1:17">
      <c r="A83" s="12" t="s">
        <v>727</v>
      </c>
      <c r="B83" s="12" t="s">
        <v>728</v>
      </c>
      <c r="C83" s="12" t="s">
        <v>569</v>
      </c>
      <c r="D83" s="12">
        <v>107646</v>
      </c>
      <c r="E83" s="12">
        <v>36.868066407593894</v>
      </c>
      <c r="F83" s="12">
        <v>3.8432995046290284</v>
      </c>
      <c r="G83" s="12">
        <v>20.811330733484002</v>
      </c>
      <c r="H83" s="12">
        <v>4.3377920475553431</v>
      </c>
      <c r="I83" s="12">
        <f t="shared" si="42"/>
        <v>1.9333120351414825E-4</v>
      </c>
      <c r="K83" s="12" t="s">
        <v>727</v>
      </c>
      <c r="L83" s="12">
        <v>107646</v>
      </c>
      <c r="M83" s="12">
        <f t="shared" si="43"/>
        <v>3968699.8765118523</v>
      </c>
      <c r="N83" s="12">
        <f t="shared" si="44"/>
        <v>413715.81847529637</v>
      </c>
      <c r="O83" s="12">
        <f t="shared" si="45"/>
        <v>2240256.5081366189</v>
      </c>
      <c r="P83" s="12">
        <f t="shared" si="46"/>
        <v>466945.96275114245</v>
      </c>
      <c r="Q83" s="12">
        <f t="shared" si="47"/>
        <v>20.811330733484002</v>
      </c>
    </row>
    <row r="84" spans="1:17">
      <c r="A84" s="12" t="s">
        <v>729</v>
      </c>
      <c r="B84" s="12" t="s">
        <v>730</v>
      </c>
      <c r="C84" s="12" t="s">
        <v>569</v>
      </c>
      <c r="D84" s="12">
        <v>199381</v>
      </c>
      <c r="E84" s="12">
        <v>33.834196808201661</v>
      </c>
      <c r="F84" s="12">
        <v>5.7047123404862052</v>
      </c>
      <c r="G84" s="12">
        <v>21.601151141163999</v>
      </c>
      <c r="H84" s="12">
        <v>1.840046579331845</v>
      </c>
      <c r="I84" s="12">
        <f t="shared" si="42"/>
        <v>1.0834107132156023E-4</v>
      </c>
      <c r="K84" s="12" t="s">
        <v>729</v>
      </c>
      <c r="L84" s="12">
        <v>199381</v>
      </c>
      <c r="M84" s="12">
        <f t="shared" si="43"/>
        <v>6745895.9938160554</v>
      </c>
      <c r="N84" s="12">
        <f t="shared" si="44"/>
        <v>1137411.2511584801</v>
      </c>
      <c r="O84" s="12">
        <f t="shared" si="45"/>
        <v>4306859.1156764198</v>
      </c>
      <c r="P84" s="12">
        <f t="shared" si="46"/>
        <v>366870.32703376259</v>
      </c>
      <c r="Q84" s="12">
        <f t="shared" si="47"/>
        <v>21.601151141163999</v>
      </c>
    </row>
    <row r="85" spans="1:17">
      <c r="A85" s="12" t="s">
        <v>731</v>
      </c>
      <c r="B85" s="12" t="s">
        <v>732</v>
      </c>
      <c r="C85" s="12" t="s">
        <v>569</v>
      </c>
      <c r="D85" s="12">
        <v>98308</v>
      </c>
      <c r="E85" s="12">
        <v>42.597866848419592</v>
      </c>
      <c r="F85" s="12">
        <v>1.729456172820143</v>
      </c>
      <c r="G85" s="12">
        <v>375.40267272247002</v>
      </c>
      <c r="H85" s="12">
        <v>1.8116121380117307</v>
      </c>
      <c r="I85" s="12">
        <f t="shared" si="42"/>
        <v>3.8186380835991984E-3</v>
      </c>
      <c r="K85" s="12" t="s">
        <v>731</v>
      </c>
      <c r="L85" s="12">
        <v>98308</v>
      </c>
      <c r="M85" s="12">
        <f t="shared" si="43"/>
        <v>4187711.0941344332</v>
      </c>
      <c r="N85" s="12">
        <f t="shared" si="44"/>
        <v>170019.37743760261</v>
      </c>
      <c r="O85" s="12">
        <f t="shared" si="45"/>
        <v>36905085.950000584</v>
      </c>
      <c r="P85" s="12">
        <f t="shared" si="46"/>
        <v>178095.96606365722</v>
      </c>
      <c r="Q85" s="12">
        <f t="shared" si="47"/>
        <v>375.40267272247002</v>
      </c>
    </row>
    <row r="86" spans="1:17">
      <c r="A86" s="12" t="s">
        <v>733</v>
      </c>
      <c r="B86" s="12" t="s">
        <v>734</v>
      </c>
      <c r="C86" s="12" t="s">
        <v>569</v>
      </c>
      <c r="D86" s="12">
        <v>90306</v>
      </c>
      <c r="E86" s="12">
        <v>30.402447038956865</v>
      </c>
      <c r="F86" s="12">
        <v>2.5239795161897378</v>
      </c>
      <c r="G86" s="12">
        <v>9.3844322232839996</v>
      </c>
      <c r="H86" s="12">
        <v>1.8303365823828366</v>
      </c>
      <c r="I86" s="12">
        <f t="shared" si="42"/>
        <v>1.0391814744628263E-4</v>
      </c>
      <c r="K86" s="12" t="s">
        <v>733</v>
      </c>
      <c r="L86" s="12">
        <v>90306</v>
      </c>
      <c r="M86" s="12">
        <f t="shared" si="43"/>
        <v>2745523.3823000388</v>
      </c>
      <c r="N86" s="12">
        <f t="shared" si="44"/>
        <v>227930.49418903046</v>
      </c>
      <c r="O86" s="12">
        <f t="shared" si="45"/>
        <v>847470.53635588486</v>
      </c>
      <c r="P86" s="12">
        <f t="shared" si="46"/>
        <v>165290.37540866443</v>
      </c>
      <c r="Q86" s="12">
        <f t="shared" si="47"/>
        <v>9.3844322232839996</v>
      </c>
    </row>
    <row r="87" spans="1:17">
      <c r="A87" s="12" t="s">
        <v>735</v>
      </c>
      <c r="B87" s="12" t="s">
        <v>736</v>
      </c>
      <c r="C87" s="12" t="s">
        <v>569</v>
      </c>
      <c r="D87" s="12">
        <v>88036</v>
      </c>
      <c r="E87" s="12">
        <v>43.069954713083526</v>
      </c>
      <c r="F87" s="12">
        <v>2.9973288960896789</v>
      </c>
      <c r="G87" s="12">
        <v>17.528721024378999</v>
      </c>
      <c r="H87" s="12">
        <v>2.2088365118321396</v>
      </c>
      <c r="I87" s="12">
        <f t="shared" si="42"/>
        <v>1.9910855813961334E-4</v>
      </c>
      <c r="K87" s="12" t="s">
        <v>735</v>
      </c>
      <c r="L87" s="12">
        <v>88036</v>
      </c>
      <c r="M87" s="12">
        <f t="shared" si="43"/>
        <v>3791706.5331210215</v>
      </c>
      <c r="N87" s="12">
        <f t="shared" si="44"/>
        <v>263872.84669615095</v>
      </c>
      <c r="O87" s="12">
        <f t="shared" si="45"/>
        <v>1543158.4841022296</v>
      </c>
      <c r="P87" s="12">
        <f t="shared" si="46"/>
        <v>194457.13115565424</v>
      </c>
      <c r="Q87" s="12">
        <f t="shared" si="47"/>
        <v>17.528721024378999</v>
      </c>
    </row>
    <row r="88" spans="1:17">
      <c r="A88" s="12" t="s">
        <v>737</v>
      </c>
      <c r="B88" s="12" t="s">
        <v>738</v>
      </c>
      <c r="C88" s="12" t="s">
        <v>569</v>
      </c>
      <c r="D88" s="12">
        <v>84478</v>
      </c>
      <c r="E88" s="12">
        <v>6.0862134278792928</v>
      </c>
      <c r="F88" s="12">
        <v>8.4656152718104405</v>
      </c>
      <c r="G88" s="12">
        <v>11.357527066749</v>
      </c>
      <c r="H88" s="12">
        <v>1.8436750528738814</v>
      </c>
      <c r="I88" s="12">
        <f t="shared" si="42"/>
        <v>1.344436074096096E-4</v>
      </c>
      <c r="K88" s="12" t="s">
        <v>737</v>
      </c>
      <c r="L88" s="12">
        <v>84478</v>
      </c>
      <c r="M88" s="12">
        <f t="shared" si="43"/>
        <v>514151.13796038687</v>
      </c>
      <c r="N88" s="12">
        <f t="shared" si="44"/>
        <v>715158.24693200237</v>
      </c>
      <c r="O88" s="12">
        <f t="shared" si="45"/>
        <v>959461.17154482205</v>
      </c>
      <c r="P88" s="12">
        <f t="shared" si="46"/>
        <v>155749.98111667976</v>
      </c>
      <c r="Q88" s="12">
        <f t="shared" si="47"/>
        <v>11.357527066749</v>
      </c>
    </row>
    <row r="89" spans="1:17">
      <c r="A89" s="12" t="s">
        <v>739</v>
      </c>
      <c r="B89" s="12" t="s">
        <v>740</v>
      </c>
      <c r="C89" s="12" t="s">
        <v>569</v>
      </c>
      <c r="D89" s="12">
        <v>86086</v>
      </c>
      <c r="E89" s="12">
        <v>8.2260441007475595</v>
      </c>
      <c r="F89" s="12">
        <v>8.3190506022387432</v>
      </c>
      <c r="G89" s="12">
        <v>11.280991184422</v>
      </c>
      <c r="H89" s="12">
        <v>2.0446939520697653</v>
      </c>
      <c r="I89" s="12">
        <f t="shared" si="42"/>
        <v>1.3104327282510513E-4</v>
      </c>
      <c r="K89" s="12" t="s">
        <v>739</v>
      </c>
      <c r="L89" s="12">
        <v>86086</v>
      </c>
      <c r="M89" s="12">
        <f t="shared" si="43"/>
        <v>708147.23245695443</v>
      </c>
      <c r="N89" s="12">
        <f t="shared" si="44"/>
        <v>716153.79014432442</v>
      </c>
      <c r="O89" s="12">
        <f t="shared" si="45"/>
        <v>971135.40710215224</v>
      </c>
      <c r="P89" s="12">
        <f t="shared" si="46"/>
        <v>176019.52355787781</v>
      </c>
      <c r="Q89" s="12">
        <f t="shared" si="47"/>
        <v>11.280991184422</v>
      </c>
    </row>
    <row r="90" spans="1:17">
      <c r="A90" s="12" t="s">
        <v>741</v>
      </c>
      <c r="B90" s="12" t="s">
        <v>742</v>
      </c>
      <c r="C90" s="12" t="s">
        <v>569</v>
      </c>
      <c r="D90" s="12">
        <v>80756</v>
      </c>
      <c r="E90" s="12">
        <v>15.28457748306867</v>
      </c>
      <c r="F90" s="12">
        <v>5.4477639140312721</v>
      </c>
      <c r="G90" s="12">
        <v>13.992956136336</v>
      </c>
      <c r="H90" s="12">
        <v>2.5679382262081414</v>
      </c>
      <c r="I90" s="12">
        <f t="shared" si="42"/>
        <v>1.732745076073109E-4</v>
      </c>
      <c r="K90" s="12" t="s">
        <v>741</v>
      </c>
      <c r="L90" s="12">
        <v>80756</v>
      </c>
      <c r="M90" s="12">
        <f t="shared" si="43"/>
        <v>1234321.3392226936</v>
      </c>
      <c r="N90" s="12">
        <f t="shared" si="44"/>
        <v>439939.6226415094</v>
      </c>
      <c r="O90" s="12">
        <f t="shared" si="45"/>
        <v>1130015.1657459501</v>
      </c>
      <c r="P90" s="12">
        <f t="shared" si="46"/>
        <v>207376.41939566468</v>
      </c>
      <c r="Q90" s="12">
        <f t="shared" si="47"/>
        <v>13.992956136336</v>
      </c>
    </row>
    <row r="91" spans="1:17">
      <c r="A91" s="12" t="s">
        <v>743</v>
      </c>
      <c r="B91" s="12" t="s">
        <v>744</v>
      </c>
      <c r="C91" s="12" t="s">
        <v>569</v>
      </c>
      <c r="D91" s="12">
        <v>79164</v>
      </c>
      <c r="E91" s="12">
        <v>45.158054395126051</v>
      </c>
      <c r="F91" s="12">
        <v>0.76364185746267632</v>
      </c>
      <c r="G91" s="12">
        <v>495.67704223629806</v>
      </c>
      <c r="H91" s="12">
        <v>1.298971178740886</v>
      </c>
      <c r="I91" s="12">
        <f t="shared" si="42"/>
        <v>6.2613946015398171E-3</v>
      </c>
      <c r="K91" s="12" t="s">
        <v>743</v>
      </c>
      <c r="L91" s="12">
        <v>79164</v>
      </c>
      <c r="M91" s="12">
        <f t="shared" si="43"/>
        <v>3574892.2181357588</v>
      </c>
      <c r="N91" s="12">
        <f t="shared" si="44"/>
        <v>60452.944004175311</v>
      </c>
      <c r="O91" s="12">
        <f t="shared" si="45"/>
        <v>39239777.371594302</v>
      </c>
      <c r="P91" s="12">
        <f t="shared" si="46"/>
        <v>102831.7543938435</v>
      </c>
      <c r="Q91" s="12">
        <f t="shared" si="47"/>
        <v>495.67704223629806</v>
      </c>
    </row>
    <row r="92" spans="1:17">
      <c r="A92" s="12" t="s">
        <v>745</v>
      </c>
      <c r="B92" s="12" t="s">
        <v>746</v>
      </c>
      <c r="C92" s="12" t="s">
        <v>569</v>
      </c>
      <c r="D92" s="12">
        <v>82508</v>
      </c>
      <c r="E92" s="12">
        <v>39.337018358805587</v>
      </c>
      <c r="F92" s="12">
        <v>3.7023335651607749</v>
      </c>
      <c r="G92" s="12">
        <v>15.797508220991</v>
      </c>
      <c r="H92" s="12">
        <v>25.355200871311148</v>
      </c>
      <c r="I92" s="12">
        <f t="shared" si="42"/>
        <v>1.9146638169621129E-4</v>
      </c>
      <c r="K92" s="12" t="s">
        <v>745</v>
      </c>
      <c r="L92" s="12">
        <v>82508</v>
      </c>
      <c r="M92" s="12">
        <f t="shared" si="43"/>
        <v>3245618.7107483312</v>
      </c>
      <c r="N92" s="12">
        <f t="shared" si="44"/>
        <v>305472.1377942852</v>
      </c>
      <c r="O92" s="12">
        <f t="shared" si="45"/>
        <v>1303420.8082975254</v>
      </c>
      <c r="P92" s="12">
        <f t="shared" si="46"/>
        <v>2092006.9134901401</v>
      </c>
      <c r="Q92" s="12">
        <f t="shared" si="47"/>
        <v>15.797508220991</v>
      </c>
    </row>
    <row r="93" spans="1:17">
      <c r="A93" s="12" t="s">
        <v>747</v>
      </c>
      <c r="B93" s="12" t="s">
        <v>748</v>
      </c>
      <c r="C93" s="12" t="s">
        <v>569</v>
      </c>
      <c r="D93" s="12">
        <v>77608</v>
      </c>
      <c r="E93" s="12">
        <v>9.5519953322263085</v>
      </c>
      <c r="F93" s="12">
        <v>7.5471698113207548</v>
      </c>
      <c r="G93" s="12">
        <v>14.969748784096998</v>
      </c>
      <c r="H93" s="12">
        <v>2.0464866110636595</v>
      </c>
      <c r="I93" s="12">
        <f t="shared" si="42"/>
        <v>1.928892483261648E-4</v>
      </c>
      <c r="K93" s="12" t="s">
        <v>747</v>
      </c>
      <c r="L93" s="12">
        <v>77608</v>
      </c>
      <c r="M93" s="12">
        <f t="shared" si="43"/>
        <v>741311.25374341931</v>
      </c>
      <c r="N93" s="12">
        <f t="shared" si="44"/>
        <v>585720.75471698109</v>
      </c>
      <c r="O93" s="12">
        <f t="shared" si="45"/>
        <v>1161772.2636361998</v>
      </c>
      <c r="P93" s="12">
        <f t="shared" si="46"/>
        <v>158823.73291142849</v>
      </c>
      <c r="Q93" s="12">
        <f t="shared" si="47"/>
        <v>14.969748784096998</v>
      </c>
    </row>
    <row r="94" spans="1:17">
      <c r="A94" s="12" t="s">
        <v>749</v>
      </c>
      <c r="B94" s="12" t="s">
        <v>750</v>
      </c>
      <c r="C94" s="12" t="s">
        <v>569</v>
      </c>
      <c r="D94" s="12">
        <v>74478</v>
      </c>
      <c r="E94" s="12">
        <v>36.074706918630859</v>
      </c>
      <c r="F94" s="12">
        <v>9.3328346216717932</v>
      </c>
      <c r="G94" s="12">
        <v>11.441408715553999</v>
      </c>
      <c r="H94" s="12">
        <v>2.3465504584377586</v>
      </c>
      <c r="I94" s="12">
        <f t="shared" si="42"/>
        <v>1.5362132059875398E-4</v>
      </c>
      <c r="K94" s="12" t="s">
        <v>749</v>
      </c>
      <c r="L94" s="12">
        <v>74478</v>
      </c>
      <c r="M94" s="12">
        <f t="shared" si="43"/>
        <v>2686772.021885789</v>
      </c>
      <c r="N94" s="12">
        <f t="shared" si="44"/>
        <v>695090.85695287178</v>
      </c>
      <c r="O94" s="12">
        <f t="shared" si="45"/>
        <v>852133.23831703071</v>
      </c>
      <c r="P94" s="12">
        <f t="shared" si="46"/>
        <v>174766.38504352738</v>
      </c>
      <c r="Q94" s="12">
        <f t="shared" si="47"/>
        <v>11.441408715553999</v>
      </c>
    </row>
    <row r="95" spans="1:17">
      <c r="A95" s="12" t="s">
        <v>751</v>
      </c>
      <c r="B95" s="12" t="s">
        <v>752</v>
      </c>
      <c r="C95" s="12" t="s">
        <v>569</v>
      </c>
      <c r="D95" s="12">
        <v>73256</v>
      </c>
      <c r="E95" s="12">
        <v>30.111556369711533</v>
      </c>
      <c r="F95" s="12">
        <v>1.2439373087663508</v>
      </c>
      <c r="G95" s="12">
        <v>27.282883368189999</v>
      </c>
      <c r="H95" s="12">
        <v>1.606764093942034</v>
      </c>
      <c r="I95" s="12">
        <f t="shared" si="42"/>
        <v>3.7243206519861855E-4</v>
      </c>
      <c r="K95" s="12" t="s">
        <v>751</v>
      </c>
      <c r="L95" s="12">
        <v>73256</v>
      </c>
      <c r="M95" s="12">
        <f t="shared" si="43"/>
        <v>2205852.1734195882</v>
      </c>
      <c r="N95" s="12">
        <f t="shared" si="44"/>
        <v>91125.871490987789</v>
      </c>
      <c r="O95" s="12">
        <f t="shared" si="45"/>
        <v>1998634.9040201267</v>
      </c>
      <c r="P95" s="12">
        <f t="shared" si="46"/>
        <v>117705.11046581765</v>
      </c>
      <c r="Q95" s="12">
        <f t="shared" si="47"/>
        <v>27.282883368189999</v>
      </c>
    </row>
    <row r="96" spans="1:17">
      <c r="A96" s="12" t="s">
        <v>753</v>
      </c>
      <c r="B96" s="12" t="s">
        <v>754</v>
      </c>
      <c r="C96" s="12" t="s">
        <v>569</v>
      </c>
      <c r="D96" s="12">
        <v>73257</v>
      </c>
      <c r="E96" s="12">
        <v>32.665737802413872</v>
      </c>
      <c r="F96" s="12">
        <v>2.184462585418995</v>
      </c>
      <c r="G96" s="12">
        <v>37.573178096402998</v>
      </c>
      <c r="H96" s="12">
        <v>2.5852463587498105</v>
      </c>
      <c r="I96" s="12">
        <f t="shared" si="42"/>
        <v>5.1289539697780412E-4</v>
      </c>
      <c r="K96" s="12" t="s">
        <v>753</v>
      </c>
      <c r="L96" s="12">
        <v>73257</v>
      </c>
      <c r="M96" s="12">
        <f t="shared" si="43"/>
        <v>2392993.9541914333</v>
      </c>
      <c r="N96" s="12">
        <f t="shared" si="44"/>
        <v>160027.17562003931</v>
      </c>
      <c r="O96" s="12">
        <f t="shared" si="45"/>
        <v>2752498.3078081943</v>
      </c>
      <c r="P96" s="12">
        <f t="shared" si="46"/>
        <v>189387.39250293488</v>
      </c>
      <c r="Q96" s="12">
        <f t="shared" si="47"/>
        <v>37.573178096402998</v>
      </c>
    </row>
    <row r="97" spans="1:17">
      <c r="A97" s="12" t="s">
        <v>755</v>
      </c>
      <c r="B97" s="12" t="s">
        <v>756</v>
      </c>
      <c r="C97" s="12" t="s">
        <v>569</v>
      </c>
      <c r="D97" s="12">
        <v>72124</v>
      </c>
      <c r="E97" s="12">
        <v>24.917867891698812</v>
      </c>
      <c r="F97" s="12">
        <v>1.4750633981403214</v>
      </c>
      <c r="G97" s="12">
        <v>18.525610797892</v>
      </c>
      <c r="H97" s="12">
        <v>2.1099642718961693</v>
      </c>
      <c r="I97" s="12">
        <f t="shared" si="42"/>
        <v>2.5685778378753258E-4</v>
      </c>
      <c r="K97" s="12" t="s">
        <v>755</v>
      </c>
      <c r="L97" s="12">
        <v>72124</v>
      </c>
      <c r="M97" s="12">
        <f t="shared" si="43"/>
        <v>1797176.303820885</v>
      </c>
      <c r="N97" s="12">
        <f t="shared" si="44"/>
        <v>106387.47252747254</v>
      </c>
      <c r="O97" s="12">
        <f t="shared" si="45"/>
        <v>1336141.1531871627</v>
      </c>
      <c r="P97" s="12">
        <f t="shared" si="46"/>
        <v>152179.06314623932</v>
      </c>
      <c r="Q97" s="12">
        <f t="shared" si="47"/>
        <v>18.525610797892</v>
      </c>
    </row>
    <row r="98" spans="1:17">
      <c r="A98" s="12" t="s">
        <v>757</v>
      </c>
      <c r="B98" s="12" t="s">
        <v>758</v>
      </c>
      <c r="C98" s="12" t="s">
        <v>569</v>
      </c>
      <c r="D98" s="12">
        <v>71306</v>
      </c>
      <c r="E98" s="12">
        <v>39.69842939273363</v>
      </c>
      <c r="F98" s="12">
        <v>1.2562304393184189</v>
      </c>
      <c r="G98" s="12">
        <v>21.408357283129</v>
      </c>
      <c r="H98" s="12">
        <v>1.9217768544113984</v>
      </c>
      <c r="I98" s="12">
        <f t="shared" si="42"/>
        <v>3.0023220041972627E-4</v>
      </c>
      <c r="K98" s="12" t="s">
        <v>757</v>
      </c>
      <c r="L98" s="12">
        <v>71306</v>
      </c>
      <c r="M98" s="12">
        <f t="shared" si="43"/>
        <v>2830736.2062782641</v>
      </c>
      <c r="N98" s="12">
        <f t="shared" si="44"/>
        <v>89576.767706039187</v>
      </c>
      <c r="O98" s="12">
        <f t="shared" si="45"/>
        <v>1526544.3244307966</v>
      </c>
      <c r="P98" s="12">
        <f t="shared" si="46"/>
        <v>137034.22038065919</v>
      </c>
      <c r="Q98" s="12">
        <f t="shared" si="47"/>
        <v>21.408357283129003</v>
      </c>
    </row>
    <row r="99" spans="1:17">
      <c r="A99" s="12" t="s">
        <v>759</v>
      </c>
      <c r="B99" s="12" t="s">
        <v>760</v>
      </c>
      <c r="C99" s="12" t="s">
        <v>569</v>
      </c>
      <c r="D99" s="12">
        <v>70492</v>
      </c>
      <c r="E99" s="12">
        <v>37.041820282190372</v>
      </c>
      <c r="F99" s="12">
        <v>3.372431848773056</v>
      </c>
      <c r="G99" s="12">
        <v>16.984303835819002</v>
      </c>
      <c r="H99" s="12">
        <v>4.4882825250444593</v>
      </c>
      <c r="I99" s="12">
        <f t="shared" si="42"/>
        <v>2.4093945179338083E-4</v>
      </c>
      <c r="K99" s="12" t="s">
        <v>759</v>
      </c>
      <c r="L99" s="12">
        <v>70492</v>
      </c>
      <c r="M99" s="12">
        <f t="shared" si="43"/>
        <v>2611151.9953321638</v>
      </c>
      <c r="N99" s="12">
        <f t="shared" si="44"/>
        <v>237729.46588371028</v>
      </c>
      <c r="O99" s="12">
        <f t="shared" si="45"/>
        <v>1197257.545994553</v>
      </c>
      <c r="P99" s="12">
        <f t="shared" si="46"/>
        <v>316388.01175543404</v>
      </c>
      <c r="Q99" s="12">
        <f t="shared" si="47"/>
        <v>16.984303835819002</v>
      </c>
    </row>
    <row r="100" spans="1:17">
      <c r="A100" s="12" t="s">
        <v>761</v>
      </c>
      <c r="B100" s="12" t="s">
        <v>762</v>
      </c>
      <c r="C100" s="12" t="s">
        <v>569</v>
      </c>
      <c r="D100" s="12">
        <v>71335</v>
      </c>
      <c r="E100" s="12">
        <v>34.545121502960626</v>
      </c>
      <c r="F100" s="12">
        <v>4.4927576914439697</v>
      </c>
      <c r="G100" s="12">
        <v>25.507924801914001</v>
      </c>
      <c r="H100" s="12">
        <v>2.3773441940421889</v>
      </c>
      <c r="I100" s="12">
        <f t="shared" si="42"/>
        <v>3.5757937620963063E-4</v>
      </c>
      <c r="K100" s="12" t="s">
        <v>761</v>
      </c>
      <c r="L100" s="12">
        <v>71335</v>
      </c>
      <c r="M100" s="12">
        <f t="shared" si="43"/>
        <v>2464276.2424136964</v>
      </c>
      <c r="N100" s="12">
        <f t="shared" si="44"/>
        <v>320490.86991915561</v>
      </c>
      <c r="O100" s="12">
        <f t="shared" si="45"/>
        <v>1819607.8157445353</v>
      </c>
      <c r="P100" s="12">
        <f t="shared" si="46"/>
        <v>169587.84808199955</v>
      </c>
      <c r="Q100" s="12">
        <f t="shared" si="47"/>
        <v>25.507924801914001</v>
      </c>
    </row>
    <row r="101" spans="1:17">
      <c r="A101" s="12" t="s">
        <v>763</v>
      </c>
      <c r="B101" s="12" t="s">
        <v>764</v>
      </c>
      <c r="C101" s="12" t="s">
        <v>569</v>
      </c>
      <c r="D101" s="12">
        <v>68963</v>
      </c>
      <c r="E101" s="12">
        <v>21.653179818465983</v>
      </c>
      <c r="F101" s="12">
        <v>3.3031078043865771</v>
      </c>
      <c r="G101" s="12">
        <v>17.982715168734</v>
      </c>
      <c r="H101" s="12">
        <v>4.1474522019975737</v>
      </c>
      <c r="I101" s="12">
        <f t="shared" si="42"/>
        <v>2.607588876460421E-4</v>
      </c>
      <c r="K101" s="12" t="s">
        <v>763</v>
      </c>
      <c r="L101" s="12">
        <v>68963</v>
      </c>
      <c r="M101" s="12">
        <f t="shared" si="43"/>
        <v>1493268.2398208696</v>
      </c>
      <c r="N101" s="12">
        <f t="shared" si="44"/>
        <v>227792.22351391151</v>
      </c>
      <c r="O101" s="12">
        <f t="shared" si="45"/>
        <v>1240141.9861814028</v>
      </c>
      <c r="P101" s="12">
        <f t="shared" si="46"/>
        <v>286020.74620635866</v>
      </c>
      <c r="Q101" s="12">
        <f t="shared" si="47"/>
        <v>17.982715168734</v>
      </c>
    </row>
    <row r="102" spans="1:17">
      <c r="A102" s="12" t="s">
        <v>765</v>
      </c>
      <c r="B102" s="12" t="s">
        <v>766</v>
      </c>
      <c r="C102" s="12" t="s">
        <v>569</v>
      </c>
      <c r="D102" s="12">
        <v>68118</v>
      </c>
      <c r="E102" s="12">
        <v>23.718145088103906</v>
      </c>
      <c r="F102" s="12">
        <v>15.465446513095612</v>
      </c>
      <c r="G102" s="12">
        <v>18.806043328108998</v>
      </c>
      <c r="H102" s="12">
        <v>9.2739291387260678</v>
      </c>
      <c r="I102" s="12">
        <f t="shared" si="42"/>
        <v>2.7608038004799026E-4</v>
      </c>
      <c r="K102" s="12" t="s">
        <v>765</v>
      </c>
      <c r="L102" s="12">
        <v>68118</v>
      </c>
      <c r="M102" s="12">
        <f t="shared" si="43"/>
        <v>1615632.6071114619</v>
      </c>
      <c r="N102" s="12">
        <f t="shared" si="44"/>
        <v>1053475.2855790469</v>
      </c>
      <c r="O102" s="12">
        <f t="shared" si="45"/>
        <v>1281030.0594241288</v>
      </c>
      <c r="P102" s="12">
        <f t="shared" si="46"/>
        <v>631721.50507174234</v>
      </c>
      <c r="Q102" s="12">
        <f t="shared" si="47"/>
        <v>18.806043328109002</v>
      </c>
    </row>
    <row r="103" spans="1:17">
      <c r="A103" s="12" t="s">
        <v>767</v>
      </c>
      <c r="B103" s="12" t="s">
        <v>768</v>
      </c>
      <c r="C103" s="12" t="s">
        <v>569</v>
      </c>
      <c r="D103" s="12">
        <v>67765</v>
      </c>
      <c r="E103" s="12">
        <v>27.276565844014257</v>
      </c>
      <c r="F103" s="12">
        <v>6.7197734663077808</v>
      </c>
      <c r="G103" s="12">
        <v>12.417694256018001</v>
      </c>
      <c r="H103" s="12">
        <v>2.4495312650776309</v>
      </c>
      <c r="I103" s="12">
        <f t="shared" si="42"/>
        <v>1.832464289237512E-4</v>
      </c>
      <c r="K103" s="12" t="s">
        <v>767</v>
      </c>
      <c r="L103" s="12">
        <v>67765</v>
      </c>
      <c r="M103" s="12">
        <f t="shared" si="43"/>
        <v>1848396.4844196262</v>
      </c>
      <c r="N103" s="12">
        <f t="shared" si="44"/>
        <v>455365.44894434675</v>
      </c>
      <c r="O103" s="12">
        <f t="shared" si="45"/>
        <v>841485.05125905981</v>
      </c>
      <c r="P103" s="12">
        <f t="shared" si="46"/>
        <v>165992.48617798564</v>
      </c>
      <c r="Q103" s="12">
        <f t="shared" si="47"/>
        <v>12.417694256018001</v>
      </c>
    </row>
    <row r="104" spans="1:17">
      <c r="A104" s="12" t="s">
        <v>769</v>
      </c>
      <c r="B104" s="12" t="s">
        <v>770</v>
      </c>
      <c r="C104" s="12" t="s">
        <v>569</v>
      </c>
      <c r="D104" s="12">
        <v>60789</v>
      </c>
      <c r="E104" s="12">
        <v>22.173630660732339</v>
      </c>
      <c r="F104" s="12">
        <v>8.6107795715811299</v>
      </c>
      <c r="G104" s="12">
        <v>15.241598718800001</v>
      </c>
      <c r="H104" s="12">
        <v>4.0194248655981086</v>
      </c>
      <c r="I104" s="12">
        <f t="shared" si="42"/>
        <v>2.5072955170836833E-4</v>
      </c>
      <c r="K104" s="12" t="s">
        <v>769</v>
      </c>
      <c r="L104" s="12">
        <v>60789</v>
      </c>
      <c r="M104" s="12">
        <f t="shared" si="43"/>
        <v>1347912.8342352582</v>
      </c>
      <c r="N104" s="12">
        <f t="shared" si="44"/>
        <v>523440.67937684531</v>
      </c>
      <c r="O104" s="12">
        <f t="shared" si="45"/>
        <v>926521.54451713327</v>
      </c>
      <c r="P104" s="12">
        <f t="shared" si="46"/>
        <v>244336.81815484344</v>
      </c>
      <c r="Q104" s="12">
        <f t="shared" si="47"/>
        <v>15.241598718800002</v>
      </c>
    </row>
    <row r="105" spans="1:17">
      <c r="A105" s="12" t="s">
        <v>771</v>
      </c>
      <c r="B105" s="12" t="s">
        <v>772</v>
      </c>
      <c r="C105" s="12" t="s">
        <v>569</v>
      </c>
      <c r="D105" s="12">
        <v>59960</v>
      </c>
      <c r="E105" s="12">
        <v>44.312170688100075</v>
      </c>
      <c r="F105" s="12">
        <v>2.016327333530048</v>
      </c>
      <c r="G105" s="12">
        <v>62.977690452739004</v>
      </c>
      <c r="H105" s="12">
        <v>6.1708314003615081</v>
      </c>
      <c r="I105" s="12">
        <f t="shared" si="42"/>
        <v>1.0503283931410775E-3</v>
      </c>
      <c r="K105" s="12" t="s">
        <v>771</v>
      </c>
      <c r="L105" s="12">
        <v>59960</v>
      </c>
      <c r="M105" s="12">
        <f t="shared" si="43"/>
        <v>2656957.7544584805</v>
      </c>
      <c r="N105" s="12">
        <f t="shared" si="44"/>
        <v>120898.98691846168</v>
      </c>
      <c r="O105" s="12">
        <f t="shared" si="45"/>
        <v>3776142.3195462306</v>
      </c>
      <c r="P105" s="12">
        <f t="shared" si="46"/>
        <v>370003.05076567602</v>
      </c>
      <c r="Q105" s="12">
        <f t="shared" si="47"/>
        <v>62.977690452739012</v>
      </c>
    </row>
    <row r="106" spans="1:17">
      <c r="A106" s="12" t="s">
        <v>773</v>
      </c>
      <c r="B106" s="12" t="s">
        <v>774</v>
      </c>
      <c r="C106" s="12" t="s">
        <v>569</v>
      </c>
      <c r="D106" s="12">
        <v>60063</v>
      </c>
      <c r="E106" s="12">
        <v>19.889449341983706</v>
      </c>
      <c r="F106" s="12">
        <v>3.401843863655587</v>
      </c>
      <c r="G106" s="12">
        <v>44.068539753639001</v>
      </c>
      <c r="H106" s="12">
        <v>2.2262070886223957</v>
      </c>
      <c r="I106" s="12">
        <f t="shared" si="42"/>
        <v>7.3370527202502379E-4</v>
      </c>
      <c r="K106" s="12" t="s">
        <v>773</v>
      </c>
      <c r="L106" s="12">
        <v>60063</v>
      </c>
      <c r="M106" s="12">
        <f t="shared" si="43"/>
        <v>1194619.9958275673</v>
      </c>
      <c r="N106" s="12">
        <f t="shared" si="44"/>
        <v>204324.94798274554</v>
      </c>
      <c r="O106" s="12">
        <f t="shared" si="45"/>
        <v>2646888.7032228191</v>
      </c>
      <c r="P106" s="12">
        <f t="shared" si="46"/>
        <v>133712.67636392696</v>
      </c>
      <c r="Q106" s="12">
        <f t="shared" si="47"/>
        <v>44.068539753639001</v>
      </c>
    </row>
    <row r="107" spans="1:17">
      <c r="A107" s="12" t="s">
        <v>775</v>
      </c>
      <c r="B107" s="12" t="s">
        <v>776</v>
      </c>
      <c r="C107" s="12" t="s">
        <v>569</v>
      </c>
      <c r="D107" s="12">
        <v>49478</v>
      </c>
      <c r="E107" s="12">
        <v>2.2082584731959165</v>
      </c>
      <c r="F107" s="12">
        <v>11.018275657839073</v>
      </c>
      <c r="G107" s="12">
        <v>3.3724677381740005</v>
      </c>
      <c r="H107" s="12">
        <v>3.9056684525669474</v>
      </c>
      <c r="I107" s="12">
        <f t="shared" si="42"/>
        <v>6.8160955135090348E-5</v>
      </c>
      <c r="K107" s="12" t="s">
        <v>775</v>
      </c>
      <c r="L107" s="12">
        <v>49478</v>
      </c>
      <c r="M107" s="12">
        <f t="shared" si="43"/>
        <v>109260.21273678755</v>
      </c>
      <c r="N107" s="12">
        <f t="shared" si="44"/>
        <v>545162.24299856171</v>
      </c>
      <c r="O107" s="12">
        <f t="shared" si="45"/>
        <v>166862.95874937318</v>
      </c>
      <c r="P107" s="12">
        <f t="shared" si="46"/>
        <v>193244.66369610743</v>
      </c>
      <c r="Q107" s="12">
        <f t="shared" si="47"/>
        <v>3.372467738174</v>
      </c>
    </row>
    <row r="108" spans="1:17">
      <c r="A108" s="12" t="s">
        <v>777</v>
      </c>
      <c r="B108" s="12" t="s">
        <v>778</v>
      </c>
      <c r="C108" s="12" t="s">
        <v>569</v>
      </c>
      <c r="D108" s="12">
        <v>58559</v>
      </c>
      <c r="E108" s="12">
        <v>7.8987982324606065</v>
      </c>
      <c r="F108" s="12">
        <v>7.4157182350195665</v>
      </c>
      <c r="G108" s="12">
        <v>46.404908416129004</v>
      </c>
      <c r="H108" s="12">
        <v>1.8806721549740122</v>
      </c>
      <c r="I108" s="12">
        <f t="shared" si="42"/>
        <v>7.924470775820797E-4</v>
      </c>
      <c r="K108" s="12" t="s">
        <v>777</v>
      </c>
      <c r="L108" s="12">
        <v>58559</v>
      </c>
      <c r="M108" s="12">
        <f t="shared" si="43"/>
        <v>462545.72569466068</v>
      </c>
      <c r="N108" s="12">
        <f t="shared" si="44"/>
        <v>434257.04412451078</v>
      </c>
      <c r="O108" s="12">
        <f t="shared" si="45"/>
        <v>2717425.0319400984</v>
      </c>
      <c r="P108" s="12">
        <f t="shared" si="46"/>
        <v>110130.28072312319</v>
      </c>
      <c r="Q108" s="12">
        <f t="shared" si="47"/>
        <v>46.404908416129004</v>
      </c>
    </row>
    <row r="109" spans="1:17">
      <c r="A109" s="12" t="s">
        <v>779</v>
      </c>
      <c r="B109" s="12" t="s">
        <v>780</v>
      </c>
      <c r="C109" s="12" t="s">
        <v>569</v>
      </c>
      <c r="D109" s="12">
        <v>57833</v>
      </c>
      <c r="E109" s="12">
        <v>29.527577382463395</v>
      </c>
      <c r="F109" s="12">
        <v>16.770001401148942</v>
      </c>
      <c r="G109" s="12">
        <v>5.1364900524979999</v>
      </c>
      <c r="H109" s="12">
        <v>3.9564454231022603</v>
      </c>
      <c r="I109" s="12">
        <f t="shared" si="42"/>
        <v>8.8815901863953102E-5</v>
      </c>
      <c r="K109" s="12" t="s">
        <v>779</v>
      </c>
      <c r="L109" s="12">
        <v>57833</v>
      </c>
      <c r="M109" s="12">
        <f t="shared" si="43"/>
        <v>1707668.3827600055</v>
      </c>
      <c r="N109" s="12">
        <f t="shared" si="44"/>
        <v>969859.49103264674</v>
      </c>
      <c r="O109" s="12">
        <f t="shared" si="45"/>
        <v>297058.62920611684</v>
      </c>
      <c r="P109" s="12">
        <f t="shared" si="46"/>
        <v>228813.10815427301</v>
      </c>
      <c r="Q109" s="12">
        <f t="shared" si="47"/>
        <v>5.1364900524979999</v>
      </c>
    </row>
    <row r="110" spans="1:17">
      <c r="A110" s="12" t="s">
        <v>781</v>
      </c>
      <c r="B110" s="12" t="s">
        <v>782</v>
      </c>
      <c r="C110" s="12" t="s">
        <v>569</v>
      </c>
      <c r="D110" s="12">
        <v>59606</v>
      </c>
      <c r="E110" s="12">
        <v>15.438686901354384</v>
      </c>
      <c r="F110" s="12">
        <v>4.1271547587054167</v>
      </c>
      <c r="G110" s="12">
        <v>24.332101046948001</v>
      </c>
      <c r="H110" s="12">
        <v>1.9558763116951765</v>
      </c>
      <c r="I110" s="12">
        <f t="shared" si="42"/>
        <v>4.082156334420696E-4</v>
      </c>
      <c r="K110" s="12" t="s">
        <v>781</v>
      </c>
      <c r="L110" s="12">
        <v>59606</v>
      </c>
      <c r="M110" s="12">
        <f t="shared" si="43"/>
        <v>920238.37144212937</v>
      </c>
      <c r="N110" s="12">
        <f t="shared" si="44"/>
        <v>246003.18654739507</v>
      </c>
      <c r="O110" s="12">
        <f t="shared" si="45"/>
        <v>1450339.2150043824</v>
      </c>
      <c r="P110" s="12">
        <f t="shared" si="46"/>
        <v>116581.96343490269</v>
      </c>
      <c r="Q110" s="12">
        <f t="shared" si="47"/>
        <v>24.332101046948001</v>
      </c>
    </row>
    <row r="111" spans="1:17">
      <c r="A111" s="12" t="s">
        <v>783</v>
      </c>
      <c r="B111" s="12" t="s">
        <v>784</v>
      </c>
      <c r="C111" s="12" t="s">
        <v>569</v>
      </c>
      <c r="D111" s="12">
        <v>56103</v>
      </c>
      <c r="E111" s="12">
        <v>16.091795226353913</v>
      </c>
      <c r="F111" s="12">
        <v>11.961169536576911</v>
      </c>
      <c r="G111" s="12">
        <v>15.276070732519999</v>
      </c>
      <c r="H111" s="12">
        <v>2.2095492826440939</v>
      </c>
      <c r="I111" s="12">
        <f t="shared" si="42"/>
        <v>2.7228616531237187E-4</v>
      </c>
      <c r="K111" s="12" t="s">
        <v>783</v>
      </c>
      <c r="L111" s="12">
        <v>56103</v>
      </c>
      <c r="M111" s="12">
        <f t="shared" si="43"/>
        <v>902797.98758413352</v>
      </c>
      <c r="N111" s="12">
        <f t="shared" si="44"/>
        <v>671057.49451057438</v>
      </c>
      <c r="O111" s="12">
        <f t="shared" si="45"/>
        <v>857033.39630656946</v>
      </c>
      <c r="P111" s="12">
        <f t="shared" si="46"/>
        <v>123962.34340418159</v>
      </c>
      <c r="Q111" s="12">
        <f t="shared" si="47"/>
        <v>15.276070732519999</v>
      </c>
    </row>
    <row r="112" spans="1:17">
      <c r="A112" s="12" t="s">
        <v>785</v>
      </c>
      <c r="B112" s="12" t="s">
        <v>786</v>
      </c>
      <c r="C112" s="12" t="s">
        <v>569</v>
      </c>
      <c r="D112" s="12">
        <v>54014</v>
      </c>
      <c r="E112" s="12">
        <v>14.955659382410536</v>
      </c>
      <c r="F112" s="12">
        <v>4.1956903258489984</v>
      </c>
      <c r="G112" s="12">
        <v>18.395939138024001</v>
      </c>
      <c r="H112" s="12">
        <v>0.75835597025445001</v>
      </c>
      <c r="I112" s="12">
        <f t="shared" si="42"/>
        <v>3.4057724178961015E-4</v>
      </c>
      <c r="K112" s="12" t="s">
        <v>785</v>
      </c>
      <c r="L112" s="12">
        <v>54014</v>
      </c>
      <c r="M112" s="12">
        <f t="shared" si="43"/>
        <v>807814.98588152265</v>
      </c>
      <c r="N112" s="12">
        <f t="shared" si="44"/>
        <v>226626.0172604078</v>
      </c>
      <c r="O112" s="12">
        <f t="shared" si="45"/>
        <v>993638.25660122838</v>
      </c>
      <c r="P112" s="12">
        <f t="shared" si="46"/>
        <v>40961.839377323864</v>
      </c>
      <c r="Q112" s="12">
        <f t="shared" si="47"/>
        <v>18.395939138024001</v>
      </c>
    </row>
    <row r="113" spans="1:17">
      <c r="A113" s="12" t="s">
        <v>787</v>
      </c>
      <c r="B113" s="12" t="s">
        <v>788</v>
      </c>
      <c r="C113" s="12" t="s">
        <v>569</v>
      </c>
      <c r="D113" s="12">
        <v>50895</v>
      </c>
      <c r="E113" s="12">
        <v>33.313238379289842</v>
      </c>
      <c r="F113" s="12">
        <v>1.3410413717162184</v>
      </c>
      <c r="G113" s="12">
        <v>27.914433715289</v>
      </c>
      <c r="H113" s="12">
        <v>7.5090628150377254</v>
      </c>
      <c r="I113" s="12">
        <f t="shared" si="42"/>
        <v>5.4847104264247964E-4</v>
      </c>
      <c r="K113" s="12" t="s">
        <v>787</v>
      </c>
      <c r="L113" s="12">
        <v>50895</v>
      </c>
      <c r="M113" s="12">
        <f t="shared" si="43"/>
        <v>1695477.2673139565</v>
      </c>
      <c r="N113" s="12">
        <f t="shared" si="44"/>
        <v>68252.300613496933</v>
      </c>
      <c r="O113" s="12">
        <f t="shared" si="45"/>
        <v>1420705.1039396336</v>
      </c>
      <c r="P113" s="12">
        <f t="shared" si="46"/>
        <v>382173.75197134505</v>
      </c>
      <c r="Q113" s="12">
        <f t="shared" si="47"/>
        <v>27.914433715289</v>
      </c>
    </row>
    <row r="114" spans="1:17">
      <c r="A114" s="12" t="s">
        <v>789</v>
      </c>
      <c r="B114" s="12" t="s">
        <v>790</v>
      </c>
      <c r="C114" s="12" t="s">
        <v>569</v>
      </c>
      <c r="D114" s="12">
        <v>49973</v>
      </c>
      <c r="E114" s="12">
        <v>29.457419861578327</v>
      </c>
      <c r="F114" s="12">
        <v>4.6442707804729526</v>
      </c>
      <c r="G114" s="12">
        <v>12.55857577033</v>
      </c>
      <c r="H114" s="12">
        <v>0.91470239084715477</v>
      </c>
      <c r="I114" s="12">
        <f t="shared" si="42"/>
        <v>2.5130722130610532E-4</v>
      </c>
      <c r="K114" s="12" t="s">
        <v>789</v>
      </c>
      <c r="L114" s="12">
        <v>49973</v>
      </c>
      <c r="M114" s="12">
        <f t="shared" si="43"/>
        <v>1472075.6427426536</v>
      </c>
      <c r="N114" s="12">
        <f t="shared" si="44"/>
        <v>232088.14371257485</v>
      </c>
      <c r="O114" s="12">
        <f t="shared" si="45"/>
        <v>627589.70697070111</v>
      </c>
      <c r="P114" s="12">
        <f t="shared" si="46"/>
        <v>45710.422577804864</v>
      </c>
      <c r="Q114" s="12">
        <f t="shared" si="47"/>
        <v>12.558575770330002</v>
      </c>
    </row>
    <row r="115" spans="1:17">
      <c r="A115" s="12" t="s">
        <v>791</v>
      </c>
      <c r="B115" s="12" t="s">
        <v>792</v>
      </c>
      <c r="C115" s="12" t="s">
        <v>569</v>
      </c>
      <c r="D115" s="12">
        <v>50012</v>
      </c>
      <c r="E115" s="12">
        <v>43.438873406080027</v>
      </c>
      <c r="F115" s="12">
        <v>0.11867335679040621</v>
      </c>
      <c r="G115" s="12">
        <v>37.199488168355003</v>
      </c>
      <c r="H115" s="12">
        <v>21.782443072309835</v>
      </c>
      <c r="I115" s="12">
        <f t="shared" si="42"/>
        <v>7.4381124866741992E-4</v>
      </c>
      <c r="K115" s="12" t="s">
        <v>791</v>
      </c>
      <c r="L115" s="12">
        <v>50012</v>
      </c>
      <c r="M115" s="12">
        <f t="shared" si="43"/>
        <v>2172464.9367848742</v>
      </c>
      <c r="N115" s="12">
        <f t="shared" si="44"/>
        <v>5935.0919198017955</v>
      </c>
      <c r="O115" s="12">
        <f t="shared" si="45"/>
        <v>1860420.8022757703</v>
      </c>
      <c r="P115" s="12">
        <f t="shared" si="46"/>
        <v>1089383.5429323595</v>
      </c>
      <c r="Q115" s="12">
        <f t="shared" si="47"/>
        <v>37.199488168355003</v>
      </c>
    </row>
    <row r="116" spans="1:17">
      <c r="A116" s="12" t="s">
        <v>793</v>
      </c>
      <c r="B116" s="12" t="s">
        <v>794</v>
      </c>
      <c r="C116" s="12" t="s">
        <v>569</v>
      </c>
      <c r="D116" s="12">
        <v>91206</v>
      </c>
      <c r="E116" s="12">
        <v>41.927483551730688</v>
      </c>
      <c r="F116" s="12">
        <v>4.7813936084378907</v>
      </c>
      <c r="G116" s="12">
        <v>31.948655463483</v>
      </c>
      <c r="H116" s="12">
        <v>3.3796400655998284</v>
      </c>
      <c r="I116" s="12">
        <f t="shared" si="42"/>
        <v>3.5029115917245579E-4</v>
      </c>
      <c r="K116" s="12" t="s">
        <v>793</v>
      </c>
      <c r="L116" s="12">
        <v>91206</v>
      </c>
      <c r="M116" s="12">
        <f t="shared" si="43"/>
        <v>3824038.0648191492</v>
      </c>
      <c r="N116" s="12">
        <f t="shared" si="44"/>
        <v>436091.78545118624</v>
      </c>
      <c r="O116" s="12">
        <f t="shared" si="45"/>
        <v>2913909.0702024307</v>
      </c>
      <c r="P116" s="12">
        <f t="shared" si="46"/>
        <v>308243.45182309794</v>
      </c>
      <c r="Q116" s="12">
        <f t="shared" si="47"/>
        <v>31.948655463483004</v>
      </c>
    </row>
    <row r="117" spans="1:17">
      <c r="A117" s="12" t="s">
        <v>795</v>
      </c>
      <c r="B117" s="12" t="s">
        <v>796</v>
      </c>
      <c r="C117" s="12" t="s">
        <v>569</v>
      </c>
      <c r="D117" s="12">
        <v>491344</v>
      </c>
      <c r="E117" s="12">
        <v>18.813232525958622</v>
      </c>
      <c r="F117" s="12">
        <v>2.3773053373358906</v>
      </c>
      <c r="G117" s="12">
        <v>38.506518146540998</v>
      </c>
      <c r="H117" s="12">
        <v>1.3696124391026898</v>
      </c>
      <c r="I117" s="12">
        <f t="shared" si="42"/>
        <v>7.8369773817408975E-5</v>
      </c>
      <c r="K117" s="12" t="s">
        <v>795</v>
      </c>
      <c r="L117" s="12">
        <v>491344</v>
      </c>
      <c r="M117" s="12">
        <f t="shared" si="43"/>
        <v>9243768.9222346134</v>
      </c>
      <c r="N117" s="12">
        <f t="shared" si="44"/>
        <v>1168074.7136679657</v>
      </c>
      <c r="O117" s="12">
        <f t="shared" si="45"/>
        <v>18919946.652194042</v>
      </c>
      <c r="P117" s="12">
        <f t="shared" si="46"/>
        <v>672950.85427847202</v>
      </c>
      <c r="Q117" s="12">
        <f t="shared" si="47"/>
        <v>38.506518146540998</v>
      </c>
    </row>
    <row r="118" spans="1:17">
      <c r="A118" s="12" t="s">
        <v>797</v>
      </c>
      <c r="B118" s="12" t="s">
        <v>798</v>
      </c>
      <c r="C118" s="12" t="s">
        <v>569</v>
      </c>
      <c r="D118" s="12">
        <v>304302</v>
      </c>
      <c r="E118" s="12">
        <v>17.399949241069066</v>
      </c>
      <c r="F118" s="12">
        <v>12.191331795556634</v>
      </c>
      <c r="G118" s="12">
        <v>8.9556278488960004</v>
      </c>
      <c r="H118" s="12">
        <v>2.1269365138210983</v>
      </c>
      <c r="I118" s="12">
        <f t="shared" si="42"/>
        <v>2.9430065687691832E-5</v>
      </c>
      <c r="K118" s="12" t="s">
        <v>797</v>
      </c>
      <c r="L118" s="12">
        <v>304302</v>
      </c>
      <c r="M118" s="12">
        <f t="shared" si="43"/>
        <v>5294839.3539557988</v>
      </c>
      <c r="N118" s="12">
        <f t="shared" si="44"/>
        <v>3709846.6480514747</v>
      </c>
      <c r="O118" s="12">
        <f t="shared" si="45"/>
        <v>2725215.4656747505</v>
      </c>
      <c r="P118" s="12">
        <f t="shared" si="46"/>
        <v>647231.0350287878</v>
      </c>
      <c r="Q118" s="12">
        <f t="shared" si="47"/>
        <v>8.9556278488960004</v>
      </c>
    </row>
    <row r="119" spans="1:17">
      <c r="A119" s="12" t="s">
        <v>799</v>
      </c>
      <c r="B119" s="12" t="s">
        <v>800</v>
      </c>
      <c r="C119" s="12" t="s">
        <v>569</v>
      </c>
      <c r="D119" s="12">
        <v>263343</v>
      </c>
      <c r="E119" s="12">
        <v>21.440610148851313</v>
      </c>
      <c r="F119" s="12">
        <v>0.87454648131386969</v>
      </c>
      <c r="G119" s="12">
        <v>32.608666898294999</v>
      </c>
      <c r="H119" s="12">
        <v>1.9720185393969694</v>
      </c>
      <c r="I119" s="12">
        <f t="shared" si="42"/>
        <v>1.238258351210968E-4</v>
      </c>
      <c r="K119" s="12" t="s">
        <v>799</v>
      </c>
      <c r="L119" s="12">
        <v>263343</v>
      </c>
      <c r="M119" s="12">
        <f t="shared" si="43"/>
        <v>5646234.5984289516</v>
      </c>
      <c r="N119" s="12">
        <f t="shared" si="44"/>
        <v>230305.69402863839</v>
      </c>
      <c r="O119" s="12">
        <f t="shared" si="45"/>
        <v>8587264.1669976991</v>
      </c>
      <c r="P119" s="12">
        <f t="shared" si="46"/>
        <v>519317.2782204161</v>
      </c>
      <c r="Q119" s="12">
        <f t="shared" si="47"/>
        <v>32.608666898294999</v>
      </c>
    </row>
    <row r="120" spans="1:17">
      <c r="A120" s="12" t="s">
        <v>801</v>
      </c>
      <c r="B120" s="12" t="s">
        <v>802</v>
      </c>
      <c r="C120" s="12" t="s">
        <v>569</v>
      </c>
      <c r="D120" s="12">
        <v>245905</v>
      </c>
      <c r="E120" s="12">
        <v>19.745940240672276</v>
      </c>
      <c r="F120" s="12">
        <v>5.0812402723531358</v>
      </c>
      <c r="G120" s="12">
        <v>22.128295194724998</v>
      </c>
      <c r="H120" s="12">
        <v>2.7569847465384996</v>
      </c>
      <c r="I120" s="12">
        <f t="shared" si="42"/>
        <v>8.998717063388299E-5</v>
      </c>
      <c r="K120" s="12" t="s">
        <v>801</v>
      </c>
      <c r="L120" s="12">
        <v>245905</v>
      </c>
      <c r="M120" s="12">
        <f t="shared" si="43"/>
        <v>4855625.434882516</v>
      </c>
      <c r="N120" s="12">
        <f t="shared" si="44"/>
        <v>1249502.3891729978</v>
      </c>
      <c r="O120" s="12">
        <f t="shared" si="45"/>
        <v>5441458.4298588503</v>
      </c>
      <c r="P120" s="12">
        <f t="shared" si="46"/>
        <v>677956.33409754978</v>
      </c>
      <c r="Q120" s="12">
        <f t="shared" si="47"/>
        <v>22.128295194724998</v>
      </c>
    </row>
    <row r="121" spans="1:17">
      <c r="A121" s="12" t="s">
        <v>803</v>
      </c>
      <c r="B121" s="12" t="s">
        <v>804</v>
      </c>
      <c r="C121" s="12" t="s">
        <v>569</v>
      </c>
      <c r="D121" s="12">
        <v>244846</v>
      </c>
      <c r="E121" s="12">
        <v>18.513612804295011</v>
      </c>
      <c r="F121" s="12">
        <v>3.0016396549309121</v>
      </c>
      <c r="G121" s="12">
        <v>28.866208659603</v>
      </c>
      <c r="H121" s="12">
        <v>2.0197655689337708</v>
      </c>
      <c r="I121" s="12">
        <f t="shared" si="42"/>
        <v>1.1789536549342443E-4</v>
      </c>
      <c r="K121" s="12" t="s">
        <v>803</v>
      </c>
      <c r="L121" s="12">
        <v>244846</v>
      </c>
      <c r="M121" s="12">
        <f t="shared" si="43"/>
        <v>4532984.0406804159</v>
      </c>
      <c r="N121" s="12">
        <f t="shared" si="44"/>
        <v>734939.46295121405</v>
      </c>
      <c r="O121" s="12">
        <f t="shared" si="45"/>
        <v>7067775.7254691562</v>
      </c>
      <c r="P121" s="12">
        <f t="shared" si="46"/>
        <v>494531.52049115807</v>
      </c>
      <c r="Q121" s="12">
        <f t="shared" si="47"/>
        <v>28.866208659603</v>
      </c>
    </row>
    <row r="122" spans="1:17">
      <c r="A122" s="12" t="s">
        <v>805</v>
      </c>
      <c r="B122" s="12" t="s">
        <v>806</v>
      </c>
      <c r="C122" s="12" t="s">
        <v>569</v>
      </c>
      <c r="D122" s="12">
        <v>259160</v>
      </c>
      <c r="E122" s="12">
        <v>23.889470144579423</v>
      </c>
      <c r="F122" s="12">
        <v>2.778936969315017</v>
      </c>
      <c r="G122" s="12">
        <v>18.659881103783</v>
      </c>
      <c r="H122" s="12">
        <v>1.2036276533986425</v>
      </c>
      <c r="I122" s="12">
        <f t="shared" si="42"/>
        <v>7.2001393362336008E-5</v>
      </c>
      <c r="K122" s="12" t="s">
        <v>805</v>
      </c>
      <c r="L122" s="12">
        <v>259160</v>
      </c>
      <c r="M122" s="12">
        <f t="shared" si="43"/>
        <v>6191195.0826692032</v>
      </c>
      <c r="N122" s="12">
        <f t="shared" si="44"/>
        <v>720189.30496767978</v>
      </c>
      <c r="O122" s="12">
        <f t="shared" si="45"/>
        <v>4835894.7868564026</v>
      </c>
      <c r="P122" s="12">
        <f t="shared" si="46"/>
        <v>311932.14265479217</v>
      </c>
      <c r="Q122" s="12">
        <f t="shared" si="47"/>
        <v>18.659881103783</v>
      </c>
    </row>
    <row r="123" spans="1:17">
      <c r="A123" s="12" t="s">
        <v>807</v>
      </c>
      <c r="B123" s="12" t="s">
        <v>808</v>
      </c>
      <c r="C123" s="12" t="s">
        <v>569</v>
      </c>
      <c r="D123" s="12">
        <v>237629</v>
      </c>
      <c r="E123" s="12">
        <v>14.178579217517589</v>
      </c>
      <c r="F123" s="12">
        <v>2.7435996775902991</v>
      </c>
      <c r="G123" s="12">
        <v>12.141730368913999</v>
      </c>
      <c r="H123" s="12">
        <v>1.8911853163336907</v>
      </c>
      <c r="I123" s="12">
        <f t="shared" si="42"/>
        <v>5.109532240978163E-5</v>
      </c>
      <c r="K123" s="12" t="s">
        <v>807</v>
      </c>
      <c r="L123" s="12">
        <v>237629</v>
      </c>
      <c r="M123" s="12">
        <f t="shared" si="43"/>
        <v>3369241.6008794871</v>
      </c>
      <c r="N123" s="12">
        <f t="shared" si="44"/>
        <v>651958.84778610524</v>
      </c>
      <c r="O123" s="12">
        <f t="shared" si="45"/>
        <v>2885227.2458346644</v>
      </c>
      <c r="P123" s="12">
        <f t="shared" si="46"/>
        <v>449400.47553505859</v>
      </c>
      <c r="Q123" s="12">
        <f t="shared" si="47"/>
        <v>12.141730368913999</v>
      </c>
    </row>
    <row r="124" spans="1:17">
      <c r="A124" s="12" t="s">
        <v>809</v>
      </c>
      <c r="B124" s="12" t="s">
        <v>810</v>
      </c>
      <c r="C124" s="12" t="s">
        <v>569</v>
      </c>
      <c r="D124" s="12">
        <v>221454</v>
      </c>
      <c r="E124" s="12">
        <v>21.820283474374563</v>
      </c>
      <c r="F124" s="12">
        <v>2.658086846772767</v>
      </c>
      <c r="G124" s="12">
        <v>25.837717772803998</v>
      </c>
      <c r="H124" s="12">
        <v>1.7236203198819509</v>
      </c>
      <c r="I124" s="12">
        <f t="shared" si="42"/>
        <v>1.1667306877637793E-4</v>
      </c>
      <c r="K124" s="12" t="s">
        <v>809</v>
      </c>
      <c r="L124" s="12">
        <v>221454</v>
      </c>
      <c r="M124" s="12">
        <f t="shared" si="43"/>
        <v>4832189.0565341441</v>
      </c>
      <c r="N124" s="12">
        <f t="shared" si="44"/>
        <v>588643.96456521633</v>
      </c>
      <c r="O124" s="12">
        <f t="shared" si="45"/>
        <v>5721865.9516585367</v>
      </c>
      <c r="P124" s="12">
        <f t="shared" si="46"/>
        <v>381702.61431913753</v>
      </c>
      <c r="Q124" s="12">
        <f t="shared" si="47"/>
        <v>25.837717772803998</v>
      </c>
    </row>
    <row r="125" spans="1:17">
      <c r="A125" s="12" t="s">
        <v>811</v>
      </c>
      <c r="B125" s="12" t="s">
        <v>812</v>
      </c>
      <c r="C125" s="12" t="s">
        <v>569</v>
      </c>
      <c r="D125" s="12">
        <v>195195</v>
      </c>
      <c r="E125" s="12">
        <v>45.577692005384243</v>
      </c>
      <c r="F125" s="12">
        <v>1.4854619456784868</v>
      </c>
      <c r="G125" s="12">
        <v>67.045514721224009</v>
      </c>
      <c r="H125" s="12">
        <v>4.5055297933772245</v>
      </c>
      <c r="I125" s="12">
        <f t="shared" si="42"/>
        <v>3.434796727437896E-4</v>
      </c>
      <c r="K125" s="12" t="s">
        <v>811</v>
      </c>
      <c r="L125" s="12">
        <v>195195</v>
      </c>
      <c r="M125" s="12">
        <f t="shared" si="43"/>
        <v>8896537.5909909774</v>
      </c>
      <c r="N125" s="12">
        <f t="shared" si="44"/>
        <v>289954.74448671221</v>
      </c>
      <c r="O125" s="12">
        <f t="shared" si="45"/>
        <v>13086949.24600932</v>
      </c>
      <c r="P125" s="12">
        <f t="shared" si="46"/>
        <v>879456.88801826735</v>
      </c>
      <c r="Q125" s="12">
        <f t="shared" si="47"/>
        <v>67.045514721224009</v>
      </c>
    </row>
    <row r="126" spans="1:17">
      <c r="A126" s="12" t="s">
        <v>813</v>
      </c>
      <c r="B126" s="12" t="s">
        <v>814</v>
      </c>
      <c r="C126" s="12" t="s">
        <v>569</v>
      </c>
      <c r="D126" s="12">
        <v>192306</v>
      </c>
      <c r="E126" s="12">
        <v>32.791091288985157</v>
      </c>
      <c r="F126" s="12">
        <v>2.1422323534868926</v>
      </c>
      <c r="G126" s="12">
        <v>21.31311274103</v>
      </c>
      <c r="H126" s="12">
        <v>1.7139274186393973</v>
      </c>
      <c r="I126" s="12">
        <f t="shared" si="42"/>
        <v>1.1082916154997764E-4</v>
      </c>
      <c r="K126" s="12" t="s">
        <v>813</v>
      </c>
      <c r="L126" s="12">
        <v>192306</v>
      </c>
      <c r="M126" s="12">
        <f t="shared" si="43"/>
        <v>6305923.6014195792</v>
      </c>
      <c r="N126" s="12">
        <f t="shared" si="44"/>
        <v>411964.13496965036</v>
      </c>
      <c r="O126" s="12">
        <f t="shared" si="45"/>
        <v>4098639.4587765154</v>
      </c>
      <c r="P126" s="12">
        <f t="shared" si="46"/>
        <v>329598.52616886795</v>
      </c>
      <c r="Q126" s="12">
        <f t="shared" si="47"/>
        <v>21.31311274103</v>
      </c>
    </row>
    <row r="127" spans="1:17">
      <c r="A127" s="12" t="s">
        <v>815</v>
      </c>
      <c r="B127" s="12" t="s">
        <v>816</v>
      </c>
      <c r="C127" s="12" t="s">
        <v>569</v>
      </c>
      <c r="D127" s="12">
        <v>184185</v>
      </c>
      <c r="E127" s="12">
        <v>11.36779894851257</v>
      </c>
      <c r="F127" s="12">
        <v>7.2165357005366975</v>
      </c>
      <c r="G127" s="12">
        <v>8.0717740133899998</v>
      </c>
      <c r="H127" s="12">
        <v>1.7335627646254212</v>
      </c>
      <c r="I127" s="12">
        <f t="shared" si="42"/>
        <v>4.3824274579308847E-5</v>
      </c>
      <c r="K127" s="12" t="s">
        <v>815</v>
      </c>
      <c r="L127" s="12">
        <v>184185</v>
      </c>
      <c r="M127" s="12">
        <f t="shared" si="43"/>
        <v>2093778.0493317877</v>
      </c>
      <c r="N127" s="12">
        <f t="shared" si="44"/>
        <v>1329177.6280033516</v>
      </c>
      <c r="O127" s="12">
        <f t="shared" si="45"/>
        <v>1486699.6966562371</v>
      </c>
      <c r="P127" s="12">
        <f t="shared" si="46"/>
        <v>319296.25780253322</v>
      </c>
      <c r="Q127" s="12">
        <f t="shared" si="47"/>
        <v>8.0717740133899998</v>
      </c>
    </row>
    <row r="128" spans="1:17">
      <c r="A128" s="12" t="s">
        <v>817</v>
      </c>
      <c r="B128" s="12" t="s">
        <v>818</v>
      </c>
      <c r="C128" s="12" t="s">
        <v>569</v>
      </c>
      <c r="D128" s="12">
        <v>172366</v>
      </c>
      <c r="E128" s="12">
        <v>15.28020637667138</v>
      </c>
      <c r="F128" s="12">
        <v>1.6301503511639777</v>
      </c>
      <c r="G128" s="12">
        <v>21.061508125616999</v>
      </c>
      <c r="H128" s="12">
        <v>1.6385316914907784</v>
      </c>
      <c r="I128" s="12">
        <f t="shared" si="42"/>
        <v>1.2219061836799022E-4</v>
      </c>
      <c r="K128" s="12" t="s">
        <v>817</v>
      </c>
      <c r="L128" s="12">
        <v>172366</v>
      </c>
      <c r="M128" s="12">
        <f t="shared" si="43"/>
        <v>2633788.052321339</v>
      </c>
      <c r="N128" s="12">
        <f t="shared" si="44"/>
        <v>280982.49542873015</v>
      </c>
      <c r="O128" s="12">
        <f t="shared" si="45"/>
        <v>3630287.9095800999</v>
      </c>
      <c r="P128" s="12">
        <f t="shared" si="46"/>
        <v>282427.15353549953</v>
      </c>
      <c r="Q128" s="12">
        <f t="shared" si="47"/>
        <v>21.061508125617003</v>
      </c>
    </row>
    <row r="129" spans="1:17">
      <c r="A129" s="12" t="s">
        <v>819</v>
      </c>
      <c r="B129" s="12" t="s">
        <v>820</v>
      </c>
      <c r="C129" s="12" t="s">
        <v>569</v>
      </c>
      <c r="D129" s="12">
        <v>164272</v>
      </c>
      <c r="E129" s="12">
        <v>33.189680559766636</v>
      </c>
      <c r="F129" s="12">
        <v>9.7184796259016409E-2</v>
      </c>
      <c r="G129" s="12">
        <v>37.767190303307999</v>
      </c>
      <c r="H129" s="12">
        <v>2.0508615488739372</v>
      </c>
      <c r="I129" s="12">
        <f t="shared" si="42"/>
        <v>2.2990643751404985E-4</v>
      </c>
      <c r="K129" s="12" t="s">
        <v>819</v>
      </c>
      <c r="L129" s="12">
        <v>164272</v>
      </c>
      <c r="M129" s="12">
        <f t="shared" si="43"/>
        <v>5452135.204913985</v>
      </c>
      <c r="N129" s="12">
        <f t="shared" si="44"/>
        <v>15964.740851061144</v>
      </c>
      <c r="O129" s="12">
        <f t="shared" si="45"/>
        <v>6204091.8855050113</v>
      </c>
      <c r="P129" s="12">
        <f t="shared" si="46"/>
        <v>336899.12835661939</v>
      </c>
      <c r="Q129" s="12">
        <f t="shared" si="47"/>
        <v>37.767190303307999</v>
      </c>
    </row>
    <row r="130" spans="1:17">
      <c r="A130" s="12" t="s">
        <v>821</v>
      </c>
      <c r="B130" s="12" t="s">
        <v>822</v>
      </c>
      <c r="C130" s="12" t="s">
        <v>569</v>
      </c>
      <c r="D130" s="12">
        <v>167163</v>
      </c>
      <c r="E130" s="12">
        <v>23.431501921953622</v>
      </c>
      <c r="F130" s="12">
        <v>1.0924619479546218</v>
      </c>
      <c r="G130" s="12">
        <v>25.840244253622998</v>
      </c>
      <c r="H130" s="12">
        <v>2.8787646942872933</v>
      </c>
      <c r="I130" s="12">
        <f t="shared" si="42"/>
        <v>1.5458112293762974E-4</v>
      </c>
      <c r="K130" s="12" t="s">
        <v>821</v>
      </c>
      <c r="L130" s="12">
        <v>167163</v>
      </c>
      <c r="M130" s="12">
        <f t="shared" si="43"/>
        <v>3916880.1557795331</v>
      </c>
      <c r="N130" s="12">
        <f t="shared" si="44"/>
        <v>182619.21660593845</v>
      </c>
      <c r="O130" s="12">
        <f t="shared" si="45"/>
        <v>4319532.7501683813</v>
      </c>
      <c r="P130" s="12">
        <f t="shared" si="46"/>
        <v>481222.9425911468</v>
      </c>
      <c r="Q130" s="12">
        <f t="shared" si="47"/>
        <v>25.840244253622998</v>
      </c>
    </row>
    <row r="131" spans="1:17">
      <c r="A131" s="12" t="s">
        <v>823</v>
      </c>
      <c r="B131" s="12" t="s">
        <v>824</v>
      </c>
      <c r="C131" s="12" t="s">
        <v>569</v>
      </c>
      <c r="D131" s="12">
        <v>161689</v>
      </c>
      <c r="E131" s="12">
        <v>8.121769741075374</v>
      </c>
      <c r="F131" s="12">
        <v>8.1061365337528386</v>
      </c>
      <c r="G131" s="12">
        <v>7.8436014677159998</v>
      </c>
      <c r="H131" s="12">
        <v>4.5369921266969335</v>
      </c>
      <c r="I131" s="12">
        <f t="shared" si="42"/>
        <v>4.8510421041109782E-5</v>
      </c>
      <c r="K131" s="12" t="s">
        <v>823</v>
      </c>
      <c r="L131" s="12">
        <v>161689</v>
      </c>
      <c r="M131" s="12">
        <f t="shared" si="43"/>
        <v>1313200.8276647362</v>
      </c>
      <c r="N131" s="12">
        <f t="shared" si="44"/>
        <v>1310673.1100059627</v>
      </c>
      <c r="O131" s="12">
        <f t="shared" si="45"/>
        <v>1268224.0777135324</v>
      </c>
      <c r="P131" s="12">
        <f t="shared" si="46"/>
        <v>733581.71997350047</v>
      </c>
      <c r="Q131" s="12">
        <f t="shared" si="47"/>
        <v>7.8436014677159998</v>
      </c>
    </row>
    <row r="132" spans="1:17">
      <c r="A132" s="12" t="s">
        <v>825</v>
      </c>
      <c r="B132" s="12" t="s">
        <v>826</v>
      </c>
      <c r="C132" s="12" t="s">
        <v>569</v>
      </c>
      <c r="D132" s="12">
        <v>160497</v>
      </c>
      <c r="E132" s="12">
        <v>18.699795292522271</v>
      </c>
      <c r="F132" s="12">
        <v>4.8223125324420479</v>
      </c>
      <c r="G132" s="12">
        <v>32.487448220685998</v>
      </c>
      <c r="H132" s="12">
        <v>2.3202672542665246</v>
      </c>
      <c r="I132" s="12">
        <f t="shared" si="42"/>
        <v>2.0241779111563455E-4</v>
      </c>
      <c r="K132" s="12" t="s">
        <v>825</v>
      </c>
      <c r="L132" s="12">
        <v>160497</v>
      </c>
      <c r="M132" s="12">
        <f t="shared" si="43"/>
        <v>3001261.0450639469</v>
      </c>
      <c r="N132" s="12">
        <f t="shared" si="44"/>
        <v>773966.69451935135</v>
      </c>
      <c r="O132" s="12">
        <f t="shared" si="45"/>
        <v>5214137.9770754408</v>
      </c>
      <c r="P132" s="12">
        <f t="shared" si="46"/>
        <v>372395.93350801442</v>
      </c>
      <c r="Q132" s="12">
        <f t="shared" si="47"/>
        <v>32.487448220685998</v>
      </c>
    </row>
    <row r="133" spans="1:17">
      <c r="A133" s="12" t="s">
        <v>827</v>
      </c>
      <c r="B133" s="12" t="s">
        <v>828</v>
      </c>
      <c r="C133" s="12" t="s">
        <v>569</v>
      </c>
      <c r="D133" s="12">
        <v>155196</v>
      </c>
      <c r="E133" s="12">
        <v>13.648979322111588</v>
      </c>
      <c r="F133" s="12">
        <v>4.4163659003710336</v>
      </c>
      <c r="G133" s="12">
        <v>13.710435190188001</v>
      </c>
      <c r="H133" s="12">
        <v>1.9736396076137941</v>
      </c>
      <c r="I133" s="12">
        <f t="shared" ref="I133:I196" si="48">G133/D133</f>
        <v>8.8342709800433004E-5</v>
      </c>
      <c r="K133" s="12" t="s">
        <v>827</v>
      </c>
      <c r="L133" s="12">
        <v>155196</v>
      </c>
      <c r="M133" s="12">
        <f t="shared" ref="M133:M196" si="49">E133*$L133</f>
        <v>2118266.9948744299</v>
      </c>
      <c r="N133" s="12">
        <f t="shared" ref="N133:N196" si="50">F133*$L133</f>
        <v>685402.32227398292</v>
      </c>
      <c r="O133" s="12">
        <f t="shared" ref="O133:O196" si="51">G133*$L133</f>
        <v>2127804.6997764171</v>
      </c>
      <c r="P133" s="12">
        <f t="shared" ref="P133:P196" si="52">H133*$L133</f>
        <v>306300.9725432304</v>
      </c>
      <c r="Q133" s="12">
        <f t="shared" ref="Q133:Q196" si="53">I133*$L133</f>
        <v>13.710435190188001</v>
      </c>
    </row>
    <row r="134" spans="1:17">
      <c r="A134" s="12" t="s">
        <v>829</v>
      </c>
      <c r="B134" s="12" t="s">
        <v>830</v>
      </c>
      <c r="C134" s="12" t="s">
        <v>569</v>
      </c>
      <c r="D134" s="12">
        <v>151426</v>
      </c>
      <c r="E134" s="12">
        <v>10.863416412315221</v>
      </c>
      <c r="F134" s="12">
        <v>5.1317688565777519</v>
      </c>
      <c r="G134" s="12">
        <v>17.804268057317</v>
      </c>
      <c r="H134" s="12">
        <v>1.8666590117243069</v>
      </c>
      <c r="I134" s="12">
        <f t="shared" si="48"/>
        <v>1.1757735169202778E-4</v>
      </c>
      <c r="K134" s="12" t="s">
        <v>829</v>
      </c>
      <c r="L134" s="12">
        <v>151426</v>
      </c>
      <c r="M134" s="12">
        <f t="shared" si="49"/>
        <v>1645003.6936512447</v>
      </c>
      <c r="N134" s="12">
        <f t="shared" si="50"/>
        <v>777083.23087614262</v>
      </c>
      <c r="O134" s="12">
        <f t="shared" si="51"/>
        <v>2696029.0948472838</v>
      </c>
      <c r="P134" s="12">
        <f t="shared" si="52"/>
        <v>282660.70750936487</v>
      </c>
      <c r="Q134" s="12">
        <f t="shared" si="53"/>
        <v>17.804268057317</v>
      </c>
    </row>
    <row r="135" spans="1:17">
      <c r="A135" s="12" t="s">
        <v>831</v>
      </c>
      <c r="B135" s="12" t="s">
        <v>832</v>
      </c>
      <c r="C135" s="12" t="s">
        <v>569</v>
      </c>
      <c r="D135" s="12">
        <v>140883</v>
      </c>
      <c r="E135" s="12">
        <v>45.861820707740669</v>
      </c>
      <c r="F135" s="12">
        <v>7.7678104509433199</v>
      </c>
      <c r="G135" s="12">
        <v>2854.3370453072598</v>
      </c>
      <c r="H135" s="12">
        <v>1.0949075382428457</v>
      </c>
      <c r="I135" s="12">
        <f t="shared" si="48"/>
        <v>2.0260336912950885E-2</v>
      </c>
      <c r="K135" s="12" t="s">
        <v>831</v>
      </c>
      <c r="L135" s="12">
        <v>140883</v>
      </c>
      <c r="M135" s="12">
        <f t="shared" si="49"/>
        <v>6461150.8867686288</v>
      </c>
      <c r="N135" s="12">
        <f t="shared" si="50"/>
        <v>1094352.4397602477</v>
      </c>
      <c r="O135" s="12">
        <f t="shared" si="51"/>
        <v>402127565.95402271</v>
      </c>
      <c r="P135" s="12">
        <f t="shared" si="52"/>
        <v>154253.85871026682</v>
      </c>
      <c r="Q135" s="12">
        <f t="shared" si="53"/>
        <v>2854.3370453072594</v>
      </c>
    </row>
    <row r="136" spans="1:17">
      <c r="A136" s="12" t="s">
        <v>833</v>
      </c>
      <c r="B136" s="12" t="s">
        <v>834</v>
      </c>
      <c r="C136" s="12" t="s">
        <v>569</v>
      </c>
      <c r="D136" s="12">
        <v>143725</v>
      </c>
      <c r="E136" s="12">
        <v>14.832717551818456</v>
      </c>
      <c r="F136" s="12">
        <v>10.881338550044605</v>
      </c>
      <c r="G136" s="12">
        <v>6.796722511744</v>
      </c>
      <c r="H136" s="12">
        <v>2.4733646719509008</v>
      </c>
      <c r="I136" s="12">
        <f t="shared" si="48"/>
        <v>4.7289772215995827E-5</v>
      </c>
      <c r="K136" s="12" t="s">
        <v>833</v>
      </c>
      <c r="L136" s="12">
        <v>143725</v>
      </c>
      <c r="M136" s="12">
        <f t="shared" si="49"/>
        <v>2131832.3301351075</v>
      </c>
      <c r="N136" s="12">
        <f t="shared" si="50"/>
        <v>1563920.3831051609</v>
      </c>
      <c r="O136" s="12">
        <f t="shared" si="51"/>
        <v>976858.94300040638</v>
      </c>
      <c r="P136" s="12">
        <f t="shared" si="52"/>
        <v>355484.33747614321</v>
      </c>
      <c r="Q136" s="12">
        <f t="shared" si="53"/>
        <v>6.796722511744</v>
      </c>
    </row>
    <row r="137" spans="1:17">
      <c r="A137" s="12" t="s">
        <v>835</v>
      </c>
      <c r="B137" s="12" t="s">
        <v>836</v>
      </c>
      <c r="C137" s="12" t="s">
        <v>569</v>
      </c>
      <c r="D137" s="12">
        <v>133166</v>
      </c>
      <c r="E137" s="12">
        <v>26.154339804089481</v>
      </c>
      <c r="F137" s="12">
        <v>1.546180379670502</v>
      </c>
      <c r="G137" s="12">
        <v>25.059912514369</v>
      </c>
      <c r="H137" s="12">
        <v>1.4324632677582947</v>
      </c>
      <c r="I137" s="12">
        <f t="shared" si="48"/>
        <v>1.8818551668120241E-4</v>
      </c>
      <c r="K137" s="12" t="s">
        <v>835</v>
      </c>
      <c r="L137" s="12">
        <v>133166</v>
      </c>
      <c r="M137" s="12">
        <f t="shared" si="49"/>
        <v>3482868.8143513799</v>
      </c>
      <c r="N137" s="12">
        <f t="shared" si="50"/>
        <v>205898.65643920208</v>
      </c>
      <c r="O137" s="12">
        <f t="shared" si="51"/>
        <v>3337128.3098884621</v>
      </c>
      <c r="P137" s="12">
        <f t="shared" si="52"/>
        <v>190755.40351430108</v>
      </c>
      <c r="Q137" s="12">
        <f t="shared" si="53"/>
        <v>25.059912514369</v>
      </c>
    </row>
    <row r="138" spans="1:17">
      <c r="A138" s="12" t="s">
        <v>837</v>
      </c>
      <c r="B138" s="12" t="s">
        <v>838</v>
      </c>
      <c r="C138" s="12" t="s">
        <v>569</v>
      </c>
      <c r="D138" s="12">
        <v>120818</v>
      </c>
      <c r="E138" s="12">
        <v>12.176346187150969</v>
      </c>
      <c r="F138" s="12">
        <v>1.9880904983641745</v>
      </c>
      <c r="G138" s="12">
        <v>21.990279768417999</v>
      </c>
      <c r="H138" s="12">
        <v>1.685493701821396</v>
      </c>
      <c r="I138" s="12">
        <f t="shared" si="48"/>
        <v>1.8201161886819843E-4</v>
      </c>
      <c r="K138" s="12" t="s">
        <v>837</v>
      </c>
      <c r="L138" s="12">
        <v>120818</v>
      </c>
      <c r="M138" s="12">
        <f t="shared" si="49"/>
        <v>1471121.7936392059</v>
      </c>
      <c r="N138" s="12">
        <f t="shared" si="50"/>
        <v>240197.11783136285</v>
      </c>
      <c r="O138" s="12">
        <f t="shared" si="51"/>
        <v>2656821.6210607258</v>
      </c>
      <c r="P138" s="12">
        <f t="shared" si="52"/>
        <v>203637.97806665744</v>
      </c>
      <c r="Q138" s="12">
        <f t="shared" si="53"/>
        <v>21.990279768417999</v>
      </c>
    </row>
    <row r="139" spans="1:17">
      <c r="A139" s="12" t="s">
        <v>839</v>
      </c>
      <c r="B139" s="12" t="s">
        <v>840</v>
      </c>
      <c r="C139" s="12" t="s">
        <v>569</v>
      </c>
      <c r="D139" s="12">
        <v>120600</v>
      </c>
      <c r="E139" s="12">
        <v>28.168005260907108</v>
      </c>
      <c r="F139" s="12">
        <v>4.0864243786686645</v>
      </c>
      <c r="G139" s="12">
        <v>22.314453478687998</v>
      </c>
      <c r="H139" s="12">
        <v>7.5702369958100428</v>
      </c>
      <c r="I139" s="12">
        <f t="shared" si="48"/>
        <v>1.8502863581001657E-4</v>
      </c>
      <c r="K139" s="12" t="s">
        <v>839</v>
      </c>
      <c r="L139" s="12">
        <v>120600</v>
      </c>
      <c r="M139" s="12">
        <f t="shared" si="49"/>
        <v>3397061.4344653971</v>
      </c>
      <c r="N139" s="12">
        <f t="shared" si="50"/>
        <v>492822.78006744094</v>
      </c>
      <c r="O139" s="12">
        <f t="shared" si="51"/>
        <v>2691123.0895297728</v>
      </c>
      <c r="P139" s="12">
        <f t="shared" si="52"/>
        <v>912970.58169469121</v>
      </c>
      <c r="Q139" s="12">
        <f t="shared" si="53"/>
        <v>22.314453478687998</v>
      </c>
    </row>
    <row r="140" spans="1:17">
      <c r="A140" s="12" t="s">
        <v>841</v>
      </c>
      <c r="B140" s="12" t="s">
        <v>842</v>
      </c>
      <c r="C140" s="12" t="s">
        <v>569</v>
      </c>
      <c r="D140" s="12">
        <v>116172</v>
      </c>
      <c r="E140" s="12">
        <v>12.504299262909379</v>
      </c>
      <c r="F140" s="12">
        <v>2.0621080582286586</v>
      </c>
      <c r="G140" s="12">
        <v>17.710223693551999</v>
      </c>
      <c r="H140" s="12">
        <v>2.7438466533302077</v>
      </c>
      <c r="I140" s="12">
        <f t="shared" si="48"/>
        <v>1.524482981574906E-4</v>
      </c>
      <c r="K140" s="12" t="s">
        <v>841</v>
      </c>
      <c r="L140" s="12">
        <v>116172</v>
      </c>
      <c r="M140" s="12">
        <f t="shared" si="49"/>
        <v>1452649.4539707084</v>
      </c>
      <c r="N140" s="12">
        <f t="shared" si="50"/>
        <v>239559.21734053973</v>
      </c>
      <c r="O140" s="12">
        <f t="shared" si="51"/>
        <v>2057432.1069273229</v>
      </c>
      <c r="P140" s="12">
        <f t="shared" si="52"/>
        <v>318758.15341067687</v>
      </c>
      <c r="Q140" s="12">
        <f t="shared" si="53"/>
        <v>17.710223693551999</v>
      </c>
    </row>
    <row r="141" spans="1:17">
      <c r="A141" s="12" t="s">
        <v>843</v>
      </c>
      <c r="B141" s="12" t="s">
        <v>844</v>
      </c>
      <c r="C141" s="12" t="s">
        <v>569</v>
      </c>
      <c r="D141" s="12">
        <v>118689</v>
      </c>
      <c r="E141" s="12">
        <v>27.233650730289821</v>
      </c>
      <c r="F141" s="12">
        <v>0.62994683488042125</v>
      </c>
      <c r="G141" s="12">
        <v>33.871996896009001</v>
      </c>
      <c r="H141" s="12">
        <v>2.2290210935203829</v>
      </c>
      <c r="I141" s="12">
        <f t="shared" si="48"/>
        <v>2.8538446609213154E-4</v>
      </c>
      <c r="K141" s="12" t="s">
        <v>843</v>
      </c>
      <c r="L141" s="12">
        <v>118689</v>
      </c>
      <c r="M141" s="12">
        <f t="shared" si="49"/>
        <v>3232334.7715273686</v>
      </c>
      <c r="N141" s="12">
        <f t="shared" si="50"/>
        <v>74767.759885122316</v>
      </c>
      <c r="O141" s="12">
        <f t="shared" si="51"/>
        <v>4020233.4395904122</v>
      </c>
      <c r="P141" s="12">
        <f t="shared" si="52"/>
        <v>264560.28456884075</v>
      </c>
      <c r="Q141" s="12">
        <f t="shared" si="53"/>
        <v>33.871996896009001</v>
      </c>
    </row>
    <row r="142" spans="1:17">
      <c r="A142" s="12" t="s">
        <v>845</v>
      </c>
      <c r="B142" s="12" t="s">
        <v>846</v>
      </c>
      <c r="C142" s="12" t="s">
        <v>569</v>
      </c>
      <c r="D142" s="12">
        <v>122130</v>
      </c>
      <c r="E142" s="12">
        <v>17.22101106217097</v>
      </c>
      <c r="F142" s="12">
        <v>14.090838762914954</v>
      </c>
      <c r="G142" s="12">
        <v>5.4787335277020004</v>
      </c>
      <c r="H142" s="12">
        <v>1.9949593736588276</v>
      </c>
      <c r="I142" s="12">
        <f t="shared" si="48"/>
        <v>4.4859850386489808E-5</v>
      </c>
      <c r="K142" s="12" t="s">
        <v>845</v>
      </c>
      <c r="L142" s="12">
        <v>122130</v>
      </c>
      <c r="M142" s="12">
        <f t="shared" si="49"/>
        <v>2103202.0810229406</v>
      </c>
      <c r="N142" s="12">
        <f t="shared" si="50"/>
        <v>1720914.1381148032</v>
      </c>
      <c r="O142" s="12">
        <f t="shared" si="51"/>
        <v>669117.7257382453</v>
      </c>
      <c r="P142" s="12">
        <f t="shared" si="52"/>
        <v>243644.38830495262</v>
      </c>
      <c r="Q142" s="12">
        <f t="shared" si="53"/>
        <v>5.4787335277020004</v>
      </c>
    </row>
    <row r="143" spans="1:17">
      <c r="A143" s="12" t="s">
        <v>847</v>
      </c>
      <c r="B143" s="12" t="s">
        <v>848</v>
      </c>
      <c r="C143" s="12" t="s">
        <v>569</v>
      </c>
      <c r="D143" s="12">
        <v>115593</v>
      </c>
      <c r="E143" s="12">
        <v>35.025841176860609</v>
      </c>
      <c r="F143" s="12">
        <v>1.9434963120401307</v>
      </c>
      <c r="G143" s="12">
        <v>124.89378921658499</v>
      </c>
      <c r="H143" s="12">
        <v>3.5999774114564489</v>
      </c>
      <c r="I143" s="12">
        <f t="shared" si="48"/>
        <v>1.080461526360463E-3</v>
      </c>
      <c r="K143" s="12" t="s">
        <v>847</v>
      </c>
      <c r="L143" s="12">
        <v>115593</v>
      </c>
      <c r="M143" s="12">
        <f t="shared" si="49"/>
        <v>4048742.0591568486</v>
      </c>
      <c r="N143" s="12">
        <f t="shared" si="50"/>
        <v>224654.56919765484</v>
      </c>
      <c r="O143" s="12">
        <f t="shared" si="51"/>
        <v>14436847.77691271</v>
      </c>
      <c r="P143" s="12">
        <f t="shared" si="52"/>
        <v>416132.18892248528</v>
      </c>
      <c r="Q143" s="12">
        <f t="shared" si="53"/>
        <v>124.89378921658501</v>
      </c>
    </row>
    <row r="144" spans="1:17">
      <c r="A144" s="12" t="s">
        <v>849</v>
      </c>
      <c r="B144" s="12" t="s">
        <v>850</v>
      </c>
      <c r="C144" s="12" t="s">
        <v>569</v>
      </c>
      <c r="D144" s="12">
        <v>118476</v>
      </c>
      <c r="E144" s="12">
        <v>40.788529667298704</v>
      </c>
      <c r="F144" s="12">
        <v>0.69933055536580369</v>
      </c>
      <c r="G144" s="12">
        <v>15.384337293974999</v>
      </c>
      <c r="H144" s="12">
        <v>2.4707325789145407</v>
      </c>
      <c r="I144" s="12">
        <f t="shared" si="48"/>
        <v>1.2985193029790842E-4</v>
      </c>
      <c r="K144" s="12" t="s">
        <v>849</v>
      </c>
      <c r="L144" s="12">
        <v>118476</v>
      </c>
      <c r="M144" s="12">
        <f t="shared" si="49"/>
        <v>4832461.8408628814</v>
      </c>
      <c r="N144" s="12">
        <f t="shared" si="50"/>
        <v>82853.886877518962</v>
      </c>
      <c r="O144" s="12">
        <f t="shared" si="51"/>
        <v>1822674.7452409819</v>
      </c>
      <c r="P144" s="12">
        <f t="shared" si="52"/>
        <v>292722.51301947911</v>
      </c>
      <c r="Q144" s="12">
        <f t="shared" si="53"/>
        <v>15.384337293974998</v>
      </c>
    </row>
    <row r="145" spans="1:17">
      <c r="A145" s="12" t="s">
        <v>851</v>
      </c>
      <c r="B145" s="12" t="s">
        <v>852</v>
      </c>
      <c r="C145" s="12" t="s">
        <v>569</v>
      </c>
      <c r="D145" s="12">
        <v>116439</v>
      </c>
      <c r="E145" s="12">
        <v>23.236459418374231</v>
      </c>
      <c r="F145" s="12">
        <v>4.7414925069677993</v>
      </c>
      <c r="G145" s="12">
        <v>19.603978744486998</v>
      </c>
      <c r="H145" s="12">
        <v>4.2134222461190234</v>
      </c>
      <c r="I145" s="12">
        <f t="shared" si="48"/>
        <v>1.6836265121211104E-4</v>
      </c>
      <c r="K145" s="12" t="s">
        <v>851</v>
      </c>
      <c r="L145" s="12">
        <v>116439</v>
      </c>
      <c r="M145" s="12">
        <f t="shared" si="49"/>
        <v>2705630.0982160773</v>
      </c>
      <c r="N145" s="12">
        <f t="shared" si="50"/>
        <v>552094.64601882361</v>
      </c>
      <c r="O145" s="12">
        <f t="shared" si="51"/>
        <v>2282667.6810293216</v>
      </c>
      <c r="P145" s="12">
        <f t="shared" si="52"/>
        <v>490606.67291585298</v>
      </c>
      <c r="Q145" s="12">
        <f t="shared" si="53"/>
        <v>19.603978744486998</v>
      </c>
    </row>
    <row r="146" spans="1:17">
      <c r="A146" s="12" t="s">
        <v>853</v>
      </c>
      <c r="B146" s="12" t="s">
        <v>854</v>
      </c>
      <c r="C146" s="12" t="s">
        <v>569</v>
      </c>
      <c r="D146" s="12">
        <v>119418</v>
      </c>
      <c r="E146" s="12">
        <v>55.6352733541041</v>
      </c>
      <c r="F146" s="12">
        <v>0.58510499769951307</v>
      </c>
      <c r="G146" s="12">
        <v>43.508471153108999</v>
      </c>
      <c r="H146" s="12">
        <v>21.624415068162694</v>
      </c>
      <c r="I146" s="12">
        <f t="shared" si="48"/>
        <v>3.6433763045025874E-4</v>
      </c>
      <c r="K146" s="12" t="s">
        <v>853</v>
      </c>
      <c r="L146" s="12">
        <v>119418</v>
      </c>
      <c r="M146" s="12">
        <f t="shared" si="49"/>
        <v>6643853.0734004034</v>
      </c>
      <c r="N146" s="12">
        <f t="shared" si="50"/>
        <v>69872.068615280456</v>
      </c>
      <c r="O146" s="12">
        <f t="shared" si="51"/>
        <v>5195694.60816197</v>
      </c>
      <c r="P146" s="12">
        <f t="shared" si="52"/>
        <v>2582344.3986098524</v>
      </c>
      <c r="Q146" s="12">
        <f t="shared" si="53"/>
        <v>43.508471153108999</v>
      </c>
    </row>
    <row r="147" spans="1:17">
      <c r="A147" s="12" t="s">
        <v>855</v>
      </c>
      <c r="B147" s="12" t="s">
        <v>856</v>
      </c>
      <c r="C147" s="12" t="s">
        <v>569</v>
      </c>
      <c r="D147" s="12">
        <v>121589</v>
      </c>
      <c r="E147" s="12">
        <v>15.601013586565839</v>
      </c>
      <c r="F147" s="12">
        <v>10.457825150352758</v>
      </c>
      <c r="G147" s="12">
        <v>11.503779650772001</v>
      </c>
      <c r="H147" s="12">
        <v>1.9165151429691587</v>
      </c>
      <c r="I147" s="12">
        <f t="shared" si="48"/>
        <v>9.4612009727623392E-5</v>
      </c>
      <c r="K147" s="12" t="s">
        <v>855</v>
      </c>
      <c r="L147" s="12">
        <v>121589</v>
      </c>
      <c r="M147" s="12">
        <f t="shared" si="49"/>
        <v>1896911.6409769538</v>
      </c>
      <c r="N147" s="12">
        <f t="shared" si="50"/>
        <v>1271556.5022062415</v>
      </c>
      <c r="O147" s="12">
        <f t="shared" si="51"/>
        <v>1398733.0639577168</v>
      </c>
      <c r="P147" s="12">
        <f t="shared" si="52"/>
        <v>233027.15971847705</v>
      </c>
      <c r="Q147" s="12">
        <f t="shared" si="53"/>
        <v>11.503779650772001</v>
      </c>
    </row>
    <row r="148" spans="1:17">
      <c r="A148" s="12" t="s">
        <v>857</v>
      </c>
      <c r="B148" s="12" t="s">
        <v>858</v>
      </c>
      <c r="C148" s="12" t="s">
        <v>569</v>
      </c>
      <c r="D148" s="12">
        <v>103871</v>
      </c>
      <c r="E148" s="12">
        <v>21.027541395098527</v>
      </c>
      <c r="F148" s="12">
        <v>1.8814704606038064</v>
      </c>
      <c r="G148" s="12">
        <v>22.538033010453997</v>
      </c>
      <c r="H148" s="12">
        <v>2.3441473126526295</v>
      </c>
      <c r="I148" s="12">
        <f t="shared" si="48"/>
        <v>2.1698099575871992E-4</v>
      </c>
      <c r="K148" s="12" t="s">
        <v>857</v>
      </c>
      <c r="L148" s="12">
        <v>103871</v>
      </c>
      <c r="M148" s="12">
        <f t="shared" si="49"/>
        <v>2184151.7522502793</v>
      </c>
      <c r="N148" s="12">
        <f t="shared" si="50"/>
        <v>195430.21821337799</v>
      </c>
      <c r="O148" s="12">
        <f t="shared" si="51"/>
        <v>2341048.0268288669</v>
      </c>
      <c r="P148" s="12">
        <f t="shared" si="52"/>
        <v>243488.92551254129</v>
      </c>
      <c r="Q148" s="12">
        <f t="shared" si="53"/>
        <v>22.538033010453997</v>
      </c>
    </row>
    <row r="149" spans="1:17">
      <c r="A149" s="12" t="s">
        <v>859</v>
      </c>
      <c r="B149" s="12" t="s">
        <v>860</v>
      </c>
      <c r="C149" s="12" t="s">
        <v>569</v>
      </c>
      <c r="D149" s="12">
        <v>107689</v>
      </c>
      <c r="E149" s="12">
        <v>18.741811239607543</v>
      </c>
      <c r="F149" s="12">
        <v>8.7186355381040812</v>
      </c>
      <c r="G149" s="12">
        <v>17.619096129345998</v>
      </c>
      <c r="H149" s="12">
        <v>5.426211553576656</v>
      </c>
      <c r="I149" s="12">
        <f t="shared" si="48"/>
        <v>1.6361091782211737E-4</v>
      </c>
      <c r="K149" s="12" t="s">
        <v>859</v>
      </c>
      <c r="L149" s="12">
        <v>107689</v>
      </c>
      <c r="M149" s="12">
        <f t="shared" si="49"/>
        <v>2018286.9105820968</v>
      </c>
      <c r="N149" s="12">
        <f t="shared" si="50"/>
        <v>938901.14246289036</v>
      </c>
      <c r="O149" s="12">
        <f t="shared" si="51"/>
        <v>1897382.8430731411</v>
      </c>
      <c r="P149" s="12">
        <f t="shared" si="52"/>
        <v>584343.29599311645</v>
      </c>
      <c r="Q149" s="12">
        <f t="shared" si="53"/>
        <v>17.619096129345998</v>
      </c>
    </row>
    <row r="150" spans="1:17">
      <c r="A150" s="12" t="s">
        <v>861</v>
      </c>
      <c r="B150" s="12" t="s">
        <v>862</v>
      </c>
      <c r="C150" s="12" t="s">
        <v>569</v>
      </c>
      <c r="D150" s="12">
        <v>108801</v>
      </c>
      <c r="E150" s="12">
        <v>14.342643632096532</v>
      </c>
      <c r="F150" s="12">
        <v>9.1977869986168752</v>
      </c>
      <c r="G150" s="12">
        <v>7.9179631353789999</v>
      </c>
      <c r="H150" s="12">
        <v>4.6864916271840933</v>
      </c>
      <c r="I150" s="12">
        <f t="shared" si="48"/>
        <v>7.2774727579516727E-5</v>
      </c>
      <c r="K150" s="12" t="s">
        <v>861</v>
      </c>
      <c r="L150" s="12">
        <v>108801</v>
      </c>
      <c r="M150" s="12">
        <f t="shared" si="49"/>
        <v>1560493.9698157348</v>
      </c>
      <c r="N150" s="12">
        <f t="shared" si="50"/>
        <v>1000728.4232365147</v>
      </c>
      <c r="O150" s="12">
        <f t="shared" si="51"/>
        <v>861482.30709237058</v>
      </c>
      <c r="P150" s="12">
        <f t="shared" si="52"/>
        <v>509894.97552925651</v>
      </c>
      <c r="Q150" s="12">
        <f t="shared" si="53"/>
        <v>7.9179631353789999</v>
      </c>
    </row>
    <row r="151" spans="1:17">
      <c r="A151" s="12" t="s">
        <v>863</v>
      </c>
      <c r="B151" s="12" t="s">
        <v>864</v>
      </c>
      <c r="C151" s="12" t="s">
        <v>569</v>
      </c>
      <c r="D151" s="12">
        <v>105649</v>
      </c>
      <c r="E151" s="12">
        <v>23.62173741849228</v>
      </c>
      <c r="F151" s="12">
        <v>9.5788091156094275</v>
      </c>
      <c r="G151" s="12">
        <v>15.506607310518</v>
      </c>
      <c r="H151" s="12">
        <v>1.9187084095475886</v>
      </c>
      <c r="I151" s="12">
        <f t="shared" si="48"/>
        <v>1.4677476654315706E-4</v>
      </c>
      <c r="K151" s="12" t="s">
        <v>863</v>
      </c>
      <c r="L151" s="12">
        <v>105649</v>
      </c>
      <c r="M151" s="12">
        <f t="shared" si="49"/>
        <v>2495612.9365262911</v>
      </c>
      <c r="N151" s="12">
        <f t="shared" si="50"/>
        <v>1011991.6042550204</v>
      </c>
      <c r="O151" s="12">
        <f t="shared" si="51"/>
        <v>1638257.5557489162</v>
      </c>
      <c r="P151" s="12">
        <f t="shared" si="52"/>
        <v>202709.6247602932</v>
      </c>
      <c r="Q151" s="12">
        <f t="shared" si="53"/>
        <v>15.506607310518</v>
      </c>
    </row>
    <row r="152" spans="1:17">
      <c r="A152" s="12" t="s">
        <v>865</v>
      </c>
      <c r="B152" s="12" t="s">
        <v>866</v>
      </c>
      <c r="C152" s="12" t="s">
        <v>569</v>
      </c>
      <c r="D152" s="12">
        <v>107071</v>
      </c>
      <c r="E152" s="12">
        <v>43.196735159601779</v>
      </c>
      <c r="F152" s="12">
        <v>4.5147558806998798E-2</v>
      </c>
      <c r="G152" s="12">
        <v>186.219980587517</v>
      </c>
      <c r="H152" s="12">
        <v>1.8275379781778378</v>
      </c>
      <c r="I152" s="12">
        <f t="shared" si="48"/>
        <v>1.7392195887543499E-3</v>
      </c>
      <c r="K152" s="12" t="s">
        <v>865</v>
      </c>
      <c r="L152" s="12">
        <v>107071</v>
      </c>
      <c r="M152" s="12">
        <f t="shared" si="49"/>
        <v>4625117.6302737221</v>
      </c>
      <c r="N152" s="12">
        <f t="shared" si="50"/>
        <v>4833.9942690241687</v>
      </c>
      <c r="O152" s="12">
        <f t="shared" si="51"/>
        <v>19938759.541486032</v>
      </c>
      <c r="P152" s="12">
        <f t="shared" si="52"/>
        <v>195676.31886147926</v>
      </c>
      <c r="Q152" s="12">
        <f t="shared" si="53"/>
        <v>186.219980587517</v>
      </c>
    </row>
    <row r="153" spans="1:17">
      <c r="A153" s="12" t="s">
        <v>867</v>
      </c>
      <c r="B153" s="12" t="s">
        <v>868</v>
      </c>
      <c r="C153" s="12" t="s">
        <v>569</v>
      </c>
      <c r="D153" s="12">
        <v>102386</v>
      </c>
      <c r="E153" s="12">
        <v>23.78931452430535</v>
      </c>
      <c r="F153" s="12">
        <v>1.7277055668280532</v>
      </c>
      <c r="G153" s="12">
        <v>19.832776195291</v>
      </c>
      <c r="H153" s="12">
        <v>4.9330394644880675</v>
      </c>
      <c r="I153" s="12">
        <f t="shared" si="48"/>
        <v>1.9370593826588595E-4</v>
      </c>
      <c r="K153" s="12" t="s">
        <v>867</v>
      </c>
      <c r="L153" s="12">
        <v>102386</v>
      </c>
      <c r="M153" s="12">
        <f t="shared" si="49"/>
        <v>2435692.7568855276</v>
      </c>
      <c r="N153" s="12">
        <f t="shared" si="50"/>
        <v>176892.86216525704</v>
      </c>
      <c r="O153" s="12">
        <f t="shared" si="51"/>
        <v>2030598.6235310643</v>
      </c>
      <c r="P153" s="12">
        <f t="shared" si="52"/>
        <v>505074.17861107527</v>
      </c>
      <c r="Q153" s="12">
        <f t="shared" si="53"/>
        <v>19.832776195291</v>
      </c>
    </row>
    <row r="154" spans="1:17">
      <c r="A154" s="12" t="s">
        <v>869</v>
      </c>
      <c r="B154" s="12" t="s">
        <v>870</v>
      </c>
      <c r="C154" s="12" t="s">
        <v>569</v>
      </c>
      <c r="D154" s="12">
        <v>99315</v>
      </c>
      <c r="E154" s="12">
        <v>26.692716160933834</v>
      </c>
      <c r="F154" s="12">
        <v>1.424636131897048</v>
      </c>
      <c r="G154" s="12">
        <v>16.456984148291998</v>
      </c>
      <c r="H154" s="12">
        <v>6.8454045862362314</v>
      </c>
      <c r="I154" s="12">
        <f t="shared" si="48"/>
        <v>1.6570492018619541E-4</v>
      </c>
      <c r="K154" s="12" t="s">
        <v>869</v>
      </c>
      <c r="L154" s="12">
        <v>99315</v>
      </c>
      <c r="M154" s="12">
        <f t="shared" si="49"/>
        <v>2650987.1055231439</v>
      </c>
      <c r="N154" s="12">
        <f t="shared" si="50"/>
        <v>141487.73743935532</v>
      </c>
      <c r="O154" s="12">
        <f t="shared" si="51"/>
        <v>1634425.3806876198</v>
      </c>
      <c r="P154" s="12">
        <f t="shared" si="52"/>
        <v>679851.35648205131</v>
      </c>
      <c r="Q154" s="12">
        <f t="shared" si="53"/>
        <v>16.456984148291998</v>
      </c>
    </row>
    <row r="155" spans="1:17">
      <c r="A155" s="12" t="s">
        <v>871</v>
      </c>
      <c r="B155" s="12" t="s">
        <v>872</v>
      </c>
      <c r="C155" s="12" t="s">
        <v>569</v>
      </c>
      <c r="D155" s="12">
        <v>97488</v>
      </c>
      <c r="E155" s="12">
        <v>15.170965040557293</v>
      </c>
      <c r="F155" s="12">
        <v>3.8664812239221145</v>
      </c>
      <c r="G155" s="12">
        <v>21.414790959226</v>
      </c>
      <c r="H155" s="12">
        <v>1.5036054260007492</v>
      </c>
      <c r="I155" s="12">
        <f t="shared" si="48"/>
        <v>2.1966591743831034E-4</v>
      </c>
      <c r="K155" s="12" t="s">
        <v>871</v>
      </c>
      <c r="L155" s="12">
        <v>97488</v>
      </c>
      <c r="M155" s="12">
        <f t="shared" si="49"/>
        <v>1478987.0398738494</v>
      </c>
      <c r="N155" s="12">
        <f t="shared" si="50"/>
        <v>376935.5215577191</v>
      </c>
      <c r="O155" s="12">
        <f t="shared" si="51"/>
        <v>2087685.1410330243</v>
      </c>
      <c r="P155" s="12">
        <f t="shared" si="52"/>
        <v>146583.48576996103</v>
      </c>
      <c r="Q155" s="12">
        <f t="shared" si="53"/>
        <v>21.414790959226</v>
      </c>
    </row>
    <row r="156" spans="1:17">
      <c r="A156" s="12" t="s">
        <v>873</v>
      </c>
      <c r="B156" s="12" t="s">
        <v>874</v>
      </c>
      <c r="C156" s="12" t="s">
        <v>569</v>
      </c>
      <c r="D156" s="12">
        <v>103053</v>
      </c>
      <c r="E156" s="12">
        <v>25.306426900312289</v>
      </c>
      <c r="F156" s="12">
        <v>3.6547276973197382</v>
      </c>
      <c r="G156" s="12">
        <v>23.545884978956998</v>
      </c>
      <c r="H156" s="12">
        <v>18.437333820931549</v>
      </c>
      <c r="I156" s="12">
        <f t="shared" si="48"/>
        <v>2.2848325598436725E-4</v>
      </c>
      <c r="K156" s="12" t="s">
        <v>873</v>
      </c>
      <c r="L156" s="12">
        <v>103053</v>
      </c>
      <c r="M156" s="12">
        <f t="shared" si="49"/>
        <v>2607903.2113578822</v>
      </c>
      <c r="N156" s="12">
        <f t="shared" si="50"/>
        <v>376630.65339189098</v>
      </c>
      <c r="O156" s="12">
        <f t="shared" si="51"/>
        <v>2426474.0847364557</v>
      </c>
      <c r="P156" s="12">
        <f t="shared" si="52"/>
        <v>1900022.5622484589</v>
      </c>
      <c r="Q156" s="12">
        <f t="shared" si="53"/>
        <v>23.545884978956998</v>
      </c>
    </row>
    <row r="157" spans="1:17">
      <c r="A157" s="12" t="s">
        <v>875</v>
      </c>
      <c r="B157" s="12" t="s">
        <v>876</v>
      </c>
      <c r="C157" s="12" t="s">
        <v>569</v>
      </c>
      <c r="D157" s="12">
        <v>355498</v>
      </c>
      <c r="E157" s="12">
        <v>31.218032060717139</v>
      </c>
      <c r="F157" s="12">
        <v>3.1901984130383263</v>
      </c>
      <c r="G157" s="12">
        <v>36.611792726558001</v>
      </c>
      <c r="H157" s="12">
        <v>4.4732589860246366</v>
      </c>
      <c r="I157" s="12">
        <f t="shared" si="48"/>
        <v>1.0298733811880236E-4</v>
      </c>
      <c r="K157" s="12" t="s">
        <v>875</v>
      </c>
      <c r="L157" s="12">
        <v>355498</v>
      </c>
      <c r="M157" s="12">
        <f t="shared" si="49"/>
        <v>11097947.961520821</v>
      </c>
      <c r="N157" s="12">
        <f t="shared" si="50"/>
        <v>1134109.1554382988</v>
      </c>
      <c r="O157" s="12">
        <f t="shared" si="51"/>
        <v>13015419.090705916</v>
      </c>
      <c r="P157" s="12">
        <f t="shared" si="52"/>
        <v>1590234.6230137863</v>
      </c>
      <c r="Q157" s="12">
        <f t="shared" si="53"/>
        <v>36.611792726558001</v>
      </c>
    </row>
    <row r="158" spans="1:17">
      <c r="A158" s="12" t="s">
        <v>877</v>
      </c>
      <c r="B158" s="12" t="s">
        <v>878</v>
      </c>
      <c r="C158" s="12" t="s">
        <v>569</v>
      </c>
      <c r="D158" s="12">
        <v>100945</v>
      </c>
      <c r="E158" s="12">
        <v>38.088818972827497</v>
      </c>
      <c r="F158" s="12">
        <v>3.4176632051749625</v>
      </c>
      <c r="G158" s="12">
        <v>43.579940940588003</v>
      </c>
      <c r="H158" s="12">
        <v>13.673029355403578</v>
      </c>
      <c r="I158" s="12">
        <f t="shared" si="48"/>
        <v>4.3171965863180942E-4</v>
      </c>
      <c r="K158" s="12" t="s">
        <v>877</v>
      </c>
      <c r="L158" s="12">
        <v>100945</v>
      </c>
      <c r="M158" s="12">
        <f t="shared" si="49"/>
        <v>3844875.8312120717</v>
      </c>
      <c r="N158" s="12">
        <f t="shared" si="50"/>
        <v>344996.01224638661</v>
      </c>
      <c r="O158" s="12">
        <f t="shared" si="51"/>
        <v>4399177.1382476557</v>
      </c>
      <c r="P158" s="12">
        <f t="shared" si="52"/>
        <v>1380223.9482812141</v>
      </c>
      <c r="Q158" s="12">
        <f t="shared" si="53"/>
        <v>43.579940940588003</v>
      </c>
    </row>
    <row r="159" spans="1:17">
      <c r="A159" s="12" t="s">
        <v>879</v>
      </c>
      <c r="B159" s="12" t="s">
        <v>880</v>
      </c>
      <c r="C159" s="12" t="s">
        <v>569</v>
      </c>
      <c r="D159" s="12">
        <v>95332</v>
      </c>
      <c r="E159" s="12">
        <v>12.235258274448141</v>
      </c>
      <c r="F159" s="12">
        <v>1.6893376529141839</v>
      </c>
      <c r="G159" s="12">
        <v>19.224661298485998</v>
      </c>
      <c r="H159" s="12">
        <v>1.0238564625379445</v>
      </c>
      <c r="I159" s="12">
        <f t="shared" si="48"/>
        <v>2.016601067688289E-4</v>
      </c>
      <c r="K159" s="12" t="s">
        <v>879</v>
      </c>
      <c r="L159" s="12">
        <v>95332</v>
      </c>
      <c r="M159" s="12">
        <f t="shared" si="49"/>
        <v>1166411.6418196901</v>
      </c>
      <c r="N159" s="12">
        <f t="shared" si="50"/>
        <v>161047.93712761498</v>
      </c>
      <c r="O159" s="12">
        <f t="shared" si="51"/>
        <v>1832725.4109072671</v>
      </c>
      <c r="P159" s="12">
        <f t="shared" si="52"/>
        <v>97606.284286667331</v>
      </c>
      <c r="Q159" s="12">
        <f t="shared" si="53"/>
        <v>19.224661298485998</v>
      </c>
    </row>
    <row r="160" spans="1:17">
      <c r="A160" s="12" t="s">
        <v>881</v>
      </c>
      <c r="B160" s="12" t="s">
        <v>882</v>
      </c>
      <c r="C160" s="12" t="s">
        <v>656</v>
      </c>
      <c r="D160" s="12">
        <v>3086713</v>
      </c>
      <c r="E160" s="12">
        <v>9.9353208558919981</v>
      </c>
      <c r="F160" s="12">
        <v>4.0616410326917309</v>
      </c>
      <c r="G160" s="12">
        <v>9.3393458992510006</v>
      </c>
      <c r="H160" s="12">
        <v>3.4290270120621984</v>
      </c>
      <c r="I160" s="12">
        <f t="shared" si="48"/>
        <v>3.0256605972926543E-6</v>
      </c>
      <c r="K160" s="12" t="s">
        <v>881</v>
      </c>
      <c r="L160" s="12">
        <v>3086713</v>
      </c>
      <c r="M160" s="12">
        <f t="shared" si="49"/>
        <v>30667484.045052957</v>
      </c>
      <c r="N160" s="12">
        <f t="shared" si="50"/>
        <v>12537120.176942991</v>
      </c>
      <c r="O160" s="12">
        <f t="shared" si="51"/>
        <v>28827880.398714755</v>
      </c>
      <c r="P160" s="12">
        <f t="shared" si="52"/>
        <v>10584422.255483545</v>
      </c>
      <c r="Q160" s="12">
        <f t="shared" si="53"/>
        <v>9.3393458992510006</v>
      </c>
    </row>
    <row r="161" spans="1:17">
      <c r="A161" s="12" t="s">
        <v>883</v>
      </c>
      <c r="B161" s="12" t="s">
        <v>884</v>
      </c>
      <c r="C161" s="12" t="s">
        <v>569</v>
      </c>
      <c r="D161" s="12">
        <v>310847</v>
      </c>
      <c r="E161" s="12">
        <v>6.5271285165760986</v>
      </c>
      <c r="F161" s="12">
        <v>1.3600360615622384</v>
      </c>
      <c r="G161" s="12">
        <v>12.472686836434999</v>
      </c>
      <c r="H161" s="12">
        <v>1.1507539751700715</v>
      </c>
      <c r="I161" s="12">
        <f t="shared" si="48"/>
        <v>4.0124842242115892E-5</v>
      </c>
      <c r="K161" s="12" t="s">
        <v>883</v>
      </c>
      <c r="L161" s="12">
        <v>310847</v>
      </c>
      <c r="M161" s="12">
        <f t="shared" si="49"/>
        <v>2028938.3179921305</v>
      </c>
      <c r="N161" s="12">
        <f t="shared" si="50"/>
        <v>422763.12962843711</v>
      </c>
      <c r="O161" s="12">
        <f t="shared" si="51"/>
        <v>3877097.2850453099</v>
      </c>
      <c r="P161" s="12">
        <f t="shared" si="52"/>
        <v>357708.42091969121</v>
      </c>
      <c r="Q161" s="12">
        <f t="shared" si="53"/>
        <v>12.472686836434999</v>
      </c>
    </row>
    <row r="162" spans="1:17">
      <c r="A162" s="12" t="s">
        <v>885</v>
      </c>
      <c r="B162" s="12" t="s">
        <v>886</v>
      </c>
      <c r="C162" s="12" t="s">
        <v>569</v>
      </c>
      <c r="D162" s="12">
        <v>179214</v>
      </c>
      <c r="E162" s="12">
        <v>5.7616805513029208</v>
      </c>
      <c r="F162" s="12">
        <v>3.1008447066841227</v>
      </c>
      <c r="G162" s="12">
        <v>8.8861132489540005</v>
      </c>
      <c r="H162" s="12">
        <v>0.66485647511204526</v>
      </c>
      <c r="I162" s="12">
        <f t="shared" si="48"/>
        <v>4.9583811805740628E-5</v>
      </c>
      <c r="K162" s="12" t="s">
        <v>885</v>
      </c>
      <c r="L162" s="12">
        <v>179214</v>
      </c>
      <c r="M162" s="12">
        <f t="shared" si="49"/>
        <v>1032573.8183212016</v>
      </c>
      <c r="N162" s="12">
        <f t="shared" si="50"/>
        <v>555714.78326368832</v>
      </c>
      <c r="O162" s="12">
        <f t="shared" si="51"/>
        <v>1592515.8997980421</v>
      </c>
      <c r="P162" s="12">
        <f t="shared" si="52"/>
        <v>119151.58833073008</v>
      </c>
      <c r="Q162" s="12">
        <f t="shared" si="53"/>
        <v>8.8861132489540005</v>
      </c>
    </row>
    <row r="163" spans="1:17">
      <c r="A163" s="12" t="s">
        <v>887</v>
      </c>
      <c r="B163" s="12" t="s">
        <v>888</v>
      </c>
      <c r="C163" s="12" t="s">
        <v>569</v>
      </c>
      <c r="D163" s="12">
        <v>137619</v>
      </c>
      <c r="E163" s="12">
        <v>1.6025980180314634</v>
      </c>
      <c r="F163" s="12">
        <v>4.5853733814059847</v>
      </c>
      <c r="G163" s="12">
        <v>6.5727491265029991</v>
      </c>
      <c r="H163" s="12">
        <v>2.6143475454431919</v>
      </c>
      <c r="I163" s="12">
        <f t="shared" si="48"/>
        <v>4.7760477306934357E-5</v>
      </c>
      <c r="K163" s="12" t="s">
        <v>887</v>
      </c>
      <c r="L163" s="12">
        <v>137619</v>
      </c>
      <c r="M163" s="12">
        <f t="shared" si="49"/>
        <v>220547.93664347197</v>
      </c>
      <c r="N163" s="12">
        <f t="shared" si="50"/>
        <v>631034.49937571026</v>
      </c>
      <c r="O163" s="12">
        <f t="shared" si="51"/>
        <v>904535.16204021627</v>
      </c>
      <c r="P163" s="12">
        <f t="shared" si="52"/>
        <v>359783.89485634665</v>
      </c>
      <c r="Q163" s="12">
        <f t="shared" si="53"/>
        <v>6.5727491265029991</v>
      </c>
    </row>
    <row r="164" spans="1:17">
      <c r="A164" s="12" t="s">
        <v>889</v>
      </c>
      <c r="B164" s="12" t="s">
        <v>890</v>
      </c>
      <c r="C164" s="12" t="s">
        <v>569</v>
      </c>
      <c r="D164" s="12">
        <v>79632</v>
      </c>
      <c r="E164" s="12">
        <v>1.4661611852857037</v>
      </c>
      <c r="F164" s="12">
        <v>5.3685391682446175</v>
      </c>
      <c r="G164" s="12">
        <v>4.5206756747699997</v>
      </c>
      <c r="H164" s="12">
        <v>1.4037002424956866</v>
      </c>
      <c r="I164" s="12">
        <f t="shared" si="48"/>
        <v>5.6769586030364675E-5</v>
      </c>
      <c r="K164" s="12" t="s">
        <v>889</v>
      </c>
      <c r="L164" s="12">
        <v>79632</v>
      </c>
      <c r="M164" s="12">
        <f t="shared" si="49"/>
        <v>116753.34750667115</v>
      </c>
      <c r="N164" s="12">
        <f t="shared" si="50"/>
        <v>427507.51104565541</v>
      </c>
      <c r="O164" s="12">
        <f t="shared" si="51"/>
        <v>359990.44533328462</v>
      </c>
      <c r="P164" s="12">
        <f t="shared" si="52"/>
        <v>111779.45771041651</v>
      </c>
      <c r="Q164" s="12">
        <f t="shared" si="53"/>
        <v>4.5206756747699997</v>
      </c>
    </row>
    <row r="165" spans="1:17">
      <c r="A165" s="12" t="s">
        <v>891</v>
      </c>
      <c r="B165" s="12" t="s">
        <v>892</v>
      </c>
      <c r="C165" s="12" t="s">
        <v>569</v>
      </c>
      <c r="D165" s="12">
        <v>62711</v>
      </c>
      <c r="E165" s="12">
        <v>9.2051881135971776</v>
      </c>
      <c r="F165" s="12">
        <v>4.9091706888986399</v>
      </c>
      <c r="G165" s="12">
        <v>2.0038510815300001</v>
      </c>
      <c r="H165" s="12">
        <v>2.5919704284194038</v>
      </c>
      <c r="I165" s="12">
        <f t="shared" si="48"/>
        <v>3.1953741473266253E-5</v>
      </c>
      <c r="K165" s="12" t="s">
        <v>891</v>
      </c>
      <c r="L165" s="12">
        <v>62711</v>
      </c>
      <c r="M165" s="12">
        <f t="shared" si="49"/>
        <v>577266.55179179262</v>
      </c>
      <c r="N165" s="12">
        <f t="shared" si="50"/>
        <v>307859.00307152263</v>
      </c>
      <c r="O165" s="12">
        <f t="shared" si="51"/>
        <v>125663.50517382784</v>
      </c>
      <c r="P165" s="12">
        <f t="shared" si="52"/>
        <v>162545.05753660924</v>
      </c>
      <c r="Q165" s="12">
        <f t="shared" si="53"/>
        <v>2.0038510815300001</v>
      </c>
    </row>
    <row r="166" spans="1:17">
      <c r="A166" s="12" t="s">
        <v>893</v>
      </c>
      <c r="B166" s="12" t="s">
        <v>894</v>
      </c>
      <c r="C166" s="12" t="s">
        <v>569</v>
      </c>
      <c r="D166" s="12">
        <v>699496</v>
      </c>
      <c r="E166" s="12">
        <v>6.2984966565755762</v>
      </c>
      <c r="F166" s="12">
        <v>5.2052321143371376</v>
      </c>
      <c r="G166" s="12">
        <v>19.975777640676998</v>
      </c>
      <c r="H166" s="12">
        <v>2.0657899437975753</v>
      </c>
      <c r="I166" s="12">
        <f t="shared" si="48"/>
        <v>2.8557386519261009E-5</v>
      </c>
      <c r="K166" s="12" t="s">
        <v>893</v>
      </c>
      <c r="L166" s="12">
        <v>699496</v>
      </c>
      <c r="M166" s="12">
        <f t="shared" si="49"/>
        <v>4405773.2172879893</v>
      </c>
      <c r="N166" s="12">
        <f t="shared" si="50"/>
        <v>3641039.0430503706</v>
      </c>
      <c r="O166" s="12">
        <f t="shared" si="51"/>
        <v>13972976.556542998</v>
      </c>
      <c r="P166" s="12">
        <f t="shared" si="52"/>
        <v>1445011.8025266288</v>
      </c>
      <c r="Q166" s="12">
        <f t="shared" si="53"/>
        <v>19.975777640676998</v>
      </c>
    </row>
    <row r="167" spans="1:17">
      <c r="A167" s="12" t="s">
        <v>895</v>
      </c>
      <c r="B167" s="12" t="s">
        <v>896</v>
      </c>
      <c r="C167" s="12" t="s">
        <v>569</v>
      </c>
      <c r="D167" s="12">
        <v>654645</v>
      </c>
      <c r="E167" s="12">
        <v>2.8466295584589703</v>
      </c>
      <c r="F167" s="12">
        <v>4.2605644273946535</v>
      </c>
      <c r="G167" s="12">
        <v>18.917853290718</v>
      </c>
      <c r="H167" s="12">
        <v>0.87511190341426248</v>
      </c>
      <c r="I167" s="12">
        <f t="shared" si="48"/>
        <v>2.8897880974754255E-5</v>
      </c>
      <c r="K167" s="12" t="s">
        <v>895</v>
      </c>
      <c r="L167" s="12">
        <v>654645</v>
      </c>
      <c r="M167" s="12">
        <f t="shared" si="49"/>
        <v>1863531.8072973725</v>
      </c>
      <c r="N167" s="12">
        <f t="shared" si="50"/>
        <v>2789157.1995717729</v>
      </c>
      <c r="O167" s="12">
        <f t="shared" si="51"/>
        <v>12384478.067502085</v>
      </c>
      <c r="P167" s="12">
        <f t="shared" si="52"/>
        <v>572887.63201062987</v>
      </c>
      <c r="Q167" s="12">
        <f t="shared" si="53"/>
        <v>18.917853290718</v>
      </c>
    </row>
    <row r="168" spans="1:17">
      <c r="A168" s="12" t="s">
        <v>897</v>
      </c>
      <c r="B168" s="12" t="s">
        <v>898</v>
      </c>
      <c r="C168" s="12" t="s">
        <v>569</v>
      </c>
      <c r="D168" s="12">
        <v>376857</v>
      </c>
      <c r="E168" s="12">
        <v>1.5240553285806462</v>
      </c>
      <c r="F168" s="12">
        <v>20.727792029196308</v>
      </c>
      <c r="G168" s="12">
        <v>3.2211291904210002</v>
      </c>
      <c r="H168" s="12">
        <v>2.1861211507858345</v>
      </c>
      <c r="I168" s="12">
        <f t="shared" si="48"/>
        <v>8.5473513572018032E-6</v>
      </c>
      <c r="K168" s="12" t="s">
        <v>897</v>
      </c>
      <c r="L168" s="12">
        <v>376857</v>
      </c>
      <c r="M168" s="12">
        <f t="shared" si="49"/>
        <v>574350.91896291659</v>
      </c>
      <c r="N168" s="12">
        <f t="shared" si="50"/>
        <v>7811413.5207468336</v>
      </c>
      <c r="O168" s="12">
        <f t="shared" si="51"/>
        <v>1213905.0833144868</v>
      </c>
      <c r="P168" s="12">
        <f t="shared" si="52"/>
        <v>823855.05852169718</v>
      </c>
      <c r="Q168" s="12">
        <f t="shared" si="53"/>
        <v>3.2211291904209998</v>
      </c>
    </row>
    <row r="169" spans="1:17">
      <c r="A169" s="12" t="s">
        <v>899</v>
      </c>
      <c r="B169" s="12" t="s">
        <v>900</v>
      </c>
      <c r="C169" s="12" t="s">
        <v>569</v>
      </c>
      <c r="D169" s="12">
        <v>316449</v>
      </c>
      <c r="E169" s="12">
        <v>12.906981479499338</v>
      </c>
      <c r="F169" s="12">
        <v>0.64343128934724314</v>
      </c>
      <c r="G169" s="12">
        <v>15.756087552954</v>
      </c>
      <c r="H169" s="12">
        <v>1.5360765205926028</v>
      </c>
      <c r="I169" s="12">
        <f t="shared" si="48"/>
        <v>4.9790290229875902E-5</v>
      </c>
      <c r="K169" s="12" t="s">
        <v>899</v>
      </c>
      <c r="L169" s="12">
        <v>316449</v>
      </c>
      <c r="M169" s="12">
        <f t="shared" si="49"/>
        <v>4084401.3822060861</v>
      </c>
      <c r="N169" s="12">
        <f t="shared" si="50"/>
        <v>203613.18808264573</v>
      </c>
      <c r="O169" s="12">
        <f t="shared" si="51"/>
        <v>4985998.1500447402</v>
      </c>
      <c r="P169" s="12">
        <f t="shared" si="52"/>
        <v>486089.87886500859</v>
      </c>
      <c r="Q169" s="12">
        <f t="shared" si="53"/>
        <v>15.756087552954</v>
      </c>
    </row>
    <row r="170" spans="1:17">
      <c r="A170" s="12" t="s">
        <v>901</v>
      </c>
      <c r="B170" s="12" t="s">
        <v>902</v>
      </c>
      <c r="C170" s="12" t="s">
        <v>569</v>
      </c>
      <c r="D170" s="12">
        <v>215095</v>
      </c>
      <c r="E170" s="12">
        <v>24.032293816975645</v>
      </c>
      <c r="F170" s="12">
        <v>0.57763349378708162</v>
      </c>
      <c r="G170" s="12">
        <v>11.954876734537999</v>
      </c>
      <c r="H170" s="12">
        <v>1.204489794138097</v>
      </c>
      <c r="I170" s="12">
        <f t="shared" si="48"/>
        <v>5.5579519442748551E-5</v>
      </c>
      <c r="K170" s="12" t="s">
        <v>901</v>
      </c>
      <c r="L170" s="12">
        <v>215095</v>
      </c>
      <c r="M170" s="12">
        <f t="shared" si="49"/>
        <v>5169226.2385623762</v>
      </c>
      <c r="N170" s="12">
        <f t="shared" si="50"/>
        <v>124246.07634613232</v>
      </c>
      <c r="O170" s="12">
        <f t="shared" si="51"/>
        <v>2571434.2112154509</v>
      </c>
      <c r="P170" s="12">
        <f t="shared" si="52"/>
        <v>259079.73227013397</v>
      </c>
      <c r="Q170" s="12">
        <f t="shared" si="53"/>
        <v>11.954876734537999</v>
      </c>
    </row>
    <row r="171" spans="1:17">
      <c r="A171" s="12" t="s">
        <v>903</v>
      </c>
      <c r="B171" s="12" t="s">
        <v>904</v>
      </c>
      <c r="C171" s="12" t="s">
        <v>569</v>
      </c>
      <c r="D171" s="12">
        <v>209664</v>
      </c>
      <c r="E171" s="12">
        <v>11.001078828839711</v>
      </c>
      <c r="F171" s="12">
        <v>0.37384437496435258</v>
      </c>
      <c r="G171" s="12">
        <v>29.325703508914</v>
      </c>
      <c r="H171" s="12">
        <v>0.6906669266780725</v>
      </c>
      <c r="I171" s="12">
        <f t="shared" si="48"/>
        <v>1.3986999918399917E-4</v>
      </c>
      <c r="K171" s="12" t="s">
        <v>903</v>
      </c>
      <c r="L171" s="12">
        <v>209664</v>
      </c>
      <c r="M171" s="12">
        <f t="shared" si="49"/>
        <v>2306530.1915698494</v>
      </c>
      <c r="N171" s="12">
        <f t="shared" si="50"/>
        <v>78381.707032526014</v>
      </c>
      <c r="O171" s="12">
        <f t="shared" si="51"/>
        <v>6148544.3004929451</v>
      </c>
      <c r="P171" s="12">
        <f t="shared" si="52"/>
        <v>144807.99051503139</v>
      </c>
      <c r="Q171" s="12">
        <f t="shared" si="53"/>
        <v>29.325703508914003</v>
      </c>
    </row>
    <row r="172" spans="1:17">
      <c r="A172" s="12" t="s">
        <v>905</v>
      </c>
      <c r="B172" s="12" t="s">
        <v>906</v>
      </c>
      <c r="C172" s="12" t="s">
        <v>569</v>
      </c>
      <c r="D172" s="12">
        <v>147223</v>
      </c>
      <c r="E172" s="12">
        <v>5.5280081303869393</v>
      </c>
      <c r="F172" s="12">
        <v>4.3956116320724892</v>
      </c>
      <c r="G172" s="12">
        <v>18.636314687174</v>
      </c>
      <c r="H172" s="12">
        <v>1.3807873824167061</v>
      </c>
      <c r="I172" s="12">
        <f t="shared" si="48"/>
        <v>1.2658561968696466E-4</v>
      </c>
      <c r="K172" s="12" t="s">
        <v>905</v>
      </c>
      <c r="L172" s="12">
        <v>147223</v>
      </c>
      <c r="M172" s="12">
        <f t="shared" si="49"/>
        <v>813849.94097995642</v>
      </c>
      <c r="N172" s="12">
        <f t="shared" si="50"/>
        <v>647135.13130860811</v>
      </c>
      <c r="O172" s="12">
        <f t="shared" si="51"/>
        <v>2743694.1571898176</v>
      </c>
      <c r="P172" s="12">
        <f t="shared" si="52"/>
        <v>203283.66080153472</v>
      </c>
      <c r="Q172" s="12">
        <f t="shared" si="53"/>
        <v>18.636314687174</v>
      </c>
    </row>
    <row r="173" spans="1:17">
      <c r="A173" s="12" t="s">
        <v>907</v>
      </c>
      <c r="B173" s="12" t="s">
        <v>908</v>
      </c>
      <c r="C173" s="12" t="s">
        <v>569</v>
      </c>
      <c r="D173" s="12">
        <v>94131</v>
      </c>
      <c r="E173" s="12">
        <v>0.80594946988750049</v>
      </c>
      <c r="F173" s="12">
        <v>54.214017484895372</v>
      </c>
      <c r="G173" s="12">
        <v>0</v>
      </c>
      <c r="I173" s="12">
        <f t="shared" si="48"/>
        <v>0</v>
      </c>
      <c r="K173" s="12" t="s">
        <v>907</v>
      </c>
      <c r="L173" s="12">
        <v>94131</v>
      </c>
      <c r="M173" s="12">
        <f t="shared" si="49"/>
        <v>75864.829549980306</v>
      </c>
      <c r="N173" s="12">
        <f t="shared" si="50"/>
        <v>5103219.6798706865</v>
      </c>
      <c r="O173" s="12">
        <f t="shared" si="51"/>
        <v>0</v>
      </c>
      <c r="P173" s="12">
        <f t="shared" si="52"/>
        <v>0</v>
      </c>
      <c r="Q173" s="12">
        <f t="shared" si="53"/>
        <v>0</v>
      </c>
    </row>
    <row r="174" spans="1:17">
      <c r="A174" s="12" t="s">
        <v>909</v>
      </c>
      <c r="B174" s="12" t="s">
        <v>910</v>
      </c>
      <c r="C174" s="12" t="s">
        <v>569</v>
      </c>
      <c r="D174" s="12">
        <v>53630</v>
      </c>
      <c r="E174" s="12">
        <v>1.9819769233309186</v>
      </c>
      <c r="F174" s="12">
        <v>20.116197930888021</v>
      </c>
      <c r="G174" s="12">
        <v>2.9283946564110002</v>
      </c>
      <c r="H174" s="12">
        <v>1.6128873786235673</v>
      </c>
      <c r="I174" s="12">
        <f t="shared" si="48"/>
        <v>5.4603666910516502E-5</v>
      </c>
      <c r="K174" s="12" t="s">
        <v>909</v>
      </c>
      <c r="L174" s="12">
        <v>53630</v>
      </c>
      <c r="M174" s="12">
        <f t="shared" si="49"/>
        <v>106293.42239823716</v>
      </c>
      <c r="N174" s="12">
        <f t="shared" si="50"/>
        <v>1078831.6950335247</v>
      </c>
      <c r="O174" s="12">
        <f t="shared" si="51"/>
        <v>157049.80542332193</v>
      </c>
      <c r="P174" s="12">
        <f t="shared" si="52"/>
        <v>86499.150115581913</v>
      </c>
      <c r="Q174" s="12">
        <f t="shared" si="53"/>
        <v>2.9283946564110002</v>
      </c>
    </row>
    <row r="175" spans="1:17">
      <c r="A175" s="12" t="s">
        <v>911</v>
      </c>
      <c r="B175" s="12" t="s">
        <v>912</v>
      </c>
      <c r="C175" s="12" t="s">
        <v>569</v>
      </c>
      <c r="D175" s="12">
        <v>157884</v>
      </c>
      <c r="E175" s="12">
        <v>3.0812629154691651</v>
      </c>
      <c r="F175" s="12">
        <v>3.1026392618725831</v>
      </c>
      <c r="G175" s="12">
        <v>16.002277533872999</v>
      </c>
      <c r="H175" s="12">
        <v>0.55283678805606007</v>
      </c>
      <c r="I175" s="12">
        <f t="shared" si="48"/>
        <v>1.0135464983071748E-4</v>
      </c>
      <c r="K175" s="12" t="s">
        <v>911</v>
      </c>
      <c r="L175" s="12">
        <v>157884</v>
      </c>
      <c r="M175" s="12">
        <f t="shared" si="49"/>
        <v>486482.11414593365</v>
      </c>
      <c r="N175" s="12">
        <f t="shared" si="50"/>
        <v>489857.09722149093</v>
      </c>
      <c r="O175" s="12">
        <f t="shared" si="51"/>
        <v>2526503.5861580046</v>
      </c>
      <c r="P175" s="12">
        <f t="shared" si="52"/>
        <v>87284.083445442986</v>
      </c>
      <c r="Q175" s="12">
        <f t="shared" si="53"/>
        <v>16.002277533872999</v>
      </c>
    </row>
    <row r="176" spans="1:17">
      <c r="A176" s="12" t="s">
        <v>913</v>
      </c>
      <c r="B176" s="12" t="s">
        <v>914</v>
      </c>
      <c r="C176" s="12" t="s">
        <v>569</v>
      </c>
      <c r="D176" s="12">
        <v>113876</v>
      </c>
      <c r="E176" s="12">
        <v>1.2593107002494595</v>
      </c>
      <c r="F176" s="12">
        <v>9.2650010543497778</v>
      </c>
      <c r="G176" s="12">
        <v>6.4523285290649994</v>
      </c>
      <c r="H176" s="12">
        <v>1.7012109039284509</v>
      </c>
      <c r="I176" s="12">
        <f t="shared" si="48"/>
        <v>5.6661004329841226E-5</v>
      </c>
      <c r="K176" s="12" t="s">
        <v>913</v>
      </c>
      <c r="L176" s="12">
        <v>113876</v>
      </c>
      <c r="M176" s="12">
        <f t="shared" si="49"/>
        <v>143405.26530160743</v>
      </c>
      <c r="N176" s="12">
        <f t="shared" si="50"/>
        <v>1055061.2600651353</v>
      </c>
      <c r="O176" s="12">
        <f t="shared" si="51"/>
        <v>734765.36357580591</v>
      </c>
      <c r="P176" s="12">
        <f t="shared" si="52"/>
        <v>193727.09289575627</v>
      </c>
      <c r="Q176" s="12">
        <f t="shared" si="53"/>
        <v>6.4523285290649994</v>
      </c>
    </row>
    <row r="177" spans="1:17">
      <c r="A177" s="12" t="s">
        <v>915</v>
      </c>
      <c r="B177" s="12" t="s">
        <v>916</v>
      </c>
      <c r="C177" s="12" t="s">
        <v>656</v>
      </c>
      <c r="D177" s="12">
        <v>6465875</v>
      </c>
      <c r="E177" s="12">
        <v>15.219028659833972</v>
      </c>
      <c r="F177" s="12">
        <v>3.1603751852822874</v>
      </c>
      <c r="G177" s="12">
        <v>11.114334636675</v>
      </c>
      <c r="H177" s="12">
        <v>2.06716632134412</v>
      </c>
      <c r="I177" s="12">
        <f t="shared" si="48"/>
        <v>1.7189219767896844E-6</v>
      </c>
      <c r="K177" s="12" t="s">
        <v>915</v>
      </c>
      <c r="L177" s="12">
        <v>6465875</v>
      </c>
      <c r="M177" s="12">
        <f t="shared" si="49"/>
        <v>98404336.935903981</v>
      </c>
      <c r="N177" s="12">
        <f t="shared" si="50"/>
        <v>20434590.90113711</v>
      </c>
      <c r="O177" s="12">
        <f t="shared" si="51"/>
        <v>71863898.468910962</v>
      </c>
      <c r="P177" s="12">
        <f t="shared" si="52"/>
        <v>13366039.038020913</v>
      </c>
      <c r="Q177" s="12">
        <f t="shared" si="53"/>
        <v>11.114334636675</v>
      </c>
    </row>
    <row r="178" spans="1:17">
      <c r="A178" s="12" t="s">
        <v>917</v>
      </c>
      <c r="B178" s="12" t="s">
        <v>918</v>
      </c>
      <c r="C178" s="12" t="s">
        <v>569</v>
      </c>
      <c r="D178" s="12">
        <v>1244220</v>
      </c>
      <c r="E178" s="12">
        <v>14.474154683996071</v>
      </c>
      <c r="F178" s="12">
        <v>4.2960400560289127</v>
      </c>
      <c r="G178" s="12">
        <v>9.9717514748680003</v>
      </c>
      <c r="H178" s="12">
        <v>2.3255329641461975</v>
      </c>
      <c r="I178" s="12">
        <f t="shared" si="48"/>
        <v>8.0144600431338516E-6</v>
      </c>
      <c r="K178" s="12" t="s">
        <v>917</v>
      </c>
      <c r="L178" s="12">
        <v>1244220</v>
      </c>
      <c r="M178" s="12">
        <f t="shared" si="49"/>
        <v>18009032.74092159</v>
      </c>
      <c r="N178" s="12">
        <f t="shared" si="50"/>
        <v>5345218.9585122941</v>
      </c>
      <c r="O178" s="12">
        <f t="shared" si="51"/>
        <v>12407052.620060263</v>
      </c>
      <c r="P178" s="12">
        <f t="shared" si="52"/>
        <v>2893474.624649982</v>
      </c>
      <c r="Q178" s="12">
        <f t="shared" si="53"/>
        <v>9.9717514748680003</v>
      </c>
    </row>
    <row r="179" spans="1:17">
      <c r="A179" s="12" t="s">
        <v>919</v>
      </c>
      <c r="B179" s="12" t="s">
        <v>920</v>
      </c>
      <c r="C179" s="12" t="s">
        <v>569</v>
      </c>
      <c r="D179" s="12">
        <v>683585</v>
      </c>
      <c r="E179" s="12">
        <v>8.9443265917182746</v>
      </c>
      <c r="F179" s="12">
        <v>20.36313817782856</v>
      </c>
      <c r="G179" s="12">
        <v>5.0881375128289994</v>
      </c>
      <c r="H179" s="12">
        <v>2.5242169148848319</v>
      </c>
      <c r="I179" s="12">
        <f t="shared" si="48"/>
        <v>7.4433135788950888E-6</v>
      </c>
      <c r="K179" s="12" t="s">
        <v>919</v>
      </c>
      <c r="L179" s="12">
        <v>683585</v>
      </c>
      <c r="M179" s="12">
        <f t="shared" si="49"/>
        <v>6114207.4931997368</v>
      </c>
      <c r="N179" s="12">
        <f t="shared" si="50"/>
        <v>13919935.811290937</v>
      </c>
      <c r="O179" s="12">
        <f t="shared" si="51"/>
        <v>3478174.4817072116</v>
      </c>
      <c r="P179" s="12">
        <f t="shared" si="52"/>
        <v>1725516.8197615477</v>
      </c>
      <c r="Q179" s="12">
        <f t="shared" si="53"/>
        <v>5.0881375128289994</v>
      </c>
    </row>
    <row r="180" spans="1:17">
      <c r="A180" s="12" t="s">
        <v>921</v>
      </c>
      <c r="B180" s="12" t="s">
        <v>922</v>
      </c>
      <c r="C180" s="12" t="s">
        <v>569</v>
      </c>
      <c r="D180" s="12">
        <v>464356</v>
      </c>
      <c r="E180" s="12">
        <v>16.576554370501221</v>
      </c>
      <c r="F180" s="12">
        <v>3.3912778025646988</v>
      </c>
      <c r="G180" s="12">
        <v>10.991844032162</v>
      </c>
      <c r="H180" s="12">
        <v>1.6909791991226155</v>
      </c>
      <c r="I180" s="12">
        <f t="shared" si="48"/>
        <v>2.3671157543268525E-5</v>
      </c>
      <c r="K180" s="12" t="s">
        <v>921</v>
      </c>
      <c r="L180" s="12">
        <v>464356</v>
      </c>
      <c r="M180" s="12">
        <f t="shared" si="49"/>
        <v>7697422.4812684646</v>
      </c>
      <c r="N180" s="12">
        <f t="shared" si="50"/>
        <v>1574760.1952877333</v>
      </c>
      <c r="O180" s="12">
        <f t="shared" si="51"/>
        <v>5104128.7273986172</v>
      </c>
      <c r="P180" s="12">
        <f t="shared" si="52"/>
        <v>785216.33698778122</v>
      </c>
      <c r="Q180" s="12">
        <f t="shared" si="53"/>
        <v>10.991844032162</v>
      </c>
    </row>
    <row r="181" spans="1:17">
      <c r="A181" s="12" t="s">
        <v>923</v>
      </c>
      <c r="B181" s="12" t="s">
        <v>924</v>
      </c>
      <c r="C181" s="12" t="s">
        <v>569</v>
      </c>
      <c r="D181" s="12">
        <v>575584</v>
      </c>
      <c r="E181" s="12">
        <v>11.50358069234278</v>
      </c>
      <c r="F181" s="12">
        <v>1.7334540121744988</v>
      </c>
      <c r="G181" s="12">
        <v>14.658622761251999</v>
      </c>
      <c r="H181" s="12">
        <v>2.0160775135700999</v>
      </c>
      <c r="I181" s="12">
        <f t="shared" si="48"/>
        <v>2.5467390965092845E-5</v>
      </c>
      <c r="K181" s="12" t="s">
        <v>923</v>
      </c>
      <c r="L181" s="12">
        <v>575584</v>
      </c>
      <c r="M181" s="12">
        <f t="shared" si="49"/>
        <v>6621276.9892214267</v>
      </c>
      <c r="N181" s="12">
        <f t="shared" si="50"/>
        <v>997748.3941434467</v>
      </c>
      <c r="O181" s="12">
        <f t="shared" si="51"/>
        <v>8437268.7234124709</v>
      </c>
      <c r="P181" s="12">
        <f t="shared" si="52"/>
        <v>1160421.9595707324</v>
      </c>
      <c r="Q181" s="12">
        <f t="shared" si="53"/>
        <v>14.658622761251999</v>
      </c>
    </row>
    <row r="182" spans="1:17">
      <c r="A182" s="12" t="s">
        <v>925</v>
      </c>
      <c r="B182" s="12" t="s">
        <v>926</v>
      </c>
      <c r="C182" s="12" t="s">
        <v>569</v>
      </c>
      <c r="D182" s="12">
        <v>242191</v>
      </c>
      <c r="E182" s="12">
        <v>7.164264433349457</v>
      </c>
      <c r="F182" s="12">
        <v>4.6192796009276096</v>
      </c>
      <c r="G182" s="12">
        <v>10.927253000101</v>
      </c>
      <c r="H182" s="12">
        <v>3.0788555439662684</v>
      </c>
      <c r="I182" s="12">
        <f t="shared" si="48"/>
        <v>4.5118328096836799E-5</v>
      </c>
      <c r="K182" s="12" t="s">
        <v>925</v>
      </c>
      <c r="L182" s="12">
        <v>242191</v>
      </c>
      <c r="M182" s="12">
        <f t="shared" si="49"/>
        <v>1735120.3673773382</v>
      </c>
      <c r="N182" s="12">
        <f t="shared" si="50"/>
        <v>1118747.9458282588</v>
      </c>
      <c r="O182" s="12">
        <f t="shared" si="51"/>
        <v>2646482.3313474613</v>
      </c>
      <c r="P182" s="12">
        <f t="shared" si="52"/>
        <v>745671.10304873448</v>
      </c>
      <c r="Q182" s="12">
        <f t="shared" si="53"/>
        <v>10.927253000101</v>
      </c>
    </row>
    <row r="183" spans="1:17">
      <c r="A183" s="12" t="s">
        <v>927</v>
      </c>
      <c r="B183" s="12" t="s">
        <v>928</v>
      </c>
      <c r="C183" s="12" t="s">
        <v>569</v>
      </c>
      <c r="D183" s="12">
        <v>171834</v>
      </c>
      <c r="E183" s="12">
        <v>13.99283710420397</v>
      </c>
      <c r="F183" s="12">
        <v>1.3483863246499381</v>
      </c>
      <c r="G183" s="12">
        <v>16.090022361002998</v>
      </c>
      <c r="H183" s="12">
        <v>1.1899163118362204</v>
      </c>
      <c r="I183" s="12">
        <f t="shared" si="48"/>
        <v>9.3637012238573258E-5</v>
      </c>
      <c r="K183" s="12" t="s">
        <v>927</v>
      </c>
      <c r="L183" s="12">
        <v>171834</v>
      </c>
      <c r="M183" s="12">
        <f t="shared" si="49"/>
        <v>2404445.1709637851</v>
      </c>
      <c r="N183" s="12">
        <f t="shared" si="50"/>
        <v>231698.61570989748</v>
      </c>
      <c r="O183" s="12">
        <f t="shared" si="51"/>
        <v>2764812.9023805889</v>
      </c>
      <c r="P183" s="12">
        <f t="shared" si="52"/>
        <v>204468.07952806508</v>
      </c>
      <c r="Q183" s="12">
        <f t="shared" si="53"/>
        <v>16.090022361002998</v>
      </c>
    </row>
    <row r="184" spans="1:17">
      <c r="A184" s="12" t="s">
        <v>929</v>
      </c>
      <c r="B184" s="12" t="s">
        <v>930</v>
      </c>
      <c r="C184" s="12" t="s">
        <v>569</v>
      </c>
      <c r="D184" s="12">
        <v>253709</v>
      </c>
      <c r="E184" s="12">
        <v>26.903061294323287</v>
      </c>
      <c r="F184" s="12">
        <v>3.3972481239861358</v>
      </c>
      <c r="G184" s="12">
        <v>22.842226708011001</v>
      </c>
      <c r="H184" s="12">
        <v>2.2569206795622434</v>
      </c>
      <c r="I184" s="12">
        <f t="shared" si="48"/>
        <v>9.003317465289368E-5</v>
      </c>
      <c r="K184" s="12" t="s">
        <v>929</v>
      </c>
      <c r="L184" s="12">
        <v>253709</v>
      </c>
      <c r="M184" s="12">
        <f t="shared" si="49"/>
        <v>6825548.7779214671</v>
      </c>
      <c r="N184" s="12">
        <f t="shared" si="50"/>
        <v>861912.42428839859</v>
      </c>
      <c r="O184" s="12">
        <f t="shared" si="51"/>
        <v>5795278.4958627634</v>
      </c>
      <c r="P184" s="12">
        <f t="shared" si="52"/>
        <v>572601.08869105717</v>
      </c>
      <c r="Q184" s="12">
        <f t="shared" si="53"/>
        <v>22.842226708011001</v>
      </c>
    </row>
    <row r="185" spans="1:17">
      <c r="A185" s="12" t="s">
        <v>931</v>
      </c>
      <c r="B185" s="12" t="s">
        <v>932</v>
      </c>
      <c r="C185" s="12" t="s">
        <v>569</v>
      </c>
      <c r="D185" s="12">
        <v>216309</v>
      </c>
      <c r="E185" s="12">
        <v>20.609455531137232</v>
      </c>
      <c r="F185" s="12">
        <v>4.593773037123329</v>
      </c>
      <c r="G185" s="12">
        <v>14.240596796909001</v>
      </c>
      <c r="H185" s="12">
        <v>2.4863654322786073</v>
      </c>
      <c r="I185" s="12">
        <f t="shared" si="48"/>
        <v>6.5834508952050081E-5</v>
      </c>
      <c r="K185" s="12" t="s">
        <v>931</v>
      </c>
      <c r="L185" s="12">
        <v>216309</v>
      </c>
      <c r="M185" s="12">
        <f t="shared" si="49"/>
        <v>4458010.7164847637</v>
      </c>
      <c r="N185" s="12">
        <f t="shared" si="50"/>
        <v>993674.45188711013</v>
      </c>
      <c r="O185" s="12">
        <f t="shared" si="51"/>
        <v>3080369.2525425893</v>
      </c>
      <c r="P185" s="12">
        <f t="shared" si="52"/>
        <v>537823.22029075329</v>
      </c>
      <c r="Q185" s="12">
        <f t="shared" si="53"/>
        <v>14.240596796909001</v>
      </c>
    </row>
    <row r="186" spans="1:17">
      <c r="A186" s="12" t="s">
        <v>933</v>
      </c>
      <c r="B186" s="12" t="s">
        <v>934</v>
      </c>
      <c r="C186" s="12" t="s">
        <v>569</v>
      </c>
      <c r="D186" s="12">
        <v>266628</v>
      </c>
      <c r="E186" s="12">
        <v>27.583834986861383</v>
      </c>
      <c r="F186" s="12">
        <v>3.0379329905396255</v>
      </c>
      <c r="G186" s="12">
        <v>10.670934498209</v>
      </c>
      <c r="H186" s="12">
        <v>1.5410901026336628</v>
      </c>
      <c r="I186" s="12">
        <f t="shared" si="48"/>
        <v>4.0021807530375653E-5</v>
      </c>
      <c r="K186" s="12" t="s">
        <v>933</v>
      </c>
      <c r="L186" s="12">
        <v>266628</v>
      </c>
      <c r="M186" s="12">
        <f t="shared" si="49"/>
        <v>7354622.7548768772</v>
      </c>
      <c r="N186" s="12">
        <f t="shared" si="50"/>
        <v>809997.99740159931</v>
      </c>
      <c r="O186" s="12">
        <f t="shared" si="51"/>
        <v>2845169.9233884695</v>
      </c>
      <c r="P186" s="12">
        <f t="shared" si="52"/>
        <v>410897.77188500826</v>
      </c>
      <c r="Q186" s="12">
        <f t="shared" si="53"/>
        <v>10.670934498209</v>
      </c>
    </row>
    <row r="187" spans="1:17">
      <c r="A187" s="12" t="s">
        <v>935</v>
      </c>
      <c r="B187" s="12" t="s">
        <v>936</v>
      </c>
      <c r="C187" s="12" t="s">
        <v>569</v>
      </c>
      <c r="D187" s="12">
        <v>188922</v>
      </c>
      <c r="E187" s="12">
        <v>13.736726293800444</v>
      </c>
      <c r="F187" s="12">
        <v>15.861637515314236</v>
      </c>
      <c r="G187" s="12">
        <v>8.4617354028770002</v>
      </c>
      <c r="H187" s="12">
        <v>3.8139391418433264</v>
      </c>
      <c r="I187" s="12">
        <f t="shared" si="48"/>
        <v>4.4789571372719958E-5</v>
      </c>
      <c r="K187" s="12" t="s">
        <v>935</v>
      </c>
      <c r="L187" s="12">
        <v>188922</v>
      </c>
      <c r="M187" s="12">
        <f t="shared" si="49"/>
        <v>2595169.8048773673</v>
      </c>
      <c r="N187" s="12">
        <f t="shared" si="50"/>
        <v>2996612.2826681961</v>
      </c>
      <c r="O187" s="12">
        <f t="shared" si="51"/>
        <v>1598607.9757823285</v>
      </c>
      <c r="P187" s="12">
        <f t="shared" si="52"/>
        <v>720537.01055532496</v>
      </c>
      <c r="Q187" s="12">
        <f t="shared" si="53"/>
        <v>8.4617354028770002</v>
      </c>
    </row>
    <row r="188" spans="1:17">
      <c r="A188" s="12" t="s">
        <v>937</v>
      </c>
      <c r="B188" s="12" t="s">
        <v>938</v>
      </c>
      <c r="C188" s="12" t="s">
        <v>569</v>
      </c>
      <c r="D188" s="12">
        <v>207402</v>
      </c>
      <c r="E188" s="12">
        <v>14.667176465337716</v>
      </c>
      <c r="F188" s="12">
        <v>1.984529362343193</v>
      </c>
      <c r="G188" s="12">
        <v>18.859320851835001</v>
      </c>
      <c r="H188" s="12">
        <v>1.5776472433376103</v>
      </c>
      <c r="I188" s="12">
        <f t="shared" si="48"/>
        <v>9.0931239100081003E-5</v>
      </c>
      <c r="K188" s="12" t="s">
        <v>937</v>
      </c>
      <c r="L188" s="12">
        <v>207402</v>
      </c>
      <c r="M188" s="12">
        <f t="shared" si="49"/>
        <v>3042001.7332639731</v>
      </c>
      <c r="N188" s="12">
        <f t="shared" si="50"/>
        <v>411595.35880870291</v>
      </c>
      <c r="O188" s="12">
        <f t="shared" si="51"/>
        <v>3911460.8633122831</v>
      </c>
      <c r="P188" s="12">
        <f t="shared" si="52"/>
        <v>327207.19356270705</v>
      </c>
      <c r="Q188" s="12">
        <f t="shared" si="53"/>
        <v>18.859320851835001</v>
      </c>
    </row>
    <row r="189" spans="1:17">
      <c r="A189" s="12" t="s">
        <v>939</v>
      </c>
      <c r="B189" s="12" t="s">
        <v>940</v>
      </c>
      <c r="C189" s="12" t="s">
        <v>569</v>
      </c>
      <c r="D189" s="12">
        <v>249149</v>
      </c>
      <c r="E189" s="12">
        <v>31.351236487565764</v>
      </c>
      <c r="F189" s="12">
        <v>8.5628740127657714</v>
      </c>
      <c r="G189" s="12">
        <v>6.1759910200409998</v>
      </c>
      <c r="H189" s="12">
        <v>4.09411377325823</v>
      </c>
      <c r="I189" s="12">
        <f t="shared" si="48"/>
        <v>2.4788343601784473E-5</v>
      </c>
      <c r="K189" s="12" t="s">
        <v>939</v>
      </c>
      <c r="L189" s="12">
        <v>249149</v>
      </c>
      <c r="M189" s="12">
        <f t="shared" si="49"/>
        <v>7811129.2196405223</v>
      </c>
      <c r="N189" s="12">
        <f t="shared" si="50"/>
        <v>2133431.4974065791</v>
      </c>
      <c r="O189" s="12">
        <f t="shared" si="51"/>
        <v>1538741.986652195</v>
      </c>
      <c r="P189" s="12">
        <f t="shared" si="52"/>
        <v>1020044.3524935148</v>
      </c>
      <c r="Q189" s="12">
        <f t="shared" si="53"/>
        <v>6.1759910200409998</v>
      </c>
    </row>
    <row r="190" spans="1:17">
      <c r="A190" s="12" t="s">
        <v>941</v>
      </c>
      <c r="B190" s="12" t="s">
        <v>942</v>
      </c>
      <c r="C190" s="12" t="s">
        <v>569</v>
      </c>
      <c r="D190" s="12">
        <v>199013</v>
      </c>
      <c r="E190" s="12">
        <v>2.637569847270997</v>
      </c>
      <c r="F190" s="12">
        <v>16.197499133059992</v>
      </c>
      <c r="G190" s="12">
        <v>4.176540515628</v>
      </c>
      <c r="H190" s="12">
        <v>2.5763251133588168</v>
      </c>
      <c r="I190" s="12">
        <f t="shared" si="48"/>
        <v>2.0986269819700222E-5</v>
      </c>
      <c r="K190" s="12" t="s">
        <v>941</v>
      </c>
      <c r="L190" s="12">
        <v>199013</v>
      </c>
      <c r="M190" s="12">
        <f t="shared" si="49"/>
        <v>524910.68801494292</v>
      </c>
      <c r="N190" s="12">
        <f t="shared" si="50"/>
        <v>3223512.8949676682</v>
      </c>
      <c r="O190" s="12">
        <f t="shared" si="51"/>
        <v>831185.85763667512</v>
      </c>
      <c r="P190" s="12">
        <f t="shared" si="52"/>
        <v>512722.18978487822</v>
      </c>
      <c r="Q190" s="12">
        <f t="shared" si="53"/>
        <v>4.176540515628</v>
      </c>
    </row>
    <row r="191" spans="1:17">
      <c r="A191" s="12" t="s">
        <v>943</v>
      </c>
      <c r="B191" s="12" t="s">
        <v>944</v>
      </c>
      <c r="C191" s="12" t="s">
        <v>569</v>
      </c>
      <c r="D191" s="12">
        <v>244312</v>
      </c>
      <c r="E191" s="12">
        <v>4.502399092718103</v>
      </c>
      <c r="F191" s="12">
        <v>13.53487484494768</v>
      </c>
      <c r="G191" s="12">
        <v>4.3398430727520001</v>
      </c>
      <c r="H191" s="12">
        <v>2.0190424529930286</v>
      </c>
      <c r="I191" s="12">
        <f t="shared" si="48"/>
        <v>1.7763528081928025E-5</v>
      </c>
      <c r="K191" s="12" t="s">
        <v>943</v>
      </c>
      <c r="L191" s="12">
        <v>244312</v>
      </c>
      <c r="M191" s="12">
        <f t="shared" si="49"/>
        <v>1099990.1271401453</v>
      </c>
      <c r="N191" s="12">
        <f t="shared" si="50"/>
        <v>3306732.3431188576</v>
      </c>
      <c r="O191" s="12">
        <f t="shared" si="51"/>
        <v>1060275.7407901867</v>
      </c>
      <c r="P191" s="12">
        <f t="shared" si="52"/>
        <v>493276.2997756328</v>
      </c>
      <c r="Q191" s="12">
        <f t="shared" si="53"/>
        <v>4.3398430727520001</v>
      </c>
    </row>
    <row r="192" spans="1:17">
      <c r="A192" s="12" t="s">
        <v>945</v>
      </c>
      <c r="B192" s="12" t="s">
        <v>946</v>
      </c>
      <c r="C192" s="12" t="s">
        <v>569</v>
      </c>
      <c r="D192" s="12">
        <v>228694</v>
      </c>
      <c r="E192" s="12">
        <v>22.220689445273383</v>
      </c>
      <c r="F192" s="12">
        <v>5.6143041999091636</v>
      </c>
      <c r="G192" s="12">
        <v>7.0470378954169997</v>
      </c>
      <c r="H192" s="12">
        <v>2.0940974687793648</v>
      </c>
      <c r="I192" s="12">
        <f t="shared" si="48"/>
        <v>3.0814266641962619E-5</v>
      </c>
      <c r="K192" s="12" t="s">
        <v>945</v>
      </c>
      <c r="L192" s="12">
        <v>228694</v>
      </c>
      <c r="M192" s="12">
        <f t="shared" si="49"/>
        <v>5081738.3519973513</v>
      </c>
      <c r="N192" s="12">
        <f t="shared" si="50"/>
        <v>1283957.6846940264</v>
      </c>
      <c r="O192" s="12">
        <f t="shared" si="51"/>
        <v>1611615.2844544954</v>
      </c>
      <c r="P192" s="12">
        <f t="shared" si="52"/>
        <v>478907.52652502805</v>
      </c>
      <c r="Q192" s="12">
        <f t="shared" si="53"/>
        <v>7.0470378954169997</v>
      </c>
    </row>
    <row r="193" spans="1:17">
      <c r="A193" s="12" t="s">
        <v>947</v>
      </c>
      <c r="B193" s="12" t="s">
        <v>948</v>
      </c>
      <c r="C193" s="12" t="s">
        <v>569</v>
      </c>
      <c r="D193" s="12">
        <v>73668</v>
      </c>
      <c r="E193" s="12">
        <v>28.767634242072127</v>
      </c>
      <c r="F193" s="12">
        <v>3.9129712247689414</v>
      </c>
      <c r="G193" s="12">
        <v>4.9796949217669999</v>
      </c>
      <c r="H193" s="12">
        <v>2.2700514012078914</v>
      </c>
      <c r="I193" s="12">
        <f t="shared" si="48"/>
        <v>6.7596445156200795E-5</v>
      </c>
      <c r="K193" s="12" t="s">
        <v>947</v>
      </c>
      <c r="L193" s="12">
        <v>73668</v>
      </c>
      <c r="M193" s="12">
        <f t="shared" si="49"/>
        <v>2119254.0793449692</v>
      </c>
      <c r="N193" s="12">
        <f t="shared" si="50"/>
        <v>288260.76418627839</v>
      </c>
      <c r="O193" s="12">
        <f t="shared" si="51"/>
        <v>366844.16549673135</v>
      </c>
      <c r="P193" s="12">
        <f t="shared" si="52"/>
        <v>167230.14662418293</v>
      </c>
      <c r="Q193" s="12">
        <f t="shared" si="53"/>
        <v>4.9796949217669999</v>
      </c>
    </row>
    <row r="194" spans="1:17">
      <c r="A194" s="12" t="s">
        <v>949</v>
      </c>
      <c r="B194" s="12" t="s">
        <v>950</v>
      </c>
      <c r="C194" s="12" t="s">
        <v>569</v>
      </c>
      <c r="D194" s="12">
        <v>183116</v>
      </c>
      <c r="E194" s="12">
        <v>24.217132752310924</v>
      </c>
      <c r="F194" s="12">
        <v>9.2502507793034265</v>
      </c>
      <c r="G194" s="12">
        <v>14.757210408422999</v>
      </c>
      <c r="H194" s="12">
        <v>3.537455627252764</v>
      </c>
      <c r="I194" s="12">
        <f t="shared" si="48"/>
        <v>8.058941003747897E-5</v>
      </c>
      <c r="K194" s="12" t="s">
        <v>949</v>
      </c>
      <c r="L194" s="12">
        <v>183116</v>
      </c>
      <c r="M194" s="12">
        <f t="shared" si="49"/>
        <v>4434544.4810721669</v>
      </c>
      <c r="N194" s="12">
        <f t="shared" si="50"/>
        <v>1693868.9217029263</v>
      </c>
      <c r="O194" s="12">
        <f t="shared" si="51"/>
        <v>2702281.3411487858</v>
      </c>
      <c r="P194" s="12">
        <f t="shared" si="52"/>
        <v>647764.72464001714</v>
      </c>
      <c r="Q194" s="12">
        <f t="shared" si="53"/>
        <v>14.757210408422999</v>
      </c>
    </row>
    <row r="195" spans="1:17">
      <c r="A195" s="12" t="s">
        <v>951</v>
      </c>
      <c r="B195" s="12" t="s">
        <v>952</v>
      </c>
      <c r="C195" s="12" t="s">
        <v>569</v>
      </c>
      <c r="D195" s="12">
        <v>114445</v>
      </c>
      <c r="E195" s="12">
        <v>42.581934509377817</v>
      </c>
      <c r="F195" s="12">
        <v>2.6355453748094657</v>
      </c>
      <c r="G195" s="12">
        <v>69.019842899506003</v>
      </c>
      <c r="H195" s="12">
        <v>9.2932212139902557</v>
      </c>
      <c r="I195" s="12">
        <f t="shared" si="48"/>
        <v>6.0308307833025474E-4</v>
      </c>
      <c r="K195" s="12" t="s">
        <v>951</v>
      </c>
      <c r="L195" s="12">
        <v>114445</v>
      </c>
      <c r="M195" s="12">
        <f t="shared" si="49"/>
        <v>4873289.4949257439</v>
      </c>
      <c r="N195" s="12">
        <f t="shared" si="50"/>
        <v>301624.99042006931</v>
      </c>
      <c r="O195" s="12">
        <f t="shared" si="51"/>
        <v>7898975.9206339642</v>
      </c>
      <c r="P195" s="12">
        <f t="shared" si="52"/>
        <v>1063562.7018351147</v>
      </c>
      <c r="Q195" s="12">
        <f t="shared" si="53"/>
        <v>69.019842899506003</v>
      </c>
    </row>
    <row r="196" spans="1:17">
      <c r="A196" s="12" t="s">
        <v>953</v>
      </c>
      <c r="B196" s="12" t="s">
        <v>954</v>
      </c>
      <c r="C196" s="12" t="s">
        <v>569</v>
      </c>
      <c r="D196" s="12">
        <v>124639</v>
      </c>
      <c r="E196" s="12">
        <v>9.6492346776565476</v>
      </c>
      <c r="F196" s="12">
        <v>5.4547044838306977</v>
      </c>
      <c r="G196" s="12">
        <v>9.5224792195679999</v>
      </c>
      <c r="H196" s="12">
        <v>1.1597641881442737</v>
      </c>
      <c r="I196" s="12">
        <f t="shared" si="48"/>
        <v>7.6400478337984091E-5</v>
      </c>
      <c r="K196" s="12" t="s">
        <v>953</v>
      </c>
      <c r="L196" s="12">
        <v>124639</v>
      </c>
      <c r="M196" s="12">
        <f t="shared" si="49"/>
        <v>1202670.9609884345</v>
      </c>
      <c r="N196" s="12">
        <f t="shared" si="50"/>
        <v>679868.91216017434</v>
      </c>
      <c r="O196" s="12">
        <f t="shared" si="51"/>
        <v>1186872.2874477359</v>
      </c>
      <c r="P196" s="12">
        <f t="shared" si="52"/>
        <v>144551.84864611414</v>
      </c>
      <c r="Q196" s="12">
        <f t="shared" si="53"/>
        <v>9.5224792195679999</v>
      </c>
    </row>
    <row r="197" spans="1:17">
      <c r="A197" s="12" t="s">
        <v>955</v>
      </c>
      <c r="B197" s="12" t="s">
        <v>956</v>
      </c>
      <c r="C197" s="12" t="s">
        <v>569</v>
      </c>
      <c r="D197" s="12">
        <v>115679</v>
      </c>
      <c r="E197" s="12">
        <v>2.679621939035524</v>
      </c>
      <c r="F197" s="12">
        <v>18.809045440943873</v>
      </c>
      <c r="G197" s="12">
        <v>3.6719383560820003</v>
      </c>
      <c r="H197" s="12">
        <v>2.1096636796034511</v>
      </c>
      <c r="I197" s="12">
        <f t="shared" ref="I197:I260" si="54">G197/D197</f>
        <v>3.1742480105135764E-5</v>
      </c>
      <c r="K197" s="12" t="s">
        <v>955</v>
      </c>
      <c r="L197" s="12">
        <v>115679</v>
      </c>
      <c r="M197" s="12">
        <f t="shared" ref="M197:M260" si="55">E197*$L197</f>
        <v>309975.98628569039</v>
      </c>
      <c r="N197" s="12">
        <f t="shared" ref="N197:N260" si="56">F197*$L197</f>
        <v>2175811.5675629461</v>
      </c>
      <c r="O197" s="12">
        <f t="shared" ref="O197:O260" si="57">G197*$L197</f>
        <v>424766.15709320968</v>
      </c>
      <c r="P197" s="12">
        <f t="shared" ref="P197:P260" si="58">H197*$L197</f>
        <v>244043.78479284761</v>
      </c>
      <c r="Q197" s="12">
        <f t="shared" ref="Q197:Q260" si="59">I197*$L197</f>
        <v>3.6719383560820003</v>
      </c>
    </row>
    <row r="198" spans="1:17">
      <c r="A198" s="12" t="s">
        <v>957</v>
      </c>
      <c r="B198" s="12" t="s">
        <v>958</v>
      </c>
      <c r="C198" s="12" t="s">
        <v>569</v>
      </c>
      <c r="D198" s="12">
        <v>143952</v>
      </c>
      <c r="E198" s="12">
        <v>3.0961507562981128</v>
      </c>
      <c r="F198" s="12">
        <v>9.1353919239904986</v>
      </c>
      <c r="G198" s="12">
        <v>7.2619624301689996</v>
      </c>
      <c r="H198" s="12">
        <v>1.7187808412021108</v>
      </c>
      <c r="I198" s="12">
        <f t="shared" si="54"/>
        <v>5.0447110357403852E-5</v>
      </c>
      <c r="K198" s="12" t="s">
        <v>957</v>
      </c>
      <c r="L198" s="12">
        <v>143952</v>
      </c>
      <c r="M198" s="12">
        <f t="shared" si="55"/>
        <v>445697.09367062594</v>
      </c>
      <c r="N198" s="12">
        <f t="shared" si="56"/>
        <v>1315057.9382422802</v>
      </c>
      <c r="O198" s="12">
        <f t="shared" si="57"/>
        <v>1045374.0157476878</v>
      </c>
      <c r="P198" s="12">
        <f t="shared" si="58"/>
        <v>247421.93965272626</v>
      </c>
      <c r="Q198" s="12">
        <f t="shared" si="59"/>
        <v>7.2619624301689996</v>
      </c>
    </row>
    <row r="199" spans="1:17">
      <c r="A199" s="12" t="s">
        <v>959</v>
      </c>
      <c r="B199" s="12" t="s">
        <v>960</v>
      </c>
      <c r="C199" s="12" t="s">
        <v>569</v>
      </c>
      <c r="D199" s="12">
        <v>102875</v>
      </c>
      <c r="E199" s="12">
        <v>30.282836543592563</v>
      </c>
      <c r="F199" s="12">
        <v>19.509707673684911</v>
      </c>
      <c r="G199" s="12">
        <v>5.237767563916</v>
      </c>
      <c r="H199" s="12">
        <v>2.1728286123226139</v>
      </c>
      <c r="I199" s="12">
        <f t="shared" si="54"/>
        <v>5.0913900985817738E-5</v>
      </c>
      <c r="K199" s="12" t="s">
        <v>959</v>
      </c>
      <c r="L199" s="12">
        <v>102875</v>
      </c>
      <c r="M199" s="12">
        <f t="shared" si="55"/>
        <v>3115346.8094220851</v>
      </c>
      <c r="N199" s="12">
        <f t="shared" si="56"/>
        <v>2007061.1769303351</v>
      </c>
      <c r="O199" s="12">
        <f t="shared" si="57"/>
        <v>538835.33813785855</v>
      </c>
      <c r="P199" s="12">
        <f t="shared" si="58"/>
        <v>223529.7434926889</v>
      </c>
      <c r="Q199" s="12">
        <f t="shared" si="59"/>
        <v>5.237767563916</v>
      </c>
    </row>
    <row r="200" spans="1:17">
      <c r="A200" s="12" t="s">
        <v>961</v>
      </c>
      <c r="B200" s="12" t="s">
        <v>962</v>
      </c>
      <c r="C200" s="12" t="s">
        <v>569</v>
      </c>
      <c r="D200" s="12">
        <v>105810</v>
      </c>
      <c r="E200" s="12">
        <v>7.888434075609041</v>
      </c>
      <c r="F200" s="12">
        <v>15.952027267176408</v>
      </c>
      <c r="G200" s="12">
        <v>9.1021940083149993</v>
      </c>
      <c r="H200" s="12">
        <v>2.3292210773356983</v>
      </c>
      <c r="I200" s="12">
        <f t="shared" si="54"/>
        <v>8.6023948665674309E-5</v>
      </c>
      <c r="K200" s="12" t="s">
        <v>961</v>
      </c>
      <c r="L200" s="12">
        <v>105810</v>
      </c>
      <c r="M200" s="12">
        <f t="shared" si="55"/>
        <v>834675.20954019262</v>
      </c>
      <c r="N200" s="12">
        <f t="shared" si="56"/>
        <v>1687884.0051399358</v>
      </c>
      <c r="O200" s="12">
        <f t="shared" si="57"/>
        <v>963103.14801981009</v>
      </c>
      <c r="P200" s="12">
        <f t="shared" si="58"/>
        <v>246454.88219289025</v>
      </c>
      <c r="Q200" s="12">
        <f t="shared" si="59"/>
        <v>9.1021940083149993</v>
      </c>
    </row>
    <row r="201" spans="1:17">
      <c r="A201" s="12" t="s">
        <v>963</v>
      </c>
      <c r="B201" s="12" t="s">
        <v>964</v>
      </c>
      <c r="C201" s="12" t="s">
        <v>569</v>
      </c>
      <c r="D201" s="12">
        <v>90868</v>
      </c>
      <c r="E201" s="12">
        <v>3.4225958311564235</v>
      </c>
      <c r="F201" s="12">
        <v>12.636928899702623</v>
      </c>
      <c r="G201" s="12">
        <v>4.734243099085</v>
      </c>
      <c r="H201" s="12">
        <v>3.1500713256962483</v>
      </c>
      <c r="I201" s="12">
        <f t="shared" si="54"/>
        <v>5.2100223390907693E-5</v>
      </c>
      <c r="K201" s="12" t="s">
        <v>963</v>
      </c>
      <c r="L201" s="12">
        <v>90868</v>
      </c>
      <c r="M201" s="12">
        <f t="shared" si="55"/>
        <v>311004.43798552192</v>
      </c>
      <c r="N201" s="12">
        <f t="shared" si="56"/>
        <v>1148292.4552581778</v>
      </c>
      <c r="O201" s="12">
        <f t="shared" si="57"/>
        <v>430191.20192765578</v>
      </c>
      <c r="P201" s="12">
        <f t="shared" si="58"/>
        <v>286240.6812233667</v>
      </c>
      <c r="Q201" s="12">
        <f t="shared" si="59"/>
        <v>4.734243099085</v>
      </c>
    </row>
    <row r="202" spans="1:17">
      <c r="A202" s="12" t="s">
        <v>965</v>
      </c>
      <c r="B202" s="12" t="s">
        <v>966</v>
      </c>
      <c r="C202" s="12" t="s">
        <v>569</v>
      </c>
      <c r="D202" s="12">
        <v>125344</v>
      </c>
      <c r="E202" s="12">
        <v>18.142570727456921</v>
      </c>
      <c r="F202" s="12">
        <v>11.837698680903092</v>
      </c>
      <c r="G202" s="12">
        <v>10.858692899986</v>
      </c>
      <c r="H202" s="12">
        <v>2.3781664219788636</v>
      </c>
      <c r="I202" s="12">
        <f t="shared" si="54"/>
        <v>8.6631134318244194E-5</v>
      </c>
      <c r="K202" s="12" t="s">
        <v>965</v>
      </c>
      <c r="L202" s="12">
        <v>125344</v>
      </c>
      <c r="M202" s="12">
        <f t="shared" si="55"/>
        <v>2274062.3852623603</v>
      </c>
      <c r="N202" s="12">
        <f t="shared" si="56"/>
        <v>1483784.5034591171</v>
      </c>
      <c r="O202" s="12">
        <f t="shared" si="57"/>
        <v>1361072.0028558453</v>
      </c>
      <c r="P202" s="12">
        <f t="shared" si="58"/>
        <v>298088.89199651871</v>
      </c>
      <c r="Q202" s="12">
        <f t="shared" si="59"/>
        <v>10.858692899986</v>
      </c>
    </row>
    <row r="203" spans="1:17">
      <c r="A203" s="12" t="s">
        <v>967</v>
      </c>
      <c r="B203" s="12" t="s">
        <v>968</v>
      </c>
      <c r="C203" s="12" t="s">
        <v>569</v>
      </c>
      <c r="D203" s="12">
        <v>83969</v>
      </c>
      <c r="E203" s="12">
        <v>11.707849071344681</v>
      </c>
      <c r="F203" s="12">
        <v>9.2583810600809837</v>
      </c>
      <c r="G203" s="12">
        <v>13.159712159304998</v>
      </c>
      <c r="H203" s="12">
        <v>1.9189757734212243</v>
      </c>
      <c r="I203" s="12">
        <f t="shared" si="54"/>
        <v>1.5672107753224402E-4</v>
      </c>
      <c r="K203" s="12" t="s">
        <v>967</v>
      </c>
      <c r="L203" s="12">
        <v>83969</v>
      </c>
      <c r="M203" s="12">
        <f t="shared" si="55"/>
        <v>983096.37867174146</v>
      </c>
      <c r="N203" s="12">
        <f t="shared" si="56"/>
        <v>777416.99923394015</v>
      </c>
      <c r="O203" s="12">
        <f t="shared" si="57"/>
        <v>1105007.8703046814</v>
      </c>
      <c r="P203" s="12">
        <f t="shared" si="58"/>
        <v>161134.47671840678</v>
      </c>
      <c r="Q203" s="12">
        <f t="shared" si="59"/>
        <v>13.159712159304998</v>
      </c>
    </row>
    <row r="204" spans="1:17">
      <c r="A204" s="12" t="s">
        <v>969</v>
      </c>
      <c r="B204" s="12" t="s">
        <v>970</v>
      </c>
      <c r="C204" s="12" t="s">
        <v>569</v>
      </c>
      <c r="D204" s="12">
        <v>69366</v>
      </c>
      <c r="E204" s="12">
        <v>65.480776586819616</v>
      </c>
      <c r="F204" s="12">
        <v>17.178472834903378</v>
      </c>
      <c r="G204" s="12">
        <v>15.650909572799</v>
      </c>
      <c r="H204" s="12">
        <v>29.370243834862993</v>
      </c>
      <c r="I204" s="12">
        <f t="shared" si="54"/>
        <v>2.2562796720005477E-4</v>
      </c>
      <c r="K204" s="12" t="s">
        <v>969</v>
      </c>
      <c r="L204" s="12">
        <v>69366</v>
      </c>
      <c r="M204" s="12">
        <f t="shared" si="55"/>
        <v>4542139.5487213293</v>
      </c>
      <c r="N204" s="12">
        <f t="shared" si="56"/>
        <v>1191601.9466659077</v>
      </c>
      <c r="O204" s="12">
        <f t="shared" si="57"/>
        <v>1085640.9934267753</v>
      </c>
      <c r="P204" s="12">
        <f t="shared" si="58"/>
        <v>2037296.3338491064</v>
      </c>
      <c r="Q204" s="12">
        <f t="shared" si="59"/>
        <v>15.650909572799</v>
      </c>
    </row>
    <row r="205" spans="1:17">
      <c r="A205" s="12" t="s">
        <v>971</v>
      </c>
      <c r="B205" s="12" t="s">
        <v>972</v>
      </c>
      <c r="C205" s="12" t="s">
        <v>569</v>
      </c>
      <c r="D205" s="12">
        <v>72205</v>
      </c>
      <c r="E205" s="12">
        <v>5.5215392283425171</v>
      </c>
      <c r="F205" s="12">
        <v>8.2583945219041333</v>
      </c>
      <c r="G205" s="12">
        <v>9.4817853273639994</v>
      </c>
      <c r="H205" s="12">
        <v>2.430764227029647</v>
      </c>
      <c r="I205" s="12">
        <f t="shared" si="54"/>
        <v>1.3131757256926806E-4</v>
      </c>
      <c r="K205" s="12" t="s">
        <v>971</v>
      </c>
      <c r="L205" s="12">
        <v>72205</v>
      </c>
      <c r="M205" s="12">
        <f t="shared" si="55"/>
        <v>398682.73998247145</v>
      </c>
      <c r="N205" s="12">
        <f t="shared" si="56"/>
        <v>596297.37645408791</v>
      </c>
      <c r="O205" s="12">
        <f t="shared" si="57"/>
        <v>684632.30956231756</v>
      </c>
      <c r="P205" s="12">
        <f t="shared" si="58"/>
        <v>175513.33101267566</v>
      </c>
      <c r="Q205" s="12">
        <f t="shared" si="59"/>
        <v>9.4817853273639994</v>
      </c>
    </row>
    <row r="206" spans="1:17">
      <c r="A206" s="12" t="s">
        <v>973</v>
      </c>
      <c r="B206" s="12" t="s">
        <v>974</v>
      </c>
      <c r="C206" s="12" t="s">
        <v>569</v>
      </c>
      <c r="D206" s="12">
        <v>79102</v>
      </c>
      <c r="E206" s="12">
        <v>21.821329842036146</v>
      </c>
      <c r="F206" s="12">
        <v>5.692294147979525</v>
      </c>
      <c r="G206" s="12">
        <v>13.750580176887</v>
      </c>
      <c r="H206" s="12">
        <v>3.5068337795166959</v>
      </c>
      <c r="I206" s="12">
        <f t="shared" si="54"/>
        <v>1.7383353362603981E-4</v>
      </c>
      <c r="K206" s="12" t="s">
        <v>973</v>
      </c>
      <c r="L206" s="12">
        <v>79102</v>
      </c>
      <c r="M206" s="12">
        <f t="shared" si="55"/>
        <v>1726110.8331647431</v>
      </c>
      <c r="N206" s="12">
        <f t="shared" si="56"/>
        <v>450271.85169347638</v>
      </c>
      <c r="O206" s="12">
        <f t="shared" si="57"/>
        <v>1087698.3931521154</v>
      </c>
      <c r="P206" s="12">
        <f t="shared" si="58"/>
        <v>277397.56562732969</v>
      </c>
      <c r="Q206" s="12">
        <f t="shared" si="59"/>
        <v>13.750580176887002</v>
      </c>
    </row>
    <row r="207" spans="1:17">
      <c r="A207" s="12" t="s">
        <v>975</v>
      </c>
      <c r="B207" s="12" t="s">
        <v>976</v>
      </c>
      <c r="C207" s="12" t="s">
        <v>569</v>
      </c>
      <c r="D207" s="12">
        <v>80627</v>
      </c>
      <c r="E207" s="12">
        <v>29.198467732157553</v>
      </c>
      <c r="F207" s="12">
        <v>1.7132892715167183</v>
      </c>
      <c r="G207" s="12">
        <v>110.61229753047701</v>
      </c>
      <c r="H207" s="12">
        <v>24.432583033443954</v>
      </c>
      <c r="I207" s="12">
        <f t="shared" si="54"/>
        <v>1.3719014415825594E-3</v>
      </c>
      <c r="K207" s="12" t="s">
        <v>975</v>
      </c>
      <c r="L207" s="12">
        <v>80627</v>
      </c>
      <c r="M207" s="12">
        <f t="shared" si="55"/>
        <v>2354184.857840667</v>
      </c>
      <c r="N207" s="12">
        <f t="shared" si="56"/>
        <v>138137.37409457844</v>
      </c>
      <c r="O207" s="12">
        <f t="shared" si="57"/>
        <v>8918337.7129897699</v>
      </c>
      <c r="P207" s="12">
        <f t="shared" si="58"/>
        <v>1969925.8722374856</v>
      </c>
      <c r="Q207" s="12">
        <f t="shared" si="59"/>
        <v>110.61229753047702</v>
      </c>
    </row>
    <row r="208" spans="1:17">
      <c r="A208" s="12" t="s">
        <v>977</v>
      </c>
      <c r="B208" s="12" t="s">
        <v>978</v>
      </c>
      <c r="C208" s="12" t="s">
        <v>569</v>
      </c>
      <c r="D208" s="12">
        <v>72169</v>
      </c>
      <c r="E208" s="12">
        <v>27.42951005295749</v>
      </c>
      <c r="F208" s="12">
        <v>20.216309577661718</v>
      </c>
      <c r="G208" s="12">
        <v>4.6278959596859996</v>
      </c>
      <c r="H208" s="12">
        <v>4.1899428622461166</v>
      </c>
      <c r="I208" s="12">
        <f t="shared" si="54"/>
        <v>6.4125815234879237E-5</v>
      </c>
      <c r="K208" s="12" t="s">
        <v>977</v>
      </c>
      <c r="L208" s="12">
        <v>72169</v>
      </c>
      <c r="M208" s="12">
        <f t="shared" si="55"/>
        <v>1979560.311011889</v>
      </c>
      <c r="N208" s="12">
        <f t="shared" si="56"/>
        <v>1458990.8459102686</v>
      </c>
      <c r="O208" s="12">
        <f t="shared" si="57"/>
        <v>333990.62351457891</v>
      </c>
      <c r="P208" s="12">
        <f t="shared" si="58"/>
        <v>302383.98642544</v>
      </c>
      <c r="Q208" s="12">
        <f t="shared" si="59"/>
        <v>4.6278959596859996</v>
      </c>
    </row>
    <row r="209" spans="1:17">
      <c r="A209" s="12" t="s">
        <v>979</v>
      </c>
      <c r="B209" s="12" t="s">
        <v>980</v>
      </c>
      <c r="C209" s="12" t="s">
        <v>569</v>
      </c>
      <c r="D209" s="12">
        <v>63138</v>
      </c>
      <c r="E209" s="12">
        <v>5.8339176423470924</v>
      </c>
      <c r="F209" s="12">
        <v>6.5059173470033542</v>
      </c>
      <c r="G209" s="12">
        <v>7.4253948924829993</v>
      </c>
      <c r="H209" s="12">
        <v>1.8534242717205778</v>
      </c>
      <c r="I209" s="12">
        <f t="shared" si="54"/>
        <v>1.1760579829077575E-4</v>
      </c>
      <c r="K209" s="12" t="s">
        <v>979</v>
      </c>
      <c r="L209" s="12">
        <v>63138</v>
      </c>
      <c r="M209" s="12">
        <f t="shared" si="55"/>
        <v>368341.89210251073</v>
      </c>
      <c r="N209" s="12">
        <f t="shared" si="56"/>
        <v>410770.60945509776</v>
      </c>
      <c r="O209" s="12">
        <f t="shared" si="57"/>
        <v>468824.58272159164</v>
      </c>
      <c r="P209" s="12">
        <f t="shared" si="58"/>
        <v>117021.50166789384</v>
      </c>
      <c r="Q209" s="12">
        <f t="shared" si="59"/>
        <v>7.4253948924829993</v>
      </c>
    </row>
    <row r="210" spans="1:17">
      <c r="A210" s="12" t="s">
        <v>981</v>
      </c>
      <c r="B210" s="12" t="s">
        <v>982</v>
      </c>
      <c r="C210" s="12" t="s">
        <v>569</v>
      </c>
      <c r="D210" s="12">
        <v>241723</v>
      </c>
      <c r="E210" s="12">
        <v>10.595567080491399</v>
      </c>
      <c r="F210" s="12">
        <v>4.0385894052589624</v>
      </c>
      <c r="G210" s="12">
        <v>13.126601990289</v>
      </c>
      <c r="H210" s="12">
        <v>1.605160252378621</v>
      </c>
      <c r="I210" s="12">
        <f t="shared" si="54"/>
        <v>5.4304315229783676E-5</v>
      </c>
      <c r="K210" s="12" t="s">
        <v>981</v>
      </c>
      <c r="L210" s="12">
        <v>241723</v>
      </c>
      <c r="M210" s="12">
        <f t="shared" si="55"/>
        <v>2561192.2613976225</v>
      </c>
      <c r="N210" s="12">
        <f t="shared" si="56"/>
        <v>976219.9468074122</v>
      </c>
      <c r="O210" s="12">
        <f t="shared" si="57"/>
        <v>3173001.6128986278</v>
      </c>
      <c r="P210" s="12">
        <f t="shared" si="58"/>
        <v>388004.1516857174</v>
      </c>
      <c r="Q210" s="12">
        <f t="shared" si="59"/>
        <v>13.126601990289</v>
      </c>
    </row>
    <row r="211" spans="1:17">
      <c r="A211" s="12" t="s">
        <v>983</v>
      </c>
      <c r="B211" s="12" t="s">
        <v>984</v>
      </c>
      <c r="C211" s="12" t="s">
        <v>569</v>
      </c>
      <c r="D211" s="12">
        <v>86916</v>
      </c>
      <c r="E211" s="12">
        <v>40.765309042585621</v>
      </c>
      <c r="F211" s="12">
        <v>1.9694878141660321</v>
      </c>
      <c r="G211" s="12">
        <v>70.007164567043006</v>
      </c>
      <c r="H211" s="12">
        <v>2.5384629875613203</v>
      </c>
      <c r="I211" s="12">
        <f t="shared" si="54"/>
        <v>8.0545773582588946E-4</v>
      </c>
      <c r="K211" s="12" t="s">
        <v>983</v>
      </c>
      <c r="L211" s="12">
        <v>86916</v>
      </c>
      <c r="M211" s="12">
        <f t="shared" si="55"/>
        <v>3543157.600745372</v>
      </c>
      <c r="N211" s="12">
        <f t="shared" si="56"/>
        <v>171180.00285605484</v>
      </c>
      <c r="O211" s="12">
        <f t="shared" si="57"/>
        <v>6084742.7155091101</v>
      </c>
      <c r="P211" s="12">
        <f t="shared" si="58"/>
        <v>220633.04902687971</v>
      </c>
      <c r="Q211" s="12">
        <f t="shared" si="59"/>
        <v>70.007164567043006</v>
      </c>
    </row>
    <row r="212" spans="1:17">
      <c r="A212" s="12" t="s">
        <v>985</v>
      </c>
      <c r="B212" s="12" t="s">
        <v>986</v>
      </c>
      <c r="C212" s="12" t="s">
        <v>569</v>
      </c>
      <c r="D212" s="12">
        <v>177532</v>
      </c>
      <c r="E212" s="12">
        <v>33.315958205885352</v>
      </c>
      <c r="F212" s="12">
        <v>4.084638636988184</v>
      </c>
      <c r="G212" s="12">
        <v>211.94169719039701</v>
      </c>
      <c r="H212" s="12">
        <v>2.188747350127517</v>
      </c>
      <c r="I212" s="12">
        <f t="shared" si="54"/>
        <v>1.193822506310958E-3</v>
      </c>
      <c r="K212" s="12" t="s">
        <v>985</v>
      </c>
      <c r="L212" s="12">
        <v>177532</v>
      </c>
      <c r="M212" s="12">
        <f t="shared" si="55"/>
        <v>5914648.6922072386</v>
      </c>
      <c r="N212" s="12">
        <f t="shared" si="56"/>
        <v>725154.06650178623</v>
      </c>
      <c r="O212" s="12">
        <f t="shared" si="57"/>
        <v>37626433.385605559</v>
      </c>
      <c r="P212" s="12">
        <f t="shared" si="58"/>
        <v>388572.69456283835</v>
      </c>
      <c r="Q212" s="12">
        <f t="shared" si="59"/>
        <v>211.94169719039698</v>
      </c>
    </row>
    <row r="213" spans="1:17">
      <c r="A213" s="12" t="s">
        <v>987</v>
      </c>
      <c r="B213" s="12" t="s">
        <v>988</v>
      </c>
      <c r="C213" s="12" t="s">
        <v>569</v>
      </c>
      <c r="D213" s="12">
        <v>167568</v>
      </c>
      <c r="E213" s="12">
        <v>3.9382253248676147</v>
      </c>
      <c r="F213" s="12">
        <v>19.594446936498624</v>
      </c>
      <c r="G213" s="12">
        <v>3.423640794148</v>
      </c>
      <c r="H213" s="12">
        <v>1.678618642808053</v>
      </c>
      <c r="I213" s="12">
        <f t="shared" si="54"/>
        <v>2.0431352013200613E-5</v>
      </c>
      <c r="K213" s="12" t="s">
        <v>987</v>
      </c>
      <c r="L213" s="12">
        <v>167568</v>
      </c>
      <c r="M213" s="12">
        <f t="shared" si="55"/>
        <v>659920.54123741644</v>
      </c>
      <c r="N213" s="12">
        <f t="shared" si="56"/>
        <v>3283402.2842552015</v>
      </c>
      <c r="O213" s="12">
        <f t="shared" si="57"/>
        <v>573692.64059379208</v>
      </c>
      <c r="P213" s="12">
        <f t="shared" si="58"/>
        <v>281282.76873805979</v>
      </c>
      <c r="Q213" s="12">
        <f t="shared" si="59"/>
        <v>3.4236407941480005</v>
      </c>
    </row>
    <row r="214" spans="1:17">
      <c r="A214" s="12" t="s">
        <v>989</v>
      </c>
      <c r="B214" s="12" t="s">
        <v>990</v>
      </c>
      <c r="C214" s="12" t="s">
        <v>569</v>
      </c>
      <c r="D214" s="12">
        <v>16240</v>
      </c>
      <c r="E214" s="12">
        <v>34.220840039024523</v>
      </c>
      <c r="F214" s="12">
        <v>7.1080490673836332</v>
      </c>
      <c r="G214" s="12">
        <v>37.896804143527</v>
      </c>
      <c r="H214" s="12">
        <v>5.0614880812847911</v>
      </c>
      <c r="I214" s="12">
        <f t="shared" si="54"/>
        <v>2.3335470531728447E-3</v>
      </c>
      <c r="K214" s="12" t="s">
        <v>989</v>
      </c>
      <c r="L214" s="12">
        <v>16240</v>
      </c>
      <c r="M214" s="12">
        <f t="shared" si="55"/>
        <v>555746.44223375828</v>
      </c>
      <c r="N214" s="12">
        <f t="shared" si="56"/>
        <v>115434.7168543102</v>
      </c>
      <c r="O214" s="12">
        <f t="shared" si="57"/>
        <v>615444.09929087851</v>
      </c>
      <c r="P214" s="12">
        <f t="shared" si="58"/>
        <v>82198.566440065013</v>
      </c>
      <c r="Q214" s="12">
        <f t="shared" si="59"/>
        <v>37.896804143527</v>
      </c>
    </row>
    <row r="215" spans="1:17">
      <c r="A215" s="12" t="s">
        <v>991</v>
      </c>
      <c r="B215" s="12" t="s">
        <v>992</v>
      </c>
      <c r="C215" s="12" t="s">
        <v>569</v>
      </c>
      <c r="D215" s="12">
        <v>478678</v>
      </c>
      <c r="E215" s="12">
        <v>35.966128086524627</v>
      </c>
      <c r="F215" s="12">
        <v>3.6561220172444244</v>
      </c>
      <c r="G215" s="12">
        <v>22.870970168538999</v>
      </c>
      <c r="H215" s="12">
        <v>5.1209593792670631</v>
      </c>
      <c r="I215" s="12">
        <f t="shared" si="54"/>
        <v>4.7779447078284358E-5</v>
      </c>
      <c r="K215" s="12" t="s">
        <v>991</v>
      </c>
      <c r="L215" s="12">
        <v>478678</v>
      </c>
      <c r="M215" s="12">
        <f t="shared" si="55"/>
        <v>17216194.260201436</v>
      </c>
      <c r="N215" s="12">
        <f t="shared" si="56"/>
        <v>1750105.1749705265</v>
      </c>
      <c r="O215" s="12">
        <f t="shared" si="57"/>
        <v>10947830.258335911</v>
      </c>
      <c r="P215" s="12">
        <f t="shared" si="58"/>
        <v>2451290.5937487991</v>
      </c>
      <c r="Q215" s="12">
        <f t="shared" si="59"/>
        <v>22.870970168538999</v>
      </c>
    </row>
    <row r="216" spans="1:17">
      <c r="A216" s="12" t="s">
        <v>993</v>
      </c>
      <c r="B216" s="12" t="s">
        <v>994</v>
      </c>
      <c r="C216" s="12" t="s">
        <v>569</v>
      </c>
      <c r="D216" s="12">
        <v>72764</v>
      </c>
      <c r="E216" s="12">
        <v>22.373556032984599</v>
      </c>
      <c r="F216" s="12">
        <v>3.9316699172775573</v>
      </c>
      <c r="G216" s="12">
        <v>14.802747471424</v>
      </c>
      <c r="H216" s="12">
        <v>2.4636482567173572</v>
      </c>
      <c r="I216" s="12">
        <f t="shared" si="54"/>
        <v>2.0343504303534714E-4</v>
      </c>
      <c r="K216" s="12" t="s">
        <v>993</v>
      </c>
      <c r="L216" s="12">
        <v>72764</v>
      </c>
      <c r="M216" s="12">
        <f t="shared" si="55"/>
        <v>1627989.4311840914</v>
      </c>
      <c r="N216" s="12">
        <f t="shared" si="56"/>
        <v>286084.02986078418</v>
      </c>
      <c r="O216" s="12">
        <f t="shared" si="57"/>
        <v>1077107.1170106959</v>
      </c>
      <c r="P216" s="12">
        <f t="shared" si="58"/>
        <v>179264.90175178178</v>
      </c>
      <c r="Q216" s="12">
        <f t="shared" si="59"/>
        <v>14.802747471424</v>
      </c>
    </row>
    <row r="217" spans="1:17">
      <c r="A217" s="12" t="s">
        <v>995</v>
      </c>
      <c r="B217" s="12" t="s">
        <v>996</v>
      </c>
      <c r="C217" s="12" t="s">
        <v>569</v>
      </c>
      <c r="D217" s="12">
        <v>65740</v>
      </c>
      <c r="E217" s="12">
        <v>26.509972439796307</v>
      </c>
      <c r="F217" s="12">
        <v>1.712388331093367</v>
      </c>
      <c r="G217" s="12">
        <v>15.972115961656</v>
      </c>
      <c r="H217" s="12">
        <v>23.627362637552316</v>
      </c>
      <c r="I217" s="12">
        <f t="shared" si="54"/>
        <v>2.4295886768567083E-4</v>
      </c>
      <c r="K217" s="12" t="s">
        <v>995</v>
      </c>
      <c r="L217" s="12">
        <v>65740</v>
      </c>
      <c r="M217" s="12">
        <f t="shared" si="55"/>
        <v>1742765.5881922091</v>
      </c>
      <c r="N217" s="12">
        <f t="shared" si="56"/>
        <v>112572.40888607794</v>
      </c>
      <c r="O217" s="12">
        <f t="shared" si="57"/>
        <v>1050006.9033192655</v>
      </c>
      <c r="P217" s="12">
        <f t="shared" si="58"/>
        <v>1553262.8197926893</v>
      </c>
      <c r="Q217" s="12">
        <f t="shared" si="59"/>
        <v>15.972115961656</v>
      </c>
    </row>
    <row r="218" spans="1:17">
      <c r="A218" s="12" t="s">
        <v>997</v>
      </c>
      <c r="B218" s="12" t="s">
        <v>998</v>
      </c>
      <c r="C218" s="12" t="s">
        <v>569</v>
      </c>
      <c r="D218" s="12">
        <v>31534</v>
      </c>
      <c r="E218" s="12">
        <v>30.927747292027018</v>
      </c>
      <c r="F218" s="12">
        <v>0.31407772689914287</v>
      </c>
      <c r="G218" s="12">
        <v>186.020408394984</v>
      </c>
      <c r="H218" s="12">
        <v>0.81925692490529656</v>
      </c>
      <c r="I218" s="12">
        <f t="shared" si="54"/>
        <v>5.8990425697654598E-3</v>
      </c>
      <c r="K218" s="12" t="s">
        <v>997</v>
      </c>
      <c r="L218" s="12">
        <v>31534</v>
      </c>
      <c r="M218" s="12">
        <f t="shared" si="55"/>
        <v>975275.58310677996</v>
      </c>
      <c r="N218" s="12">
        <f t="shared" si="56"/>
        <v>9904.1270400375706</v>
      </c>
      <c r="O218" s="12">
        <f t="shared" si="57"/>
        <v>5865967.5583274253</v>
      </c>
      <c r="P218" s="12">
        <f t="shared" si="58"/>
        <v>25834.44786996362</v>
      </c>
      <c r="Q218" s="12">
        <f t="shared" si="59"/>
        <v>186.020408394984</v>
      </c>
    </row>
    <row r="219" spans="1:17">
      <c r="A219" s="12" t="s">
        <v>999</v>
      </c>
      <c r="B219" s="12" t="s">
        <v>1000</v>
      </c>
      <c r="C219" s="12" t="s">
        <v>569</v>
      </c>
      <c r="D219" s="12">
        <v>124810</v>
      </c>
      <c r="E219" s="12">
        <v>14.05099075936401</v>
      </c>
      <c r="F219" s="12">
        <v>4.2662766545047184</v>
      </c>
      <c r="G219" s="12">
        <v>16.032160202937</v>
      </c>
      <c r="H219" s="12">
        <v>2.3158094293164226</v>
      </c>
      <c r="I219" s="12">
        <f t="shared" si="54"/>
        <v>1.284525294682878E-4</v>
      </c>
      <c r="K219" s="12" t="s">
        <v>999</v>
      </c>
      <c r="L219" s="12">
        <v>124810</v>
      </c>
      <c r="M219" s="12">
        <f t="shared" si="55"/>
        <v>1753704.1566762221</v>
      </c>
      <c r="N219" s="12">
        <f t="shared" si="56"/>
        <v>532473.98924873385</v>
      </c>
      <c r="O219" s="12">
        <f t="shared" si="57"/>
        <v>2000973.9149285669</v>
      </c>
      <c r="P219" s="12">
        <f t="shared" si="58"/>
        <v>289036.17487298272</v>
      </c>
      <c r="Q219" s="12">
        <f t="shared" si="59"/>
        <v>16.032160202937</v>
      </c>
    </row>
    <row r="220" spans="1:17">
      <c r="A220" s="12" t="s">
        <v>1001</v>
      </c>
      <c r="B220" s="12" t="s">
        <v>1002</v>
      </c>
      <c r="C220" s="12" t="s">
        <v>569</v>
      </c>
      <c r="D220" s="12">
        <v>57480</v>
      </c>
      <c r="E220" s="12">
        <v>39.356629983328638</v>
      </c>
      <c r="F220" s="12">
        <v>1.9153311466494449</v>
      </c>
      <c r="G220" s="12">
        <v>57.443790470806</v>
      </c>
      <c r="H220" s="12">
        <v>7.8936474589174468</v>
      </c>
      <c r="I220" s="12">
        <f t="shared" si="54"/>
        <v>9.9937004994443278E-4</v>
      </c>
      <c r="K220" s="12" t="s">
        <v>1001</v>
      </c>
      <c r="L220" s="12">
        <v>57480</v>
      </c>
      <c r="M220" s="12">
        <f t="shared" si="55"/>
        <v>2262219.09144173</v>
      </c>
      <c r="N220" s="12">
        <f t="shared" si="56"/>
        <v>110093.23430941009</v>
      </c>
      <c r="O220" s="12">
        <f t="shared" si="57"/>
        <v>3301869.0762619288</v>
      </c>
      <c r="P220" s="12">
        <f t="shared" si="58"/>
        <v>453726.85593857482</v>
      </c>
      <c r="Q220" s="12">
        <f t="shared" si="59"/>
        <v>57.443790470805993</v>
      </c>
    </row>
    <row r="221" spans="1:17">
      <c r="A221" s="12" t="s">
        <v>1003</v>
      </c>
      <c r="B221" s="12" t="s">
        <v>1004</v>
      </c>
      <c r="C221" s="12" t="s">
        <v>569</v>
      </c>
      <c r="D221" s="12">
        <v>54394</v>
      </c>
      <c r="E221" s="12">
        <v>4.2705350278382053</v>
      </c>
      <c r="F221" s="12">
        <v>4.9612905840865791</v>
      </c>
      <c r="G221" s="12">
        <v>16.813992614083002</v>
      </c>
      <c r="H221" s="12">
        <v>1.3635577229240017</v>
      </c>
      <c r="I221" s="12">
        <f t="shared" si="54"/>
        <v>3.0911484013095198E-4</v>
      </c>
      <c r="K221" s="12" t="s">
        <v>1003</v>
      </c>
      <c r="L221" s="12">
        <v>54394</v>
      </c>
      <c r="M221" s="12">
        <f t="shared" si="55"/>
        <v>232291.48230423135</v>
      </c>
      <c r="N221" s="12">
        <f t="shared" si="56"/>
        <v>269864.44003080536</v>
      </c>
      <c r="O221" s="12">
        <f t="shared" si="57"/>
        <v>914580.31425043079</v>
      </c>
      <c r="P221" s="12">
        <f t="shared" si="58"/>
        <v>74169.358780728144</v>
      </c>
      <c r="Q221" s="12">
        <f t="shared" si="59"/>
        <v>16.813992614083002</v>
      </c>
    </row>
    <row r="222" spans="1:17">
      <c r="A222" s="12" t="s">
        <v>1005</v>
      </c>
      <c r="B222" s="12" t="s">
        <v>1006</v>
      </c>
      <c r="C222" s="12" t="s">
        <v>569</v>
      </c>
      <c r="D222" s="12">
        <v>88487</v>
      </c>
      <c r="E222" s="12">
        <v>31.705422228658808</v>
      </c>
      <c r="F222" s="12">
        <v>19.267103279306447</v>
      </c>
      <c r="G222" s="12">
        <v>3.8474332560069997</v>
      </c>
      <c r="H222" s="12">
        <v>1.5204949026032843</v>
      </c>
      <c r="I222" s="12">
        <f t="shared" si="54"/>
        <v>4.3480209025133631E-5</v>
      </c>
      <c r="K222" s="12" t="s">
        <v>1005</v>
      </c>
      <c r="L222" s="12">
        <v>88487</v>
      </c>
      <c r="M222" s="12">
        <f t="shared" si="55"/>
        <v>2805517.6967473319</v>
      </c>
      <c r="N222" s="12">
        <f t="shared" si="56"/>
        <v>1704888.1678759896</v>
      </c>
      <c r="O222" s="12">
        <f t="shared" si="57"/>
        <v>340447.82652429136</v>
      </c>
      <c r="P222" s="12">
        <f t="shared" si="58"/>
        <v>134544.03244665681</v>
      </c>
      <c r="Q222" s="12">
        <f t="shared" si="59"/>
        <v>3.8474332560069997</v>
      </c>
    </row>
    <row r="223" spans="1:17">
      <c r="A223" s="12" t="s">
        <v>1007</v>
      </c>
      <c r="B223" s="12" t="s">
        <v>1008</v>
      </c>
      <c r="C223" s="12" t="s">
        <v>569</v>
      </c>
      <c r="D223" s="12">
        <v>44411</v>
      </c>
      <c r="E223" s="12">
        <v>27.556708150613513</v>
      </c>
      <c r="F223" s="12">
        <v>10.026070930912033</v>
      </c>
      <c r="G223" s="12">
        <v>12.453072777298999</v>
      </c>
      <c r="H223" s="12">
        <v>25.964213299953375</v>
      </c>
      <c r="I223" s="12">
        <f t="shared" si="54"/>
        <v>2.8040514235885253E-4</v>
      </c>
      <c r="K223" s="12" t="s">
        <v>1007</v>
      </c>
      <c r="L223" s="12">
        <v>44411</v>
      </c>
      <c r="M223" s="12">
        <f t="shared" si="55"/>
        <v>1223820.9656768967</v>
      </c>
      <c r="N223" s="12">
        <f t="shared" si="56"/>
        <v>445267.83611273428</v>
      </c>
      <c r="O223" s="12">
        <f t="shared" si="57"/>
        <v>553053.41511262581</v>
      </c>
      <c r="P223" s="12">
        <f t="shared" si="58"/>
        <v>1153096.6768642294</v>
      </c>
      <c r="Q223" s="12">
        <f t="shared" si="59"/>
        <v>12.453072777298999</v>
      </c>
    </row>
    <row r="224" spans="1:17">
      <c r="A224" s="12" t="s">
        <v>1009</v>
      </c>
      <c r="B224" s="12" t="s">
        <v>1010</v>
      </c>
      <c r="C224" s="12" t="s">
        <v>569</v>
      </c>
      <c r="D224" s="12">
        <v>88045</v>
      </c>
      <c r="E224" s="12">
        <v>12.765220303275976</v>
      </c>
      <c r="F224" s="12">
        <v>10.082403722181736</v>
      </c>
      <c r="G224" s="12">
        <v>12.556630094376001</v>
      </c>
      <c r="H224" s="12">
        <v>3.0691011747047181</v>
      </c>
      <c r="I224" s="12">
        <f t="shared" si="54"/>
        <v>1.426160496834119E-4</v>
      </c>
      <c r="K224" s="12" t="s">
        <v>1009</v>
      </c>
      <c r="L224" s="12">
        <v>88045</v>
      </c>
      <c r="M224" s="12">
        <f t="shared" si="55"/>
        <v>1123913.8216019333</v>
      </c>
      <c r="N224" s="12">
        <f t="shared" si="56"/>
        <v>887705.23571949091</v>
      </c>
      <c r="O224" s="12">
        <f t="shared" si="57"/>
        <v>1105548.496659335</v>
      </c>
      <c r="P224" s="12">
        <f t="shared" si="58"/>
        <v>270219.01292687689</v>
      </c>
      <c r="Q224" s="12">
        <f t="shared" si="59"/>
        <v>12.556630094376001</v>
      </c>
    </row>
    <row r="225" spans="1:17">
      <c r="A225" s="12" t="s">
        <v>1011</v>
      </c>
      <c r="B225" s="12" t="s">
        <v>1012</v>
      </c>
      <c r="C225" s="12" t="s">
        <v>569</v>
      </c>
      <c r="D225" s="12">
        <v>99650</v>
      </c>
      <c r="E225" s="12">
        <v>28.653014733749504</v>
      </c>
      <c r="F225" s="12">
        <v>2.7019490840141649</v>
      </c>
      <c r="G225" s="12">
        <v>46.257474198616997</v>
      </c>
      <c r="H225" s="12">
        <v>4.0059349953283485</v>
      </c>
      <c r="I225" s="12">
        <f t="shared" si="54"/>
        <v>4.6419944002626189E-4</v>
      </c>
      <c r="K225" s="12" t="s">
        <v>1011</v>
      </c>
      <c r="L225" s="12">
        <v>99650</v>
      </c>
      <c r="M225" s="12">
        <f t="shared" si="55"/>
        <v>2855272.9182181382</v>
      </c>
      <c r="N225" s="12">
        <f t="shared" si="56"/>
        <v>269249.22622201155</v>
      </c>
      <c r="O225" s="12">
        <f t="shared" si="57"/>
        <v>4609557.303892184</v>
      </c>
      <c r="P225" s="12">
        <f t="shared" si="58"/>
        <v>399191.42228446994</v>
      </c>
      <c r="Q225" s="12">
        <f t="shared" si="59"/>
        <v>46.257474198616997</v>
      </c>
    </row>
    <row r="226" spans="1:17">
      <c r="A226" s="12" t="s">
        <v>1013</v>
      </c>
      <c r="B226" s="12" t="s">
        <v>1014</v>
      </c>
      <c r="C226" s="12" t="s">
        <v>569</v>
      </c>
      <c r="D226" s="12">
        <v>78618</v>
      </c>
      <c r="E226" s="12">
        <v>19.070506412598014</v>
      </c>
      <c r="F226" s="12">
        <v>7.9522200542521295</v>
      </c>
      <c r="G226" s="12">
        <v>32.779722740521997</v>
      </c>
      <c r="H226" s="12">
        <v>4.2242451329621264</v>
      </c>
      <c r="I226" s="12">
        <f t="shared" si="54"/>
        <v>4.1694933400139914E-4</v>
      </c>
      <c r="K226" s="12" t="s">
        <v>1013</v>
      </c>
      <c r="L226" s="12">
        <v>78618</v>
      </c>
      <c r="M226" s="12">
        <f t="shared" si="55"/>
        <v>1499285.0731456308</v>
      </c>
      <c r="N226" s="12">
        <f t="shared" si="56"/>
        <v>625187.63622519397</v>
      </c>
      <c r="O226" s="12">
        <f t="shared" si="57"/>
        <v>2577076.2424143585</v>
      </c>
      <c r="P226" s="12">
        <f t="shared" si="58"/>
        <v>332101.70386321645</v>
      </c>
      <c r="Q226" s="12">
        <f t="shared" si="59"/>
        <v>32.779722740521997</v>
      </c>
    </row>
    <row r="227" spans="1:17">
      <c r="A227" s="12" t="s">
        <v>1015</v>
      </c>
      <c r="B227" s="12" t="s">
        <v>1016</v>
      </c>
      <c r="C227" s="12" t="s">
        <v>569</v>
      </c>
      <c r="D227" s="12">
        <v>85035</v>
      </c>
      <c r="E227" s="12">
        <v>30.820225602932439</v>
      </c>
      <c r="F227" s="12">
        <v>4.566945558207987</v>
      </c>
      <c r="G227" s="12">
        <v>24.982405614569</v>
      </c>
      <c r="H227" s="12">
        <v>1.904775325137517</v>
      </c>
      <c r="I227" s="12">
        <f t="shared" si="54"/>
        <v>2.9378968206701948E-4</v>
      </c>
      <c r="K227" s="12" t="s">
        <v>1015</v>
      </c>
      <c r="L227" s="12">
        <v>85035</v>
      </c>
      <c r="M227" s="12">
        <f t="shared" si="55"/>
        <v>2620797.88414536</v>
      </c>
      <c r="N227" s="12">
        <f t="shared" si="56"/>
        <v>388350.21554221614</v>
      </c>
      <c r="O227" s="12">
        <f t="shared" si="57"/>
        <v>2124378.8614348751</v>
      </c>
      <c r="P227" s="12">
        <f t="shared" si="58"/>
        <v>161972.56977306877</v>
      </c>
      <c r="Q227" s="12">
        <f t="shared" si="59"/>
        <v>24.982405614569</v>
      </c>
    </row>
    <row r="228" spans="1:17">
      <c r="A228" s="12" t="s">
        <v>1017</v>
      </c>
      <c r="B228" s="12" t="s">
        <v>1018</v>
      </c>
      <c r="C228" s="12" t="s">
        <v>569</v>
      </c>
      <c r="D228" s="12">
        <v>114185</v>
      </c>
      <c r="E228" s="12">
        <v>16.81520988008322</v>
      </c>
      <c r="F228" s="12">
        <v>0.90547087021584194</v>
      </c>
      <c r="G228" s="12">
        <v>23.393444436869999</v>
      </c>
      <c r="H228" s="12">
        <v>0.97133706517112128</v>
      </c>
      <c r="I228" s="12">
        <f t="shared" si="54"/>
        <v>2.0487318331540919E-4</v>
      </c>
      <c r="K228" s="12" t="s">
        <v>1017</v>
      </c>
      <c r="L228" s="12">
        <v>114185</v>
      </c>
      <c r="M228" s="12">
        <f t="shared" si="55"/>
        <v>1920044.7401573025</v>
      </c>
      <c r="N228" s="12">
        <f t="shared" si="56"/>
        <v>103391.1913155959</v>
      </c>
      <c r="O228" s="12">
        <f t="shared" si="57"/>
        <v>2671180.4530240009</v>
      </c>
      <c r="P228" s="12">
        <f t="shared" si="58"/>
        <v>110912.12278656449</v>
      </c>
      <c r="Q228" s="12">
        <f t="shared" si="59"/>
        <v>23.393444436869999</v>
      </c>
    </row>
    <row r="229" spans="1:17">
      <c r="A229" s="12" t="s">
        <v>1019</v>
      </c>
      <c r="B229" s="12" t="s">
        <v>1020</v>
      </c>
      <c r="C229" s="12" t="s">
        <v>569</v>
      </c>
      <c r="D229" s="12">
        <v>99127</v>
      </c>
      <c r="E229" s="12">
        <v>19.389411105609895</v>
      </c>
      <c r="F229" s="12">
        <v>1.9429182671269509</v>
      </c>
      <c r="G229" s="12">
        <v>73.942270572007004</v>
      </c>
      <c r="H229" s="12">
        <v>1.8466162707876368</v>
      </c>
      <c r="I229" s="12">
        <f t="shared" si="54"/>
        <v>7.4593471578890717E-4</v>
      </c>
      <c r="K229" s="12" t="s">
        <v>1019</v>
      </c>
      <c r="L229" s="12">
        <v>99127</v>
      </c>
      <c r="M229" s="12">
        <f t="shared" si="55"/>
        <v>1922014.1546657921</v>
      </c>
      <c r="N229" s="12">
        <f t="shared" si="56"/>
        <v>192595.65906549327</v>
      </c>
      <c r="O229" s="12">
        <f t="shared" si="57"/>
        <v>7329675.4549913378</v>
      </c>
      <c r="P229" s="12">
        <f t="shared" si="58"/>
        <v>183049.53107436607</v>
      </c>
      <c r="Q229" s="12">
        <f t="shared" si="59"/>
        <v>73.942270572007004</v>
      </c>
    </row>
    <row r="230" spans="1:17">
      <c r="A230" s="12" t="s">
        <v>1021</v>
      </c>
      <c r="B230" s="12" t="s">
        <v>1022</v>
      </c>
      <c r="C230" s="12" t="s">
        <v>569</v>
      </c>
      <c r="D230" s="12">
        <v>59420</v>
      </c>
      <c r="E230" s="12">
        <v>37.822147652117685</v>
      </c>
      <c r="F230" s="12">
        <v>5.9347228438079407</v>
      </c>
      <c r="G230" s="12">
        <v>8.9463048933650011</v>
      </c>
      <c r="H230" s="12">
        <v>3.3340537447788581</v>
      </c>
      <c r="I230" s="12">
        <f t="shared" si="54"/>
        <v>1.5056049972004377E-4</v>
      </c>
      <c r="K230" s="12" t="s">
        <v>1021</v>
      </c>
      <c r="L230" s="12">
        <v>59420</v>
      </c>
      <c r="M230" s="12">
        <f t="shared" si="55"/>
        <v>2247392.0134888329</v>
      </c>
      <c r="N230" s="12">
        <f t="shared" si="56"/>
        <v>352641.23137906782</v>
      </c>
      <c r="O230" s="12">
        <f t="shared" si="57"/>
        <v>531589.43676374841</v>
      </c>
      <c r="P230" s="12">
        <f t="shared" si="58"/>
        <v>198109.47351475974</v>
      </c>
      <c r="Q230" s="12">
        <f t="shared" si="59"/>
        <v>8.9463048933650011</v>
      </c>
    </row>
    <row r="231" spans="1:17">
      <c r="A231" s="12" t="s">
        <v>1023</v>
      </c>
      <c r="B231" s="12" t="s">
        <v>1024</v>
      </c>
      <c r="C231" s="12" t="s">
        <v>569</v>
      </c>
      <c r="D231" s="12">
        <v>120033</v>
      </c>
      <c r="E231" s="12">
        <v>14.348858214793822</v>
      </c>
      <c r="F231" s="12">
        <v>3.8169954947957123</v>
      </c>
      <c r="G231" s="12">
        <v>14.414263364625999</v>
      </c>
      <c r="H231" s="12">
        <v>3.2451262746139422</v>
      </c>
      <c r="I231" s="12">
        <f t="shared" si="54"/>
        <v>1.2008583776649753E-4</v>
      </c>
      <c r="K231" s="12" t="s">
        <v>1023</v>
      </c>
      <c r="L231" s="12">
        <v>120033</v>
      </c>
      <c r="M231" s="12">
        <f t="shared" si="55"/>
        <v>1722336.4980963469</v>
      </c>
      <c r="N231" s="12">
        <f t="shared" si="56"/>
        <v>458165.42022681376</v>
      </c>
      <c r="O231" s="12">
        <f t="shared" si="57"/>
        <v>1730187.2744461526</v>
      </c>
      <c r="P231" s="12">
        <f t="shared" si="58"/>
        <v>389522.24212073535</v>
      </c>
      <c r="Q231" s="12">
        <f t="shared" si="59"/>
        <v>14.414263364625999</v>
      </c>
    </row>
    <row r="232" spans="1:17">
      <c r="A232" s="12" t="s">
        <v>1025</v>
      </c>
      <c r="B232" s="12" t="s">
        <v>1026</v>
      </c>
      <c r="C232" s="12" t="s">
        <v>569</v>
      </c>
      <c r="D232" s="12">
        <v>85296</v>
      </c>
      <c r="E232" s="12">
        <v>35.050820193504073</v>
      </c>
      <c r="F232" s="12">
        <v>4.2815773398791883</v>
      </c>
      <c r="G232" s="12">
        <v>65.82977982685</v>
      </c>
      <c r="H232" s="12">
        <v>3.3320213543281549</v>
      </c>
      <c r="I232" s="12">
        <f t="shared" si="54"/>
        <v>7.7178038626488934E-4</v>
      </c>
      <c r="K232" s="12" t="s">
        <v>1025</v>
      </c>
      <c r="L232" s="12">
        <v>85296</v>
      </c>
      <c r="M232" s="12">
        <f t="shared" si="55"/>
        <v>2989694.7592251236</v>
      </c>
      <c r="N232" s="12">
        <f t="shared" si="56"/>
        <v>365201.42078233522</v>
      </c>
      <c r="O232" s="12">
        <f t="shared" si="57"/>
        <v>5615016.9001109973</v>
      </c>
      <c r="P232" s="12">
        <f t="shared" si="58"/>
        <v>284208.09343877429</v>
      </c>
      <c r="Q232" s="12">
        <f t="shared" si="59"/>
        <v>65.82977982685</v>
      </c>
    </row>
    <row r="233" spans="1:17">
      <c r="A233" s="12" t="s">
        <v>1027</v>
      </c>
      <c r="B233" s="12" t="s">
        <v>1028</v>
      </c>
      <c r="C233" s="12" t="s">
        <v>569</v>
      </c>
      <c r="D233" s="12">
        <v>85892</v>
      </c>
      <c r="E233" s="12">
        <v>41.757084929725245</v>
      </c>
      <c r="F233" s="12">
        <v>3.7709601291764998</v>
      </c>
      <c r="G233" s="12">
        <v>30.472508322692001</v>
      </c>
      <c r="H233" s="12">
        <v>3.5155494494911723</v>
      </c>
      <c r="I233" s="12">
        <f t="shared" si="54"/>
        <v>3.5477702606403393E-4</v>
      </c>
      <c r="K233" s="12" t="s">
        <v>1027</v>
      </c>
      <c r="L233" s="12">
        <v>85892</v>
      </c>
      <c r="M233" s="12">
        <f t="shared" si="55"/>
        <v>3586599.538783961</v>
      </c>
      <c r="N233" s="12">
        <f t="shared" si="56"/>
        <v>323895.30741522793</v>
      </c>
      <c r="O233" s="12">
        <f t="shared" si="57"/>
        <v>2617344.6848526611</v>
      </c>
      <c r="P233" s="12">
        <f t="shared" si="58"/>
        <v>301957.5733156958</v>
      </c>
      <c r="Q233" s="12">
        <f t="shared" si="59"/>
        <v>30.472508322692001</v>
      </c>
    </row>
    <row r="234" spans="1:17">
      <c r="A234" s="12" t="s">
        <v>1029</v>
      </c>
      <c r="B234" s="12" t="s">
        <v>1030</v>
      </c>
      <c r="C234" s="12" t="s">
        <v>569</v>
      </c>
      <c r="D234" s="12">
        <v>143493</v>
      </c>
      <c r="E234" s="12">
        <v>7.1418714285604672</v>
      </c>
      <c r="F234" s="12">
        <v>15.709676518241242</v>
      </c>
      <c r="G234" s="12">
        <v>6.4792540087349995</v>
      </c>
      <c r="H234" s="12">
        <v>2.3937404487491425</v>
      </c>
      <c r="I234" s="12">
        <f t="shared" si="54"/>
        <v>4.5153798504003674E-5</v>
      </c>
      <c r="K234" s="12" t="s">
        <v>1029</v>
      </c>
      <c r="L234" s="12">
        <v>143493</v>
      </c>
      <c r="M234" s="12">
        <f t="shared" si="55"/>
        <v>1024808.5568984271</v>
      </c>
      <c r="N234" s="12">
        <f t="shared" si="56"/>
        <v>2254228.6126319906</v>
      </c>
      <c r="O234" s="12">
        <f t="shared" si="57"/>
        <v>929727.59547541128</v>
      </c>
      <c r="P234" s="12">
        <f t="shared" si="58"/>
        <v>343484.99821236072</v>
      </c>
      <c r="Q234" s="12">
        <f t="shared" si="59"/>
        <v>6.4792540087349995</v>
      </c>
    </row>
    <row r="235" spans="1:17">
      <c r="A235" s="12" t="s">
        <v>1031</v>
      </c>
      <c r="B235" s="12" t="s">
        <v>1032</v>
      </c>
      <c r="C235" s="12" t="s">
        <v>569</v>
      </c>
      <c r="D235" s="12">
        <v>104802</v>
      </c>
      <c r="E235" s="12">
        <v>12.569504011936591</v>
      </c>
      <c r="F235" s="12">
        <v>5.2656739034355855</v>
      </c>
      <c r="G235" s="12">
        <v>7.3627353257669998</v>
      </c>
      <c r="H235" s="12">
        <v>1.9149229698461634</v>
      </c>
      <c r="I235" s="12">
        <f t="shared" si="54"/>
        <v>7.0253767349544861E-5</v>
      </c>
      <c r="K235" s="12" t="s">
        <v>1031</v>
      </c>
      <c r="L235" s="12">
        <v>104802</v>
      </c>
      <c r="M235" s="12">
        <f t="shared" si="55"/>
        <v>1317309.1594589786</v>
      </c>
      <c r="N235" s="12">
        <f t="shared" si="56"/>
        <v>551853.15642785619</v>
      </c>
      <c r="O235" s="12">
        <f t="shared" si="57"/>
        <v>771629.38761103316</v>
      </c>
      <c r="P235" s="12">
        <f t="shared" si="58"/>
        <v>200687.7570858176</v>
      </c>
      <c r="Q235" s="12">
        <f t="shared" si="59"/>
        <v>7.3627353257670007</v>
      </c>
    </row>
    <row r="236" spans="1:17">
      <c r="A236" s="12" t="s">
        <v>1033</v>
      </c>
      <c r="B236" s="12" t="s">
        <v>1034</v>
      </c>
      <c r="C236" s="12" t="s">
        <v>569</v>
      </c>
      <c r="D236" s="12">
        <v>129759</v>
      </c>
      <c r="E236" s="12">
        <v>6.106716390487259</v>
      </c>
      <c r="F236" s="12">
        <v>22.76780353068332</v>
      </c>
      <c r="G236" s="12">
        <v>5.7744481186860002</v>
      </c>
      <c r="H236" s="12">
        <v>1.8774851883788359</v>
      </c>
      <c r="I236" s="12">
        <f t="shared" si="54"/>
        <v>4.4501330302221812E-5</v>
      </c>
      <c r="K236" s="12" t="s">
        <v>1033</v>
      </c>
      <c r="L236" s="12">
        <v>129759</v>
      </c>
      <c r="M236" s="12">
        <f t="shared" si="55"/>
        <v>792401.41211323626</v>
      </c>
      <c r="N236" s="12">
        <f t="shared" si="56"/>
        <v>2954327.418337937</v>
      </c>
      <c r="O236" s="12">
        <f t="shared" si="57"/>
        <v>749286.61343257665</v>
      </c>
      <c r="P236" s="12">
        <f t="shared" si="58"/>
        <v>243620.60055884937</v>
      </c>
      <c r="Q236" s="12">
        <f t="shared" si="59"/>
        <v>5.7744481186860002</v>
      </c>
    </row>
    <row r="237" spans="1:17">
      <c r="A237" s="12" t="s">
        <v>1035</v>
      </c>
      <c r="B237" s="12" t="s">
        <v>1036</v>
      </c>
      <c r="C237" s="12" t="s">
        <v>569</v>
      </c>
      <c r="D237" s="12">
        <v>188911</v>
      </c>
      <c r="E237" s="12">
        <v>17.749517939661956</v>
      </c>
      <c r="F237" s="12">
        <v>1.9645840644002284</v>
      </c>
      <c r="G237" s="12">
        <v>33.053422029627001</v>
      </c>
      <c r="H237" s="12">
        <v>1.6508873820879775</v>
      </c>
      <c r="I237" s="12">
        <f t="shared" si="54"/>
        <v>1.74968223288358E-4</v>
      </c>
      <c r="K237" s="12" t="s">
        <v>1035</v>
      </c>
      <c r="L237" s="12">
        <v>188911</v>
      </c>
      <c r="M237" s="12">
        <f t="shared" si="55"/>
        <v>3353079.1834994797</v>
      </c>
      <c r="N237" s="12">
        <f t="shared" si="56"/>
        <v>371131.54018991155</v>
      </c>
      <c r="O237" s="12">
        <f t="shared" si="57"/>
        <v>6244155.0090388665</v>
      </c>
      <c r="P237" s="12">
        <f t="shared" si="58"/>
        <v>311870.78623762191</v>
      </c>
      <c r="Q237" s="12">
        <f t="shared" si="59"/>
        <v>33.053422029627001</v>
      </c>
    </row>
    <row r="238" spans="1:17">
      <c r="A238" s="12" t="s">
        <v>1037</v>
      </c>
      <c r="B238" s="12" t="s">
        <v>1038</v>
      </c>
      <c r="C238" s="12" t="s">
        <v>569</v>
      </c>
      <c r="D238" s="12">
        <v>58407</v>
      </c>
      <c r="E238" s="12">
        <v>11.146058426699756</v>
      </c>
      <c r="F238" s="12">
        <v>3.3012931584803109</v>
      </c>
      <c r="G238" s="12">
        <v>24.927465890946998</v>
      </c>
      <c r="H238" s="12">
        <v>1.3271608211230081</v>
      </c>
      <c r="I238" s="12">
        <f t="shared" si="54"/>
        <v>4.267890131482014E-4</v>
      </c>
      <c r="K238" s="12" t="s">
        <v>1037</v>
      </c>
      <c r="L238" s="12">
        <v>58407</v>
      </c>
      <c r="M238" s="12">
        <f t="shared" si="55"/>
        <v>651007.83452825272</v>
      </c>
      <c r="N238" s="12">
        <f t="shared" si="56"/>
        <v>192818.62950735952</v>
      </c>
      <c r="O238" s="12">
        <f t="shared" si="57"/>
        <v>1455938.5002925412</v>
      </c>
      <c r="P238" s="12">
        <f t="shared" si="58"/>
        <v>77515.48207933153</v>
      </c>
      <c r="Q238" s="12">
        <f t="shared" si="59"/>
        <v>24.927465890946998</v>
      </c>
    </row>
    <row r="239" spans="1:17">
      <c r="A239" s="12" t="s">
        <v>1039</v>
      </c>
      <c r="B239" s="12" t="s">
        <v>1040</v>
      </c>
      <c r="C239" s="12" t="s">
        <v>569</v>
      </c>
      <c r="D239" s="12">
        <v>143274</v>
      </c>
      <c r="E239" s="12">
        <v>25.266499553783007</v>
      </c>
      <c r="F239" s="12">
        <v>1.307180434100965</v>
      </c>
      <c r="G239" s="12">
        <v>41.803857105121999</v>
      </c>
      <c r="H239" s="12">
        <v>4.3969394075637309</v>
      </c>
      <c r="I239" s="12">
        <f t="shared" si="54"/>
        <v>2.9177559853931629E-4</v>
      </c>
      <c r="K239" s="12" t="s">
        <v>1039</v>
      </c>
      <c r="L239" s="12">
        <v>143274</v>
      </c>
      <c r="M239" s="12">
        <f t="shared" si="55"/>
        <v>3620032.4570687064</v>
      </c>
      <c r="N239" s="12">
        <f t="shared" si="56"/>
        <v>187284.96951538164</v>
      </c>
      <c r="O239" s="12">
        <f t="shared" si="57"/>
        <v>5989405.8228792492</v>
      </c>
      <c r="P239" s="12">
        <f t="shared" si="58"/>
        <v>629967.09667928598</v>
      </c>
      <c r="Q239" s="12">
        <f t="shared" si="59"/>
        <v>41.803857105121999</v>
      </c>
    </row>
    <row r="240" spans="1:17">
      <c r="A240" s="12" t="s">
        <v>1041</v>
      </c>
      <c r="B240" s="12" t="s">
        <v>1042</v>
      </c>
      <c r="C240" s="12" t="s">
        <v>569</v>
      </c>
      <c r="D240" s="12">
        <v>775753</v>
      </c>
      <c r="E240" s="12">
        <v>36.857400639764634</v>
      </c>
      <c r="F240" s="12">
        <v>12.015283887053291</v>
      </c>
      <c r="G240" s="12">
        <v>8.7652272511990006</v>
      </c>
      <c r="H240" s="12">
        <v>5.138075107878401</v>
      </c>
      <c r="I240" s="12">
        <f t="shared" si="54"/>
        <v>1.1298992399899196E-5</v>
      </c>
      <c r="K240" s="12" t="s">
        <v>1041</v>
      </c>
      <c r="L240" s="12">
        <v>775753</v>
      </c>
      <c r="M240" s="12">
        <f t="shared" si="55"/>
        <v>28592239.118499335</v>
      </c>
      <c r="N240" s="12">
        <f t="shared" si="56"/>
        <v>9320892.5212332513</v>
      </c>
      <c r="O240" s="12">
        <f t="shared" si="57"/>
        <v>6799651.3357993783</v>
      </c>
      <c r="P240" s="12">
        <f t="shared" si="58"/>
        <v>3985877.1791619933</v>
      </c>
      <c r="Q240" s="12">
        <f t="shared" si="59"/>
        <v>8.7652272511990006</v>
      </c>
    </row>
    <row r="241" spans="1:17">
      <c r="A241" s="12" t="s">
        <v>1043</v>
      </c>
      <c r="B241" s="12" t="s">
        <v>1044</v>
      </c>
      <c r="C241" s="12" t="s">
        <v>569</v>
      </c>
      <c r="D241" s="12">
        <v>139839</v>
      </c>
      <c r="E241" s="12">
        <v>37.988188841456108</v>
      </c>
      <c r="F241" s="12">
        <v>0.2415383898476211</v>
      </c>
      <c r="G241" s="12">
        <v>41.173392272794999</v>
      </c>
      <c r="H241" s="12">
        <v>8.7449183814586142</v>
      </c>
      <c r="I241" s="12">
        <f t="shared" si="54"/>
        <v>2.9443425848865479E-4</v>
      </c>
      <c r="K241" s="12" t="s">
        <v>1043</v>
      </c>
      <c r="L241" s="12">
        <v>139839</v>
      </c>
      <c r="M241" s="12">
        <f t="shared" si="55"/>
        <v>5312230.3394003808</v>
      </c>
      <c r="N241" s="12">
        <f t="shared" si="56"/>
        <v>33776.486897901486</v>
      </c>
      <c r="O241" s="12">
        <f t="shared" si="57"/>
        <v>5757646.0020353794</v>
      </c>
      <c r="P241" s="12">
        <f t="shared" si="58"/>
        <v>1222880.6415447912</v>
      </c>
      <c r="Q241" s="12">
        <f t="shared" si="59"/>
        <v>41.173392272794999</v>
      </c>
    </row>
    <row r="242" spans="1:17">
      <c r="A242" s="12" t="s">
        <v>1045</v>
      </c>
      <c r="B242" s="12" t="s">
        <v>1046</v>
      </c>
      <c r="C242" s="12" t="s">
        <v>569</v>
      </c>
      <c r="D242" s="12">
        <v>58539</v>
      </c>
      <c r="E242" s="12">
        <v>16.561378310374366</v>
      </c>
      <c r="I242" s="12">
        <f t="shared" si="54"/>
        <v>0</v>
      </c>
      <c r="K242" s="12" t="s">
        <v>1045</v>
      </c>
      <c r="L242" s="12">
        <v>58539</v>
      </c>
      <c r="M242" s="12">
        <f t="shared" si="55"/>
        <v>969486.52491100505</v>
      </c>
      <c r="N242" s="12">
        <f t="shared" si="56"/>
        <v>0</v>
      </c>
      <c r="O242" s="12">
        <f t="shared" si="57"/>
        <v>0</v>
      </c>
      <c r="P242" s="12">
        <f t="shared" si="58"/>
        <v>0</v>
      </c>
      <c r="Q242" s="12">
        <f t="shared" si="59"/>
        <v>0</v>
      </c>
    </row>
    <row r="243" spans="1:17">
      <c r="A243" s="12" t="s">
        <v>1047</v>
      </c>
      <c r="B243" s="12" t="s">
        <v>1048</v>
      </c>
      <c r="C243" s="12" t="s">
        <v>569</v>
      </c>
      <c r="D243" s="12">
        <v>112167</v>
      </c>
      <c r="E243" s="12">
        <v>9.5466214627175638</v>
      </c>
      <c r="F243" s="12">
        <v>31.693695529355104</v>
      </c>
      <c r="G243" s="12">
        <v>2.409133733884</v>
      </c>
      <c r="H243" s="12">
        <v>15.164961283753348</v>
      </c>
      <c r="I243" s="12">
        <f t="shared" si="54"/>
        <v>2.1478097246819474E-5</v>
      </c>
      <c r="K243" s="12" t="s">
        <v>1047</v>
      </c>
      <c r="L243" s="12">
        <v>112167</v>
      </c>
      <c r="M243" s="12">
        <f t="shared" si="55"/>
        <v>1070815.8896086409</v>
      </c>
      <c r="N243" s="12">
        <f t="shared" si="56"/>
        <v>3554986.7464411738</v>
      </c>
      <c r="O243" s="12">
        <f t="shared" si="57"/>
        <v>270225.30352856661</v>
      </c>
      <c r="P243" s="12">
        <f t="shared" si="58"/>
        <v>1701008.2123147617</v>
      </c>
      <c r="Q243" s="12">
        <f t="shared" si="59"/>
        <v>2.409133733884</v>
      </c>
    </row>
    <row r="244" spans="1:17">
      <c r="A244" s="12" t="s">
        <v>1049</v>
      </c>
      <c r="B244" s="12" t="s">
        <v>1050</v>
      </c>
      <c r="C244" s="12" t="s">
        <v>569</v>
      </c>
      <c r="D244" s="12">
        <v>2536311</v>
      </c>
      <c r="E244" s="12">
        <v>12.634197384401075</v>
      </c>
      <c r="F244" s="12">
        <v>11.456538544283022</v>
      </c>
      <c r="G244" s="12">
        <v>11.739547431822</v>
      </c>
      <c r="H244" s="12">
        <v>2.4612240641996923</v>
      </c>
      <c r="I244" s="12">
        <f t="shared" si="54"/>
        <v>4.6285914589425352E-6</v>
      </c>
      <c r="K244" s="12" t="s">
        <v>1049</v>
      </c>
      <c r="L244" s="12">
        <v>2536311</v>
      </c>
      <c r="M244" s="12">
        <f t="shared" si="55"/>
        <v>32044253.802227676</v>
      </c>
      <c r="N244" s="12">
        <f t="shared" si="56"/>
        <v>29057344.731789015</v>
      </c>
      <c r="O244" s="12">
        <f t="shared" si="57"/>
        <v>29775143.286351889</v>
      </c>
      <c r="P244" s="12">
        <f t="shared" si="58"/>
        <v>6242429.6674943855</v>
      </c>
      <c r="Q244" s="12">
        <f t="shared" si="59"/>
        <v>11.739547431822</v>
      </c>
    </row>
    <row r="245" spans="1:17">
      <c r="A245" s="12" t="s">
        <v>1051</v>
      </c>
      <c r="B245" s="12" t="s">
        <v>1052</v>
      </c>
      <c r="C245" s="12" t="s">
        <v>569</v>
      </c>
      <c r="D245" s="12">
        <v>873437</v>
      </c>
      <c r="E245" s="12">
        <v>18.045598780028932</v>
      </c>
      <c r="F245" s="12">
        <v>0.23408089432199078</v>
      </c>
      <c r="G245" s="12">
        <v>17.107972135135999</v>
      </c>
      <c r="H245" s="12">
        <v>1.1562734796547378</v>
      </c>
      <c r="I245" s="12">
        <f t="shared" si="54"/>
        <v>1.9586956054227148E-5</v>
      </c>
      <c r="K245" s="12" t="s">
        <v>1051</v>
      </c>
      <c r="L245" s="12">
        <v>873437</v>
      </c>
      <c r="M245" s="12">
        <f t="shared" si="55"/>
        <v>15761693.66163213</v>
      </c>
      <c r="N245" s="12">
        <f t="shared" si="56"/>
        <v>204454.91409391665</v>
      </c>
      <c r="O245" s="12">
        <f t="shared" si="57"/>
        <v>14942735.857796781</v>
      </c>
      <c r="P245" s="12">
        <f t="shared" si="58"/>
        <v>1009932.0392491953</v>
      </c>
      <c r="Q245" s="12">
        <f t="shared" si="59"/>
        <v>17.107972135135999</v>
      </c>
    </row>
    <row r="246" spans="1:17">
      <c r="A246" s="12" t="s">
        <v>1053</v>
      </c>
      <c r="B246" s="12" t="s">
        <v>1054</v>
      </c>
      <c r="C246" s="12" t="s">
        <v>569</v>
      </c>
      <c r="D246" s="12">
        <v>268623</v>
      </c>
      <c r="E246" s="12">
        <v>4.5372625895188836</v>
      </c>
      <c r="F246" s="12">
        <v>6.0237364859430826</v>
      </c>
      <c r="G246" s="12">
        <v>6.4859541710049999</v>
      </c>
      <c r="H246" s="12">
        <v>1.7809850159157248</v>
      </c>
      <c r="I246" s="12">
        <f t="shared" si="54"/>
        <v>2.4145192969347377E-5</v>
      </c>
      <c r="K246" s="12" t="s">
        <v>1053</v>
      </c>
      <c r="L246" s="12">
        <v>268623</v>
      </c>
      <c r="M246" s="12">
        <f t="shared" si="55"/>
        <v>1218813.0885843311</v>
      </c>
      <c r="N246" s="12">
        <f t="shared" si="56"/>
        <v>1618114.1660634887</v>
      </c>
      <c r="O246" s="12">
        <f t="shared" si="57"/>
        <v>1742276.4672778761</v>
      </c>
      <c r="P246" s="12">
        <f t="shared" si="58"/>
        <v>478413.53793032974</v>
      </c>
      <c r="Q246" s="12">
        <f t="shared" si="59"/>
        <v>6.4859541710049999</v>
      </c>
    </row>
    <row r="247" spans="1:17">
      <c r="A247" s="12" t="s">
        <v>1055</v>
      </c>
      <c r="B247" s="12" t="s">
        <v>1056</v>
      </c>
      <c r="C247" s="12" t="s">
        <v>569</v>
      </c>
      <c r="D247" s="12">
        <v>262807</v>
      </c>
      <c r="E247" s="12">
        <v>11.816243949655227</v>
      </c>
      <c r="F247" s="12">
        <v>7.5239045876211064</v>
      </c>
      <c r="G247" s="12">
        <v>8.4116611731989988</v>
      </c>
      <c r="H247" s="12">
        <v>1.217658426679318</v>
      </c>
      <c r="I247" s="12">
        <f t="shared" si="54"/>
        <v>3.2006990579394761E-5</v>
      </c>
      <c r="K247" s="12" t="s">
        <v>1055</v>
      </c>
      <c r="L247" s="12">
        <v>262807</v>
      </c>
      <c r="M247" s="12">
        <f t="shared" si="55"/>
        <v>3105391.6236770414</v>
      </c>
      <c r="N247" s="12">
        <f t="shared" si="56"/>
        <v>1977334.7929589401</v>
      </c>
      <c r="O247" s="12">
        <f t="shared" si="57"/>
        <v>2210643.4379449091</v>
      </c>
      <c r="P247" s="12">
        <f t="shared" si="58"/>
        <v>320009.15814031154</v>
      </c>
      <c r="Q247" s="12">
        <f t="shared" si="59"/>
        <v>8.4116611731989988</v>
      </c>
    </row>
    <row r="248" spans="1:17">
      <c r="A248" s="12" t="s">
        <v>1057</v>
      </c>
      <c r="B248" s="12" t="s">
        <v>1058</v>
      </c>
      <c r="C248" s="12" t="s">
        <v>569</v>
      </c>
      <c r="D248" s="12">
        <v>204932</v>
      </c>
      <c r="E248" s="12">
        <v>36.160762314230929</v>
      </c>
      <c r="F248" s="12">
        <v>0.33283474160731447</v>
      </c>
      <c r="G248" s="12">
        <v>30.917528266655996</v>
      </c>
      <c r="H248" s="12">
        <v>4.7859023801821881</v>
      </c>
      <c r="I248" s="12">
        <f t="shared" si="54"/>
        <v>1.5086725482919209E-4</v>
      </c>
      <c r="K248" s="12" t="s">
        <v>1057</v>
      </c>
      <c r="L248" s="12">
        <v>204932</v>
      </c>
      <c r="M248" s="12">
        <f t="shared" si="55"/>
        <v>7410497.3425799729</v>
      </c>
      <c r="N248" s="12">
        <f t="shared" si="56"/>
        <v>68208.489267070167</v>
      </c>
      <c r="O248" s="12">
        <f t="shared" si="57"/>
        <v>6335990.9027423467</v>
      </c>
      <c r="P248" s="12">
        <f t="shared" si="58"/>
        <v>980784.54657549621</v>
      </c>
      <c r="Q248" s="12">
        <f t="shared" si="59"/>
        <v>30.917528266655996</v>
      </c>
    </row>
    <row r="249" spans="1:17">
      <c r="A249" s="12" t="s">
        <v>1059</v>
      </c>
      <c r="B249" s="12" t="s">
        <v>1060</v>
      </c>
      <c r="C249" s="12" t="s">
        <v>569</v>
      </c>
      <c r="D249" s="12">
        <v>101372</v>
      </c>
      <c r="E249" s="12">
        <v>9.3078378872566461</v>
      </c>
      <c r="F249" s="12">
        <v>4.8355899419729207</v>
      </c>
      <c r="G249" s="12">
        <v>11.927024941454999</v>
      </c>
      <c r="H249" s="12">
        <v>1.9201625920867043</v>
      </c>
      <c r="I249" s="12">
        <f t="shared" si="54"/>
        <v>1.1765600897146154E-4</v>
      </c>
      <c r="K249" s="12" t="s">
        <v>1059</v>
      </c>
      <c r="L249" s="12">
        <v>101372</v>
      </c>
      <c r="M249" s="12">
        <f t="shared" si="55"/>
        <v>943554.14230698068</v>
      </c>
      <c r="N249" s="12">
        <f t="shared" si="56"/>
        <v>490193.42359767889</v>
      </c>
      <c r="O249" s="12">
        <f t="shared" si="57"/>
        <v>1209066.3723651762</v>
      </c>
      <c r="P249" s="12">
        <f t="shared" si="58"/>
        <v>194650.72228501338</v>
      </c>
      <c r="Q249" s="12">
        <f t="shared" si="59"/>
        <v>11.927024941454999</v>
      </c>
    </row>
    <row r="250" spans="1:17">
      <c r="A250" s="12" t="s">
        <v>1061</v>
      </c>
      <c r="B250" s="12" t="s">
        <v>1062</v>
      </c>
      <c r="C250" s="12" t="s">
        <v>569</v>
      </c>
      <c r="D250" s="12">
        <v>183942</v>
      </c>
      <c r="E250" s="12">
        <v>20.053440107939739</v>
      </c>
      <c r="F250" s="12">
        <v>26.488016126174017</v>
      </c>
      <c r="G250" s="12">
        <v>1.3813642580309999</v>
      </c>
      <c r="H250" s="12">
        <v>2.9855506768001581</v>
      </c>
      <c r="I250" s="12">
        <f t="shared" si="54"/>
        <v>7.509781659604658E-6</v>
      </c>
      <c r="K250" s="12" t="s">
        <v>1061</v>
      </c>
      <c r="L250" s="12">
        <v>183942</v>
      </c>
      <c r="M250" s="12">
        <f t="shared" si="55"/>
        <v>3688669.8803346516</v>
      </c>
      <c r="N250" s="12">
        <f t="shared" si="56"/>
        <v>4872258.6622807011</v>
      </c>
      <c r="O250" s="12">
        <f t="shared" si="57"/>
        <v>254090.90435073819</v>
      </c>
      <c r="P250" s="12">
        <f t="shared" si="58"/>
        <v>549168.16259197472</v>
      </c>
      <c r="Q250" s="12">
        <f t="shared" si="59"/>
        <v>1.3813642580309999</v>
      </c>
    </row>
    <row r="251" spans="1:17">
      <c r="A251" s="12" t="s">
        <v>1063</v>
      </c>
      <c r="B251" s="12" t="s">
        <v>1064</v>
      </c>
      <c r="C251" s="12" t="s">
        <v>569</v>
      </c>
      <c r="D251" s="12">
        <v>95487</v>
      </c>
      <c r="E251" s="12">
        <v>55.783036587296785</v>
      </c>
      <c r="F251" s="12">
        <v>2.8092619204546684E-2</v>
      </c>
      <c r="G251" s="12">
        <v>94.514960243680008</v>
      </c>
      <c r="H251" s="12">
        <v>42.536632040622884</v>
      </c>
      <c r="I251" s="12">
        <f t="shared" si="54"/>
        <v>9.8982018749861254E-4</v>
      </c>
      <c r="K251" s="12" t="s">
        <v>1063</v>
      </c>
      <c r="L251" s="12">
        <v>95487</v>
      </c>
      <c r="M251" s="12">
        <f t="shared" si="55"/>
        <v>5326554.8146112077</v>
      </c>
      <c r="N251" s="12">
        <f t="shared" si="56"/>
        <v>2682.4799299845495</v>
      </c>
      <c r="O251" s="12">
        <f t="shared" si="57"/>
        <v>9024950.0087882727</v>
      </c>
      <c r="P251" s="12">
        <f t="shared" si="58"/>
        <v>4061695.3836629572</v>
      </c>
      <c r="Q251" s="12">
        <f t="shared" si="59"/>
        <v>94.514960243680022</v>
      </c>
    </row>
    <row r="252" spans="1:17">
      <c r="A252" s="12" t="s">
        <v>1065</v>
      </c>
      <c r="B252" s="12" t="s">
        <v>1066</v>
      </c>
      <c r="C252" s="12" t="s">
        <v>569</v>
      </c>
      <c r="D252" s="12">
        <v>78952</v>
      </c>
      <c r="E252" s="12">
        <v>6.1439134214612947</v>
      </c>
      <c r="F252" s="12">
        <v>3.8799000841000666</v>
      </c>
      <c r="G252" s="12">
        <v>5.7952553686300003</v>
      </c>
      <c r="H252" s="12">
        <v>0.91795512720841466</v>
      </c>
      <c r="I252" s="12">
        <f t="shared" si="54"/>
        <v>7.3402261736624791E-5</v>
      </c>
      <c r="K252" s="12" t="s">
        <v>1065</v>
      </c>
      <c r="L252" s="12">
        <v>78952</v>
      </c>
      <c r="M252" s="12">
        <f t="shared" si="55"/>
        <v>485074.25245121215</v>
      </c>
      <c r="N252" s="12">
        <f t="shared" si="56"/>
        <v>306325.87143986847</v>
      </c>
      <c r="O252" s="12">
        <f t="shared" si="57"/>
        <v>457547.00186407578</v>
      </c>
      <c r="P252" s="12">
        <f t="shared" si="58"/>
        <v>72474.393203358748</v>
      </c>
      <c r="Q252" s="12">
        <f t="shared" si="59"/>
        <v>5.7952553686300003</v>
      </c>
    </row>
    <row r="253" spans="1:17">
      <c r="A253" s="12" t="s">
        <v>1067</v>
      </c>
      <c r="B253" s="12" t="s">
        <v>1068</v>
      </c>
      <c r="C253" s="12" t="s">
        <v>569</v>
      </c>
      <c r="D253" s="12">
        <v>69704</v>
      </c>
      <c r="E253" s="12">
        <v>43.120887495719508</v>
      </c>
      <c r="F253" s="12">
        <v>11.697104418195819</v>
      </c>
      <c r="G253" s="12">
        <v>17.209482691043998</v>
      </c>
      <c r="H253" s="12">
        <v>58.769693461068144</v>
      </c>
      <c r="I253" s="12">
        <f t="shared" si="54"/>
        <v>2.4689376063129805E-4</v>
      </c>
      <c r="K253" s="12" t="s">
        <v>1067</v>
      </c>
      <c r="L253" s="12">
        <v>69704</v>
      </c>
      <c r="M253" s="12">
        <f t="shared" si="55"/>
        <v>3005698.3420016328</v>
      </c>
      <c r="N253" s="12">
        <f t="shared" si="56"/>
        <v>815334.96636592131</v>
      </c>
      <c r="O253" s="12">
        <f t="shared" si="57"/>
        <v>1199569.7814965309</v>
      </c>
      <c r="P253" s="12">
        <f t="shared" si="58"/>
        <v>4096482.7130102939</v>
      </c>
      <c r="Q253" s="12">
        <f t="shared" si="59"/>
        <v>17.209482691043998</v>
      </c>
    </row>
    <row r="254" spans="1:17">
      <c r="A254" s="12" t="s">
        <v>1069</v>
      </c>
      <c r="B254" s="12" t="s">
        <v>1070</v>
      </c>
      <c r="C254" s="12" t="s">
        <v>569</v>
      </c>
      <c r="D254" s="12">
        <v>65981</v>
      </c>
      <c r="E254" s="12">
        <v>43.507270008295471</v>
      </c>
      <c r="F254" s="12">
        <v>24.405663585494793</v>
      </c>
      <c r="G254" s="12">
        <v>20.262058586009999</v>
      </c>
      <c r="H254" s="12">
        <v>85.663453535062501</v>
      </c>
      <c r="I254" s="12">
        <f t="shared" si="54"/>
        <v>3.0708929216001577E-4</v>
      </c>
      <c r="K254" s="12" t="s">
        <v>1069</v>
      </c>
      <c r="L254" s="12">
        <v>65981</v>
      </c>
      <c r="M254" s="12">
        <f t="shared" si="55"/>
        <v>2870653.1824173434</v>
      </c>
      <c r="N254" s="12">
        <f t="shared" si="56"/>
        <v>1610310.089034532</v>
      </c>
      <c r="O254" s="12">
        <f t="shared" si="57"/>
        <v>1336910.8875635257</v>
      </c>
      <c r="P254" s="12">
        <f t="shared" si="58"/>
        <v>5652160.3276969586</v>
      </c>
      <c r="Q254" s="12">
        <f t="shared" si="59"/>
        <v>20.262058586009999</v>
      </c>
    </row>
    <row r="255" spans="1:17">
      <c r="A255" s="12" t="s">
        <v>1071</v>
      </c>
      <c r="B255" s="12" t="s">
        <v>1072</v>
      </c>
      <c r="C255" s="12" t="s">
        <v>569</v>
      </c>
      <c r="D255" s="12">
        <v>58458</v>
      </c>
      <c r="E255" s="12">
        <v>8.2837107448330123</v>
      </c>
      <c r="F255" s="12">
        <v>22.0440446131465</v>
      </c>
      <c r="G255" s="12">
        <v>4.1669287350170006</v>
      </c>
      <c r="H255" s="12">
        <v>1.6971213954591784</v>
      </c>
      <c r="I255" s="12">
        <f t="shared" si="54"/>
        <v>7.1280726932447243E-5</v>
      </c>
      <c r="K255" s="12" t="s">
        <v>1071</v>
      </c>
      <c r="L255" s="12">
        <v>58458</v>
      </c>
      <c r="M255" s="12">
        <f t="shared" si="55"/>
        <v>484249.16272144823</v>
      </c>
      <c r="N255" s="12">
        <f t="shared" si="56"/>
        <v>1288650.759995318</v>
      </c>
      <c r="O255" s="12">
        <f t="shared" si="57"/>
        <v>243590.31999162381</v>
      </c>
      <c r="P255" s="12">
        <f t="shared" si="58"/>
        <v>99210.322535752653</v>
      </c>
      <c r="Q255" s="12">
        <f t="shared" si="59"/>
        <v>4.1669287350170006</v>
      </c>
    </row>
    <row r="256" spans="1:17">
      <c r="A256" s="12" t="s">
        <v>1073</v>
      </c>
      <c r="B256" s="12" t="s">
        <v>1074</v>
      </c>
      <c r="C256" s="12" t="s">
        <v>569</v>
      </c>
      <c r="D256" s="12">
        <v>55639</v>
      </c>
      <c r="E256" s="12">
        <v>3.8966947587282337</v>
      </c>
      <c r="F256" s="12">
        <v>23.166363262669563</v>
      </c>
      <c r="G256" s="12">
        <v>2.7620823737670004</v>
      </c>
      <c r="H256" s="12">
        <v>2.293675304673743</v>
      </c>
      <c r="I256" s="12">
        <f t="shared" si="54"/>
        <v>4.964291906337282E-5</v>
      </c>
      <c r="K256" s="12" t="s">
        <v>1073</v>
      </c>
      <c r="L256" s="12">
        <v>55639</v>
      </c>
      <c r="M256" s="12">
        <f t="shared" si="55"/>
        <v>216808.19968088021</v>
      </c>
      <c r="N256" s="12">
        <f t="shared" si="56"/>
        <v>1288953.2855716718</v>
      </c>
      <c r="O256" s="12">
        <f t="shared" si="57"/>
        <v>153679.50119402213</v>
      </c>
      <c r="P256" s="12">
        <f t="shared" si="58"/>
        <v>127617.80027674239</v>
      </c>
      <c r="Q256" s="12">
        <f t="shared" si="59"/>
        <v>2.7620823737670004</v>
      </c>
    </row>
    <row r="257" spans="1:17">
      <c r="A257" s="12" t="s">
        <v>1075</v>
      </c>
      <c r="B257" s="12" t="s">
        <v>1076</v>
      </c>
      <c r="C257" s="12" t="s">
        <v>569</v>
      </c>
      <c r="D257" s="12">
        <v>51796</v>
      </c>
      <c r="E257" s="12">
        <v>4.6287574923691492</v>
      </c>
      <c r="F257" s="12">
        <v>10.154148257241042</v>
      </c>
      <c r="G257" s="12">
        <v>10.243936878346</v>
      </c>
      <c r="H257" s="12">
        <v>2.2032746065186819</v>
      </c>
      <c r="I257" s="12">
        <f t="shared" si="54"/>
        <v>1.977746713712642E-4</v>
      </c>
      <c r="K257" s="12" t="s">
        <v>1075</v>
      </c>
      <c r="L257" s="12">
        <v>51796</v>
      </c>
      <c r="M257" s="12">
        <f t="shared" si="55"/>
        <v>239751.12307475245</v>
      </c>
      <c r="N257" s="12">
        <f t="shared" si="56"/>
        <v>525944.26313205704</v>
      </c>
      <c r="O257" s="12">
        <f t="shared" si="57"/>
        <v>530594.95455080946</v>
      </c>
      <c r="P257" s="12">
        <f t="shared" si="58"/>
        <v>114120.81151924164</v>
      </c>
      <c r="Q257" s="12">
        <f t="shared" si="59"/>
        <v>10.243936878346</v>
      </c>
    </row>
    <row r="258" spans="1:17">
      <c r="A258" s="12" t="s">
        <v>1077</v>
      </c>
      <c r="B258" s="12" t="s">
        <v>1078</v>
      </c>
      <c r="C258" s="12" t="s">
        <v>569</v>
      </c>
      <c r="D258" s="12">
        <v>118177</v>
      </c>
      <c r="E258" s="12">
        <v>16.835714603787611</v>
      </c>
      <c r="F258" s="12">
        <v>3.7060978237448826E-2</v>
      </c>
      <c r="G258" s="12">
        <v>9.0372309042990011</v>
      </c>
      <c r="H258" s="12">
        <v>1.586341466967865</v>
      </c>
      <c r="I258" s="12">
        <f t="shared" si="54"/>
        <v>7.6471994586924707E-5</v>
      </c>
      <c r="K258" s="12" t="s">
        <v>1077</v>
      </c>
      <c r="L258" s="12">
        <v>118177</v>
      </c>
      <c r="M258" s="12">
        <f t="shared" si="55"/>
        <v>1989594.2447318085</v>
      </c>
      <c r="N258" s="12">
        <f t="shared" si="56"/>
        <v>4379.7552251669895</v>
      </c>
      <c r="O258" s="12">
        <f t="shared" si="57"/>
        <v>1067992.8365773431</v>
      </c>
      <c r="P258" s="12">
        <f t="shared" si="58"/>
        <v>187469.07554186138</v>
      </c>
      <c r="Q258" s="12">
        <f t="shared" si="59"/>
        <v>9.0372309042990011</v>
      </c>
    </row>
    <row r="259" spans="1:17">
      <c r="A259" s="12" t="s">
        <v>1079</v>
      </c>
      <c r="B259" s="12" t="s">
        <v>1080</v>
      </c>
      <c r="C259" s="12" t="s">
        <v>569</v>
      </c>
      <c r="D259" s="12">
        <v>726107</v>
      </c>
      <c r="E259" s="12">
        <v>28.898799513096208</v>
      </c>
      <c r="F259" s="12">
        <v>4.0234630257462882</v>
      </c>
      <c r="G259" s="12">
        <v>25.720275102818</v>
      </c>
      <c r="H259" s="12">
        <v>2.8213432058525867</v>
      </c>
      <c r="I259" s="12">
        <f t="shared" si="54"/>
        <v>3.5422155553958299E-5</v>
      </c>
      <c r="K259" s="12" t="s">
        <v>1079</v>
      </c>
      <c r="L259" s="12">
        <v>726107</v>
      </c>
      <c r="M259" s="12">
        <f t="shared" si="55"/>
        <v>20983620.61805575</v>
      </c>
      <c r="N259" s="12">
        <f t="shared" si="56"/>
        <v>2921464.6672355602</v>
      </c>
      <c r="O259" s="12">
        <f t="shared" si="57"/>
        <v>18675671.79408187</v>
      </c>
      <c r="P259" s="12">
        <f t="shared" si="58"/>
        <v>2048597.0511720041</v>
      </c>
      <c r="Q259" s="12">
        <f t="shared" si="59"/>
        <v>25.720275102817997</v>
      </c>
    </row>
    <row r="260" spans="1:17">
      <c r="A260" s="12" t="s">
        <v>1081</v>
      </c>
      <c r="B260" s="12" t="s">
        <v>1082</v>
      </c>
      <c r="C260" s="12" t="s">
        <v>569</v>
      </c>
      <c r="D260" s="12">
        <v>85783</v>
      </c>
      <c r="E260" s="12">
        <v>30.119033160021129</v>
      </c>
      <c r="F260" s="12">
        <v>3.5593643616671709</v>
      </c>
      <c r="G260" s="12">
        <v>20.196673349216002</v>
      </c>
      <c r="H260" s="12">
        <v>2.3093696861690618</v>
      </c>
      <c r="I260" s="12">
        <f t="shared" si="54"/>
        <v>2.3543911205269112E-4</v>
      </c>
      <c r="K260" s="12" t="s">
        <v>1081</v>
      </c>
      <c r="L260" s="12">
        <v>85783</v>
      </c>
      <c r="M260" s="12">
        <f t="shared" si="55"/>
        <v>2583701.0215660925</v>
      </c>
      <c r="N260" s="12">
        <f t="shared" si="56"/>
        <v>305332.95303689491</v>
      </c>
      <c r="O260" s="12">
        <f t="shared" si="57"/>
        <v>1732531.2299157963</v>
      </c>
      <c r="P260" s="12">
        <f t="shared" si="58"/>
        <v>198104.65978864062</v>
      </c>
      <c r="Q260" s="12">
        <f t="shared" si="59"/>
        <v>20.196673349216002</v>
      </c>
    </row>
    <row r="261" spans="1:17">
      <c r="A261" s="12" t="s">
        <v>1083</v>
      </c>
      <c r="B261" s="12" t="s">
        <v>1084</v>
      </c>
      <c r="C261" s="12" t="s">
        <v>569</v>
      </c>
      <c r="D261" s="12">
        <v>66045</v>
      </c>
      <c r="E261" s="12">
        <v>31.703976676929425</v>
      </c>
      <c r="F261" s="12">
        <v>1.6173185764909392</v>
      </c>
      <c r="G261" s="12">
        <v>11.860391131182</v>
      </c>
      <c r="H261" s="12">
        <v>1.4986221075996358</v>
      </c>
      <c r="I261" s="12">
        <f t="shared" ref="I261:I324" si="60">G261/D261</f>
        <v>1.7958045470788101E-4</v>
      </c>
      <c r="K261" s="12" t="s">
        <v>1083</v>
      </c>
      <c r="L261" s="12">
        <v>66045</v>
      </c>
      <c r="M261" s="12">
        <f t="shared" ref="M261:M324" si="61">E261*$L261</f>
        <v>2093889.1396278038</v>
      </c>
      <c r="N261" s="12">
        <f t="shared" ref="N261:N324" si="62">F261*$L261</f>
        <v>106815.80538434409</v>
      </c>
      <c r="O261" s="12">
        <f t="shared" ref="O261:O324" si="63">G261*$L261</f>
        <v>783319.53225891525</v>
      </c>
      <c r="P261" s="12">
        <f t="shared" ref="P261:P324" si="64">H261*$L261</f>
        <v>98976.497096417937</v>
      </c>
      <c r="Q261" s="12">
        <f t="shared" ref="Q261:Q324" si="65">I261*$L261</f>
        <v>11.860391131182</v>
      </c>
    </row>
    <row r="262" spans="1:17">
      <c r="A262" s="12" t="s">
        <v>1085</v>
      </c>
      <c r="B262" s="12" t="s">
        <v>1086</v>
      </c>
      <c r="C262" s="12" t="s">
        <v>569</v>
      </c>
      <c r="D262" s="12">
        <v>534987</v>
      </c>
      <c r="E262" s="12">
        <v>41.439022122635933</v>
      </c>
      <c r="F262" s="12">
        <v>3.9734975001361175</v>
      </c>
      <c r="G262" s="12">
        <v>163.07679356861999</v>
      </c>
      <c r="H262" s="12">
        <v>2.0334561345576634</v>
      </c>
      <c r="I262" s="12">
        <f t="shared" si="60"/>
        <v>3.0482384351137502E-4</v>
      </c>
      <c r="K262" s="12" t="s">
        <v>1085</v>
      </c>
      <c r="L262" s="12">
        <v>534987</v>
      </c>
      <c r="M262" s="12">
        <f t="shared" si="61"/>
        <v>22169338.128322631</v>
      </c>
      <c r="N262" s="12">
        <f t="shared" si="62"/>
        <v>2125769.5071053212</v>
      </c>
      <c r="O262" s="12">
        <f t="shared" si="63"/>
        <v>87243964.560895309</v>
      </c>
      <c r="P262" s="12">
        <f t="shared" si="64"/>
        <v>1087872.5970586007</v>
      </c>
      <c r="Q262" s="12">
        <f t="shared" si="65"/>
        <v>163.07679356861999</v>
      </c>
    </row>
    <row r="263" spans="1:17">
      <c r="A263" s="12" t="s">
        <v>1087</v>
      </c>
      <c r="B263" s="12" t="s">
        <v>1088</v>
      </c>
      <c r="C263" s="12" t="s">
        <v>569</v>
      </c>
      <c r="D263" s="12">
        <v>358966</v>
      </c>
      <c r="E263" s="12">
        <v>25.213362713863219</v>
      </c>
      <c r="F263" s="12">
        <v>4.5171339563862922</v>
      </c>
      <c r="G263" s="12">
        <v>34.155379643419003</v>
      </c>
      <c r="H263" s="12">
        <v>3.2390951428966028</v>
      </c>
      <c r="I263" s="12">
        <f t="shared" si="60"/>
        <v>9.5149344627120684E-5</v>
      </c>
      <c r="K263" s="12" t="s">
        <v>1087</v>
      </c>
      <c r="L263" s="12">
        <v>358966</v>
      </c>
      <c r="M263" s="12">
        <f t="shared" si="61"/>
        <v>9050739.9599446245</v>
      </c>
      <c r="N263" s="12">
        <f t="shared" si="62"/>
        <v>1621497.5077881617</v>
      </c>
      <c r="O263" s="12">
        <f t="shared" si="63"/>
        <v>12260620.009079546</v>
      </c>
      <c r="P263" s="12">
        <f t="shared" si="64"/>
        <v>1162725.0270650219</v>
      </c>
      <c r="Q263" s="12">
        <f t="shared" si="65"/>
        <v>34.155379643419003</v>
      </c>
    </row>
    <row r="264" spans="1:17">
      <c r="A264" s="12" t="s">
        <v>1089</v>
      </c>
      <c r="B264" s="12" t="s">
        <v>1090</v>
      </c>
      <c r="C264" s="12" t="s">
        <v>569</v>
      </c>
      <c r="D264" s="12">
        <v>114214</v>
      </c>
      <c r="E264" s="12">
        <v>8.1685662800996379</v>
      </c>
      <c r="F264" s="12">
        <v>4.8981887952424481</v>
      </c>
      <c r="G264" s="12">
        <v>13.431036883978999</v>
      </c>
      <c r="H264" s="12">
        <v>4.0471521238834081</v>
      </c>
      <c r="I264" s="12">
        <f t="shared" si="60"/>
        <v>1.1759536382561681E-4</v>
      </c>
      <c r="K264" s="12" t="s">
        <v>1089</v>
      </c>
      <c r="L264" s="12">
        <v>114214</v>
      </c>
      <c r="M264" s="12">
        <f t="shared" si="61"/>
        <v>932964.62911530002</v>
      </c>
      <c r="N264" s="12">
        <f t="shared" si="62"/>
        <v>559441.73505982093</v>
      </c>
      <c r="O264" s="12">
        <f t="shared" si="63"/>
        <v>1534012.4466667774</v>
      </c>
      <c r="P264" s="12">
        <f t="shared" si="64"/>
        <v>462241.43267721956</v>
      </c>
      <c r="Q264" s="12">
        <f t="shared" si="65"/>
        <v>13.431036883978999</v>
      </c>
    </row>
    <row r="265" spans="1:17">
      <c r="A265" s="12" t="s">
        <v>1091</v>
      </c>
      <c r="B265" s="12" t="s">
        <v>1092</v>
      </c>
      <c r="C265" s="12" t="s">
        <v>569</v>
      </c>
      <c r="D265" s="12">
        <v>64092</v>
      </c>
      <c r="E265" s="12">
        <v>34.075321343712467</v>
      </c>
      <c r="F265" s="12">
        <v>9.3177549156456241</v>
      </c>
      <c r="G265" s="12">
        <v>20.913629238098999</v>
      </c>
      <c r="H265" s="12">
        <v>2.4127342357312256</v>
      </c>
      <c r="I265" s="12">
        <f t="shared" si="60"/>
        <v>3.2630639140764837E-4</v>
      </c>
      <c r="K265" s="12" t="s">
        <v>1091</v>
      </c>
      <c r="L265" s="12">
        <v>64092</v>
      </c>
      <c r="M265" s="12">
        <f t="shared" si="61"/>
        <v>2183955.4955612193</v>
      </c>
      <c r="N265" s="12">
        <f t="shared" si="62"/>
        <v>597193.54805355938</v>
      </c>
      <c r="O265" s="12">
        <f t="shared" si="63"/>
        <v>1340396.325128241</v>
      </c>
      <c r="P265" s="12">
        <f t="shared" si="64"/>
        <v>154636.9626364857</v>
      </c>
      <c r="Q265" s="12">
        <f t="shared" si="65"/>
        <v>20.913629238098999</v>
      </c>
    </row>
    <row r="266" spans="1:17">
      <c r="A266" s="12" t="s">
        <v>1093</v>
      </c>
      <c r="B266" s="12" t="s">
        <v>1094</v>
      </c>
      <c r="C266" s="12" t="s">
        <v>569</v>
      </c>
      <c r="D266" s="12">
        <v>185257</v>
      </c>
      <c r="E266" s="12">
        <v>25.794859794286985</v>
      </c>
      <c r="F266" s="12">
        <v>5.0011160437489144</v>
      </c>
      <c r="G266" s="12">
        <v>35.049142446383001</v>
      </c>
      <c r="H266" s="12">
        <v>1.975555431125265</v>
      </c>
      <c r="I266" s="12">
        <f t="shared" si="60"/>
        <v>1.891920005526539E-4</v>
      </c>
      <c r="K266" s="12" t="s">
        <v>1093</v>
      </c>
      <c r="L266" s="12">
        <v>185257</v>
      </c>
      <c r="M266" s="12">
        <f t="shared" si="61"/>
        <v>4778678.3409102242</v>
      </c>
      <c r="N266" s="12">
        <f t="shared" si="62"/>
        <v>926491.75491679262</v>
      </c>
      <c r="O266" s="12">
        <f t="shared" si="63"/>
        <v>6493098.9821895761</v>
      </c>
      <c r="P266" s="12">
        <f t="shared" si="64"/>
        <v>365985.47250397323</v>
      </c>
      <c r="Q266" s="12">
        <f t="shared" si="65"/>
        <v>35.049142446383001</v>
      </c>
    </row>
    <row r="267" spans="1:17">
      <c r="A267" s="12" t="s">
        <v>1095</v>
      </c>
      <c r="B267" s="12" t="s">
        <v>1096</v>
      </c>
      <c r="C267" s="12" t="s">
        <v>569</v>
      </c>
      <c r="D267" s="12">
        <v>123169</v>
      </c>
      <c r="E267" s="12">
        <v>16.352065882306988</v>
      </c>
      <c r="F267" s="12">
        <v>11.599907830561849</v>
      </c>
      <c r="G267" s="12">
        <v>18.635937678499999</v>
      </c>
      <c r="H267" s="12">
        <v>3.1332417156015016</v>
      </c>
      <c r="I267" s="12">
        <f t="shared" si="60"/>
        <v>1.5130379948282441E-4</v>
      </c>
      <c r="K267" s="12" t="s">
        <v>1095</v>
      </c>
      <c r="L267" s="12">
        <v>123169</v>
      </c>
      <c r="M267" s="12">
        <f t="shared" si="61"/>
        <v>2014067.6026578695</v>
      </c>
      <c r="N267" s="12">
        <f t="shared" si="62"/>
        <v>1428749.0475824724</v>
      </c>
      <c r="O267" s="12">
        <f t="shared" si="63"/>
        <v>2295369.8079231665</v>
      </c>
      <c r="P267" s="12">
        <f t="shared" si="64"/>
        <v>385918.24886892136</v>
      </c>
      <c r="Q267" s="12">
        <f t="shared" si="65"/>
        <v>18.635937678499999</v>
      </c>
    </row>
    <row r="268" spans="1:17">
      <c r="A268" s="12" t="s">
        <v>1097</v>
      </c>
      <c r="B268" s="12" t="s">
        <v>16</v>
      </c>
      <c r="C268" s="12" t="s">
        <v>569</v>
      </c>
      <c r="D268" s="12">
        <v>84679</v>
      </c>
      <c r="E268" s="12">
        <v>31.728552190394964</v>
      </c>
      <c r="F268" s="12">
        <v>1.2757058940974959</v>
      </c>
      <c r="G268" s="12">
        <v>41.828519206153999</v>
      </c>
      <c r="H268" s="12">
        <v>5.446519750372973</v>
      </c>
      <c r="I268" s="12">
        <f t="shared" si="60"/>
        <v>4.9396567278964091E-4</v>
      </c>
      <c r="K268" s="12" t="s">
        <v>1097</v>
      </c>
      <c r="L268" s="12">
        <v>84679</v>
      </c>
      <c r="M268" s="12">
        <f t="shared" si="61"/>
        <v>2686742.0709304553</v>
      </c>
      <c r="N268" s="12">
        <f t="shared" si="62"/>
        <v>108025.49940628186</v>
      </c>
      <c r="O268" s="12">
        <f t="shared" si="63"/>
        <v>3541997.1778579145</v>
      </c>
      <c r="P268" s="12">
        <f t="shared" si="64"/>
        <v>461205.84594183299</v>
      </c>
      <c r="Q268" s="12">
        <f t="shared" si="65"/>
        <v>41.828519206154006</v>
      </c>
    </row>
    <row r="269" spans="1:17">
      <c r="A269" s="12" t="s">
        <v>1098</v>
      </c>
      <c r="B269" s="12" t="s">
        <v>1099</v>
      </c>
      <c r="C269" s="12" t="s">
        <v>569</v>
      </c>
      <c r="D269" s="12">
        <v>1693174</v>
      </c>
      <c r="E269" s="12">
        <v>15.560922299334019</v>
      </c>
      <c r="F269" s="12">
        <v>6.2247139259725586</v>
      </c>
      <c r="G269" s="12">
        <v>11.116971733367</v>
      </c>
      <c r="H269" s="12">
        <v>2.5917051505273307</v>
      </c>
      <c r="I269" s="12">
        <f t="shared" si="60"/>
        <v>6.5657585891154721E-6</v>
      </c>
      <c r="K269" s="12" t="s">
        <v>1098</v>
      </c>
      <c r="L269" s="12">
        <v>1693174</v>
      </c>
      <c r="M269" s="12">
        <f t="shared" si="61"/>
        <v>26347349.053252578</v>
      </c>
      <c r="N269" s="12">
        <f t="shared" si="62"/>
        <v>10539523.776894661</v>
      </c>
      <c r="O269" s="12">
        <f t="shared" si="63"/>
        <v>18822967.497671936</v>
      </c>
      <c r="P269" s="12">
        <f t="shared" si="64"/>
        <v>4388207.7765389625</v>
      </c>
      <c r="Q269" s="12">
        <f t="shared" si="65"/>
        <v>11.116971733367</v>
      </c>
    </row>
    <row r="270" spans="1:17">
      <c r="A270" s="12" t="s">
        <v>1100</v>
      </c>
      <c r="B270" s="12" t="s">
        <v>1101</v>
      </c>
      <c r="C270" s="12" t="s">
        <v>569</v>
      </c>
      <c r="D270" s="12">
        <v>116857</v>
      </c>
      <c r="E270" s="12">
        <v>8.9205167001824375</v>
      </c>
      <c r="F270" s="12">
        <v>26.607230971238366</v>
      </c>
      <c r="G270" s="12">
        <v>7.7722814344280007</v>
      </c>
      <c r="H270" s="12">
        <v>4.1974432307267495</v>
      </c>
      <c r="I270" s="12">
        <f t="shared" si="60"/>
        <v>6.6511047129637081E-5</v>
      </c>
      <c r="K270" s="12" t="s">
        <v>1100</v>
      </c>
      <c r="L270" s="12">
        <v>116857</v>
      </c>
      <c r="M270" s="12">
        <f t="shared" si="61"/>
        <v>1042424.8200332191</v>
      </c>
      <c r="N270" s="12">
        <f t="shared" si="62"/>
        <v>3109241.1896060016</v>
      </c>
      <c r="O270" s="12">
        <f t="shared" si="63"/>
        <v>908245.49158295291</v>
      </c>
      <c r="P270" s="12">
        <f t="shared" si="64"/>
        <v>490500.62361303577</v>
      </c>
      <c r="Q270" s="12">
        <f t="shared" si="65"/>
        <v>7.7722814344280007</v>
      </c>
    </row>
    <row r="271" spans="1:17">
      <c r="A271" s="12" t="s">
        <v>1102</v>
      </c>
      <c r="B271" s="12" t="s">
        <v>1103</v>
      </c>
      <c r="C271" s="12" t="s">
        <v>569</v>
      </c>
      <c r="D271" s="12">
        <v>109499</v>
      </c>
      <c r="E271" s="12">
        <v>19.094493633704474</v>
      </c>
      <c r="F271" s="12">
        <v>8.2705756986917169</v>
      </c>
      <c r="G271" s="12">
        <v>19.862980086995002</v>
      </c>
      <c r="H271" s="12">
        <v>2.2837851390171622</v>
      </c>
      <c r="I271" s="12">
        <f t="shared" si="60"/>
        <v>1.81398735029498E-4</v>
      </c>
      <c r="K271" s="12" t="s">
        <v>1102</v>
      </c>
      <c r="L271" s="12">
        <v>109499</v>
      </c>
      <c r="M271" s="12">
        <f t="shared" si="61"/>
        <v>2090827.9583970062</v>
      </c>
      <c r="N271" s="12">
        <f t="shared" si="62"/>
        <v>905619.7684310443</v>
      </c>
      <c r="O271" s="12">
        <f t="shared" si="63"/>
        <v>2174976.4565458656</v>
      </c>
      <c r="P271" s="12">
        <f t="shared" si="64"/>
        <v>250072.18893724025</v>
      </c>
      <c r="Q271" s="12">
        <f t="shared" si="65"/>
        <v>19.862980086995002</v>
      </c>
    </row>
    <row r="272" spans="1:17">
      <c r="A272" s="12" t="s">
        <v>1104</v>
      </c>
      <c r="B272" s="12" t="s">
        <v>1105</v>
      </c>
      <c r="C272" s="12" t="s">
        <v>569</v>
      </c>
      <c r="D272" s="12">
        <v>195863</v>
      </c>
      <c r="E272" s="12">
        <v>1.8964279405036817</v>
      </c>
      <c r="F272" s="12">
        <v>16.575986930016086</v>
      </c>
      <c r="G272" s="12">
        <v>1.4488560446330001</v>
      </c>
      <c r="H272" s="12">
        <v>2.2984355789684585</v>
      </c>
      <c r="I272" s="12">
        <f t="shared" si="60"/>
        <v>7.3972932337041713E-6</v>
      </c>
      <c r="K272" s="12" t="s">
        <v>1104</v>
      </c>
      <c r="L272" s="12">
        <v>195863</v>
      </c>
      <c r="M272" s="12">
        <f t="shared" si="61"/>
        <v>371440.06571087259</v>
      </c>
      <c r="N272" s="12">
        <f t="shared" si="62"/>
        <v>3246622.5280737407</v>
      </c>
      <c r="O272" s="12">
        <f t="shared" si="63"/>
        <v>283777.29146995331</v>
      </c>
      <c r="P272" s="12">
        <f t="shared" si="64"/>
        <v>450178.48780349921</v>
      </c>
      <c r="Q272" s="12">
        <f t="shared" si="65"/>
        <v>1.4488560446330001</v>
      </c>
    </row>
    <row r="273" spans="1:17">
      <c r="A273" s="12" t="s">
        <v>1106</v>
      </c>
      <c r="B273" s="12" t="s">
        <v>1107</v>
      </c>
      <c r="C273" s="12" t="s">
        <v>656</v>
      </c>
      <c r="D273" s="12">
        <v>961105</v>
      </c>
      <c r="E273" s="12">
        <v>9.5558355535541271</v>
      </c>
      <c r="F273" s="12">
        <v>7.0195885068806305</v>
      </c>
      <c r="G273" s="12">
        <v>18.293384754027002</v>
      </c>
      <c r="H273" s="12">
        <v>1.7690316066217928</v>
      </c>
      <c r="I273" s="12">
        <f t="shared" si="60"/>
        <v>1.9033700536389886E-5</v>
      </c>
      <c r="K273" s="12" t="s">
        <v>1106</v>
      </c>
      <c r="L273" s="12">
        <v>961105</v>
      </c>
      <c r="M273" s="12">
        <f t="shared" si="61"/>
        <v>9184161.329698639</v>
      </c>
      <c r="N273" s="12">
        <f t="shared" si="62"/>
        <v>6746561.6119055087</v>
      </c>
      <c r="O273" s="12">
        <f t="shared" si="63"/>
        <v>17581863.554019123</v>
      </c>
      <c r="P273" s="12">
        <f t="shared" si="64"/>
        <v>1700225.1222822382</v>
      </c>
      <c r="Q273" s="12">
        <f t="shared" si="65"/>
        <v>18.293384754027002</v>
      </c>
    </row>
    <row r="274" spans="1:17">
      <c r="A274" s="12" t="s">
        <v>1108</v>
      </c>
      <c r="B274" s="12" t="s">
        <v>1109</v>
      </c>
      <c r="C274" s="12" t="s">
        <v>569</v>
      </c>
      <c r="D274" s="12">
        <v>285329</v>
      </c>
      <c r="E274" s="12">
        <v>9.0539808558834167</v>
      </c>
      <c r="F274" s="12">
        <v>2.1500259296543733</v>
      </c>
      <c r="G274" s="12">
        <v>17.952802065386997</v>
      </c>
      <c r="H274" s="12">
        <v>0.98547724285114924</v>
      </c>
      <c r="I274" s="12">
        <f t="shared" si="60"/>
        <v>6.291965438278968E-5</v>
      </c>
      <c r="K274" s="12" t="s">
        <v>1108</v>
      </c>
      <c r="L274" s="12">
        <v>285329</v>
      </c>
      <c r="M274" s="12">
        <f t="shared" si="61"/>
        <v>2583363.3036283595</v>
      </c>
      <c r="N274" s="12">
        <f t="shared" si="62"/>
        <v>613464.7484823527</v>
      </c>
      <c r="O274" s="12">
        <f t="shared" si="63"/>
        <v>5122455.0605148068</v>
      </c>
      <c r="P274" s="12">
        <f t="shared" si="64"/>
        <v>281185.23622547556</v>
      </c>
      <c r="Q274" s="12">
        <f t="shared" si="65"/>
        <v>17.952802065386997</v>
      </c>
    </row>
    <row r="275" spans="1:17">
      <c r="A275" s="12" t="s">
        <v>1110</v>
      </c>
      <c r="B275" s="12" t="s">
        <v>1111</v>
      </c>
      <c r="C275" s="12" t="s">
        <v>569</v>
      </c>
      <c r="D275" s="12">
        <v>208984</v>
      </c>
      <c r="E275" s="12">
        <v>16.222526140928949</v>
      </c>
      <c r="F275" s="12">
        <v>0.53026072665695134</v>
      </c>
      <c r="G275" s="12">
        <v>20.949120858116</v>
      </c>
      <c r="H275" s="12">
        <v>1.1677383081670769</v>
      </c>
      <c r="I275" s="12">
        <f t="shared" si="60"/>
        <v>1.0024270211172147E-4</v>
      </c>
      <c r="K275" s="12" t="s">
        <v>1110</v>
      </c>
      <c r="L275" s="12">
        <v>208984</v>
      </c>
      <c r="M275" s="12">
        <f t="shared" si="61"/>
        <v>3390248.4030358954</v>
      </c>
      <c r="N275" s="12">
        <f t="shared" si="62"/>
        <v>110816.00769967632</v>
      </c>
      <c r="O275" s="12">
        <f t="shared" si="63"/>
        <v>4378031.0734125143</v>
      </c>
      <c r="P275" s="12">
        <f t="shared" si="64"/>
        <v>244038.6225939884</v>
      </c>
      <c r="Q275" s="12">
        <f t="shared" si="65"/>
        <v>20.949120858116</v>
      </c>
    </row>
    <row r="276" spans="1:17">
      <c r="A276" s="12" t="s">
        <v>1112</v>
      </c>
      <c r="B276" s="12" t="s">
        <v>1113</v>
      </c>
      <c r="C276" s="12" t="s">
        <v>569</v>
      </c>
      <c r="D276" s="12">
        <v>204589</v>
      </c>
      <c r="E276" s="12">
        <v>17.454147626070757</v>
      </c>
      <c r="F276" s="12">
        <v>0.40997770213652351</v>
      </c>
      <c r="G276" s="12">
        <v>13.921446647824</v>
      </c>
      <c r="H276" s="12">
        <v>2.0803178383987682</v>
      </c>
      <c r="I276" s="12">
        <f t="shared" si="60"/>
        <v>6.8045919613586266E-5</v>
      </c>
      <c r="K276" s="12" t="s">
        <v>1112</v>
      </c>
      <c r="L276" s="12">
        <v>204589</v>
      </c>
      <c r="M276" s="12">
        <f t="shared" si="61"/>
        <v>3570926.60867019</v>
      </c>
      <c r="N276" s="12">
        <f t="shared" si="62"/>
        <v>83876.928102409205</v>
      </c>
      <c r="O276" s="12">
        <f t="shared" si="63"/>
        <v>2848174.8482316644</v>
      </c>
      <c r="P276" s="12">
        <f t="shared" si="64"/>
        <v>425610.14624016557</v>
      </c>
      <c r="Q276" s="12">
        <f t="shared" si="65"/>
        <v>13.921446647824</v>
      </c>
    </row>
    <row r="277" spans="1:17">
      <c r="A277" s="12" t="s">
        <v>1114</v>
      </c>
      <c r="B277" s="12" t="s">
        <v>1115</v>
      </c>
      <c r="C277" s="12" t="s">
        <v>569</v>
      </c>
      <c r="D277" s="12">
        <v>179859</v>
      </c>
      <c r="E277" s="12">
        <v>11.908905318849317</v>
      </c>
      <c r="F277" s="12">
        <v>1.0650546919976971</v>
      </c>
      <c r="G277" s="12">
        <v>29.45547412154</v>
      </c>
      <c r="H277" s="12">
        <v>0.7292269119156175</v>
      </c>
      <c r="I277" s="12">
        <f t="shared" si="60"/>
        <v>1.6376980924802205E-4</v>
      </c>
      <c r="K277" s="12" t="s">
        <v>1114</v>
      </c>
      <c r="L277" s="12">
        <v>179859</v>
      </c>
      <c r="M277" s="12">
        <f t="shared" si="61"/>
        <v>2141923.8017429193</v>
      </c>
      <c r="N277" s="12">
        <f t="shared" si="62"/>
        <v>191559.67184801379</v>
      </c>
      <c r="O277" s="12">
        <f t="shared" si="63"/>
        <v>5297832.1200260632</v>
      </c>
      <c r="P277" s="12">
        <f t="shared" si="64"/>
        <v>131158.02315023105</v>
      </c>
      <c r="Q277" s="12">
        <f t="shared" si="65"/>
        <v>29.455474121539996</v>
      </c>
    </row>
    <row r="278" spans="1:17">
      <c r="A278" s="12" t="s">
        <v>1116</v>
      </c>
      <c r="B278" s="12" t="s">
        <v>1117</v>
      </c>
      <c r="C278" s="12" t="s">
        <v>569</v>
      </c>
      <c r="D278" s="12">
        <v>152530</v>
      </c>
      <c r="E278" s="12">
        <v>18.298599312093277</v>
      </c>
      <c r="F278" s="12">
        <v>0.22804803378859637</v>
      </c>
      <c r="G278" s="12">
        <v>18.249955623826999</v>
      </c>
      <c r="H278" s="12">
        <v>1.2106140958138936</v>
      </c>
      <c r="I278" s="12">
        <f t="shared" si="60"/>
        <v>1.1964830278520291E-4</v>
      </c>
      <c r="K278" s="12" t="s">
        <v>1116</v>
      </c>
      <c r="L278" s="12">
        <v>152530</v>
      </c>
      <c r="M278" s="12">
        <f t="shared" si="61"/>
        <v>2791085.3530735876</v>
      </c>
      <c r="N278" s="12">
        <f t="shared" si="62"/>
        <v>34784.1665937746</v>
      </c>
      <c r="O278" s="12">
        <f t="shared" si="63"/>
        <v>2783665.7313023321</v>
      </c>
      <c r="P278" s="12">
        <f t="shared" si="64"/>
        <v>184654.96803449318</v>
      </c>
      <c r="Q278" s="12">
        <f t="shared" si="65"/>
        <v>18.249955623826999</v>
      </c>
    </row>
    <row r="279" spans="1:17">
      <c r="A279" s="12" t="s">
        <v>1118</v>
      </c>
      <c r="B279" s="12" t="s">
        <v>1119</v>
      </c>
      <c r="C279" s="12" t="s">
        <v>569</v>
      </c>
      <c r="D279" s="12">
        <v>141266</v>
      </c>
      <c r="E279" s="12">
        <v>35.99130728878265</v>
      </c>
      <c r="F279" s="12">
        <v>3.4968283037396817</v>
      </c>
      <c r="G279" s="12">
        <v>42.371975337914002</v>
      </c>
      <c r="H279" s="12">
        <v>1.3396130799047952</v>
      </c>
      <c r="I279" s="12">
        <f t="shared" si="60"/>
        <v>2.9994461043643909E-4</v>
      </c>
      <c r="K279" s="12" t="s">
        <v>1118</v>
      </c>
      <c r="L279" s="12">
        <v>141266</v>
      </c>
      <c r="M279" s="12">
        <f t="shared" si="61"/>
        <v>5084348.0154571701</v>
      </c>
      <c r="N279" s="12">
        <f t="shared" si="62"/>
        <v>493982.94715608988</v>
      </c>
      <c r="O279" s="12">
        <f t="shared" si="63"/>
        <v>5985719.4680857593</v>
      </c>
      <c r="P279" s="12">
        <f t="shared" si="64"/>
        <v>189241.78134583079</v>
      </c>
      <c r="Q279" s="12">
        <f t="shared" si="65"/>
        <v>42.371975337914009</v>
      </c>
    </row>
    <row r="280" spans="1:17">
      <c r="A280" s="12" t="s">
        <v>1120</v>
      </c>
      <c r="B280" s="12" t="s">
        <v>1121</v>
      </c>
      <c r="C280" s="12" t="s">
        <v>569</v>
      </c>
      <c r="D280" s="12">
        <v>92347</v>
      </c>
      <c r="E280" s="12">
        <v>20.185264229908714</v>
      </c>
      <c r="F280" s="12">
        <v>5.6754333193339314E-3</v>
      </c>
      <c r="G280" s="12">
        <v>46.333832558012006</v>
      </c>
      <c r="H280" s="12">
        <v>0.94057687128573386</v>
      </c>
      <c r="I280" s="12">
        <f t="shared" si="60"/>
        <v>5.0173619671469577E-4</v>
      </c>
      <c r="K280" s="12" t="s">
        <v>1120</v>
      </c>
      <c r="L280" s="12">
        <v>92347</v>
      </c>
      <c r="M280" s="12">
        <f t="shared" si="61"/>
        <v>1864048.5958393801</v>
      </c>
      <c r="N280" s="12">
        <f t="shared" si="62"/>
        <v>524.10924074053059</v>
      </c>
      <c r="O280" s="12">
        <f t="shared" si="63"/>
        <v>4278790.4352347348</v>
      </c>
      <c r="P280" s="12">
        <f t="shared" si="64"/>
        <v>86859.452332623667</v>
      </c>
      <c r="Q280" s="12">
        <f t="shared" si="65"/>
        <v>46.333832558012013</v>
      </c>
    </row>
    <row r="281" spans="1:17">
      <c r="A281" s="12" t="s">
        <v>1122</v>
      </c>
      <c r="B281" s="12" t="s">
        <v>1123</v>
      </c>
      <c r="C281" s="12" t="s">
        <v>569</v>
      </c>
      <c r="D281" s="12">
        <v>178430</v>
      </c>
      <c r="E281" s="12">
        <v>29.154232158521896</v>
      </c>
      <c r="F281" s="12">
        <v>0.78665617105784424</v>
      </c>
      <c r="G281" s="12">
        <v>59.687710337214</v>
      </c>
      <c r="H281" s="12">
        <v>1.0075038914367394</v>
      </c>
      <c r="I281" s="12">
        <f t="shared" si="60"/>
        <v>3.3451611465120214E-4</v>
      </c>
      <c r="K281" s="12" t="s">
        <v>1122</v>
      </c>
      <c r="L281" s="12">
        <v>178430</v>
      </c>
      <c r="M281" s="12">
        <f t="shared" si="61"/>
        <v>5201989.6440450624</v>
      </c>
      <c r="N281" s="12">
        <f t="shared" si="62"/>
        <v>140363.06060185115</v>
      </c>
      <c r="O281" s="12">
        <f t="shared" si="63"/>
        <v>10650078.155469093</v>
      </c>
      <c r="P281" s="12">
        <f t="shared" si="64"/>
        <v>179768.9193490574</v>
      </c>
      <c r="Q281" s="12">
        <f t="shared" si="65"/>
        <v>59.687710337214</v>
      </c>
    </row>
    <row r="282" spans="1:17">
      <c r="A282" s="12" t="s">
        <v>1124</v>
      </c>
      <c r="B282" s="12" t="s">
        <v>1125</v>
      </c>
      <c r="C282" s="12" t="s">
        <v>569</v>
      </c>
      <c r="D282" s="12">
        <v>171141</v>
      </c>
      <c r="E282" s="12">
        <v>13.597825551511939</v>
      </c>
      <c r="F282" s="12">
        <v>0.99639342258084229</v>
      </c>
      <c r="G282" s="12">
        <v>10.540490570736999</v>
      </c>
      <c r="H282" s="12">
        <v>1.6175274916868394</v>
      </c>
      <c r="I282" s="12">
        <f t="shared" si="60"/>
        <v>6.1589511401341585E-5</v>
      </c>
      <c r="K282" s="12" t="s">
        <v>1124</v>
      </c>
      <c r="L282" s="12">
        <v>171141</v>
      </c>
      <c r="M282" s="12">
        <f t="shared" si="61"/>
        <v>2327145.4627113049</v>
      </c>
      <c r="N282" s="12">
        <f t="shared" si="62"/>
        <v>170523.76673390792</v>
      </c>
      <c r="O282" s="12">
        <f t="shared" si="63"/>
        <v>1803910.0967665007</v>
      </c>
      <c r="P282" s="12">
        <f t="shared" si="64"/>
        <v>276825.27245477738</v>
      </c>
      <c r="Q282" s="12">
        <f t="shared" si="65"/>
        <v>10.540490570737001</v>
      </c>
    </row>
    <row r="283" spans="1:17">
      <c r="A283" s="12" t="s">
        <v>1126</v>
      </c>
      <c r="B283" s="12" t="s">
        <v>1127</v>
      </c>
      <c r="C283" s="12" t="s">
        <v>569</v>
      </c>
      <c r="D283" s="12">
        <v>156582</v>
      </c>
      <c r="E283" s="12">
        <v>12.919700854535915</v>
      </c>
      <c r="F283" s="12">
        <v>3.1020639159577668</v>
      </c>
      <c r="G283" s="12">
        <v>20.281219742339999</v>
      </c>
      <c r="H283" s="12">
        <v>2.6954470212126727</v>
      </c>
      <c r="I283" s="12">
        <f t="shared" si="60"/>
        <v>1.295245924968387E-4</v>
      </c>
      <c r="K283" s="12" t="s">
        <v>1126</v>
      </c>
      <c r="L283" s="12">
        <v>156582</v>
      </c>
      <c r="M283" s="12">
        <f t="shared" si="61"/>
        <v>2022992.5992049426</v>
      </c>
      <c r="N283" s="12">
        <f t="shared" si="62"/>
        <v>485727.37208849902</v>
      </c>
      <c r="O283" s="12">
        <f t="shared" si="63"/>
        <v>3175673.9496950819</v>
      </c>
      <c r="P283" s="12">
        <f t="shared" si="64"/>
        <v>422058.4854755227</v>
      </c>
      <c r="Q283" s="12">
        <f t="shared" si="65"/>
        <v>20.281219742339999</v>
      </c>
    </row>
    <row r="284" spans="1:17">
      <c r="A284" s="12" t="s">
        <v>1128</v>
      </c>
      <c r="B284" s="12" t="s">
        <v>1129</v>
      </c>
      <c r="C284" s="12" t="s">
        <v>569</v>
      </c>
      <c r="D284" s="12">
        <v>155803</v>
      </c>
      <c r="E284" s="12">
        <v>51.474974808879594</v>
      </c>
      <c r="F284" s="12">
        <v>3.4085453672587613</v>
      </c>
      <c r="G284" s="12">
        <v>30.773707333469002</v>
      </c>
      <c r="H284" s="12">
        <v>1.6539054068055181</v>
      </c>
      <c r="I284" s="12">
        <f t="shared" si="60"/>
        <v>1.9751678294685599E-4</v>
      </c>
      <c r="K284" s="12" t="s">
        <v>1128</v>
      </c>
      <c r="L284" s="12">
        <v>155803</v>
      </c>
      <c r="M284" s="12">
        <f t="shared" si="61"/>
        <v>8019955.500147867</v>
      </c>
      <c r="N284" s="12">
        <f t="shared" si="62"/>
        <v>531061.59385501675</v>
      </c>
      <c r="O284" s="12">
        <f t="shared" si="63"/>
        <v>4794635.9236764712</v>
      </c>
      <c r="P284" s="12">
        <f t="shared" si="64"/>
        <v>257683.42409652015</v>
      </c>
      <c r="Q284" s="12">
        <f t="shared" si="65"/>
        <v>30.773707333469002</v>
      </c>
    </row>
    <row r="285" spans="1:17">
      <c r="A285" s="12" t="s">
        <v>1130</v>
      </c>
      <c r="B285" s="12" t="s">
        <v>1131</v>
      </c>
      <c r="C285" s="12" t="s">
        <v>569</v>
      </c>
      <c r="D285" s="12">
        <v>91784</v>
      </c>
      <c r="E285" s="12">
        <v>5.6494744362077061</v>
      </c>
      <c r="F285" s="12">
        <v>4.4495573450707742</v>
      </c>
      <c r="G285" s="12">
        <v>11.057548653255999</v>
      </c>
      <c r="H285" s="12">
        <v>1.9948225525063241</v>
      </c>
      <c r="I285" s="12">
        <f t="shared" si="60"/>
        <v>1.2047359728553995E-4</v>
      </c>
      <c r="K285" s="12" t="s">
        <v>1130</v>
      </c>
      <c r="L285" s="12">
        <v>91784</v>
      </c>
      <c r="M285" s="12">
        <f t="shared" si="61"/>
        <v>518531.36165288807</v>
      </c>
      <c r="N285" s="12">
        <f t="shared" si="62"/>
        <v>408398.17135997594</v>
      </c>
      <c r="O285" s="12">
        <f t="shared" si="63"/>
        <v>1014906.0455904487</v>
      </c>
      <c r="P285" s="12">
        <f t="shared" si="64"/>
        <v>183092.79315924045</v>
      </c>
      <c r="Q285" s="12">
        <f t="shared" si="65"/>
        <v>11.057548653255999</v>
      </c>
    </row>
    <row r="286" spans="1:17">
      <c r="A286" s="12" t="s">
        <v>1132</v>
      </c>
      <c r="B286" s="12" t="s">
        <v>1133</v>
      </c>
      <c r="C286" s="12" t="s">
        <v>569</v>
      </c>
      <c r="D286" s="12">
        <v>95516</v>
      </c>
      <c r="E286" s="12">
        <v>6.7881322685999015</v>
      </c>
      <c r="F286" s="12">
        <v>2.9567846307235435</v>
      </c>
      <c r="G286" s="12">
        <v>8.6037766781619993</v>
      </c>
      <c r="H286" s="12">
        <v>1.6707240760335254</v>
      </c>
      <c r="I286" s="12">
        <f t="shared" si="60"/>
        <v>9.0076810986243136E-5</v>
      </c>
      <c r="K286" s="12" t="s">
        <v>1132</v>
      </c>
      <c r="L286" s="12">
        <v>95516</v>
      </c>
      <c r="M286" s="12">
        <f t="shared" si="61"/>
        <v>648375.24176758819</v>
      </c>
      <c r="N286" s="12">
        <f t="shared" si="62"/>
        <v>282420.24078818999</v>
      </c>
      <c r="O286" s="12">
        <f t="shared" si="63"/>
        <v>821798.33319132158</v>
      </c>
      <c r="P286" s="12">
        <f t="shared" si="64"/>
        <v>159580.88084641821</v>
      </c>
      <c r="Q286" s="12">
        <f t="shared" si="65"/>
        <v>8.6037766781619993</v>
      </c>
    </row>
    <row r="287" spans="1:17">
      <c r="A287" s="12" t="s">
        <v>1134</v>
      </c>
      <c r="B287" s="12" t="s">
        <v>1135</v>
      </c>
      <c r="C287" s="12" t="s">
        <v>569</v>
      </c>
      <c r="D287" s="12">
        <v>84599</v>
      </c>
      <c r="E287" s="12">
        <v>37.50389956506703</v>
      </c>
      <c r="F287" s="12">
        <v>0.31866048381570228</v>
      </c>
      <c r="G287" s="12">
        <v>28.079684587676002</v>
      </c>
      <c r="H287" s="12">
        <v>6.2137478939297353</v>
      </c>
      <c r="I287" s="12">
        <f t="shared" si="60"/>
        <v>3.3191508868516182E-4</v>
      </c>
      <c r="K287" s="12" t="s">
        <v>1134</v>
      </c>
      <c r="L287" s="12">
        <v>84599</v>
      </c>
      <c r="M287" s="12">
        <f t="shared" si="61"/>
        <v>3172792.3993051057</v>
      </c>
      <c r="N287" s="12">
        <f t="shared" si="62"/>
        <v>26958.358270324596</v>
      </c>
      <c r="O287" s="12">
        <f t="shared" si="63"/>
        <v>2375513.2364328019</v>
      </c>
      <c r="P287" s="12">
        <f t="shared" si="64"/>
        <v>525676.85807856172</v>
      </c>
      <c r="Q287" s="12">
        <f t="shared" si="65"/>
        <v>28.079684587676006</v>
      </c>
    </row>
    <row r="288" spans="1:17">
      <c r="A288" s="12" t="s">
        <v>1136</v>
      </c>
      <c r="B288" s="12" t="s">
        <v>1137</v>
      </c>
      <c r="C288" s="12" t="s">
        <v>569</v>
      </c>
      <c r="D288" s="12">
        <v>77577</v>
      </c>
      <c r="E288" s="12">
        <v>7.9585139972633323</v>
      </c>
      <c r="F288" s="12">
        <v>3.8955662220382181</v>
      </c>
      <c r="G288" s="12">
        <v>18.509795205444998</v>
      </c>
      <c r="H288" s="12">
        <v>0.97728548070416688</v>
      </c>
      <c r="I288" s="12">
        <f t="shared" si="60"/>
        <v>2.3859900750795981E-4</v>
      </c>
      <c r="K288" s="12" t="s">
        <v>1136</v>
      </c>
      <c r="L288" s="12">
        <v>77577</v>
      </c>
      <c r="M288" s="12">
        <f t="shared" si="61"/>
        <v>617397.64036569756</v>
      </c>
      <c r="N288" s="12">
        <f t="shared" si="62"/>
        <v>302206.34080705885</v>
      </c>
      <c r="O288" s="12">
        <f t="shared" si="63"/>
        <v>1435934.3826528066</v>
      </c>
      <c r="P288" s="12">
        <f t="shared" si="64"/>
        <v>75814.875736587157</v>
      </c>
      <c r="Q288" s="12">
        <f t="shared" si="65"/>
        <v>18.509795205444998</v>
      </c>
    </row>
    <row r="289" spans="1:17">
      <c r="A289" s="12" t="s">
        <v>1138</v>
      </c>
      <c r="B289" s="12" t="s">
        <v>1139</v>
      </c>
      <c r="C289" s="12" t="s">
        <v>569</v>
      </c>
      <c r="D289" s="12">
        <v>73870</v>
      </c>
      <c r="E289" s="12">
        <v>16.49018150063575</v>
      </c>
      <c r="F289" s="12">
        <v>19.745302923741587</v>
      </c>
      <c r="G289" s="12">
        <v>11.337614143771001</v>
      </c>
      <c r="H289" s="12">
        <v>1.5888004241371751</v>
      </c>
      <c r="I289" s="12">
        <f t="shared" si="60"/>
        <v>1.5348063007677E-4</v>
      </c>
      <c r="K289" s="12" t="s">
        <v>1138</v>
      </c>
      <c r="L289" s="12">
        <v>73870</v>
      </c>
      <c r="M289" s="12">
        <f t="shared" si="61"/>
        <v>1218129.7074519629</v>
      </c>
      <c r="N289" s="12">
        <f t="shared" si="62"/>
        <v>1458585.526976791</v>
      </c>
      <c r="O289" s="12">
        <f t="shared" si="63"/>
        <v>837509.55680036382</v>
      </c>
      <c r="P289" s="12">
        <f t="shared" si="64"/>
        <v>117364.68733101313</v>
      </c>
      <c r="Q289" s="12">
        <f t="shared" si="65"/>
        <v>11.337614143771001</v>
      </c>
    </row>
    <row r="290" spans="1:17">
      <c r="A290" s="12" t="s">
        <v>1140</v>
      </c>
      <c r="B290" s="12" t="s">
        <v>1141</v>
      </c>
      <c r="C290" s="12" t="s">
        <v>569</v>
      </c>
      <c r="D290" s="12">
        <v>65910</v>
      </c>
      <c r="E290" s="12">
        <v>22.239138535072108</v>
      </c>
      <c r="F290" s="12">
        <v>0.7045827735482908</v>
      </c>
      <c r="G290" s="12">
        <v>27.104302564655001</v>
      </c>
      <c r="H290" s="12">
        <v>26.485406309542885</v>
      </c>
      <c r="I290" s="12">
        <f t="shared" si="60"/>
        <v>4.1123202191860114E-4</v>
      </c>
      <c r="K290" s="12" t="s">
        <v>1140</v>
      </c>
      <c r="L290" s="12">
        <v>65910</v>
      </c>
      <c r="M290" s="12">
        <f t="shared" si="61"/>
        <v>1465781.6208466026</v>
      </c>
      <c r="N290" s="12">
        <f t="shared" si="62"/>
        <v>46439.050604567848</v>
      </c>
      <c r="O290" s="12">
        <f t="shared" si="63"/>
        <v>1786444.5820364112</v>
      </c>
      <c r="P290" s="12">
        <f t="shared" si="64"/>
        <v>1745653.1298619716</v>
      </c>
      <c r="Q290" s="12">
        <f t="shared" si="65"/>
        <v>27.104302564655001</v>
      </c>
    </row>
    <row r="291" spans="1:17">
      <c r="A291" s="12" t="s">
        <v>1142</v>
      </c>
      <c r="B291" s="12" t="s">
        <v>1143</v>
      </c>
      <c r="C291" s="12" t="s">
        <v>569</v>
      </c>
      <c r="D291" s="12">
        <v>71311</v>
      </c>
      <c r="E291" s="12">
        <v>4.62438288837755</v>
      </c>
      <c r="F291" s="12">
        <v>4.1861167554506018</v>
      </c>
      <c r="G291" s="12">
        <v>33.715834164970005</v>
      </c>
      <c r="H291" s="12">
        <v>1.8354523606443762</v>
      </c>
      <c r="I291" s="12">
        <f t="shared" si="60"/>
        <v>4.7279990695643035E-4</v>
      </c>
      <c r="K291" s="12" t="s">
        <v>1142</v>
      </c>
      <c r="L291" s="12">
        <v>71311</v>
      </c>
      <c r="M291" s="12">
        <f t="shared" si="61"/>
        <v>329769.36815309146</v>
      </c>
      <c r="N291" s="12">
        <f t="shared" si="62"/>
        <v>298516.17194793787</v>
      </c>
      <c r="O291" s="12">
        <f t="shared" si="63"/>
        <v>2404309.8501381762</v>
      </c>
      <c r="P291" s="12">
        <f t="shared" si="64"/>
        <v>130887.94328991111</v>
      </c>
      <c r="Q291" s="12">
        <f t="shared" si="65"/>
        <v>33.715834164970005</v>
      </c>
    </row>
    <row r="292" spans="1:17">
      <c r="A292" s="12" t="s">
        <v>1144</v>
      </c>
      <c r="B292" s="12" t="s">
        <v>1145</v>
      </c>
      <c r="C292" s="12" t="s">
        <v>569</v>
      </c>
      <c r="D292" s="12">
        <v>66037</v>
      </c>
      <c r="E292" s="12">
        <v>20.208766920174465</v>
      </c>
      <c r="F292" s="12">
        <v>1.1125546943834654</v>
      </c>
      <c r="G292" s="12">
        <v>27.720150343301</v>
      </c>
      <c r="H292" s="12">
        <v>0.74688105015802531</v>
      </c>
      <c r="I292" s="12">
        <f t="shared" si="60"/>
        <v>4.1976695403033148E-4</v>
      </c>
      <c r="K292" s="12" t="s">
        <v>1144</v>
      </c>
      <c r="L292" s="12">
        <v>66037</v>
      </c>
      <c r="M292" s="12">
        <f t="shared" si="61"/>
        <v>1334526.3411075613</v>
      </c>
      <c r="N292" s="12">
        <f t="shared" si="62"/>
        <v>73469.774353000903</v>
      </c>
      <c r="O292" s="12">
        <f t="shared" si="63"/>
        <v>1830555.5682205681</v>
      </c>
      <c r="P292" s="12">
        <f t="shared" si="64"/>
        <v>49321.783909285514</v>
      </c>
      <c r="Q292" s="12">
        <f t="shared" si="65"/>
        <v>27.720150343301</v>
      </c>
    </row>
    <row r="293" spans="1:17">
      <c r="A293" s="12" t="s">
        <v>1146</v>
      </c>
      <c r="B293" s="12" t="s">
        <v>1147</v>
      </c>
      <c r="C293" s="12" t="s">
        <v>569</v>
      </c>
      <c r="D293" s="12">
        <v>69557</v>
      </c>
      <c r="E293" s="12">
        <v>8.5305888854840219</v>
      </c>
      <c r="F293" s="12">
        <v>0.11652361734780878</v>
      </c>
      <c r="G293" s="12">
        <v>11.886651477862999</v>
      </c>
      <c r="H293" s="12">
        <v>0.93697698380859074</v>
      </c>
      <c r="I293" s="12">
        <f t="shared" si="60"/>
        <v>1.7089080147020429E-4</v>
      </c>
      <c r="K293" s="12" t="s">
        <v>1146</v>
      </c>
      <c r="L293" s="12">
        <v>69557</v>
      </c>
      <c r="M293" s="12">
        <f t="shared" si="61"/>
        <v>593362.17110761208</v>
      </c>
      <c r="N293" s="12">
        <f t="shared" si="62"/>
        <v>8105.0332518615351</v>
      </c>
      <c r="O293" s="12">
        <f t="shared" si="63"/>
        <v>826799.81684571668</v>
      </c>
      <c r="P293" s="12">
        <f t="shared" si="64"/>
        <v>65173.308062774144</v>
      </c>
      <c r="Q293" s="12">
        <f t="shared" si="65"/>
        <v>11.886651477862999</v>
      </c>
    </row>
    <row r="294" spans="1:17">
      <c r="A294" s="12" t="s">
        <v>1148</v>
      </c>
      <c r="B294" s="12" t="s">
        <v>1149</v>
      </c>
      <c r="C294" s="12" t="s">
        <v>569</v>
      </c>
      <c r="D294" s="12">
        <v>65884</v>
      </c>
      <c r="E294" s="12">
        <v>7.5527138611981739</v>
      </c>
      <c r="F294" s="12">
        <v>0.8854601056435919</v>
      </c>
      <c r="G294" s="12">
        <v>13.946334708652</v>
      </c>
      <c r="H294" s="12">
        <v>0.76526571767676865</v>
      </c>
      <c r="I294" s="12">
        <f t="shared" si="60"/>
        <v>2.1168014553840081E-4</v>
      </c>
      <c r="K294" s="12" t="s">
        <v>1148</v>
      </c>
      <c r="L294" s="12">
        <v>65884</v>
      </c>
      <c r="M294" s="12">
        <f t="shared" si="61"/>
        <v>497603.00003118051</v>
      </c>
      <c r="N294" s="12">
        <f t="shared" si="62"/>
        <v>58337.653600222409</v>
      </c>
      <c r="O294" s="12">
        <f t="shared" si="63"/>
        <v>918840.31594482833</v>
      </c>
      <c r="P294" s="12">
        <f t="shared" si="64"/>
        <v>50418.766543416226</v>
      </c>
      <c r="Q294" s="12">
        <f t="shared" si="65"/>
        <v>13.946334708652</v>
      </c>
    </row>
    <row r="295" spans="1:17">
      <c r="A295" s="12" t="s">
        <v>1150</v>
      </c>
      <c r="B295" s="12" t="s">
        <v>1151</v>
      </c>
      <c r="C295" s="12" t="s">
        <v>569</v>
      </c>
      <c r="D295" s="12">
        <v>47061</v>
      </c>
      <c r="E295" s="12">
        <v>4.6238818480324602</v>
      </c>
      <c r="F295" s="12">
        <v>3.1785699533231444</v>
      </c>
      <c r="G295" s="12">
        <v>13.275342814318998</v>
      </c>
      <c r="H295" s="12">
        <v>0.93036158178440076</v>
      </c>
      <c r="I295" s="12">
        <f t="shared" si="60"/>
        <v>2.8208798823482284E-4</v>
      </c>
      <c r="K295" s="12" t="s">
        <v>1150</v>
      </c>
      <c r="L295" s="12">
        <v>47061</v>
      </c>
      <c r="M295" s="12">
        <f t="shared" si="61"/>
        <v>217604.50365025562</v>
      </c>
      <c r="N295" s="12">
        <f t="shared" si="62"/>
        <v>149586.68057334051</v>
      </c>
      <c r="O295" s="12">
        <f t="shared" si="63"/>
        <v>624750.90818466642</v>
      </c>
      <c r="P295" s="12">
        <f t="shared" si="64"/>
        <v>43783.746400355682</v>
      </c>
      <c r="Q295" s="12">
        <f t="shared" si="65"/>
        <v>13.275342814318998</v>
      </c>
    </row>
    <row r="296" spans="1:17">
      <c r="A296" s="12" t="s">
        <v>1152</v>
      </c>
      <c r="B296" s="12" t="s">
        <v>1153</v>
      </c>
      <c r="C296" s="12" t="s">
        <v>569</v>
      </c>
      <c r="D296" s="12">
        <v>147240</v>
      </c>
      <c r="E296" s="12">
        <v>9.7623790111639135</v>
      </c>
      <c r="F296" s="12">
        <v>0.41059317744711005</v>
      </c>
      <c r="G296" s="12">
        <v>20.233765310424999</v>
      </c>
      <c r="H296" s="12">
        <v>1.0153791168811113</v>
      </c>
      <c r="I296" s="12">
        <f t="shared" si="60"/>
        <v>1.3742030229845829E-4</v>
      </c>
      <c r="K296" s="12" t="s">
        <v>1152</v>
      </c>
      <c r="L296" s="12">
        <v>147240</v>
      </c>
      <c r="M296" s="12">
        <f t="shared" si="61"/>
        <v>1437412.6856037746</v>
      </c>
      <c r="N296" s="12">
        <f t="shared" si="62"/>
        <v>60455.73944731248</v>
      </c>
      <c r="O296" s="12">
        <f t="shared" si="63"/>
        <v>2979219.6043069768</v>
      </c>
      <c r="P296" s="12">
        <f t="shared" si="64"/>
        <v>149504.42116957481</v>
      </c>
      <c r="Q296" s="12">
        <f t="shared" si="65"/>
        <v>20.233765310424999</v>
      </c>
    </row>
    <row r="297" spans="1:17">
      <c r="A297" s="12" t="s">
        <v>1154</v>
      </c>
      <c r="B297" s="12" t="s">
        <v>1155</v>
      </c>
      <c r="C297" s="12" t="s">
        <v>569</v>
      </c>
      <c r="D297" s="12">
        <v>134430</v>
      </c>
      <c r="E297" s="12">
        <v>10.257948345088943</v>
      </c>
      <c r="F297" s="12">
        <v>0.48384056301447331</v>
      </c>
      <c r="G297" s="12">
        <v>26.296588799936998</v>
      </c>
      <c r="H297" s="12">
        <v>1.2110160085511279</v>
      </c>
      <c r="I297" s="12">
        <f t="shared" si="60"/>
        <v>1.9561547868732424E-4</v>
      </c>
      <c r="K297" s="12" t="s">
        <v>1154</v>
      </c>
      <c r="L297" s="12">
        <v>134430</v>
      </c>
      <c r="M297" s="12">
        <f t="shared" si="61"/>
        <v>1378975.9960303067</v>
      </c>
      <c r="N297" s="12">
        <f t="shared" si="62"/>
        <v>65042.686886035648</v>
      </c>
      <c r="O297" s="12">
        <f t="shared" si="63"/>
        <v>3535050.4323755307</v>
      </c>
      <c r="P297" s="12">
        <f t="shared" si="64"/>
        <v>162796.88202952812</v>
      </c>
      <c r="Q297" s="12">
        <f t="shared" si="65"/>
        <v>26.296588799936998</v>
      </c>
    </row>
    <row r="298" spans="1:17">
      <c r="A298" s="12" t="s">
        <v>1156</v>
      </c>
      <c r="B298" s="12" t="s">
        <v>1157</v>
      </c>
      <c r="C298" s="12" t="s">
        <v>569</v>
      </c>
      <c r="D298" s="12">
        <v>135410</v>
      </c>
      <c r="E298" s="12">
        <v>12.268424104792743</v>
      </c>
      <c r="F298" s="12">
        <v>0.67849303827447949</v>
      </c>
      <c r="G298" s="12">
        <v>21.525386649110999</v>
      </c>
      <c r="H298" s="12">
        <v>1.5550527095759945</v>
      </c>
      <c r="I298" s="12">
        <f t="shared" si="60"/>
        <v>1.5896452735478177E-4</v>
      </c>
      <c r="K298" s="12" t="s">
        <v>1156</v>
      </c>
      <c r="L298" s="12">
        <v>135410</v>
      </c>
      <c r="M298" s="12">
        <f t="shared" si="61"/>
        <v>1661267.3080299853</v>
      </c>
      <c r="N298" s="12">
        <f t="shared" si="62"/>
        <v>91874.742312747272</v>
      </c>
      <c r="O298" s="12">
        <f t="shared" si="63"/>
        <v>2914752.6061561205</v>
      </c>
      <c r="P298" s="12">
        <f t="shared" si="64"/>
        <v>210569.68740368541</v>
      </c>
      <c r="Q298" s="12">
        <f t="shared" si="65"/>
        <v>21.525386649110999</v>
      </c>
    </row>
    <row r="299" spans="1:17">
      <c r="A299" s="12" t="s">
        <v>1158</v>
      </c>
      <c r="B299" s="12" t="s">
        <v>1159</v>
      </c>
      <c r="C299" s="12" t="s">
        <v>569</v>
      </c>
      <c r="D299" s="12">
        <v>119031</v>
      </c>
      <c r="E299" s="12">
        <v>7.6699420920763135</v>
      </c>
      <c r="F299" s="12">
        <v>2.8442563344146028</v>
      </c>
      <c r="G299" s="12">
        <v>13.729705214136999</v>
      </c>
      <c r="H299" s="12">
        <v>1.3828162465944374</v>
      </c>
      <c r="I299" s="12">
        <f t="shared" si="60"/>
        <v>1.1534562604814711E-4</v>
      </c>
      <c r="K299" s="12" t="s">
        <v>1158</v>
      </c>
      <c r="L299" s="12">
        <v>119031</v>
      </c>
      <c r="M299" s="12">
        <f t="shared" si="61"/>
        <v>912960.87716193567</v>
      </c>
      <c r="N299" s="12">
        <f t="shared" si="62"/>
        <v>338554.67574170459</v>
      </c>
      <c r="O299" s="12">
        <f t="shared" si="63"/>
        <v>1634260.5413439411</v>
      </c>
      <c r="P299" s="12">
        <f t="shared" si="64"/>
        <v>164598.00064838247</v>
      </c>
      <c r="Q299" s="12">
        <f t="shared" si="65"/>
        <v>13.729705214136999</v>
      </c>
    </row>
    <row r="300" spans="1:17">
      <c r="A300" s="12" t="s">
        <v>1160</v>
      </c>
      <c r="B300" s="12" t="s">
        <v>1161</v>
      </c>
      <c r="C300" s="12" t="s">
        <v>569</v>
      </c>
      <c r="D300" s="12">
        <v>116160</v>
      </c>
      <c r="E300" s="12">
        <v>13.747569397454171</v>
      </c>
      <c r="F300" s="12">
        <v>0.41921730224138343</v>
      </c>
      <c r="G300" s="12">
        <v>27.849183752317</v>
      </c>
      <c r="H300" s="12">
        <v>1.499099677478468</v>
      </c>
      <c r="I300" s="12">
        <f t="shared" si="60"/>
        <v>2.3974848271622761E-4</v>
      </c>
      <c r="K300" s="12" t="s">
        <v>1160</v>
      </c>
      <c r="L300" s="12">
        <v>116160</v>
      </c>
      <c r="M300" s="12">
        <f t="shared" si="61"/>
        <v>1596917.6612082766</v>
      </c>
      <c r="N300" s="12">
        <f t="shared" si="62"/>
        <v>48696.281828359097</v>
      </c>
      <c r="O300" s="12">
        <f t="shared" si="63"/>
        <v>3234961.1846691426</v>
      </c>
      <c r="P300" s="12">
        <f t="shared" si="64"/>
        <v>174135.41853589885</v>
      </c>
      <c r="Q300" s="12">
        <f t="shared" si="65"/>
        <v>27.849183752317</v>
      </c>
    </row>
    <row r="301" spans="1:17">
      <c r="A301" s="12" t="s">
        <v>1162</v>
      </c>
      <c r="B301" s="12" t="s">
        <v>1163</v>
      </c>
      <c r="C301" s="12" t="s">
        <v>569</v>
      </c>
      <c r="D301" s="12">
        <v>112339</v>
      </c>
      <c r="E301" s="12">
        <v>8.5594218158206843</v>
      </c>
      <c r="F301" s="12">
        <v>2.6959743557720328</v>
      </c>
      <c r="G301" s="12">
        <v>8.5295296709689996</v>
      </c>
      <c r="H301" s="12">
        <v>1.3005076314389337</v>
      </c>
      <c r="I301" s="12">
        <f t="shared" si="60"/>
        <v>7.5926701065248935E-5</v>
      </c>
      <c r="K301" s="12" t="s">
        <v>1162</v>
      </c>
      <c r="L301" s="12">
        <v>112339</v>
      </c>
      <c r="M301" s="12">
        <f t="shared" si="61"/>
        <v>961556.88736747985</v>
      </c>
      <c r="N301" s="12">
        <f t="shared" si="62"/>
        <v>302863.06315307441</v>
      </c>
      <c r="O301" s="12">
        <f t="shared" si="63"/>
        <v>958198.83370698639</v>
      </c>
      <c r="P301" s="12">
        <f t="shared" si="64"/>
        <v>146097.72680821837</v>
      </c>
      <c r="Q301" s="12">
        <f t="shared" si="65"/>
        <v>8.5295296709689996</v>
      </c>
    </row>
    <row r="302" spans="1:17">
      <c r="A302" s="12" t="s">
        <v>1164</v>
      </c>
      <c r="B302" s="12" t="s">
        <v>1165</v>
      </c>
      <c r="C302" s="12" t="s">
        <v>569</v>
      </c>
      <c r="D302" s="12">
        <v>131979</v>
      </c>
      <c r="E302" s="12">
        <v>3.8378094241554637</v>
      </c>
      <c r="F302" s="12">
        <v>5.8415531002753474</v>
      </c>
      <c r="G302" s="12">
        <v>20.643116199975999</v>
      </c>
      <c r="H302" s="12">
        <v>1.5454053205077676</v>
      </c>
      <c r="I302" s="12">
        <f t="shared" si="60"/>
        <v>1.5641212768679864E-4</v>
      </c>
      <c r="K302" s="12" t="s">
        <v>1164</v>
      </c>
      <c r="L302" s="12">
        <v>131979</v>
      </c>
      <c r="M302" s="12">
        <f t="shared" si="61"/>
        <v>506510.24999061396</v>
      </c>
      <c r="N302" s="12">
        <f t="shared" si="62"/>
        <v>770962.33662124001</v>
      </c>
      <c r="O302" s="12">
        <f t="shared" si="63"/>
        <v>2724457.8329566326</v>
      </c>
      <c r="P302" s="12">
        <f t="shared" si="64"/>
        <v>203961.04879529466</v>
      </c>
      <c r="Q302" s="12">
        <f t="shared" si="65"/>
        <v>20.643116199975999</v>
      </c>
    </row>
    <row r="303" spans="1:17">
      <c r="A303" s="12" t="s">
        <v>1166</v>
      </c>
      <c r="B303" s="12" t="s">
        <v>1167</v>
      </c>
      <c r="C303" s="12" t="s">
        <v>569</v>
      </c>
      <c r="D303" s="12">
        <v>113128</v>
      </c>
      <c r="E303" s="12">
        <v>8.3755229938058129</v>
      </c>
      <c r="F303" s="12">
        <v>0.33745324442998864</v>
      </c>
      <c r="G303" s="12">
        <v>45.160671952344998</v>
      </c>
      <c r="H303" s="12">
        <v>0.91915053798466761</v>
      </c>
      <c r="I303" s="12">
        <f t="shared" si="60"/>
        <v>3.991997732864101E-4</v>
      </c>
      <c r="K303" s="12" t="s">
        <v>1166</v>
      </c>
      <c r="L303" s="12">
        <v>113128</v>
      </c>
      <c r="M303" s="12">
        <f t="shared" si="61"/>
        <v>947506.16524326405</v>
      </c>
      <c r="N303" s="12">
        <f t="shared" si="62"/>
        <v>38175.410635875756</v>
      </c>
      <c r="O303" s="12">
        <f t="shared" si="63"/>
        <v>5108936.4966248851</v>
      </c>
      <c r="P303" s="12">
        <f t="shared" si="64"/>
        <v>103981.66206112948</v>
      </c>
      <c r="Q303" s="12">
        <f t="shared" si="65"/>
        <v>45.160671952344998</v>
      </c>
    </row>
    <row r="304" spans="1:17">
      <c r="A304" s="12" t="s">
        <v>1168</v>
      </c>
      <c r="B304" s="12" t="s">
        <v>1169</v>
      </c>
      <c r="C304" s="12" t="s">
        <v>569</v>
      </c>
      <c r="D304" s="12">
        <v>106922</v>
      </c>
      <c r="E304" s="12">
        <v>33.854541299079607</v>
      </c>
      <c r="F304" s="12">
        <v>18.989611730502748</v>
      </c>
      <c r="G304" s="12">
        <v>6.939853848387</v>
      </c>
      <c r="H304" s="12">
        <v>4.4278541928334887</v>
      </c>
      <c r="I304" s="12">
        <f t="shared" si="60"/>
        <v>6.4905761661650555E-5</v>
      </c>
      <c r="K304" s="12" t="s">
        <v>1168</v>
      </c>
      <c r="L304" s="12">
        <v>106922</v>
      </c>
      <c r="M304" s="12">
        <f t="shared" si="61"/>
        <v>3619795.2647801898</v>
      </c>
      <c r="N304" s="12">
        <f t="shared" si="62"/>
        <v>2030407.2654488147</v>
      </c>
      <c r="O304" s="12">
        <f t="shared" si="63"/>
        <v>742023.05317723483</v>
      </c>
      <c r="P304" s="12">
        <f t="shared" si="64"/>
        <v>473435.02600614226</v>
      </c>
      <c r="Q304" s="12">
        <f t="shared" si="65"/>
        <v>6.9398538483870009</v>
      </c>
    </row>
    <row r="305" spans="1:17">
      <c r="A305" s="12" t="s">
        <v>1170</v>
      </c>
      <c r="B305" s="12" t="s">
        <v>1171</v>
      </c>
      <c r="C305" s="12" t="s">
        <v>569</v>
      </c>
      <c r="D305" s="12">
        <v>94499</v>
      </c>
      <c r="E305" s="12">
        <v>16.191812697842479</v>
      </c>
      <c r="F305" s="12">
        <v>5.414543069082101</v>
      </c>
      <c r="G305" s="12">
        <v>25.596267463165997</v>
      </c>
      <c r="H305" s="12">
        <v>1.5063349408248428</v>
      </c>
      <c r="I305" s="12">
        <f t="shared" si="60"/>
        <v>2.7086283942862884E-4</v>
      </c>
      <c r="K305" s="12" t="s">
        <v>1170</v>
      </c>
      <c r="L305" s="12">
        <v>94499</v>
      </c>
      <c r="M305" s="12">
        <f t="shared" si="61"/>
        <v>1530110.1081334164</v>
      </c>
      <c r="N305" s="12">
        <f t="shared" si="62"/>
        <v>511668.90548518946</v>
      </c>
      <c r="O305" s="12">
        <f t="shared" si="63"/>
        <v>2418821.6790017234</v>
      </c>
      <c r="P305" s="12">
        <f t="shared" si="64"/>
        <v>142347.14557300683</v>
      </c>
      <c r="Q305" s="12">
        <f t="shared" si="65"/>
        <v>25.596267463165997</v>
      </c>
    </row>
    <row r="306" spans="1:17">
      <c r="A306" s="12" t="s">
        <v>1172</v>
      </c>
      <c r="B306" s="12" t="s">
        <v>1173</v>
      </c>
      <c r="C306" s="12" t="s">
        <v>569</v>
      </c>
      <c r="D306" s="12">
        <v>91008</v>
      </c>
      <c r="E306" s="12">
        <v>11.517883094983427</v>
      </c>
      <c r="F306" s="12">
        <v>0.3301752873261059</v>
      </c>
      <c r="G306" s="12">
        <v>34.609880058769996</v>
      </c>
      <c r="H306" s="12">
        <v>0.917027801286317</v>
      </c>
      <c r="I306" s="12">
        <f t="shared" si="60"/>
        <v>3.8029491977375612E-4</v>
      </c>
      <c r="K306" s="12" t="s">
        <v>1172</v>
      </c>
      <c r="L306" s="12">
        <v>91008</v>
      </c>
      <c r="M306" s="12">
        <f t="shared" si="61"/>
        <v>1048219.5047082517</v>
      </c>
      <c r="N306" s="12">
        <f t="shared" si="62"/>
        <v>30048.592548974248</v>
      </c>
      <c r="O306" s="12">
        <f t="shared" si="63"/>
        <v>3149775.9643885395</v>
      </c>
      <c r="P306" s="12">
        <f t="shared" si="64"/>
        <v>83456.866139465143</v>
      </c>
      <c r="Q306" s="12">
        <f t="shared" si="65"/>
        <v>34.609880058769996</v>
      </c>
    </row>
    <row r="307" spans="1:17">
      <c r="A307" s="12" t="s">
        <v>1174</v>
      </c>
      <c r="B307" s="12" t="s">
        <v>1175</v>
      </c>
      <c r="C307" s="12" t="s">
        <v>569</v>
      </c>
      <c r="D307" s="12">
        <v>98983</v>
      </c>
      <c r="E307" s="12">
        <v>23.907302671763766</v>
      </c>
      <c r="F307" s="12">
        <v>5.3452670144558168</v>
      </c>
      <c r="G307" s="12">
        <v>12.032388121344001</v>
      </c>
      <c r="H307" s="12">
        <v>2.5981232125240923</v>
      </c>
      <c r="I307" s="12">
        <f t="shared" si="60"/>
        <v>1.2156014791776366E-4</v>
      </c>
      <c r="K307" s="12" t="s">
        <v>1174</v>
      </c>
      <c r="L307" s="12">
        <v>98983</v>
      </c>
      <c r="M307" s="12">
        <f t="shared" si="61"/>
        <v>2366416.540359193</v>
      </c>
      <c r="N307" s="12">
        <f t="shared" si="62"/>
        <v>529090.56489188015</v>
      </c>
      <c r="O307" s="12">
        <f t="shared" si="63"/>
        <v>1191001.8734149933</v>
      </c>
      <c r="P307" s="12">
        <f t="shared" si="64"/>
        <v>257170.02994527222</v>
      </c>
      <c r="Q307" s="12">
        <f t="shared" si="65"/>
        <v>12.032388121344001</v>
      </c>
    </row>
    <row r="308" spans="1:17">
      <c r="A308" s="12" t="s">
        <v>1176</v>
      </c>
      <c r="B308" s="12" t="s">
        <v>1177</v>
      </c>
      <c r="C308" s="12" t="s">
        <v>569</v>
      </c>
      <c r="D308" s="12">
        <v>83116</v>
      </c>
      <c r="E308" s="12">
        <v>21.160615754995028</v>
      </c>
      <c r="F308" s="12">
        <v>1.556258695749742</v>
      </c>
      <c r="G308" s="12">
        <v>17.626920583564999</v>
      </c>
      <c r="H308" s="12">
        <v>2.8028058509236216</v>
      </c>
      <c r="I308" s="12">
        <f t="shared" si="60"/>
        <v>2.1207614158002069E-4</v>
      </c>
      <c r="K308" s="12" t="s">
        <v>1176</v>
      </c>
      <c r="L308" s="12">
        <v>83116</v>
      </c>
      <c r="M308" s="12">
        <f t="shared" si="61"/>
        <v>1758785.7390921668</v>
      </c>
      <c r="N308" s="12">
        <f t="shared" si="62"/>
        <v>129349.99775593555</v>
      </c>
      <c r="O308" s="12">
        <f t="shared" si="63"/>
        <v>1465079.1312235885</v>
      </c>
      <c r="P308" s="12">
        <f t="shared" si="64"/>
        <v>232958.01110536774</v>
      </c>
      <c r="Q308" s="12">
        <f t="shared" si="65"/>
        <v>17.626920583564999</v>
      </c>
    </row>
    <row r="309" spans="1:17">
      <c r="A309" s="12" t="s">
        <v>1178</v>
      </c>
      <c r="B309" s="12" t="s">
        <v>1179</v>
      </c>
      <c r="C309" s="12" t="s">
        <v>569</v>
      </c>
      <c r="D309" s="12">
        <v>80886</v>
      </c>
      <c r="E309" s="12">
        <v>15.388376358131067</v>
      </c>
      <c r="F309" s="12">
        <v>1.4539247494068084</v>
      </c>
      <c r="G309" s="12">
        <v>15.645771708934001</v>
      </c>
      <c r="H309" s="12">
        <v>1.0556206119981342</v>
      </c>
      <c r="I309" s="12">
        <f t="shared" si="60"/>
        <v>1.9342991010723736E-4</v>
      </c>
      <c r="K309" s="12" t="s">
        <v>1178</v>
      </c>
      <c r="L309" s="12">
        <v>80886</v>
      </c>
      <c r="M309" s="12">
        <f t="shared" si="61"/>
        <v>1244704.2101037896</v>
      </c>
      <c r="N309" s="12">
        <f t="shared" si="62"/>
        <v>117602.15728051911</v>
      </c>
      <c r="O309" s="12">
        <f t="shared" si="63"/>
        <v>1265523.8904488357</v>
      </c>
      <c r="P309" s="12">
        <f t="shared" si="64"/>
        <v>85384.928822081085</v>
      </c>
      <c r="Q309" s="12">
        <f t="shared" si="65"/>
        <v>15.645771708934001</v>
      </c>
    </row>
    <row r="310" spans="1:17">
      <c r="A310" s="12" t="s">
        <v>1180</v>
      </c>
      <c r="B310" s="12" t="s">
        <v>1181</v>
      </c>
      <c r="C310" s="12" t="s">
        <v>569</v>
      </c>
      <c r="D310" s="12">
        <v>72388</v>
      </c>
      <c r="E310" s="12">
        <v>8.6774447958619145</v>
      </c>
      <c r="F310" s="12">
        <v>2.0618556701030926</v>
      </c>
      <c r="G310" s="12">
        <v>13.470137728717001</v>
      </c>
      <c r="H310" s="12">
        <v>2.4909073766831362</v>
      </c>
      <c r="I310" s="12">
        <f t="shared" si="60"/>
        <v>1.860824684853429E-4</v>
      </c>
      <c r="K310" s="12" t="s">
        <v>1180</v>
      </c>
      <c r="L310" s="12">
        <v>72388</v>
      </c>
      <c r="M310" s="12">
        <f t="shared" si="61"/>
        <v>628142.87388285226</v>
      </c>
      <c r="N310" s="12">
        <f t="shared" si="62"/>
        <v>149253.60824742267</v>
      </c>
      <c r="O310" s="12">
        <f t="shared" si="63"/>
        <v>975076.3299063663</v>
      </c>
      <c r="P310" s="12">
        <f t="shared" si="64"/>
        <v>180311.80318333887</v>
      </c>
      <c r="Q310" s="12">
        <f t="shared" si="65"/>
        <v>13.470137728717003</v>
      </c>
    </row>
    <row r="311" spans="1:17">
      <c r="A311" s="12" t="s">
        <v>1182</v>
      </c>
      <c r="B311" s="12" t="s">
        <v>1183</v>
      </c>
      <c r="C311" s="12" t="s">
        <v>569</v>
      </c>
      <c r="D311" s="12">
        <v>71409</v>
      </c>
      <c r="E311" s="12">
        <v>18.799177603771774</v>
      </c>
      <c r="F311" s="12">
        <v>0.99391643097283733</v>
      </c>
      <c r="G311" s="12">
        <v>44.727883230716003</v>
      </c>
      <c r="H311" s="12">
        <v>1.0364720693305185</v>
      </c>
      <c r="I311" s="12">
        <f t="shared" si="60"/>
        <v>6.2636198841484973E-4</v>
      </c>
      <c r="K311" s="12" t="s">
        <v>1182</v>
      </c>
      <c r="L311" s="12">
        <v>71409</v>
      </c>
      <c r="M311" s="12">
        <f t="shared" si="61"/>
        <v>1342430.4735077387</v>
      </c>
      <c r="N311" s="12">
        <f t="shared" si="62"/>
        <v>70974.578419339334</v>
      </c>
      <c r="O311" s="12">
        <f t="shared" si="63"/>
        <v>3193973.4136221991</v>
      </c>
      <c r="P311" s="12">
        <f t="shared" si="64"/>
        <v>74013.433998822991</v>
      </c>
      <c r="Q311" s="12">
        <f t="shared" si="65"/>
        <v>44.727883230716003</v>
      </c>
    </row>
    <row r="312" spans="1:17">
      <c r="A312" s="12" t="s">
        <v>1184</v>
      </c>
      <c r="B312" s="12" t="s">
        <v>1185</v>
      </c>
      <c r="C312" s="12" t="s">
        <v>569</v>
      </c>
      <c r="D312" s="12">
        <v>147337</v>
      </c>
      <c r="E312" s="12">
        <v>21.959332034739791</v>
      </c>
      <c r="F312" s="12">
        <v>0.83548389293277314</v>
      </c>
      <c r="G312" s="12">
        <v>23.366665765947999</v>
      </c>
      <c r="H312" s="12">
        <v>2.6638267910473403</v>
      </c>
      <c r="I312" s="12">
        <f t="shared" si="60"/>
        <v>1.5859333206151883E-4</v>
      </c>
      <c r="K312" s="12" t="s">
        <v>1184</v>
      </c>
      <c r="L312" s="12">
        <v>147337</v>
      </c>
      <c r="M312" s="12">
        <f t="shared" si="61"/>
        <v>3235422.1040024566</v>
      </c>
      <c r="N312" s="12">
        <f t="shared" si="62"/>
        <v>123097.69033303599</v>
      </c>
      <c r="O312" s="12">
        <f t="shared" si="63"/>
        <v>3442774.4339574804</v>
      </c>
      <c r="P312" s="12">
        <f t="shared" si="64"/>
        <v>392480.24791254196</v>
      </c>
      <c r="Q312" s="12">
        <f t="shared" si="65"/>
        <v>23.366665765947999</v>
      </c>
    </row>
    <row r="313" spans="1:17">
      <c r="A313" s="12" t="s">
        <v>1186</v>
      </c>
      <c r="B313" s="12" t="s">
        <v>1187</v>
      </c>
      <c r="C313" s="12" t="s">
        <v>569</v>
      </c>
      <c r="D313" s="12">
        <v>93236</v>
      </c>
      <c r="E313" s="12">
        <v>34.348783930563435</v>
      </c>
      <c r="F313" s="12">
        <v>10.042008401680336</v>
      </c>
      <c r="G313" s="12">
        <v>6.4376119735710002</v>
      </c>
      <c r="H313" s="12">
        <v>7.0514506129555157</v>
      </c>
      <c r="I313" s="12">
        <f t="shared" si="60"/>
        <v>6.904641955436742E-5</v>
      </c>
      <c r="K313" s="12" t="s">
        <v>1186</v>
      </c>
      <c r="L313" s="12">
        <v>93236</v>
      </c>
      <c r="M313" s="12">
        <f t="shared" si="61"/>
        <v>3202543.2185500124</v>
      </c>
      <c r="N313" s="12">
        <f t="shared" si="62"/>
        <v>936276.69533906784</v>
      </c>
      <c r="O313" s="12">
        <f t="shared" si="63"/>
        <v>600217.18996786582</v>
      </c>
      <c r="P313" s="12">
        <f t="shared" si="64"/>
        <v>657449.04934952047</v>
      </c>
      <c r="Q313" s="12">
        <f t="shared" si="65"/>
        <v>6.4376119735710011</v>
      </c>
    </row>
    <row r="314" spans="1:17">
      <c r="A314" s="12" t="s">
        <v>1188</v>
      </c>
      <c r="B314" s="12" t="s">
        <v>1189</v>
      </c>
      <c r="C314" s="12" t="s">
        <v>569</v>
      </c>
      <c r="D314" s="12">
        <v>759968</v>
      </c>
      <c r="E314" s="12">
        <v>15.445290306225596</v>
      </c>
      <c r="F314" s="12">
        <v>6.5781402873699655</v>
      </c>
      <c r="G314" s="12">
        <v>14.937954314178999</v>
      </c>
      <c r="H314" s="12">
        <v>1.7772619414114961</v>
      </c>
      <c r="I314" s="12">
        <f t="shared" si="60"/>
        <v>1.9656030667316254E-5</v>
      </c>
      <c r="K314" s="12" t="s">
        <v>1188</v>
      </c>
      <c r="L314" s="12">
        <v>759968</v>
      </c>
      <c r="M314" s="12">
        <f t="shared" si="61"/>
        <v>11737926.383441653</v>
      </c>
      <c r="N314" s="12">
        <f t="shared" si="62"/>
        <v>4999176.1179119777</v>
      </c>
      <c r="O314" s="12">
        <f t="shared" si="63"/>
        <v>11352367.264237985</v>
      </c>
      <c r="P314" s="12">
        <f t="shared" si="64"/>
        <v>1350662.2030906118</v>
      </c>
      <c r="Q314" s="12">
        <f t="shared" si="65"/>
        <v>14.937954314178999</v>
      </c>
    </row>
    <row r="315" spans="1:17">
      <c r="A315" s="12" t="s">
        <v>1190</v>
      </c>
      <c r="B315" s="12" t="s">
        <v>1191</v>
      </c>
      <c r="C315" s="12" t="s">
        <v>569</v>
      </c>
      <c r="D315" s="12">
        <v>635145</v>
      </c>
      <c r="E315" s="12">
        <v>14.022355323904879</v>
      </c>
      <c r="F315" s="12">
        <v>9.7056193019439512</v>
      </c>
      <c r="G315" s="12">
        <v>12.287770586364999</v>
      </c>
      <c r="H315" s="12">
        <v>1.865270714493235</v>
      </c>
      <c r="I315" s="12">
        <f t="shared" si="60"/>
        <v>1.9346402138669123E-5</v>
      </c>
      <c r="K315" s="12" t="s">
        <v>1190</v>
      </c>
      <c r="L315" s="12">
        <v>635145</v>
      </c>
      <c r="M315" s="12">
        <f t="shared" si="61"/>
        <v>8906228.8722015638</v>
      </c>
      <c r="N315" s="12">
        <f t="shared" si="62"/>
        <v>6164475.571533191</v>
      </c>
      <c r="O315" s="12">
        <f t="shared" si="63"/>
        <v>7804516.0490767974</v>
      </c>
      <c r="P315" s="12">
        <f t="shared" si="64"/>
        <v>1184717.3679568057</v>
      </c>
      <c r="Q315" s="12">
        <f t="shared" si="65"/>
        <v>12.287770586364999</v>
      </c>
    </row>
    <row r="316" spans="1:17">
      <c r="A316" s="12" t="s">
        <v>1192</v>
      </c>
      <c r="B316" s="12" t="s">
        <v>1193</v>
      </c>
      <c r="C316" s="12" t="s">
        <v>569</v>
      </c>
      <c r="D316" s="12">
        <v>456813</v>
      </c>
      <c r="E316" s="12">
        <v>24.730299879863328</v>
      </c>
      <c r="F316" s="12">
        <v>4.7271817845725597</v>
      </c>
      <c r="G316" s="12">
        <v>26.819712105463005</v>
      </c>
      <c r="H316" s="12">
        <v>8.6870751170725828</v>
      </c>
      <c r="I316" s="12">
        <f t="shared" si="60"/>
        <v>5.8710483513960863E-5</v>
      </c>
      <c r="K316" s="12" t="s">
        <v>1192</v>
      </c>
      <c r="L316" s="12">
        <v>456813</v>
      </c>
      <c r="M316" s="12">
        <f t="shared" si="61"/>
        <v>11297122.479020007</v>
      </c>
      <c r="N316" s="12">
        <f t="shared" si="62"/>
        <v>2159438.0925559448</v>
      </c>
      <c r="O316" s="12">
        <f t="shared" si="63"/>
        <v>12251593.146032872</v>
      </c>
      <c r="P316" s="12">
        <f t="shared" si="64"/>
        <v>3968368.8454552777</v>
      </c>
      <c r="Q316" s="12">
        <f t="shared" si="65"/>
        <v>26.819712105463005</v>
      </c>
    </row>
    <row r="317" spans="1:17">
      <c r="A317" s="12" t="s">
        <v>1194</v>
      </c>
      <c r="B317" s="12" t="s">
        <v>1195</v>
      </c>
      <c r="C317" s="12" t="s">
        <v>569</v>
      </c>
      <c r="D317" s="12">
        <v>401588</v>
      </c>
      <c r="E317" s="12">
        <v>31.905088884485838</v>
      </c>
      <c r="F317" s="12">
        <v>5.2948422426304687</v>
      </c>
      <c r="G317" s="12">
        <v>21.892653469088998</v>
      </c>
      <c r="H317" s="12">
        <v>2.851325812942882</v>
      </c>
      <c r="I317" s="12">
        <f t="shared" si="60"/>
        <v>5.4515208295788213E-5</v>
      </c>
      <c r="K317" s="12" t="s">
        <v>1194</v>
      </c>
      <c r="L317" s="12">
        <v>401588</v>
      </c>
      <c r="M317" s="12">
        <f t="shared" si="61"/>
        <v>12812700.8349429</v>
      </c>
      <c r="N317" s="12">
        <f t="shared" si="62"/>
        <v>2126345.1065334845</v>
      </c>
      <c r="O317" s="12">
        <f t="shared" si="63"/>
        <v>8791826.9213445131</v>
      </c>
      <c r="P317" s="12">
        <f t="shared" si="64"/>
        <v>1145058.2305681061</v>
      </c>
      <c r="Q317" s="12">
        <f t="shared" si="65"/>
        <v>21.892653469088998</v>
      </c>
    </row>
    <row r="318" spans="1:17">
      <c r="A318" s="12" t="s">
        <v>1196</v>
      </c>
      <c r="B318" s="12" t="s">
        <v>1197</v>
      </c>
      <c r="C318" s="12" t="s">
        <v>569</v>
      </c>
      <c r="D318" s="12">
        <v>351098</v>
      </c>
      <c r="E318" s="12">
        <v>37.512652725657567</v>
      </c>
      <c r="F318" s="12">
        <v>5.0022677606893993</v>
      </c>
      <c r="G318" s="12">
        <v>16.410749885468</v>
      </c>
      <c r="H318" s="12">
        <v>2.760471786167686</v>
      </c>
      <c r="I318" s="12">
        <f t="shared" si="60"/>
        <v>4.6741222921998988E-5</v>
      </c>
      <c r="K318" s="12" t="s">
        <v>1196</v>
      </c>
      <c r="L318" s="12">
        <v>351098</v>
      </c>
      <c r="M318" s="12">
        <f t="shared" si="61"/>
        <v>13170617.346672921</v>
      </c>
      <c r="N318" s="12">
        <f t="shared" si="62"/>
        <v>1756286.2062425266</v>
      </c>
      <c r="O318" s="12">
        <f t="shared" si="63"/>
        <v>5761781.4632880436</v>
      </c>
      <c r="P318" s="12">
        <f t="shared" si="64"/>
        <v>969196.12317990221</v>
      </c>
      <c r="Q318" s="12">
        <f t="shared" si="65"/>
        <v>16.410749885468</v>
      </c>
    </row>
    <row r="319" spans="1:17">
      <c r="A319" s="12" t="s">
        <v>1198</v>
      </c>
      <c r="B319" s="12" t="s">
        <v>1199</v>
      </c>
      <c r="C319" s="12" t="s">
        <v>569</v>
      </c>
      <c r="D319" s="12">
        <v>293920</v>
      </c>
      <c r="E319" s="12">
        <v>24.258027556111809</v>
      </c>
      <c r="F319" s="12">
        <v>3.1607865030841924</v>
      </c>
      <c r="G319" s="12">
        <v>16.93688366488</v>
      </c>
      <c r="H319" s="12">
        <v>2.0743321487344537</v>
      </c>
      <c r="I319" s="12">
        <f t="shared" si="60"/>
        <v>5.7624127874523683E-5</v>
      </c>
      <c r="K319" s="12" t="s">
        <v>1198</v>
      </c>
      <c r="L319" s="12">
        <v>293920</v>
      </c>
      <c r="M319" s="12">
        <f t="shared" si="61"/>
        <v>7129919.4592923829</v>
      </c>
      <c r="N319" s="12">
        <f t="shared" si="62"/>
        <v>929018.36898650578</v>
      </c>
      <c r="O319" s="12">
        <f t="shared" si="63"/>
        <v>4978088.8467815295</v>
      </c>
      <c r="P319" s="12">
        <f t="shared" si="64"/>
        <v>609687.7051560306</v>
      </c>
      <c r="Q319" s="12">
        <f t="shared" si="65"/>
        <v>16.93688366488</v>
      </c>
    </row>
    <row r="320" spans="1:17">
      <c r="A320" s="12" t="s">
        <v>1200</v>
      </c>
      <c r="B320" s="12" t="s">
        <v>1201</v>
      </c>
      <c r="C320" s="12" t="s">
        <v>569</v>
      </c>
      <c r="D320" s="12">
        <v>172790</v>
      </c>
      <c r="E320" s="12">
        <v>37.264309577381006</v>
      </c>
      <c r="F320" s="12">
        <v>2.6178340301242766</v>
      </c>
      <c r="G320" s="12">
        <v>49.840255923923003</v>
      </c>
      <c r="H320" s="12">
        <v>3.3418469373903235</v>
      </c>
      <c r="I320" s="12">
        <f t="shared" si="60"/>
        <v>2.8844409933400663E-4</v>
      </c>
      <c r="K320" s="12" t="s">
        <v>1200</v>
      </c>
      <c r="L320" s="12">
        <v>172790</v>
      </c>
      <c r="M320" s="12">
        <f t="shared" si="61"/>
        <v>6438900.0518756639</v>
      </c>
      <c r="N320" s="12">
        <f t="shared" si="62"/>
        <v>452335.54206517374</v>
      </c>
      <c r="O320" s="12">
        <f t="shared" si="63"/>
        <v>8611897.8210946564</v>
      </c>
      <c r="P320" s="12">
        <f t="shared" si="64"/>
        <v>577437.73231167404</v>
      </c>
      <c r="Q320" s="12">
        <f t="shared" si="65"/>
        <v>49.840255923923003</v>
      </c>
    </row>
    <row r="321" spans="1:17">
      <c r="A321" s="12" t="s">
        <v>1202</v>
      </c>
      <c r="B321" s="12" t="s">
        <v>1203</v>
      </c>
      <c r="C321" s="12" t="s">
        <v>569</v>
      </c>
      <c r="D321" s="12">
        <v>124390</v>
      </c>
      <c r="E321" s="12">
        <v>12.712511779242453</v>
      </c>
      <c r="F321" s="12">
        <v>3.2812134603133645</v>
      </c>
      <c r="G321" s="12">
        <v>38.838550486580999</v>
      </c>
      <c r="H321" s="12">
        <v>1.3283448680218657</v>
      </c>
      <c r="I321" s="12">
        <f t="shared" si="60"/>
        <v>3.1223209652368359E-4</v>
      </c>
      <c r="K321" s="12" t="s">
        <v>1202</v>
      </c>
      <c r="L321" s="12">
        <v>124390</v>
      </c>
      <c r="M321" s="12">
        <f t="shared" si="61"/>
        <v>1581309.3402199687</v>
      </c>
      <c r="N321" s="12">
        <f t="shared" si="62"/>
        <v>408150.14232837938</v>
      </c>
      <c r="O321" s="12">
        <f t="shared" si="63"/>
        <v>4831127.2950258106</v>
      </c>
      <c r="P321" s="12">
        <f t="shared" si="64"/>
        <v>165232.81813323987</v>
      </c>
      <c r="Q321" s="12">
        <f t="shared" si="65"/>
        <v>38.838550486580999</v>
      </c>
    </row>
    <row r="322" spans="1:17">
      <c r="A322" s="12" t="s">
        <v>1204</v>
      </c>
      <c r="B322" s="12" t="s">
        <v>1205</v>
      </c>
      <c r="C322" s="12" t="s">
        <v>569</v>
      </c>
      <c r="D322" s="12">
        <v>62306</v>
      </c>
      <c r="E322" s="12">
        <v>27.226609531853217</v>
      </c>
      <c r="F322" s="12">
        <v>4.0125644329896915</v>
      </c>
      <c r="G322" s="12">
        <v>12.93246236237</v>
      </c>
      <c r="H322" s="12">
        <v>1.2604382277755772</v>
      </c>
      <c r="I322" s="12">
        <f t="shared" si="60"/>
        <v>2.0756367544650596E-4</v>
      </c>
      <c r="K322" s="12" t="s">
        <v>1204</v>
      </c>
      <c r="L322" s="12">
        <v>62306</v>
      </c>
      <c r="M322" s="12">
        <f t="shared" si="61"/>
        <v>1696381.1334916465</v>
      </c>
      <c r="N322" s="12">
        <f t="shared" si="62"/>
        <v>250006.83956185571</v>
      </c>
      <c r="O322" s="12">
        <f t="shared" si="63"/>
        <v>805769.99994982523</v>
      </c>
      <c r="P322" s="12">
        <f t="shared" si="64"/>
        <v>78532.864219785115</v>
      </c>
      <c r="Q322" s="12">
        <f t="shared" si="65"/>
        <v>12.93246236237</v>
      </c>
    </row>
    <row r="323" spans="1:17">
      <c r="A323" s="12" t="s">
        <v>1206</v>
      </c>
      <c r="B323" s="12" t="s">
        <v>1207</v>
      </c>
      <c r="C323" s="12" t="s">
        <v>569</v>
      </c>
      <c r="D323" s="12">
        <v>226752</v>
      </c>
      <c r="E323" s="12">
        <v>10.011658427971748</v>
      </c>
      <c r="F323" s="12">
        <v>14.979874270724981</v>
      </c>
      <c r="G323" s="12">
        <v>9.907085935292999</v>
      </c>
      <c r="H323" s="12">
        <v>1.4908658026660366</v>
      </c>
      <c r="I323" s="12">
        <f t="shared" si="60"/>
        <v>4.3691283584237397E-5</v>
      </c>
      <c r="K323" s="12" t="s">
        <v>1206</v>
      </c>
      <c r="L323" s="12">
        <v>226752</v>
      </c>
      <c r="M323" s="12">
        <f t="shared" si="61"/>
        <v>2270163.5718594496</v>
      </c>
      <c r="N323" s="12">
        <f t="shared" si="62"/>
        <v>3396716.4506354309</v>
      </c>
      <c r="O323" s="12">
        <f t="shared" si="63"/>
        <v>2246451.5499995579</v>
      </c>
      <c r="P323" s="12">
        <f t="shared" si="64"/>
        <v>338056.80248612916</v>
      </c>
      <c r="Q323" s="12">
        <f t="shared" si="65"/>
        <v>9.907085935292999</v>
      </c>
    </row>
    <row r="324" spans="1:17">
      <c r="A324" s="12" t="s">
        <v>1208</v>
      </c>
      <c r="B324" s="12" t="s">
        <v>1209</v>
      </c>
      <c r="C324" s="12" t="s">
        <v>569</v>
      </c>
      <c r="D324" s="12">
        <v>126485</v>
      </c>
      <c r="E324" s="12">
        <v>16.785084634321201</v>
      </c>
      <c r="F324" s="12">
        <v>0.46846499369219524</v>
      </c>
      <c r="G324" s="12">
        <v>32.492059895463996</v>
      </c>
      <c r="H324" s="12">
        <v>1.4577137562436966</v>
      </c>
      <c r="I324" s="12">
        <f t="shared" si="60"/>
        <v>2.5688468905770643E-4</v>
      </c>
      <c r="K324" s="12" t="s">
        <v>1208</v>
      </c>
      <c r="L324" s="12">
        <v>126485</v>
      </c>
      <c r="M324" s="12">
        <f t="shared" si="61"/>
        <v>2123061.4299721173</v>
      </c>
      <c r="N324" s="12">
        <f t="shared" si="62"/>
        <v>59253.794727157314</v>
      </c>
      <c r="O324" s="12">
        <f t="shared" si="63"/>
        <v>4109758.1958777634</v>
      </c>
      <c r="P324" s="12">
        <f t="shared" si="64"/>
        <v>184378.92445848396</v>
      </c>
      <c r="Q324" s="12">
        <f t="shared" si="65"/>
        <v>32.492059895463996</v>
      </c>
    </row>
    <row r="325" spans="1:17">
      <c r="A325" s="12" t="s">
        <v>1210</v>
      </c>
      <c r="B325" s="12" t="s">
        <v>1211</v>
      </c>
      <c r="C325" s="12" t="s">
        <v>569</v>
      </c>
      <c r="D325" s="12">
        <v>108346</v>
      </c>
      <c r="E325" s="12">
        <v>6.3383898335905853</v>
      </c>
      <c r="F325" s="12">
        <v>8.6922675274125414</v>
      </c>
      <c r="G325" s="12">
        <v>5.8220157642110006</v>
      </c>
      <c r="H325" s="12">
        <v>2.5391820856270755</v>
      </c>
      <c r="I325" s="12">
        <f t="shared" ref="I325:I388" si="66">G325/D325</f>
        <v>5.3735401068899642E-5</v>
      </c>
      <c r="K325" s="12" t="s">
        <v>1210</v>
      </c>
      <c r="L325" s="12">
        <v>108346</v>
      </c>
      <c r="M325" s="12">
        <f t="shared" ref="M325:M388" si="67">E325*$L325</f>
        <v>686739.18491020554</v>
      </c>
      <c r="N325" s="12">
        <f t="shared" ref="N325:N388" si="68">F325*$L325</f>
        <v>941772.41752503917</v>
      </c>
      <c r="O325" s="12">
        <f t="shared" ref="O325:O388" si="69">G325*$L325</f>
        <v>630792.11998920504</v>
      </c>
      <c r="P325" s="12">
        <f t="shared" ref="P325:P388" si="70">H325*$L325</f>
        <v>275110.22224935109</v>
      </c>
      <c r="Q325" s="12">
        <f t="shared" ref="Q325:Q388" si="71">I325*$L325</f>
        <v>5.8220157642110006</v>
      </c>
    </row>
    <row r="326" spans="1:17">
      <c r="A326" s="12" t="s">
        <v>1212</v>
      </c>
      <c r="B326" s="12" t="s">
        <v>1213</v>
      </c>
      <c r="C326" s="12" t="s">
        <v>569</v>
      </c>
      <c r="D326" s="12">
        <v>108857</v>
      </c>
      <c r="E326" s="12">
        <v>41.252188597309662</v>
      </c>
      <c r="F326" s="12">
        <v>4.0954194280692757</v>
      </c>
      <c r="G326" s="12">
        <v>30.259793773500999</v>
      </c>
      <c r="H326" s="12">
        <v>1.1426510041111089</v>
      </c>
      <c r="I326" s="12">
        <f t="shared" si="66"/>
        <v>2.7797747295535424E-4</v>
      </c>
      <c r="K326" s="12" t="s">
        <v>1212</v>
      </c>
      <c r="L326" s="12">
        <v>108857</v>
      </c>
      <c r="M326" s="12">
        <f t="shared" si="67"/>
        <v>4490589.4941373374</v>
      </c>
      <c r="N326" s="12">
        <f t="shared" si="68"/>
        <v>445815.07268133713</v>
      </c>
      <c r="O326" s="12">
        <f t="shared" si="69"/>
        <v>3293990.3708019983</v>
      </c>
      <c r="P326" s="12">
        <f t="shared" si="70"/>
        <v>124385.56035452298</v>
      </c>
      <c r="Q326" s="12">
        <f t="shared" si="71"/>
        <v>30.259793773500995</v>
      </c>
    </row>
    <row r="327" spans="1:17">
      <c r="A327" s="12" t="s">
        <v>1214</v>
      </c>
      <c r="B327" s="12" t="s">
        <v>1215</v>
      </c>
      <c r="C327" s="12" t="s">
        <v>569</v>
      </c>
      <c r="D327" s="12">
        <v>95113</v>
      </c>
      <c r="E327" s="12">
        <v>13.14907451667616</v>
      </c>
      <c r="F327" s="12">
        <v>5.6526774986198456</v>
      </c>
      <c r="G327" s="12">
        <v>63.955331904665996</v>
      </c>
      <c r="H327" s="12">
        <v>1.6409202385970647</v>
      </c>
      <c r="I327" s="12">
        <f t="shared" si="66"/>
        <v>6.7241420105207481E-4</v>
      </c>
      <c r="K327" s="12" t="s">
        <v>1214</v>
      </c>
      <c r="L327" s="12">
        <v>95113</v>
      </c>
      <c r="M327" s="12">
        <f t="shared" si="67"/>
        <v>1250647.9245046196</v>
      </c>
      <c r="N327" s="12">
        <f t="shared" si="68"/>
        <v>537643.11492622935</v>
      </c>
      <c r="O327" s="12">
        <f t="shared" si="69"/>
        <v>6082983.483448497</v>
      </c>
      <c r="P327" s="12">
        <f t="shared" si="70"/>
        <v>156072.84665368262</v>
      </c>
      <c r="Q327" s="12">
        <f t="shared" si="71"/>
        <v>63.955331904665989</v>
      </c>
    </row>
    <row r="328" spans="1:17">
      <c r="A328" s="12" t="s">
        <v>1216</v>
      </c>
      <c r="B328" s="12" t="s">
        <v>1217</v>
      </c>
      <c r="C328" s="12" t="s">
        <v>569</v>
      </c>
      <c r="D328" s="12">
        <v>78304</v>
      </c>
      <c r="E328" s="12">
        <v>25.578898342526003</v>
      </c>
      <c r="F328" s="12">
        <v>42.270770836050609</v>
      </c>
      <c r="G328" s="12">
        <v>2.202045137911</v>
      </c>
      <c r="H328" s="12">
        <v>4.0724556753715593</v>
      </c>
      <c r="I328" s="12">
        <f t="shared" si="66"/>
        <v>2.8121745222606762E-5</v>
      </c>
      <c r="K328" s="12" t="s">
        <v>1216</v>
      </c>
      <c r="L328" s="12">
        <v>78304</v>
      </c>
      <c r="M328" s="12">
        <f t="shared" si="67"/>
        <v>2002930.0558131561</v>
      </c>
      <c r="N328" s="12">
        <f t="shared" si="68"/>
        <v>3309970.4395461068</v>
      </c>
      <c r="O328" s="12">
        <f t="shared" si="69"/>
        <v>172428.94247898294</v>
      </c>
      <c r="P328" s="12">
        <f t="shared" si="70"/>
        <v>318889.56920429459</v>
      </c>
      <c r="Q328" s="12">
        <f t="shared" si="71"/>
        <v>2.202045137911</v>
      </c>
    </row>
    <row r="329" spans="1:17">
      <c r="A329" s="12" t="s">
        <v>1218</v>
      </c>
      <c r="B329" s="12" t="s">
        <v>1219</v>
      </c>
      <c r="C329" s="12" t="s">
        <v>569</v>
      </c>
      <c r="D329" s="12">
        <v>72389</v>
      </c>
      <c r="E329" s="12">
        <v>26.893432016463215</v>
      </c>
      <c r="F329" s="12">
        <v>0.53779504033462799</v>
      </c>
      <c r="G329" s="12">
        <v>39.375748320764998</v>
      </c>
      <c r="H329" s="12">
        <v>1.2842867442939181</v>
      </c>
      <c r="I329" s="12">
        <f t="shared" si="66"/>
        <v>5.4394657089840994E-4</v>
      </c>
      <c r="K329" s="12" t="s">
        <v>1218</v>
      </c>
      <c r="L329" s="12">
        <v>72389</v>
      </c>
      <c r="M329" s="12">
        <f t="shared" si="67"/>
        <v>1946788.6502397556</v>
      </c>
      <c r="N329" s="12">
        <f t="shared" si="68"/>
        <v>38930.445174783388</v>
      </c>
      <c r="O329" s="12">
        <f t="shared" si="69"/>
        <v>2850371.0451918575</v>
      </c>
      <c r="P329" s="12">
        <f t="shared" si="70"/>
        <v>92968.233132692432</v>
      </c>
      <c r="Q329" s="12">
        <f t="shared" si="71"/>
        <v>39.375748320764998</v>
      </c>
    </row>
    <row r="330" spans="1:17">
      <c r="A330" s="12" t="s">
        <v>1220</v>
      </c>
      <c r="B330" s="12" t="s">
        <v>1221</v>
      </c>
      <c r="C330" s="12" t="s">
        <v>569</v>
      </c>
      <c r="D330" s="12">
        <v>69451</v>
      </c>
      <c r="E330" s="12">
        <v>7.2061935987487766</v>
      </c>
      <c r="F330" s="12">
        <v>31.666785841973542</v>
      </c>
      <c r="G330" s="12">
        <v>4.570895650372</v>
      </c>
      <c r="H330" s="12">
        <v>7.1665756567363417</v>
      </c>
      <c r="I330" s="12">
        <f t="shared" si="66"/>
        <v>6.5814684459143853E-5</v>
      </c>
      <c r="K330" s="12" t="s">
        <v>1220</v>
      </c>
      <c r="L330" s="12">
        <v>69451</v>
      </c>
      <c r="M330" s="12">
        <f t="shared" si="67"/>
        <v>500477.3516267013</v>
      </c>
      <c r="N330" s="12">
        <f t="shared" si="68"/>
        <v>2199289.9435109044</v>
      </c>
      <c r="O330" s="12">
        <f t="shared" si="69"/>
        <v>317453.27381398575</v>
      </c>
      <c r="P330" s="12">
        <f t="shared" si="70"/>
        <v>497725.84593599569</v>
      </c>
      <c r="Q330" s="12">
        <f t="shared" si="71"/>
        <v>4.570895650372</v>
      </c>
    </row>
    <row r="331" spans="1:17">
      <c r="A331" s="12" t="s">
        <v>1222</v>
      </c>
      <c r="B331" s="12" t="s">
        <v>1223</v>
      </c>
      <c r="C331" s="12" t="s">
        <v>569</v>
      </c>
      <c r="D331" s="12">
        <v>66991</v>
      </c>
      <c r="E331" s="12">
        <v>16.19054931547479</v>
      </c>
      <c r="F331" s="12">
        <v>1.361861723385287</v>
      </c>
      <c r="G331" s="12">
        <v>14.021082613489</v>
      </c>
      <c r="H331" s="12">
        <v>6.0451101008573698</v>
      </c>
      <c r="I331" s="12">
        <f t="shared" si="66"/>
        <v>2.0929800441087608E-4</v>
      </c>
      <c r="K331" s="12" t="s">
        <v>1222</v>
      </c>
      <c r="L331" s="12">
        <v>66991</v>
      </c>
      <c r="M331" s="12">
        <f t="shared" si="67"/>
        <v>1084621.0891929716</v>
      </c>
      <c r="N331" s="12">
        <f t="shared" si="68"/>
        <v>91232.47871130376</v>
      </c>
      <c r="O331" s="12">
        <f t="shared" si="69"/>
        <v>939286.3453602416</v>
      </c>
      <c r="P331" s="12">
        <f t="shared" si="70"/>
        <v>404967.97076653608</v>
      </c>
      <c r="Q331" s="12">
        <f t="shared" si="71"/>
        <v>14.021082613489</v>
      </c>
    </row>
    <row r="332" spans="1:17">
      <c r="A332" s="12" t="s">
        <v>1224</v>
      </c>
      <c r="B332" s="12" t="s">
        <v>1225</v>
      </c>
      <c r="C332" s="12" t="s">
        <v>569</v>
      </c>
      <c r="D332" s="12">
        <v>64303</v>
      </c>
      <c r="E332" s="12">
        <v>6.7641974356818038</v>
      </c>
      <c r="F332" s="12">
        <v>15.724137931034482</v>
      </c>
      <c r="G332" s="12">
        <v>6.6499863143390003</v>
      </c>
      <c r="H332" s="12">
        <v>2.7959372092665897</v>
      </c>
      <c r="I332" s="12">
        <f t="shared" si="66"/>
        <v>1.0341642402903442E-4</v>
      </c>
      <c r="K332" s="12" t="s">
        <v>1224</v>
      </c>
      <c r="L332" s="12">
        <v>64303</v>
      </c>
      <c r="M332" s="12">
        <f t="shared" si="67"/>
        <v>434958.18770664703</v>
      </c>
      <c r="N332" s="12">
        <f t="shared" si="68"/>
        <v>1011109.2413793103</v>
      </c>
      <c r="O332" s="12">
        <f t="shared" si="69"/>
        <v>427614.06997094076</v>
      </c>
      <c r="P332" s="12">
        <f t="shared" si="70"/>
        <v>179787.15036746953</v>
      </c>
      <c r="Q332" s="12">
        <f t="shared" si="71"/>
        <v>6.6499863143390003</v>
      </c>
    </row>
    <row r="333" spans="1:17">
      <c r="A333" s="12" t="s">
        <v>1226</v>
      </c>
      <c r="B333" s="12" t="s">
        <v>1227</v>
      </c>
      <c r="C333" s="12" t="s">
        <v>569</v>
      </c>
      <c r="D333" s="12">
        <v>70806</v>
      </c>
      <c r="E333" s="12">
        <v>12.627860412833995</v>
      </c>
      <c r="F333" s="12">
        <v>5.3501635737239805</v>
      </c>
      <c r="G333" s="12">
        <v>10.173937608679999</v>
      </c>
      <c r="H333" s="12">
        <v>3.0739018648840086</v>
      </c>
      <c r="I333" s="12">
        <f t="shared" si="66"/>
        <v>1.436875068310595E-4</v>
      </c>
      <c r="K333" s="12" t="s">
        <v>1226</v>
      </c>
      <c r="L333" s="12">
        <v>70806</v>
      </c>
      <c r="M333" s="12">
        <f t="shared" si="67"/>
        <v>894128.2843911238</v>
      </c>
      <c r="N333" s="12">
        <f t="shared" si="68"/>
        <v>378823.68200110015</v>
      </c>
      <c r="O333" s="12">
        <f t="shared" si="69"/>
        <v>720375.82632019604</v>
      </c>
      <c r="P333" s="12">
        <f t="shared" si="70"/>
        <v>217650.69544497711</v>
      </c>
      <c r="Q333" s="12">
        <f t="shared" si="71"/>
        <v>10.173937608679999</v>
      </c>
    </row>
    <row r="334" spans="1:17">
      <c r="A334" s="12" t="s">
        <v>1228</v>
      </c>
      <c r="B334" s="12" t="s">
        <v>1229</v>
      </c>
      <c r="C334" s="12" t="s">
        <v>569</v>
      </c>
      <c r="D334" s="12">
        <v>63500</v>
      </c>
      <c r="E334" s="12">
        <v>3.1278591403341984</v>
      </c>
      <c r="F334" s="12">
        <v>10.266689907617222</v>
      </c>
      <c r="G334" s="12">
        <v>11.726823528501001</v>
      </c>
      <c r="H334" s="12">
        <v>1.2770448085976518</v>
      </c>
      <c r="I334" s="12">
        <f t="shared" si="66"/>
        <v>1.8467438627560632E-4</v>
      </c>
      <c r="K334" s="12" t="s">
        <v>1228</v>
      </c>
      <c r="L334" s="12">
        <v>63500</v>
      </c>
      <c r="M334" s="12">
        <f t="shared" si="67"/>
        <v>198619.05541122161</v>
      </c>
      <c r="N334" s="12">
        <f t="shared" si="68"/>
        <v>651934.80913369358</v>
      </c>
      <c r="O334" s="12">
        <f t="shared" si="69"/>
        <v>744653.2940598136</v>
      </c>
      <c r="P334" s="12">
        <f t="shared" si="70"/>
        <v>81092.345345950889</v>
      </c>
      <c r="Q334" s="12">
        <f t="shared" si="71"/>
        <v>11.726823528501001</v>
      </c>
    </row>
    <row r="335" spans="1:17">
      <c r="A335" s="12" t="s">
        <v>1230</v>
      </c>
      <c r="B335" s="12" t="s">
        <v>1231</v>
      </c>
      <c r="C335" s="12" t="s">
        <v>569</v>
      </c>
      <c r="D335" s="12">
        <v>58402</v>
      </c>
      <c r="E335" s="12">
        <v>26.184044495374309</v>
      </c>
      <c r="F335" s="12">
        <v>2.3927138005557271</v>
      </c>
      <c r="G335" s="12">
        <v>34.897210666154997</v>
      </c>
      <c r="H335" s="12">
        <v>1.4812134272745376</v>
      </c>
      <c r="I335" s="12">
        <f t="shared" si="66"/>
        <v>5.9753451364944691E-4</v>
      </c>
      <c r="K335" s="12" t="s">
        <v>1230</v>
      </c>
      <c r="L335" s="12">
        <v>58402</v>
      </c>
      <c r="M335" s="12">
        <f t="shared" si="67"/>
        <v>1529200.5666188505</v>
      </c>
      <c r="N335" s="12">
        <f t="shared" si="68"/>
        <v>139739.27138005558</v>
      </c>
      <c r="O335" s="12">
        <f t="shared" si="69"/>
        <v>2038066.8973247842</v>
      </c>
      <c r="P335" s="12">
        <f t="shared" si="70"/>
        <v>86505.826579687549</v>
      </c>
      <c r="Q335" s="12">
        <f t="shared" si="71"/>
        <v>34.897210666154997</v>
      </c>
    </row>
    <row r="336" spans="1:17">
      <c r="A336" s="12" t="s">
        <v>1232</v>
      </c>
      <c r="B336" s="12" t="s">
        <v>1233</v>
      </c>
      <c r="C336" s="12" t="s">
        <v>569</v>
      </c>
      <c r="D336" s="12">
        <v>254742</v>
      </c>
      <c r="E336" s="12">
        <v>52.224197573983865</v>
      </c>
      <c r="F336" s="12">
        <v>5.9233715244602525</v>
      </c>
      <c r="G336" s="12">
        <v>185.78684418641001</v>
      </c>
      <c r="H336" s="12">
        <v>8.6482540492153142</v>
      </c>
      <c r="I336" s="12">
        <f t="shared" si="66"/>
        <v>7.2931375346982439E-4</v>
      </c>
      <c r="K336" s="12" t="s">
        <v>1232</v>
      </c>
      <c r="L336" s="12">
        <v>254742</v>
      </c>
      <c r="M336" s="12">
        <f t="shared" si="67"/>
        <v>13303696.538391797</v>
      </c>
      <c r="N336" s="12">
        <f t="shared" si="68"/>
        <v>1508931.5088840537</v>
      </c>
      <c r="O336" s="12">
        <f t="shared" si="69"/>
        <v>47327712.261734456</v>
      </c>
      <c r="P336" s="12">
        <f t="shared" si="70"/>
        <v>2203073.5330052078</v>
      </c>
      <c r="Q336" s="12">
        <f t="shared" si="71"/>
        <v>185.78684418641001</v>
      </c>
    </row>
    <row r="337" spans="1:17">
      <c r="A337" s="12" t="s">
        <v>1234</v>
      </c>
      <c r="B337" s="12" t="s">
        <v>1235</v>
      </c>
      <c r="C337" s="12" t="s">
        <v>569</v>
      </c>
      <c r="D337" s="12">
        <v>139051</v>
      </c>
      <c r="E337" s="12">
        <v>38.143812126325095</v>
      </c>
      <c r="F337" s="12">
        <v>6.2545392403981719</v>
      </c>
      <c r="G337" s="12">
        <v>10.98956252927</v>
      </c>
      <c r="H337" s="12">
        <v>8.4081379456343051</v>
      </c>
      <c r="I337" s="12">
        <f t="shared" si="66"/>
        <v>7.9032603356106747E-5</v>
      </c>
      <c r="K337" s="12" t="s">
        <v>1234</v>
      </c>
      <c r="L337" s="12">
        <v>139051</v>
      </c>
      <c r="M337" s="12">
        <f t="shared" si="67"/>
        <v>5303935.2199776303</v>
      </c>
      <c r="N337" s="12">
        <f t="shared" si="68"/>
        <v>869699.93591660622</v>
      </c>
      <c r="O337" s="12">
        <f t="shared" si="69"/>
        <v>1528109.6592575228</v>
      </c>
      <c r="P337" s="12">
        <f t="shared" si="70"/>
        <v>1169159.9894783958</v>
      </c>
      <c r="Q337" s="12">
        <f t="shared" si="71"/>
        <v>10.98956252927</v>
      </c>
    </row>
    <row r="338" spans="1:17">
      <c r="A338" s="12" t="s">
        <v>1236</v>
      </c>
      <c r="B338" s="12" t="s">
        <v>1237</v>
      </c>
      <c r="C338" s="12" t="s">
        <v>569</v>
      </c>
      <c r="D338" s="12">
        <v>126915</v>
      </c>
      <c r="E338" s="12">
        <v>36.802329480870263</v>
      </c>
      <c r="F338" s="12">
        <v>3.5727466743689726</v>
      </c>
      <c r="G338" s="12">
        <v>16.965166692990998</v>
      </c>
      <c r="H338" s="12">
        <v>1.2491676539987915</v>
      </c>
      <c r="I338" s="12">
        <f t="shared" si="66"/>
        <v>1.3367345619502027E-4</v>
      </c>
      <c r="K338" s="12" t="s">
        <v>1236</v>
      </c>
      <c r="L338" s="12">
        <v>126915</v>
      </c>
      <c r="M338" s="12">
        <f t="shared" si="67"/>
        <v>4670767.6460646493</v>
      </c>
      <c r="N338" s="12">
        <f t="shared" si="68"/>
        <v>453435.14417753817</v>
      </c>
      <c r="O338" s="12">
        <f t="shared" si="69"/>
        <v>2153134.1308409525</v>
      </c>
      <c r="P338" s="12">
        <f t="shared" si="70"/>
        <v>158538.11280725664</v>
      </c>
      <c r="Q338" s="12">
        <f t="shared" si="71"/>
        <v>16.965166692990998</v>
      </c>
    </row>
    <row r="339" spans="1:17">
      <c r="A339" s="12" t="s">
        <v>1238</v>
      </c>
      <c r="B339" s="12" t="s">
        <v>1239</v>
      </c>
      <c r="C339" s="12" t="s">
        <v>656</v>
      </c>
      <c r="D339" s="12">
        <v>975905</v>
      </c>
      <c r="E339" s="12">
        <v>33.149989711625174</v>
      </c>
      <c r="F339" s="12">
        <v>2.9523089343875637</v>
      </c>
      <c r="G339" s="12">
        <v>13.765629682358</v>
      </c>
      <c r="H339" s="12">
        <v>2.9187572407077549</v>
      </c>
      <c r="I339" s="12">
        <f t="shared" si="66"/>
        <v>1.4105501746950778E-5</v>
      </c>
      <c r="K339" s="12" t="s">
        <v>1238</v>
      </c>
      <c r="L339" s="12">
        <v>975905</v>
      </c>
      <c r="M339" s="12">
        <f t="shared" si="67"/>
        <v>32351240.709523566</v>
      </c>
      <c r="N339" s="12">
        <f t="shared" si="68"/>
        <v>2881173.0506134955</v>
      </c>
      <c r="O339" s="12">
        <f t="shared" si="69"/>
        <v>13433946.835161583</v>
      </c>
      <c r="P339" s="12">
        <f t="shared" si="70"/>
        <v>2848429.7849929016</v>
      </c>
      <c r="Q339" s="12">
        <f t="shared" si="71"/>
        <v>13.765629682358</v>
      </c>
    </row>
    <row r="340" spans="1:17">
      <c r="A340" s="12" t="s">
        <v>1240</v>
      </c>
      <c r="B340" s="12" t="s">
        <v>1241</v>
      </c>
      <c r="C340" s="12" t="s">
        <v>569</v>
      </c>
      <c r="D340" s="12">
        <v>174373</v>
      </c>
      <c r="E340" s="12">
        <v>27.851548394145638</v>
      </c>
      <c r="F340" s="12">
        <v>1.9521521609767924</v>
      </c>
      <c r="G340" s="12">
        <v>13.231352085011002</v>
      </c>
      <c r="H340" s="12">
        <v>3.5196167765443662</v>
      </c>
      <c r="I340" s="12">
        <f t="shared" si="66"/>
        <v>7.5879591938035138E-5</v>
      </c>
      <c r="K340" s="12" t="s">
        <v>1240</v>
      </c>
      <c r="L340" s="12">
        <v>174373</v>
      </c>
      <c r="M340" s="12">
        <f t="shared" si="67"/>
        <v>4856558.0481323572</v>
      </c>
      <c r="N340" s="12">
        <f t="shared" si="68"/>
        <v>340402.62876600621</v>
      </c>
      <c r="O340" s="12">
        <f t="shared" si="69"/>
        <v>2307190.5571196233</v>
      </c>
      <c r="P340" s="12">
        <f t="shared" si="70"/>
        <v>613726.13617637078</v>
      </c>
      <c r="Q340" s="12">
        <f t="shared" si="71"/>
        <v>13.231352085011</v>
      </c>
    </row>
    <row r="341" spans="1:17">
      <c r="A341" s="12" t="s">
        <v>1242</v>
      </c>
      <c r="B341" s="12" t="s">
        <v>1243</v>
      </c>
      <c r="C341" s="12" t="s">
        <v>569</v>
      </c>
      <c r="D341" s="12">
        <v>139787</v>
      </c>
      <c r="E341" s="12">
        <v>40.548760062680941</v>
      </c>
      <c r="F341" s="12">
        <v>2.9936612204765591</v>
      </c>
      <c r="G341" s="12">
        <v>42.420230473002</v>
      </c>
      <c r="H341" s="12">
        <v>13.890489066817574</v>
      </c>
      <c r="I341" s="12">
        <f t="shared" si="66"/>
        <v>3.0346334403772883E-4</v>
      </c>
      <c r="K341" s="12" t="s">
        <v>1242</v>
      </c>
      <c r="L341" s="12">
        <v>139787</v>
      </c>
      <c r="M341" s="12">
        <f t="shared" si="67"/>
        <v>5668189.522881981</v>
      </c>
      <c r="N341" s="12">
        <f t="shared" si="68"/>
        <v>418474.92102675675</v>
      </c>
      <c r="O341" s="12">
        <f t="shared" si="69"/>
        <v>5929796.7571295304</v>
      </c>
      <c r="P341" s="12">
        <f t="shared" si="70"/>
        <v>1941709.7951832283</v>
      </c>
      <c r="Q341" s="12">
        <f t="shared" si="71"/>
        <v>42.420230473002</v>
      </c>
    </row>
    <row r="342" spans="1:17">
      <c r="A342" s="12" t="s">
        <v>1244</v>
      </c>
      <c r="B342" s="12" t="s">
        <v>1245</v>
      </c>
      <c r="C342" s="12" t="s">
        <v>569</v>
      </c>
      <c r="D342" s="12">
        <v>123311</v>
      </c>
      <c r="E342" s="12">
        <v>20.85581535045576</v>
      </c>
      <c r="F342" s="12">
        <v>3.1158433411745285</v>
      </c>
      <c r="G342" s="12">
        <v>9.6341167119069997</v>
      </c>
      <c r="H342" s="12">
        <v>2.2587077594207017</v>
      </c>
      <c r="I342" s="12">
        <f t="shared" si="66"/>
        <v>7.8128607438971378E-5</v>
      </c>
      <c r="K342" s="12" t="s">
        <v>1244</v>
      </c>
      <c r="L342" s="12">
        <v>123311</v>
      </c>
      <c r="M342" s="12">
        <f t="shared" si="67"/>
        <v>2571751.4466800503</v>
      </c>
      <c r="N342" s="12">
        <f t="shared" si="68"/>
        <v>384217.75824357232</v>
      </c>
      <c r="O342" s="12">
        <f t="shared" si="69"/>
        <v>1187992.5658619641</v>
      </c>
      <c r="P342" s="12">
        <f t="shared" si="70"/>
        <v>278523.51252192614</v>
      </c>
      <c r="Q342" s="12">
        <f t="shared" si="71"/>
        <v>9.6341167119069997</v>
      </c>
    </row>
    <row r="343" spans="1:17">
      <c r="A343" s="12" t="s">
        <v>1246</v>
      </c>
      <c r="B343" s="12" t="s">
        <v>1247</v>
      </c>
      <c r="C343" s="12" t="s">
        <v>569</v>
      </c>
      <c r="D343" s="12">
        <v>84422</v>
      </c>
      <c r="E343" s="12">
        <v>43.625270254784574</v>
      </c>
      <c r="F343" s="12">
        <v>6.920495046078963E-2</v>
      </c>
      <c r="G343" s="12">
        <v>128.58605299829998</v>
      </c>
      <c r="H343" s="12">
        <v>3.5697626595811256</v>
      </c>
      <c r="I343" s="12">
        <f t="shared" si="66"/>
        <v>1.5231344080725402E-3</v>
      </c>
      <c r="K343" s="12" t="s">
        <v>1246</v>
      </c>
      <c r="L343" s="12">
        <v>84422</v>
      </c>
      <c r="M343" s="12">
        <f t="shared" si="67"/>
        <v>3682932.5654494232</v>
      </c>
      <c r="N343" s="12">
        <f t="shared" si="68"/>
        <v>5842.4203278007817</v>
      </c>
      <c r="O343" s="12">
        <f t="shared" si="69"/>
        <v>10855491.766222481</v>
      </c>
      <c r="P343" s="12">
        <f t="shared" si="70"/>
        <v>301366.50324715779</v>
      </c>
      <c r="Q343" s="12">
        <f t="shared" si="71"/>
        <v>128.58605299829998</v>
      </c>
    </row>
    <row r="344" spans="1:17">
      <c r="A344" s="12" t="s">
        <v>1248</v>
      </c>
      <c r="B344" s="12" t="s">
        <v>1249</v>
      </c>
      <c r="C344" s="12" t="s">
        <v>569</v>
      </c>
      <c r="D344" s="12">
        <v>64132</v>
      </c>
      <c r="E344" s="12">
        <v>11.513665706472294</v>
      </c>
      <c r="F344" s="12">
        <v>23.451453093938344</v>
      </c>
      <c r="G344" s="12">
        <v>1.434462020622</v>
      </c>
      <c r="H344" s="12">
        <v>2.7780526517711857</v>
      </c>
      <c r="I344" s="12">
        <f t="shared" si="66"/>
        <v>2.236733644080958E-5</v>
      </c>
      <c r="K344" s="12" t="s">
        <v>1248</v>
      </c>
      <c r="L344" s="12">
        <v>64132</v>
      </c>
      <c r="M344" s="12">
        <f t="shared" si="67"/>
        <v>738394.40908748109</v>
      </c>
      <c r="N344" s="12">
        <f t="shared" si="68"/>
        <v>1503988.5898204539</v>
      </c>
      <c r="O344" s="12">
        <f t="shared" si="69"/>
        <v>91994.918306530104</v>
      </c>
      <c r="P344" s="12">
        <f t="shared" si="70"/>
        <v>178162.07266338967</v>
      </c>
      <c r="Q344" s="12">
        <f t="shared" si="71"/>
        <v>1.434462020622</v>
      </c>
    </row>
    <row r="345" spans="1:17">
      <c r="A345" s="12" t="s">
        <v>1250</v>
      </c>
      <c r="B345" s="12" t="s">
        <v>1251</v>
      </c>
      <c r="C345" s="12" t="s">
        <v>569</v>
      </c>
      <c r="D345" s="12">
        <v>1875818</v>
      </c>
      <c r="E345" s="12">
        <v>8.6236681011173566</v>
      </c>
      <c r="F345" s="12">
        <v>15.763354929723253</v>
      </c>
      <c r="G345" s="12">
        <v>5.1450476260359999</v>
      </c>
      <c r="H345" s="12">
        <v>4.2989706714785294</v>
      </c>
      <c r="I345" s="12">
        <f t="shared" si="66"/>
        <v>2.7428287957765625E-6</v>
      </c>
      <c r="K345" s="12" t="s">
        <v>1250</v>
      </c>
      <c r="L345" s="12">
        <v>1875818</v>
      </c>
      <c r="M345" s="12">
        <f t="shared" si="67"/>
        <v>16176431.850101758</v>
      </c>
      <c r="N345" s="12">
        <f t="shared" si="68"/>
        <v>29569184.917563614</v>
      </c>
      <c r="O345" s="12">
        <f t="shared" si="69"/>
        <v>9651172.9477755968</v>
      </c>
      <c r="P345" s="12">
        <f t="shared" si="70"/>
        <v>8064086.567031512</v>
      </c>
      <c r="Q345" s="12">
        <f t="shared" si="71"/>
        <v>5.1450476260359999</v>
      </c>
    </row>
    <row r="346" spans="1:17">
      <c r="A346" s="12" t="s">
        <v>1252</v>
      </c>
      <c r="B346" s="12" t="s">
        <v>1253</v>
      </c>
      <c r="C346" s="12" t="s">
        <v>569</v>
      </c>
      <c r="D346" s="12">
        <v>309741</v>
      </c>
      <c r="E346" s="12">
        <v>19.702235927072309</v>
      </c>
      <c r="F346" s="12">
        <v>15.115140994626138</v>
      </c>
      <c r="G346" s="12">
        <v>8.2532481967880003</v>
      </c>
      <c r="H346" s="12">
        <v>2.8093940904884906</v>
      </c>
      <c r="I346" s="12">
        <f t="shared" si="66"/>
        <v>2.6645643285157601E-5</v>
      </c>
      <c r="K346" s="12" t="s">
        <v>1252</v>
      </c>
      <c r="L346" s="12">
        <v>309741</v>
      </c>
      <c r="M346" s="12">
        <f t="shared" si="67"/>
        <v>6102590.2582873041</v>
      </c>
      <c r="N346" s="12">
        <f t="shared" si="68"/>
        <v>4681778.8868164951</v>
      </c>
      <c r="O346" s="12">
        <f t="shared" si="69"/>
        <v>2556369.3497213121</v>
      </c>
      <c r="P346" s="12">
        <f t="shared" si="70"/>
        <v>870184.53498199559</v>
      </c>
      <c r="Q346" s="12">
        <f t="shared" si="71"/>
        <v>8.2532481967880003</v>
      </c>
    </row>
    <row r="347" spans="1:17">
      <c r="A347" s="12" t="s">
        <v>1254</v>
      </c>
      <c r="B347" s="12" t="s">
        <v>1255</v>
      </c>
      <c r="C347" s="12" t="s">
        <v>569</v>
      </c>
      <c r="D347" s="12">
        <v>295279</v>
      </c>
      <c r="E347" s="12">
        <v>7.0884867233250564</v>
      </c>
      <c r="F347" s="12">
        <v>17.582174112582884</v>
      </c>
      <c r="G347" s="12">
        <v>11.311073898102999</v>
      </c>
      <c r="H347" s="12">
        <v>1.6305077002192581</v>
      </c>
      <c r="I347" s="12">
        <f t="shared" si="66"/>
        <v>3.8306394623738901E-5</v>
      </c>
      <c r="K347" s="12" t="s">
        <v>1254</v>
      </c>
      <c r="L347" s="12">
        <v>295279</v>
      </c>
      <c r="M347" s="12">
        <f t="shared" si="67"/>
        <v>2093081.2711766993</v>
      </c>
      <c r="N347" s="12">
        <f t="shared" si="68"/>
        <v>5191646.7897893609</v>
      </c>
      <c r="O347" s="12">
        <f t="shared" si="69"/>
        <v>3339922.5895579555</v>
      </c>
      <c r="P347" s="12">
        <f t="shared" si="70"/>
        <v>481454.68321304233</v>
      </c>
      <c r="Q347" s="12">
        <f t="shared" si="71"/>
        <v>11.311073898102999</v>
      </c>
    </row>
    <row r="348" spans="1:17">
      <c r="A348" s="12" t="s">
        <v>1256</v>
      </c>
      <c r="B348" s="12" t="s">
        <v>1257</v>
      </c>
      <c r="C348" s="12" t="s">
        <v>569</v>
      </c>
      <c r="D348" s="12">
        <v>300247</v>
      </c>
      <c r="E348" s="12">
        <v>5.6386760002514276</v>
      </c>
      <c r="F348" s="12">
        <v>21.520815282419441</v>
      </c>
      <c r="G348" s="12">
        <v>3.4050223143050005</v>
      </c>
      <c r="H348" s="12">
        <v>11.871472007061918</v>
      </c>
      <c r="I348" s="12">
        <f t="shared" si="66"/>
        <v>1.1340737174076678E-5</v>
      </c>
      <c r="K348" s="12" t="s">
        <v>1256</v>
      </c>
      <c r="L348" s="12">
        <v>300247</v>
      </c>
      <c r="M348" s="12">
        <f t="shared" si="67"/>
        <v>1692995.5530474903</v>
      </c>
      <c r="N348" s="12">
        <f t="shared" si="68"/>
        <v>6461560.2261005901</v>
      </c>
      <c r="O348" s="12">
        <f t="shared" si="69"/>
        <v>1022347.7348031335</v>
      </c>
      <c r="P348" s="12">
        <f t="shared" si="70"/>
        <v>3564373.8557043197</v>
      </c>
      <c r="Q348" s="12">
        <f t="shared" si="71"/>
        <v>3.4050223143050005</v>
      </c>
    </row>
    <row r="349" spans="1:17">
      <c r="A349" s="12" t="s">
        <v>1258</v>
      </c>
      <c r="B349" s="12" t="s">
        <v>1259</v>
      </c>
      <c r="C349" s="12" t="s">
        <v>569</v>
      </c>
      <c r="D349" s="12">
        <v>207492</v>
      </c>
      <c r="E349" s="12">
        <v>6.5643804240470232</v>
      </c>
      <c r="F349" s="12">
        <v>16.909527711979525</v>
      </c>
      <c r="G349" s="12">
        <v>13.113436050444999</v>
      </c>
      <c r="H349" s="12">
        <v>1.5423955928702331</v>
      </c>
      <c r="I349" s="12">
        <f t="shared" si="66"/>
        <v>6.3199718786483326E-5</v>
      </c>
      <c r="K349" s="12" t="s">
        <v>1258</v>
      </c>
      <c r="L349" s="12">
        <v>207492</v>
      </c>
      <c r="M349" s="12">
        <f t="shared" si="67"/>
        <v>1362056.4229463649</v>
      </c>
      <c r="N349" s="12">
        <f t="shared" si="68"/>
        <v>3508591.7240140554</v>
      </c>
      <c r="O349" s="12">
        <f t="shared" si="69"/>
        <v>2720933.0729789338</v>
      </c>
      <c r="P349" s="12">
        <f t="shared" si="70"/>
        <v>320034.7463558304</v>
      </c>
      <c r="Q349" s="12">
        <f t="shared" si="71"/>
        <v>13.113436050444998</v>
      </c>
    </row>
    <row r="350" spans="1:17">
      <c r="A350" s="12" t="s">
        <v>1260</v>
      </c>
      <c r="B350" s="12" t="s">
        <v>1261</v>
      </c>
      <c r="C350" s="12" t="s">
        <v>569</v>
      </c>
      <c r="D350" s="12">
        <v>204248</v>
      </c>
      <c r="E350" s="12">
        <v>2.9740817723174748</v>
      </c>
      <c r="F350" s="12">
        <v>14.058394531547785</v>
      </c>
      <c r="G350" s="12">
        <v>8.4624305196700007</v>
      </c>
      <c r="H350" s="12">
        <v>1.509150320009129</v>
      </c>
      <c r="I350" s="12">
        <f t="shared" si="66"/>
        <v>4.1432134070688578E-5</v>
      </c>
      <c r="K350" s="12" t="s">
        <v>1260</v>
      </c>
      <c r="L350" s="12">
        <v>204248</v>
      </c>
      <c r="M350" s="12">
        <f t="shared" si="67"/>
        <v>607450.25383229961</v>
      </c>
      <c r="N350" s="12">
        <f t="shared" si="68"/>
        <v>2871398.9662795719</v>
      </c>
      <c r="O350" s="12">
        <f t="shared" si="69"/>
        <v>1728434.5087815584</v>
      </c>
      <c r="P350" s="12">
        <f t="shared" si="70"/>
        <v>308240.9345612246</v>
      </c>
      <c r="Q350" s="12">
        <f t="shared" si="71"/>
        <v>8.4624305196700007</v>
      </c>
    </row>
    <row r="351" spans="1:17">
      <c r="A351" s="12" t="s">
        <v>1262</v>
      </c>
      <c r="B351" s="12" t="s">
        <v>1263</v>
      </c>
      <c r="C351" s="12" t="s">
        <v>569</v>
      </c>
      <c r="D351" s="12">
        <v>167656</v>
      </c>
      <c r="E351" s="12">
        <v>4.7214973820738981</v>
      </c>
      <c r="F351" s="12">
        <v>14.075894267560644</v>
      </c>
      <c r="G351" s="12">
        <v>3.7686035248710001</v>
      </c>
      <c r="H351" s="12">
        <v>2.3989821992109048</v>
      </c>
      <c r="I351" s="12">
        <f t="shared" si="66"/>
        <v>2.2478190609766429E-5</v>
      </c>
      <c r="K351" s="12" t="s">
        <v>1262</v>
      </c>
      <c r="L351" s="12">
        <v>167656</v>
      </c>
      <c r="M351" s="12">
        <f t="shared" si="67"/>
        <v>791587.36508898146</v>
      </c>
      <c r="N351" s="12">
        <f t="shared" si="68"/>
        <v>2359908.1293221475</v>
      </c>
      <c r="O351" s="12">
        <f t="shared" si="69"/>
        <v>631828.99256577238</v>
      </c>
      <c r="P351" s="12">
        <f t="shared" si="70"/>
        <v>402203.75959090347</v>
      </c>
      <c r="Q351" s="12">
        <f t="shared" si="71"/>
        <v>3.7686035248710006</v>
      </c>
    </row>
    <row r="352" spans="1:17">
      <c r="A352" s="12" t="s">
        <v>1264</v>
      </c>
      <c r="B352" s="12" t="s">
        <v>1265</v>
      </c>
      <c r="C352" s="12" t="s">
        <v>569</v>
      </c>
      <c r="D352" s="12">
        <v>164627</v>
      </c>
      <c r="E352" s="12">
        <v>5.4099664863459722</v>
      </c>
      <c r="F352" s="12">
        <v>20.190210499619578</v>
      </c>
      <c r="G352" s="12">
        <v>2.0919678448819998</v>
      </c>
      <c r="H352" s="12">
        <v>8.8863332007699132</v>
      </c>
      <c r="I352" s="12">
        <f t="shared" si="66"/>
        <v>1.270731924217777E-5</v>
      </c>
      <c r="K352" s="12" t="s">
        <v>1264</v>
      </c>
      <c r="L352" s="12">
        <v>164627</v>
      </c>
      <c r="M352" s="12">
        <f t="shared" si="67"/>
        <v>890626.55274767836</v>
      </c>
      <c r="N352" s="12">
        <f t="shared" si="68"/>
        <v>3323853.7839208725</v>
      </c>
      <c r="O352" s="12">
        <f t="shared" si="69"/>
        <v>344394.39039938897</v>
      </c>
      <c r="P352" s="12">
        <f t="shared" si="70"/>
        <v>1462930.3758431484</v>
      </c>
      <c r="Q352" s="12">
        <f t="shared" si="71"/>
        <v>2.0919678448819998</v>
      </c>
    </row>
    <row r="353" spans="1:17">
      <c r="A353" s="12" t="s">
        <v>1266</v>
      </c>
      <c r="B353" s="12" t="s">
        <v>1267</v>
      </c>
      <c r="C353" s="12" t="s">
        <v>569</v>
      </c>
      <c r="D353" s="12">
        <v>135553</v>
      </c>
      <c r="E353" s="12">
        <v>25.775347411778661</v>
      </c>
      <c r="F353" s="12">
        <v>25.439764368115313</v>
      </c>
      <c r="G353" s="12">
        <v>2.7857929275449997</v>
      </c>
      <c r="H353" s="12">
        <v>5.4191618207642742</v>
      </c>
      <c r="I353" s="12">
        <f t="shared" si="66"/>
        <v>2.0551318875605849E-5</v>
      </c>
      <c r="K353" s="12" t="s">
        <v>1266</v>
      </c>
      <c r="L353" s="12">
        <v>135553</v>
      </c>
      <c r="M353" s="12">
        <f t="shared" si="67"/>
        <v>3493925.6677088328</v>
      </c>
      <c r="N353" s="12">
        <f t="shared" si="68"/>
        <v>3448436.3793911352</v>
      </c>
      <c r="O353" s="12">
        <f t="shared" si="69"/>
        <v>377622.58870750736</v>
      </c>
      <c r="P353" s="12">
        <f t="shared" si="70"/>
        <v>734583.64229005971</v>
      </c>
      <c r="Q353" s="12">
        <f t="shared" si="71"/>
        <v>2.7857929275449997</v>
      </c>
    </row>
    <row r="354" spans="1:17">
      <c r="A354" s="12" t="s">
        <v>1268</v>
      </c>
      <c r="B354" s="12" t="s">
        <v>1269</v>
      </c>
      <c r="C354" s="12" t="s">
        <v>569</v>
      </c>
      <c r="D354" s="12">
        <v>107777</v>
      </c>
      <c r="E354" s="12">
        <v>51.027495243830103</v>
      </c>
      <c r="F354" s="12">
        <v>19.278330826708682</v>
      </c>
      <c r="G354" s="12">
        <v>55.377874335559007</v>
      </c>
      <c r="H354" s="12">
        <v>7.5253039306796161</v>
      </c>
      <c r="I354" s="12">
        <f t="shared" si="66"/>
        <v>5.1381903685906094E-4</v>
      </c>
      <c r="K354" s="12" t="s">
        <v>1268</v>
      </c>
      <c r="L354" s="12">
        <v>107777</v>
      </c>
      <c r="M354" s="12">
        <f t="shared" si="67"/>
        <v>5499590.3548942767</v>
      </c>
      <c r="N354" s="12">
        <f t="shared" si="68"/>
        <v>2077760.6615101816</v>
      </c>
      <c r="O354" s="12">
        <f t="shared" si="69"/>
        <v>5968461.1622635433</v>
      </c>
      <c r="P354" s="12">
        <f t="shared" si="70"/>
        <v>811054.68173685693</v>
      </c>
      <c r="Q354" s="12">
        <f t="shared" si="71"/>
        <v>55.377874335559014</v>
      </c>
    </row>
    <row r="355" spans="1:17">
      <c r="A355" s="12" t="s">
        <v>1270</v>
      </c>
      <c r="B355" s="12" t="s">
        <v>1271</v>
      </c>
      <c r="C355" s="12" t="s">
        <v>569</v>
      </c>
      <c r="D355" s="12">
        <v>72032</v>
      </c>
      <c r="E355" s="12">
        <v>7.4289677394417666</v>
      </c>
      <c r="F355" s="12">
        <v>17.30112890522447</v>
      </c>
      <c r="G355" s="12">
        <v>4.2095543397709996</v>
      </c>
      <c r="H355" s="12">
        <v>2.932145688672227</v>
      </c>
      <c r="I355" s="12">
        <f t="shared" si="66"/>
        <v>5.8440059137202903E-5</v>
      </c>
      <c r="K355" s="12" t="s">
        <v>1270</v>
      </c>
      <c r="L355" s="12">
        <v>72032</v>
      </c>
      <c r="M355" s="12">
        <f t="shared" si="67"/>
        <v>535123.40420746931</v>
      </c>
      <c r="N355" s="12">
        <f t="shared" si="68"/>
        <v>1246234.9173011291</v>
      </c>
      <c r="O355" s="12">
        <f t="shared" si="69"/>
        <v>303222.61820238462</v>
      </c>
      <c r="P355" s="12">
        <f t="shared" si="70"/>
        <v>211208.31824643785</v>
      </c>
      <c r="Q355" s="12">
        <f t="shared" si="71"/>
        <v>4.2095543397709996</v>
      </c>
    </row>
    <row r="356" spans="1:17">
      <c r="A356" s="12" t="s">
        <v>1272</v>
      </c>
      <c r="B356" s="12" t="s">
        <v>1273</v>
      </c>
      <c r="C356" s="12" t="s">
        <v>569</v>
      </c>
      <c r="D356" s="12">
        <v>68359</v>
      </c>
      <c r="E356" s="12">
        <v>12.493807964610241</v>
      </c>
      <c r="F356" s="12">
        <v>13.681220341209505</v>
      </c>
      <c r="G356" s="12">
        <v>6.0415401793329995</v>
      </c>
      <c r="H356" s="12">
        <v>1.3520247143220689</v>
      </c>
      <c r="I356" s="12">
        <f t="shared" si="66"/>
        <v>8.8379586877119319E-5</v>
      </c>
      <c r="K356" s="12" t="s">
        <v>1272</v>
      </c>
      <c r="L356" s="12">
        <v>68359</v>
      </c>
      <c r="M356" s="12">
        <f t="shared" si="67"/>
        <v>854064.21865279146</v>
      </c>
      <c r="N356" s="12">
        <f t="shared" si="68"/>
        <v>935234.54130474059</v>
      </c>
      <c r="O356" s="12">
        <f t="shared" si="69"/>
        <v>412993.6451190245</v>
      </c>
      <c r="P356" s="12">
        <f t="shared" si="70"/>
        <v>92423.057446342311</v>
      </c>
      <c r="Q356" s="12">
        <f t="shared" si="71"/>
        <v>6.0415401793329995</v>
      </c>
    </row>
    <row r="357" spans="1:17">
      <c r="A357" s="12" t="s">
        <v>1274</v>
      </c>
      <c r="B357" s="12" t="s">
        <v>1275</v>
      </c>
      <c r="C357" s="12" t="s">
        <v>569</v>
      </c>
      <c r="D357" s="12">
        <v>66719</v>
      </c>
      <c r="E357" s="12">
        <v>24.180144567531865</v>
      </c>
      <c r="F357" s="12">
        <v>39.778761759190687</v>
      </c>
      <c r="G357" s="12">
        <v>2.2863337935499999</v>
      </c>
      <c r="H357" s="12">
        <v>25.13724019494844</v>
      </c>
      <c r="I357" s="12">
        <f t="shared" si="66"/>
        <v>3.4268106439694838E-5</v>
      </c>
      <c r="K357" s="12" t="s">
        <v>1274</v>
      </c>
      <c r="L357" s="12">
        <v>66719</v>
      </c>
      <c r="M357" s="12">
        <f t="shared" si="67"/>
        <v>1613275.0654011585</v>
      </c>
      <c r="N357" s="12">
        <f t="shared" si="68"/>
        <v>2653999.2058114433</v>
      </c>
      <c r="O357" s="12">
        <f t="shared" si="69"/>
        <v>152541.90437186245</v>
      </c>
      <c r="P357" s="12">
        <f t="shared" si="70"/>
        <v>1677131.5285667649</v>
      </c>
      <c r="Q357" s="12">
        <f t="shared" si="71"/>
        <v>2.2863337935499999</v>
      </c>
    </row>
    <row r="358" spans="1:17">
      <c r="A358" s="12" t="s">
        <v>1276</v>
      </c>
      <c r="B358" s="12" t="s">
        <v>1277</v>
      </c>
      <c r="C358" s="12" t="s">
        <v>569</v>
      </c>
      <c r="D358" s="12">
        <v>88776</v>
      </c>
      <c r="E358" s="12">
        <v>21.2678421618862</v>
      </c>
      <c r="F358" s="12">
        <v>22.878303401033833</v>
      </c>
      <c r="G358" s="12">
        <v>2.5600246509370002</v>
      </c>
      <c r="H358" s="12">
        <v>1.6091865644095233</v>
      </c>
      <c r="I358" s="12">
        <f t="shared" si="66"/>
        <v>2.8836900186277824E-5</v>
      </c>
      <c r="K358" s="12" t="s">
        <v>1276</v>
      </c>
      <c r="L358" s="12">
        <v>88776</v>
      </c>
      <c r="M358" s="12">
        <f t="shared" si="67"/>
        <v>1888073.9557636094</v>
      </c>
      <c r="N358" s="12">
        <f t="shared" si="68"/>
        <v>2031044.2627301796</v>
      </c>
      <c r="O358" s="12">
        <f t="shared" si="69"/>
        <v>227268.74841158313</v>
      </c>
      <c r="P358" s="12">
        <f t="shared" si="70"/>
        <v>142857.14644201985</v>
      </c>
      <c r="Q358" s="12">
        <f t="shared" si="71"/>
        <v>2.5600246509370002</v>
      </c>
    </row>
    <row r="359" spans="1:17">
      <c r="A359" s="12" t="s">
        <v>1278</v>
      </c>
      <c r="B359" s="12" t="s">
        <v>1279</v>
      </c>
      <c r="C359" s="12" t="s">
        <v>569</v>
      </c>
      <c r="D359" s="12">
        <v>78169</v>
      </c>
      <c r="E359" s="12">
        <v>3.1343214534562023</v>
      </c>
      <c r="F359" s="12">
        <v>44.554101919561248</v>
      </c>
      <c r="G359" s="12">
        <v>2.3136463744990001</v>
      </c>
      <c r="H359" s="12">
        <v>2.5785701899357298</v>
      </c>
      <c r="I359" s="12">
        <f t="shared" si="66"/>
        <v>2.9598003997735675E-5</v>
      </c>
      <c r="K359" s="12" t="s">
        <v>1278</v>
      </c>
      <c r="L359" s="12">
        <v>78169</v>
      </c>
      <c r="M359" s="12">
        <f t="shared" si="67"/>
        <v>245006.77369521788</v>
      </c>
      <c r="N359" s="12">
        <f t="shared" si="68"/>
        <v>3482749.592950183</v>
      </c>
      <c r="O359" s="12">
        <f t="shared" si="69"/>
        <v>180855.42344821233</v>
      </c>
      <c r="P359" s="12">
        <f t="shared" si="70"/>
        <v>201564.25317708607</v>
      </c>
      <c r="Q359" s="12">
        <f t="shared" si="71"/>
        <v>2.3136463744990001</v>
      </c>
    </row>
    <row r="360" spans="1:17">
      <c r="A360" s="12" t="s">
        <v>1280</v>
      </c>
      <c r="B360" s="12" t="s">
        <v>1281</v>
      </c>
      <c r="C360" s="12" t="s">
        <v>569</v>
      </c>
      <c r="D360" s="12">
        <v>307512</v>
      </c>
      <c r="E360" s="12">
        <v>1.5765681227463968</v>
      </c>
      <c r="F360" s="12">
        <v>21.394791443085069</v>
      </c>
      <c r="G360" s="12">
        <v>2.8463785276049998</v>
      </c>
      <c r="H360" s="12">
        <v>3.727674332055821</v>
      </c>
      <c r="I360" s="12">
        <f t="shared" si="66"/>
        <v>9.2561543211484427E-6</v>
      </c>
      <c r="K360" s="12" t="s">
        <v>1280</v>
      </c>
      <c r="L360" s="12">
        <v>307512</v>
      </c>
      <c r="M360" s="12">
        <f t="shared" si="67"/>
        <v>484813.61656199</v>
      </c>
      <c r="N360" s="12">
        <f t="shared" si="68"/>
        <v>6579155.1062459759</v>
      </c>
      <c r="O360" s="12">
        <f t="shared" si="69"/>
        <v>875295.55378086865</v>
      </c>
      <c r="P360" s="12">
        <f t="shared" si="70"/>
        <v>1146304.5891991495</v>
      </c>
      <c r="Q360" s="12">
        <f t="shared" si="71"/>
        <v>2.8463785276049998</v>
      </c>
    </row>
    <row r="361" spans="1:17">
      <c r="A361" s="12" t="s">
        <v>1282</v>
      </c>
      <c r="B361" s="12" t="s">
        <v>1283</v>
      </c>
      <c r="C361" s="12" t="s">
        <v>569</v>
      </c>
      <c r="D361" s="12">
        <v>274388</v>
      </c>
      <c r="E361" s="12">
        <v>40.758638287477126</v>
      </c>
      <c r="F361" s="12">
        <v>41.862192040051262</v>
      </c>
      <c r="G361" s="12">
        <v>0.34505470348099998</v>
      </c>
      <c r="H361" s="12">
        <v>6378.0109729813094</v>
      </c>
      <c r="I361" s="12">
        <f t="shared" si="66"/>
        <v>1.2575429810378003E-6</v>
      </c>
      <c r="K361" s="12" t="s">
        <v>1282</v>
      </c>
      <c r="L361" s="12">
        <v>274388</v>
      </c>
      <c r="M361" s="12">
        <f t="shared" si="67"/>
        <v>11183681.242424274</v>
      </c>
      <c r="N361" s="12">
        <f t="shared" si="68"/>
        <v>11486483.149485586</v>
      </c>
      <c r="O361" s="12">
        <f t="shared" si="69"/>
        <v>94678.869978744624</v>
      </c>
      <c r="P361" s="12">
        <f t="shared" si="70"/>
        <v>1750049674.8543956</v>
      </c>
      <c r="Q361" s="12">
        <f t="shared" si="71"/>
        <v>0.34505470348099992</v>
      </c>
    </row>
    <row r="362" spans="1:17">
      <c r="A362" s="12" t="s">
        <v>1284</v>
      </c>
      <c r="B362" s="12" t="s">
        <v>1285</v>
      </c>
      <c r="C362" s="12" t="s">
        <v>569</v>
      </c>
      <c r="D362" s="12">
        <v>227125</v>
      </c>
      <c r="E362" s="12">
        <v>5.4571689753625332</v>
      </c>
      <c r="F362" s="12">
        <v>41.671697860065741</v>
      </c>
      <c r="G362" s="12">
        <v>3.106033275458</v>
      </c>
      <c r="H362" s="12">
        <v>2.2178091885143258</v>
      </c>
      <c r="I362" s="12">
        <f t="shared" si="66"/>
        <v>1.3675435445054486E-5</v>
      </c>
      <c r="K362" s="12" t="s">
        <v>1284</v>
      </c>
      <c r="L362" s="12">
        <v>227125</v>
      </c>
      <c r="M362" s="12">
        <f t="shared" si="67"/>
        <v>1239459.5035292155</v>
      </c>
      <c r="N362" s="12">
        <f t="shared" si="68"/>
        <v>9464684.376467431</v>
      </c>
      <c r="O362" s="12">
        <f t="shared" si="69"/>
        <v>705457.80768839829</v>
      </c>
      <c r="P362" s="12">
        <f t="shared" si="70"/>
        <v>503719.91194131627</v>
      </c>
      <c r="Q362" s="12">
        <f t="shared" si="71"/>
        <v>3.106033275458</v>
      </c>
    </row>
    <row r="363" spans="1:17">
      <c r="A363" s="12" t="s">
        <v>1286</v>
      </c>
      <c r="B363" s="12" t="s">
        <v>1287</v>
      </c>
      <c r="C363" s="12" t="s">
        <v>569</v>
      </c>
      <c r="D363" s="12">
        <v>163149</v>
      </c>
      <c r="E363" s="12">
        <v>30.146787537250447</v>
      </c>
      <c r="F363" s="12">
        <v>5.2036337654383997</v>
      </c>
      <c r="G363" s="12">
        <v>7.9779040459389998</v>
      </c>
      <c r="H363" s="12">
        <v>241.80385629265473</v>
      </c>
      <c r="I363" s="12">
        <f t="shared" si="66"/>
        <v>4.8899497060594914E-5</v>
      </c>
      <c r="K363" s="12" t="s">
        <v>1286</v>
      </c>
      <c r="L363" s="12">
        <v>163149</v>
      </c>
      <c r="M363" s="12">
        <f t="shared" si="67"/>
        <v>4918418.2399148727</v>
      </c>
      <c r="N363" s="12">
        <f t="shared" si="68"/>
        <v>848967.64519750944</v>
      </c>
      <c r="O363" s="12">
        <f t="shared" si="69"/>
        <v>1301587.0671909018</v>
      </c>
      <c r="P363" s="12">
        <f t="shared" si="70"/>
        <v>39450057.350290328</v>
      </c>
      <c r="Q363" s="12">
        <f t="shared" si="71"/>
        <v>7.9779040459389998</v>
      </c>
    </row>
    <row r="364" spans="1:17">
      <c r="A364" s="12" t="s">
        <v>1288</v>
      </c>
      <c r="B364" s="12" t="s">
        <v>1289</v>
      </c>
      <c r="C364" s="12" t="s">
        <v>569</v>
      </c>
      <c r="D364" s="12">
        <v>131092</v>
      </c>
      <c r="E364" s="12">
        <v>3.6556089835886207</v>
      </c>
      <c r="F364" s="12">
        <v>23.68457335884046</v>
      </c>
      <c r="G364" s="12">
        <v>4.7991276911460004</v>
      </c>
      <c r="H364" s="12">
        <v>3.0755344744305892</v>
      </c>
      <c r="I364" s="12">
        <f t="shared" si="66"/>
        <v>3.6608852494019467E-5</v>
      </c>
      <c r="K364" s="12" t="s">
        <v>1288</v>
      </c>
      <c r="L364" s="12">
        <v>131092</v>
      </c>
      <c r="M364" s="12">
        <f t="shared" si="67"/>
        <v>479221.09287659946</v>
      </c>
      <c r="N364" s="12">
        <f t="shared" si="68"/>
        <v>3104858.0907571134</v>
      </c>
      <c r="O364" s="12">
        <f t="shared" si="69"/>
        <v>629127.24728771148</v>
      </c>
      <c r="P364" s="12">
        <f t="shared" si="70"/>
        <v>403177.96532205481</v>
      </c>
      <c r="Q364" s="12">
        <f t="shared" si="71"/>
        <v>4.7991276911460004</v>
      </c>
    </row>
    <row r="365" spans="1:17">
      <c r="A365" s="12" t="s">
        <v>1290</v>
      </c>
      <c r="B365" s="12" t="s">
        <v>1291</v>
      </c>
      <c r="C365" s="12" t="s">
        <v>569</v>
      </c>
      <c r="D365" s="12">
        <v>252763</v>
      </c>
      <c r="E365" s="12">
        <v>43.576294840121491</v>
      </c>
      <c r="F365" s="12">
        <v>8.5157345519514251</v>
      </c>
      <c r="G365" s="12">
        <v>9.3304677629929991</v>
      </c>
      <c r="H365" s="12">
        <v>33.734987600948443</v>
      </c>
      <c r="I365" s="12">
        <f t="shared" si="66"/>
        <v>3.6913898644156773E-5</v>
      </c>
      <c r="K365" s="12" t="s">
        <v>1290</v>
      </c>
      <c r="L365" s="12">
        <v>252763</v>
      </c>
      <c r="M365" s="12">
        <f t="shared" si="67"/>
        <v>11014475.012673629</v>
      </c>
      <c r="N365" s="12">
        <f t="shared" si="68"/>
        <v>2152462.612554898</v>
      </c>
      <c r="O365" s="12">
        <f t="shared" si="69"/>
        <v>2358397.0231773993</v>
      </c>
      <c r="P365" s="12">
        <f t="shared" si="70"/>
        <v>8526956.6709785312</v>
      </c>
      <c r="Q365" s="12">
        <f t="shared" si="71"/>
        <v>9.3304677629929991</v>
      </c>
    </row>
    <row r="366" spans="1:17">
      <c r="A366" s="12" t="s">
        <v>1292</v>
      </c>
      <c r="B366" s="12" t="s">
        <v>1293</v>
      </c>
      <c r="C366" s="12" t="s">
        <v>569</v>
      </c>
      <c r="D366" s="12">
        <v>425937</v>
      </c>
      <c r="E366" s="12">
        <v>28.792563661869291</v>
      </c>
      <c r="F366" s="12">
        <v>4.6870224154499596</v>
      </c>
      <c r="G366" s="12">
        <v>24.812957718158998</v>
      </c>
      <c r="H366" s="12">
        <v>1.9608891675664772</v>
      </c>
      <c r="I366" s="12">
        <f t="shared" si="66"/>
        <v>5.8254994795378182E-5</v>
      </c>
      <c r="K366" s="12" t="s">
        <v>1292</v>
      </c>
      <c r="L366" s="12">
        <v>425937</v>
      </c>
      <c r="M366" s="12">
        <f t="shared" si="67"/>
        <v>12263818.18844562</v>
      </c>
      <c r="N366" s="12">
        <f t="shared" si="68"/>
        <v>1996376.2665695094</v>
      </c>
      <c r="O366" s="12">
        <f t="shared" si="69"/>
        <v>10568756.771599488</v>
      </c>
      <c r="P366" s="12">
        <f t="shared" si="70"/>
        <v>835215.24936576257</v>
      </c>
      <c r="Q366" s="12">
        <f t="shared" si="71"/>
        <v>24.812957718158998</v>
      </c>
    </row>
    <row r="367" spans="1:17">
      <c r="A367" s="12" t="s">
        <v>1294</v>
      </c>
      <c r="B367" s="12" t="s">
        <v>1295</v>
      </c>
      <c r="C367" s="12" t="s">
        <v>569</v>
      </c>
      <c r="D367" s="12">
        <v>235855</v>
      </c>
      <c r="E367" s="12">
        <v>35.211613075619368</v>
      </c>
      <c r="F367" s="12">
        <v>3.9251753053538363</v>
      </c>
      <c r="G367" s="12">
        <v>21.577239559498999</v>
      </c>
      <c r="H367" s="12">
        <v>2.229983108869753</v>
      </c>
      <c r="I367" s="12">
        <f t="shared" si="66"/>
        <v>9.1485190305480056E-5</v>
      </c>
      <c r="K367" s="12" t="s">
        <v>1294</v>
      </c>
      <c r="L367" s="12">
        <v>235855</v>
      </c>
      <c r="M367" s="12">
        <f t="shared" si="67"/>
        <v>8304835.0019502062</v>
      </c>
      <c r="N367" s="12">
        <f t="shared" si="68"/>
        <v>925772.22164422902</v>
      </c>
      <c r="O367" s="12">
        <f t="shared" si="69"/>
        <v>5089099.836305636</v>
      </c>
      <c r="P367" s="12">
        <f t="shared" si="70"/>
        <v>525952.66614247556</v>
      </c>
      <c r="Q367" s="12">
        <f t="shared" si="71"/>
        <v>21.577239559498999</v>
      </c>
    </row>
    <row r="368" spans="1:17">
      <c r="A368" s="12" t="s">
        <v>1296</v>
      </c>
      <c r="B368" s="12" t="s">
        <v>1297</v>
      </c>
      <c r="C368" s="12" t="s">
        <v>569</v>
      </c>
      <c r="D368" s="12">
        <v>80098</v>
      </c>
      <c r="E368" s="12">
        <v>56.304754123516496</v>
      </c>
      <c r="F368" s="12">
        <v>0.5256752857340008</v>
      </c>
      <c r="G368" s="12">
        <v>22.628684563294001</v>
      </c>
      <c r="H368" s="12">
        <v>724.15315832070905</v>
      </c>
      <c r="I368" s="12">
        <f t="shared" si="66"/>
        <v>2.8251247925408873E-4</v>
      </c>
      <c r="K368" s="12" t="s">
        <v>1296</v>
      </c>
      <c r="L368" s="12">
        <v>80098</v>
      </c>
      <c r="M368" s="12">
        <f t="shared" si="67"/>
        <v>4509898.1957854247</v>
      </c>
      <c r="N368" s="12">
        <f t="shared" si="68"/>
        <v>42105.539036721995</v>
      </c>
      <c r="O368" s="12">
        <f t="shared" si="69"/>
        <v>1812512.3761507228</v>
      </c>
      <c r="P368" s="12">
        <f t="shared" si="70"/>
        <v>58003219.67517215</v>
      </c>
      <c r="Q368" s="12">
        <f t="shared" si="71"/>
        <v>22.628684563293998</v>
      </c>
    </row>
    <row r="369" spans="1:17">
      <c r="A369" s="12" t="s">
        <v>1298</v>
      </c>
      <c r="B369" s="12" t="s">
        <v>1299</v>
      </c>
      <c r="C369" s="12" t="s">
        <v>569</v>
      </c>
      <c r="D369" s="12">
        <v>83453</v>
      </c>
      <c r="E369" s="12">
        <v>16.681352662779179</v>
      </c>
      <c r="F369" s="12">
        <v>4.1067184585111551</v>
      </c>
      <c r="G369" s="12">
        <v>23.122282562420001</v>
      </c>
      <c r="H369" s="12">
        <v>2.1631888880424652</v>
      </c>
      <c r="I369" s="12">
        <f t="shared" si="66"/>
        <v>2.7706951891987106E-4</v>
      </c>
      <c r="K369" s="12" t="s">
        <v>1298</v>
      </c>
      <c r="L369" s="12">
        <v>83453</v>
      </c>
      <c r="M369" s="12">
        <f t="shared" si="67"/>
        <v>1392108.9237669108</v>
      </c>
      <c r="N369" s="12">
        <f t="shared" si="68"/>
        <v>342717.97551813145</v>
      </c>
      <c r="O369" s="12">
        <f t="shared" si="69"/>
        <v>1929623.8466816363</v>
      </c>
      <c r="P369" s="12">
        <f t="shared" si="70"/>
        <v>180524.60227380786</v>
      </c>
      <c r="Q369" s="12">
        <f t="shared" si="71"/>
        <v>23.122282562420001</v>
      </c>
    </row>
    <row r="370" spans="1:17">
      <c r="A370" s="12" t="s">
        <v>1300</v>
      </c>
      <c r="B370" s="12" t="s">
        <v>1301</v>
      </c>
      <c r="C370" s="12" t="s">
        <v>569</v>
      </c>
      <c r="D370" s="12">
        <v>91335</v>
      </c>
      <c r="E370" s="12">
        <v>37.609427662762748</v>
      </c>
      <c r="F370" s="12">
        <v>5.6592158135682382</v>
      </c>
      <c r="G370" s="12">
        <v>12.025350186242001</v>
      </c>
      <c r="H370" s="12">
        <v>1.9104470449626429</v>
      </c>
      <c r="I370" s="12">
        <f t="shared" si="66"/>
        <v>1.3166201550601631E-4</v>
      </c>
      <c r="K370" s="12" t="s">
        <v>1300</v>
      </c>
      <c r="L370" s="12">
        <v>91335</v>
      </c>
      <c r="M370" s="12">
        <f t="shared" si="67"/>
        <v>3435057.0755784358</v>
      </c>
      <c r="N370" s="12">
        <f t="shared" si="68"/>
        <v>516884.47633225506</v>
      </c>
      <c r="O370" s="12">
        <f t="shared" si="69"/>
        <v>1098335.3592604131</v>
      </c>
      <c r="P370" s="12">
        <f t="shared" si="70"/>
        <v>174490.680851663</v>
      </c>
      <c r="Q370" s="12">
        <f t="shared" si="71"/>
        <v>12.025350186241999</v>
      </c>
    </row>
    <row r="371" spans="1:17">
      <c r="A371" s="12" t="s">
        <v>1302</v>
      </c>
      <c r="B371" s="12" t="s">
        <v>1303</v>
      </c>
      <c r="C371" s="12" t="s">
        <v>569</v>
      </c>
      <c r="D371" s="12">
        <v>84634</v>
      </c>
      <c r="E371" s="12">
        <v>34.771042350380533</v>
      </c>
      <c r="F371" s="12">
        <v>0.84116408241683804</v>
      </c>
      <c r="G371" s="12">
        <v>18.003553646764001</v>
      </c>
      <c r="H371" s="12">
        <v>4.6814406438815013</v>
      </c>
      <c r="I371" s="12">
        <f t="shared" si="66"/>
        <v>2.1272247142713332E-4</v>
      </c>
      <c r="K371" s="12" t="s">
        <v>1302</v>
      </c>
      <c r="L371" s="12">
        <v>84634</v>
      </c>
      <c r="M371" s="12">
        <f t="shared" si="67"/>
        <v>2942812.398282106</v>
      </c>
      <c r="N371" s="12">
        <f t="shared" si="68"/>
        <v>71191.080951266675</v>
      </c>
      <c r="O371" s="12">
        <f t="shared" si="69"/>
        <v>1523712.7593402243</v>
      </c>
      <c r="P371" s="12">
        <f t="shared" si="70"/>
        <v>396209.04745426698</v>
      </c>
      <c r="Q371" s="12">
        <f t="shared" si="71"/>
        <v>18.003553646764001</v>
      </c>
    </row>
    <row r="372" spans="1:17">
      <c r="A372" s="12" t="s">
        <v>1304</v>
      </c>
      <c r="B372" s="12" t="s">
        <v>1305</v>
      </c>
      <c r="C372" s="12" t="s">
        <v>569</v>
      </c>
      <c r="D372" s="12">
        <v>69031</v>
      </c>
      <c r="E372" s="12">
        <v>2.204590176386938</v>
      </c>
      <c r="F372" s="12">
        <v>7.2284972215510983</v>
      </c>
      <c r="G372" s="12">
        <v>12.834982792349999</v>
      </c>
      <c r="H372" s="12">
        <v>1.3747405268238275</v>
      </c>
      <c r="I372" s="12">
        <f t="shared" si="66"/>
        <v>1.8593070928061303E-4</v>
      </c>
      <c r="K372" s="12" t="s">
        <v>1304</v>
      </c>
      <c r="L372" s="12">
        <v>69031</v>
      </c>
      <c r="M372" s="12">
        <f t="shared" si="67"/>
        <v>152185.06446616672</v>
      </c>
      <c r="N372" s="12">
        <f t="shared" si="68"/>
        <v>498990.39170089387</v>
      </c>
      <c r="O372" s="12">
        <f t="shared" si="69"/>
        <v>886011.69713871274</v>
      </c>
      <c r="P372" s="12">
        <f t="shared" si="70"/>
        <v>94899.71330717564</v>
      </c>
      <c r="Q372" s="12">
        <f t="shared" si="71"/>
        <v>12.834982792349999</v>
      </c>
    </row>
    <row r="373" spans="1:17">
      <c r="A373" s="12" t="s">
        <v>1306</v>
      </c>
      <c r="B373" s="12" t="s">
        <v>1307</v>
      </c>
      <c r="C373" s="12" t="s">
        <v>569</v>
      </c>
      <c r="D373" s="12">
        <v>56958</v>
      </c>
      <c r="E373" s="12">
        <v>43.563714862953908</v>
      </c>
      <c r="F373" s="12">
        <v>9.4461018654972868</v>
      </c>
      <c r="G373" s="12">
        <v>15.798459642737001</v>
      </c>
      <c r="H373" s="12">
        <v>540.02941049874221</v>
      </c>
      <c r="I373" s="12">
        <f t="shared" si="66"/>
        <v>2.7737033678740475E-4</v>
      </c>
      <c r="K373" s="12" t="s">
        <v>1306</v>
      </c>
      <c r="L373" s="12">
        <v>56958</v>
      </c>
      <c r="M373" s="12">
        <f t="shared" si="67"/>
        <v>2481302.0711641288</v>
      </c>
      <c r="N373" s="12">
        <f t="shared" si="68"/>
        <v>538031.07005499443</v>
      </c>
      <c r="O373" s="12">
        <f t="shared" si="69"/>
        <v>899848.66433101404</v>
      </c>
      <c r="P373" s="12">
        <f t="shared" si="70"/>
        <v>30758995.163187359</v>
      </c>
      <c r="Q373" s="12">
        <f t="shared" si="71"/>
        <v>15.798459642736999</v>
      </c>
    </row>
    <row r="374" spans="1:17">
      <c r="A374" s="12" t="s">
        <v>1308</v>
      </c>
      <c r="B374" s="12" t="s">
        <v>1309</v>
      </c>
      <c r="C374" s="12" t="s">
        <v>569</v>
      </c>
      <c r="D374" s="12">
        <v>131892</v>
      </c>
      <c r="E374" s="12">
        <v>66.104415692823821</v>
      </c>
      <c r="F374" s="12">
        <v>5.0987714716845933E-2</v>
      </c>
      <c r="G374" s="12">
        <v>189.022671464014</v>
      </c>
      <c r="H374" s="12">
        <v>2.4642107261410233</v>
      </c>
      <c r="I374" s="12">
        <f t="shared" si="66"/>
        <v>1.4331625228521366E-3</v>
      </c>
      <c r="K374" s="12" t="s">
        <v>1308</v>
      </c>
      <c r="L374" s="12">
        <v>131892</v>
      </c>
      <c r="M374" s="12">
        <f t="shared" si="67"/>
        <v>8718643.5945579186</v>
      </c>
      <c r="N374" s="12">
        <f t="shared" si="68"/>
        <v>6724.8716694342438</v>
      </c>
      <c r="O374" s="12">
        <f t="shared" si="69"/>
        <v>24930578.184731733</v>
      </c>
      <c r="P374" s="12">
        <f t="shared" si="70"/>
        <v>325009.68109219184</v>
      </c>
      <c r="Q374" s="12">
        <f t="shared" si="71"/>
        <v>189.022671464014</v>
      </c>
    </row>
    <row r="375" spans="1:17">
      <c r="A375" s="12" t="s">
        <v>1310</v>
      </c>
      <c r="B375" s="12" t="s">
        <v>1311</v>
      </c>
      <c r="C375" s="12" t="s">
        <v>656</v>
      </c>
      <c r="D375" s="12">
        <v>1432737</v>
      </c>
      <c r="E375" s="12">
        <v>56.17209924615576</v>
      </c>
      <c r="F375" s="12">
        <v>0.42191013513724246</v>
      </c>
      <c r="G375" s="12">
        <v>62.603337036940999</v>
      </c>
      <c r="H375" s="12">
        <v>2.2132902507809584</v>
      </c>
      <c r="I375" s="12">
        <f t="shared" si="66"/>
        <v>4.3694925891451818E-5</v>
      </c>
      <c r="K375" s="12" t="s">
        <v>1310</v>
      </c>
      <c r="L375" s="12">
        <v>1432737</v>
      </c>
      <c r="M375" s="12">
        <f t="shared" si="67"/>
        <v>80479844.957639471</v>
      </c>
      <c r="N375" s="12">
        <f t="shared" si="68"/>
        <v>604486.26128612738</v>
      </c>
      <c r="O375" s="12">
        <f t="shared" si="69"/>
        <v>89694117.296295732</v>
      </c>
      <c r="P375" s="12">
        <f t="shared" si="70"/>
        <v>3171062.8340331581</v>
      </c>
      <c r="Q375" s="12">
        <f t="shared" si="71"/>
        <v>62.603337036941006</v>
      </c>
    </row>
    <row r="376" spans="1:17">
      <c r="A376" s="12" t="s">
        <v>1312</v>
      </c>
      <c r="B376" s="12" t="s">
        <v>1313</v>
      </c>
      <c r="C376" s="12" t="s">
        <v>569</v>
      </c>
      <c r="D376" s="12">
        <v>489226</v>
      </c>
      <c r="E376" s="12">
        <v>42.15175910233215</v>
      </c>
      <c r="F376" s="12">
        <v>0.50115043362498168</v>
      </c>
      <c r="G376" s="12">
        <v>116.85207672870699</v>
      </c>
      <c r="H376" s="12">
        <v>3.1317942233712874</v>
      </c>
      <c r="I376" s="12">
        <f t="shared" si="66"/>
        <v>2.3885091292921265E-4</v>
      </c>
      <c r="K376" s="12" t="s">
        <v>1312</v>
      </c>
      <c r="L376" s="12">
        <v>489226</v>
      </c>
      <c r="M376" s="12">
        <f t="shared" si="67"/>
        <v>20621736.498597547</v>
      </c>
      <c r="N376" s="12">
        <f t="shared" si="68"/>
        <v>245175.82204061528</v>
      </c>
      <c r="O376" s="12">
        <f t="shared" si="69"/>
        <v>57167074.089678407</v>
      </c>
      <c r="P376" s="12">
        <f t="shared" si="70"/>
        <v>1532155.1607230415</v>
      </c>
      <c r="Q376" s="12">
        <f t="shared" si="71"/>
        <v>116.85207672870699</v>
      </c>
    </row>
    <row r="377" spans="1:17">
      <c r="A377" s="12" t="s">
        <v>1314</v>
      </c>
      <c r="B377" s="12" t="s">
        <v>1315</v>
      </c>
      <c r="C377" s="12" t="s">
        <v>569</v>
      </c>
      <c r="D377" s="12">
        <v>184486</v>
      </c>
      <c r="E377" s="12">
        <v>63.553111781144878</v>
      </c>
      <c r="F377" s="12">
        <v>0.60844207196520361</v>
      </c>
      <c r="G377" s="12">
        <v>53.862774595731999</v>
      </c>
      <c r="H377" s="12">
        <v>2.8223548092551067</v>
      </c>
      <c r="I377" s="12">
        <f t="shared" si="66"/>
        <v>2.9196131194633739E-4</v>
      </c>
      <c r="K377" s="12" t="s">
        <v>1314</v>
      </c>
      <c r="L377" s="12">
        <v>184486</v>
      </c>
      <c r="M377" s="12">
        <f t="shared" si="67"/>
        <v>11724659.380056294</v>
      </c>
      <c r="N377" s="12">
        <f t="shared" si="68"/>
        <v>112249.04408857255</v>
      </c>
      <c r="O377" s="12">
        <f t="shared" si="69"/>
        <v>9936927.8340682127</v>
      </c>
      <c r="P377" s="12">
        <f t="shared" si="70"/>
        <v>520684.9493402376</v>
      </c>
      <c r="Q377" s="12">
        <f t="shared" si="71"/>
        <v>53.862774595731999</v>
      </c>
    </row>
    <row r="378" spans="1:17">
      <c r="A378" s="12" t="s">
        <v>1316</v>
      </c>
      <c r="B378" s="12" t="s">
        <v>1317</v>
      </c>
      <c r="C378" s="12" t="s">
        <v>569</v>
      </c>
      <c r="D378" s="12">
        <v>138399</v>
      </c>
      <c r="E378" s="12">
        <v>50.8909733739196</v>
      </c>
      <c r="F378" s="12">
        <v>1.106625600657775</v>
      </c>
      <c r="G378" s="12">
        <v>56.030618466763002</v>
      </c>
      <c r="H378" s="12">
        <v>2.4076787711265584</v>
      </c>
      <c r="I378" s="12">
        <f t="shared" si="66"/>
        <v>4.0484843435836245E-4</v>
      </c>
      <c r="K378" s="12" t="s">
        <v>1316</v>
      </c>
      <c r="L378" s="12">
        <v>138399</v>
      </c>
      <c r="M378" s="12">
        <f t="shared" si="67"/>
        <v>7043259.8239770988</v>
      </c>
      <c r="N378" s="12">
        <f t="shared" si="68"/>
        <v>153155.87650543542</v>
      </c>
      <c r="O378" s="12">
        <f t="shared" si="69"/>
        <v>7754581.5651815329</v>
      </c>
      <c r="P378" s="12">
        <f t="shared" si="70"/>
        <v>333220.33424514456</v>
      </c>
      <c r="Q378" s="12">
        <f t="shared" si="71"/>
        <v>56.030618466763002</v>
      </c>
    </row>
    <row r="379" spans="1:17">
      <c r="A379" s="12" t="s">
        <v>1318</v>
      </c>
      <c r="B379" s="12" t="s">
        <v>1319</v>
      </c>
      <c r="C379" s="12" t="s">
        <v>569</v>
      </c>
      <c r="D379" s="12">
        <v>122062</v>
      </c>
      <c r="E379" s="12">
        <v>8.3542792862658715</v>
      </c>
      <c r="F379" s="12">
        <v>4.6004232206018294</v>
      </c>
      <c r="G379" s="12">
        <v>38.058931873832996</v>
      </c>
      <c r="H379" s="12">
        <v>0.97329623049792535</v>
      </c>
      <c r="I379" s="12">
        <f t="shared" si="66"/>
        <v>3.1180000224339269E-4</v>
      </c>
      <c r="K379" s="12" t="s">
        <v>1318</v>
      </c>
      <c r="L379" s="12">
        <v>122062</v>
      </c>
      <c r="M379" s="12">
        <f t="shared" si="67"/>
        <v>1019740.0382401848</v>
      </c>
      <c r="N379" s="12">
        <f t="shared" si="68"/>
        <v>561536.85915310052</v>
      </c>
      <c r="O379" s="12">
        <f t="shared" si="69"/>
        <v>4645549.3423838029</v>
      </c>
      <c r="P379" s="12">
        <f t="shared" si="70"/>
        <v>118802.48448703777</v>
      </c>
      <c r="Q379" s="12">
        <f t="shared" si="71"/>
        <v>38.058931873832996</v>
      </c>
    </row>
    <row r="380" spans="1:17">
      <c r="A380" s="12" t="s">
        <v>1320</v>
      </c>
      <c r="B380" s="12" t="s">
        <v>1321</v>
      </c>
      <c r="C380" s="12" t="s">
        <v>569</v>
      </c>
      <c r="D380" s="12">
        <v>100029</v>
      </c>
      <c r="E380" s="12">
        <v>67.686075194890378</v>
      </c>
      <c r="F380" s="12">
        <v>4.2954096388992294E-2</v>
      </c>
      <c r="G380" s="12">
        <v>3300.0868179123099</v>
      </c>
      <c r="H380" s="12">
        <v>1.9115496849210476</v>
      </c>
      <c r="I380" s="12">
        <f t="shared" si="66"/>
        <v>3.2991300701919545E-2</v>
      </c>
      <c r="K380" s="12" t="s">
        <v>1320</v>
      </c>
      <c r="L380" s="12">
        <v>100029</v>
      </c>
      <c r="M380" s="12">
        <f t="shared" si="67"/>
        <v>6770570.4156696899</v>
      </c>
      <c r="N380" s="12">
        <f t="shared" si="68"/>
        <v>4296.6553076945102</v>
      </c>
      <c r="O380" s="12">
        <f t="shared" si="69"/>
        <v>330104384.30895042</v>
      </c>
      <c r="P380" s="12">
        <f t="shared" si="70"/>
        <v>191210.40343296746</v>
      </c>
      <c r="Q380" s="12">
        <f t="shared" si="71"/>
        <v>3300.0868179123099</v>
      </c>
    </row>
    <row r="381" spans="1:17">
      <c r="A381" s="12" t="s">
        <v>1322</v>
      </c>
      <c r="B381" s="12" t="s">
        <v>1323</v>
      </c>
      <c r="C381" s="12" t="s">
        <v>656</v>
      </c>
      <c r="D381" s="12">
        <v>2273871</v>
      </c>
      <c r="E381" s="12">
        <v>8.7805921317238518</v>
      </c>
      <c r="F381" s="12">
        <v>12.683107088428338</v>
      </c>
      <c r="G381" s="12">
        <v>11.022769206786</v>
      </c>
      <c r="H381" s="12">
        <v>2.0346506712416565</v>
      </c>
      <c r="I381" s="12">
        <f t="shared" si="66"/>
        <v>4.8475789553523487E-6</v>
      </c>
      <c r="K381" s="12" t="s">
        <v>1322</v>
      </c>
      <c r="L381" s="12">
        <v>2273871</v>
      </c>
      <c r="M381" s="12">
        <f t="shared" si="67"/>
        <v>19965933.811155047</v>
      </c>
      <c r="N381" s="12">
        <f t="shared" si="68"/>
        <v>28839749.398271635</v>
      </c>
      <c r="O381" s="12">
        <f t="shared" si="69"/>
        <v>25064355.239003688</v>
      </c>
      <c r="P381" s="12">
        <f t="shared" si="70"/>
        <v>4626533.1564669367</v>
      </c>
      <c r="Q381" s="12">
        <f t="shared" si="71"/>
        <v>11.022769206786</v>
      </c>
    </row>
    <row r="382" spans="1:17">
      <c r="A382" s="12" t="s">
        <v>1324</v>
      </c>
      <c r="B382" s="12" t="s">
        <v>1325</v>
      </c>
      <c r="C382" s="12" t="s">
        <v>656</v>
      </c>
      <c r="D382" s="12">
        <v>1040153</v>
      </c>
      <c r="E382" s="12">
        <v>10.266296620338631</v>
      </c>
      <c r="F382" s="12">
        <v>3.475547227856405</v>
      </c>
      <c r="G382" s="12">
        <v>13.224367591739</v>
      </c>
      <c r="H382" s="12">
        <v>3.392956785430119</v>
      </c>
      <c r="I382" s="12">
        <f t="shared" si="66"/>
        <v>1.2713867663448551E-5</v>
      </c>
      <c r="K382" s="12" t="s">
        <v>1324</v>
      </c>
      <c r="L382" s="12">
        <v>1040153</v>
      </c>
      <c r="M382" s="12">
        <f t="shared" si="67"/>
        <v>10678519.228535088</v>
      </c>
      <c r="N382" s="12">
        <f t="shared" si="68"/>
        <v>3615100.8756965231</v>
      </c>
      <c r="O382" s="12">
        <f t="shared" si="69"/>
        <v>13755365.623650096</v>
      </c>
      <c r="P382" s="12">
        <f t="shared" si="70"/>
        <v>3529194.1792354947</v>
      </c>
      <c r="Q382" s="12">
        <f t="shared" si="71"/>
        <v>13.224367591739</v>
      </c>
    </row>
    <row r="383" spans="1:17">
      <c r="A383" s="12" t="s">
        <v>1326</v>
      </c>
      <c r="B383" s="12" t="s">
        <v>1327</v>
      </c>
      <c r="C383" s="12" t="s">
        <v>569</v>
      </c>
      <c r="D383" s="12">
        <v>450243</v>
      </c>
      <c r="E383" s="12">
        <v>11.53713707814476</v>
      </c>
      <c r="F383" s="12">
        <v>2.3981963145365461</v>
      </c>
      <c r="G383" s="12">
        <v>23.441354752431</v>
      </c>
      <c r="H383" s="12">
        <v>1.5021888222594804</v>
      </c>
      <c r="I383" s="12">
        <f t="shared" si="66"/>
        <v>5.2063785005943454E-5</v>
      </c>
      <c r="K383" s="12" t="s">
        <v>1326</v>
      </c>
      <c r="L383" s="12">
        <v>450243</v>
      </c>
      <c r="M383" s="12">
        <f t="shared" si="67"/>
        <v>5194515.2094751308</v>
      </c>
      <c r="N383" s="12">
        <f t="shared" si="68"/>
        <v>1079771.1032458781</v>
      </c>
      <c r="O383" s="12">
        <f t="shared" si="69"/>
        <v>10554305.88779879</v>
      </c>
      <c r="P383" s="12">
        <f t="shared" si="70"/>
        <v>676350.00190057524</v>
      </c>
      <c r="Q383" s="12">
        <f t="shared" si="71"/>
        <v>23.441354752431</v>
      </c>
    </row>
    <row r="384" spans="1:17">
      <c r="A384" s="12" t="s">
        <v>1328</v>
      </c>
      <c r="B384" s="12" t="s">
        <v>1329</v>
      </c>
      <c r="C384" s="12" t="s">
        <v>656</v>
      </c>
      <c r="D384" s="12">
        <v>2550961</v>
      </c>
      <c r="E384" s="12">
        <v>9.034386194468027</v>
      </c>
      <c r="F384" s="12">
        <v>6.4350439092771508</v>
      </c>
      <c r="G384" s="12">
        <v>13.652602508697001</v>
      </c>
      <c r="H384" s="12">
        <v>2.13254432152304</v>
      </c>
      <c r="I384" s="12">
        <f t="shared" si="66"/>
        <v>5.351944819500181E-6</v>
      </c>
      <c r="K384" s="12" t="s">
        <v>1328</v>
      </c>
      <c r="L384" s="12">
        <v>2550961</v>
      </c>
      <c r="M384" s="12">
        <f t="shared" si="67"/>
        <v>23046366.841026355</v>
      </c>
      <c r="N384" s="12">
        <f t="shared" si="68"/>
        <v>16415546.04585355</v>
      </c>
      <c r="O384" s="12">
        <f t="shared" si="69"/>
        <v>34827256.54818821</v>
      </c>
      <c r="P384" s="12">
        <f t="shared" si="70"/>
        <v>5440037.3949767351</v>
      </c>
      <c r="Q384" s="12">
        <f t="shared" si="71"/>
        <v>13.652602508697001</v>
      </c>
    </row>
    <row r="385" spans="1:17">
      <c r="A385" s="12" t="s">
        <v>1330</v>
      </c>
      <c r="B385" s="12" t="s">
        <v>1331</v>
      </c>
      <c r="C385" s="12" t="s">
        <v>569</v>
      </c>
      <c r="D385" s="12">
        <v>521390</v>
      </c>
      <c r="E385" s="12">
        <v>16.36609104007541</v>
      </c>
      <c r="F385" s="12">
        <v>1.2878635689892008</v>
      </c>
      <c r="G385" s="12">
        <v>30.347981829809001</v>
      </c>
      <c r="H385" s="12">
        <v>1.8379012187430861</v>
      </c>
      <c r="I385" s="12">
        <f t="shared" si="66"/>
        <v>5.8205914631674945E-5</v>
      </c>
      <c r="K385" s="12" t="s">
        <v>1330</v>
      </c>
      <c r="L385" s="12">
        <v>521390</v>
      </c>
      <c r="M385" s="12">
        <f t="shared" si="67"/>
        <v>8533116.2073849179</v>
      </c>
      <c r="N385" s="12">
        <f t="shared" si="68"/>
        <v>671479.18623527943</v>
      </c>
      <c r="O385" s="12">
        <f t="shared" si="69"/>
        <v>15823134.246244116</v>
      </c>
      <c r="P385" s="12">
        <f t="shared" si="70"/>
        <v>958263.31644045771</v>
      </c>
      <c r="Q385" s="12">
        <f t="shared" si="71"/>
        <v>30.347981829809001</v>
      </c>
    </row>
    <row r="386" spans="1:17">
      <c r="A386" s="12" t="s">
        <v>1332</v>
      </c>
      <c r="B386" s="12" t="s">
        <v>1333</v>
      </c>
      <c r="C386" s="12" t="s">
        <v>569</v>
      </c>
      <c r="D386" s="12">
        <v>414244</v>
      </c>
      <c r="E386" s="12">
        <v>11.43732358119272</v>
      </c>
      <c r="F386" s="12">
        <v>4.1065732339674081</v>
      </c>
      <c r="G386" s="12">
        <v>13.804918984291001</v>
      </c>
      <c r="H386" s="12">
        <v>2.7731654795967766</v>
      </c>
      <c r="I386" s="12">
        <f t="shared" si="66"/>
        <v>3.3325573778475975E-5</v>
      </c>
      <c r="K386" s="12" t="s">
        <v>1332</v>
      </c>
      <c r="L386" s="12">
        <v>414244</v>
      </c>
      <c r="M386" s="12">
        <f t="shared" si="67"/>
        <v>4737842.6695675971</v>
      </c>
      <c r="N386" s="12">
        <f t="shared" si="68"/>
        <v>1701123.322731595</v>
      </c>
      <c r="O386" s="12">
        <f t="shared" si="69"/>
        <v>5718604.8597286418</v>
      </c>
      <c r="P386" s="12">
        <f t="shared" si="70"/>
        <v>1148767.1609300871</v>
      </c>
      <c r="Q386" s="12">
        <f t="shared" si="71"/>
        <v>13.804918984291001</v>
      </c>
    </row>
    <row r="387" spans="1:17">
      <c r="A387" s="12" t="s">
        <v>1334</v>
      </c>
      <c r="B387" s="12" t="s">
        <v>1335</v>
      </c>
      <c r="C387" s="12" t="s">
        <v>569</v>
      </c>
      <c r="D387" s="12">
        <v>281697</v>
      </c>
      <c r="E387" s="12">
        <v>9.854817827093191</v>
      </c>
      <c r="F387" s="12">
        <v>5.2820226500410126</v>
      </c>
      <c r="G387" s="12">
        <v>13.961821698964</v>
      </c>
      <c r="H387" s="12">
        <v>2.8014374384934517</v>
      </c>
      <c r="I387" s="12">
        <f t="shared" si="66"/>
        <v>4.956326016593716E-5</v>
      </c>
      <c r="K387" s="12" t="s">
        <v>1334</v>
      </c>
      <c r="L387" s="12">
        <v>281697</v>
      </c>
      <c r="M387" s="12">
        <f t="shared" si="67"/>
        <v>2776072.6174386707</v>
      </c>
      <c r="N387" s="12">
        <f t="shared" si="68"/>
        <v>1487929.9344486031</v>
      </c>
      <c r="O387" s="12">
        <f t="shared" si="69"/>
        <v>3933003.2871330618</v>
      </c>
      <c r="P387" s="12">
        <f t="shared" si="70"/>
        <v>789156.5221112899</v>
      </c>
      <c r="Q387" s="12">
        <f t="shared" si="71"/>
        <v>13.961821698964</v>
      </c>
    </row>
    <row r="388" spans="1:17">
      <c r="A388" s="12" t="s">
        <v>1336</v>
      </c>
      <c r="B388" s="12" t="s">
        <v>1337</v>
      </c>
      <c r="C388" s="12" t="s">
        <v>656</v>
      </c>
      <c r="D388" s="12">
        <v>436808</v>
      </c>
      <c r="E388" s="12">
        <v>5.0265002908975394</v>
      </c>
      <c r="F388" s="12">
        <v>5.9466483699268133</v>
      </c>
      <c r="G388" s="12">
        <v>9.6754234708169999</v>
      </c>
      <c r="H388" s="12">
        <v>1.7546451727036867</v>
      </c>
      <c r="I388" s="12">
        <f t="shared" si="66"/>
        <v>2.2150289076246315E-5</v>
      </c>
      <c r="K388" s="12" t="s">
        <v>1336</v>
      </c>
      <c r="L388" s="12">
        <v>436808</v>
      </c>
      <c r="M388" s="12">
        <f t="shared" si="67"/>
        <v>2195615.5390663724</v>
      </c>
      <c r="N388" s="12">
        <f t="shared" si="68"/>
        <v>2597543.5811709915</v>
      </c>
      <c r="O388" s="12">
        <f t="shared" si="69"/>
        <v>4226302.375440632</v>
      </c>
      <c r="P388" s="12">
        <f t="shared" si="70"/>
        <v>766443.048598352</v>
      </c>
      <c r="Q388" s="12">
        <f t="shared" si="71"/>
        <v>9.6754234708169999</v>
      </c>
    </row>
    <row r="389" spans="1:17">
      <c r="A389" s="12" t="s">
        <v>1338</v>
      </c>
      <c r="B389" s="12" t="s">
        <v>1339</v>
      </c>
      <c r="C389" s="12" t="s">
        <v>569</v>
      </c>
      <c r="D389" s="12">
        <v>105278</v>
      </c>
      <c r="E389" s="12">
        <v>5.4274144994024711</v>
      </c>
      <c r="F389" s="12">
        <v>18.545717544298867</v>
      </c>
      <c r="G389" s="12">
        <v>16.685351086421001</v>
      </c>
      <c r="H389" s="12">
        <v>1.7865769322967933</v>
      </c>
      <c r="I389" s="12">
        <f t="shared" ref="I389:I452" si="72">G389/D389</f>
        <v>1.584884884441289E-4</v>
      </c>
      <c r="K389" s="12" t="s">
        <v>1338</v>
      </c>
      <c r="L389" s="12">
        <v>105278</v>
      </c>
      <c r="M389" s="12">
        <f t="shared" ref="M389:M452" si="73">E389*$L389</f>
        <v>571387.34366809332</v>
      </c>
      <c r="N389" s="12">
        <f t="shared" ref="N389:N452" si="74">F389*$L389</f>
        <v>1952456.051628696</v>
      </c>
      <c r="O389" s="12">
        <f t="shared" ref="O389:O452" si="75">G389*$L389</f>
        <v>1756600.3916762301</v>
      </c>
      <c r="P389" s="12">
        <f t="shared" ref="P389:P452" si="76">H389*$L389</f>
        <v>188087.2462783418</v>
      </c>
      <c r="Q389" s="12">
        <f t="shared" ref="Q389:Q452" si="77">I389*$L389</f>
        <v>16.685351086421001</v>
      </c>
    </row>
    <row r="390" spans="1:17">
      <c r="A390" s="12" t="s">
        <v>1340</v>
      </c>
      <c r="B390" s="12" t="s">
        <v>1341</v>
      </c>
      <c r="C390" s="12" t="s">
        <v>569</v>
      </c>
      <c r="D390" s="12">
        <v>208361</v>
      </c>
      <c r="E390" s="12">
        <v>12.16338439786548</v>
      </c>
      <c r="F390" s="12">
        <v>4.0982318800245983</v>
      </c>
      <c r="G390" s="12">
        <v>11.261022998570001</v>
      </c>
      <c r="H390" s="12">
        <v>1.3938680686969762</v>
      </c>
      <c r="I390" s="12">
        <f t="shared" si="72"/>
        <v>5.4045733119777696E-5</v>
      </c>
      <c r="K390" s="12" t="s">
        <v>1340</v>
      </c>
      <c r="L390" s="12">
        <v>208361</v>
      </c>
      <c r="M390" s="12">
        <f t="shared" si="73"/>
        <v>2534374.9365236494</v>
      </c>
      <c r="N390" s="12">
        <f t="shared" si="74"/>
        <v>853911.69275380531</v>
      </c>
      <c r="O390" s="12">
        <f t="shared" si="75"/>
        <v>2346358.0130050438</v>
      </c>
      <c r="P390" s="12">
        <f t="shared" si="76"/>
        <v>290427.74466177064</v>
      </c>
      <c r="Q390" s="12">
        <f t="shared" si="77"/>
        <v>11.261022998570001</v>
      </c>
    </row>
    <row r="391" spans="1:17">
      <c r="A391" s="12" t="s">
        <v>1342</v>
      </c>
      <c r="B391" s="12" t="s">
        <v>1343</v>
      </c>
      <c r="C391" s="12" t="s">
        <v>569</v>
      </c>
      <c r="D391" s="12">
        <v>119028</v>
      </c>
      <c r="E391" s="12">
        <v>9.9863288021647278</v>
      </c>
      <c r="F391" s="12">
        <v>11.286553186426563</v>
      </c>
      <c r="G391" s="12">
        <v>8.4920185766149991</v>
      </c>
      <c r="H391" s="12">
        <v>2.0129095942279132</v>
      </c>
      <c r="I391" s="12">
        <f t="shared" si="72"/>
        <v>7.134471365237591E-5</v>
      </c>
      <c r="K391" s="12" t="s">
        <v>1342</v>
      </c>
      <c r="L391" s="12">
        <v>119028</v>
      </c>
      <c r="M391" s="12">
        <f t="shared" si="73"/>
        <v>1188652.7446640632</v>
      </c>
      <c r="N391" s="12">
        <f t="shared" si="74"/>
        <v>1343415.8526739809</v>
      </c>
      <c r="O391" s="12">
        <f t="shared" si="75"/>
        <v>1010787.9871373301</v>
      </c>
      <c r="P391" s="12">
        <f t="shared" si="76"/>
        <v>239592.60318176006</v>
      </c>
      <c r="Q391" s="12">
        <f t="shared" si="77"/>
        <v>8.4920185766149991</v>
      </c>
    </row>
    <row r="392" spans="1:17">
      <c r="A392" s="12" t="s">
        <v>1344</v>
      </c>
      <c r="B392" s="12" t="s">
        <v>1345</v>
      </c>
      <c r="C392" s="12" t="s">
        <v>569</v>
      </c>
      <c r="D392" s="12">
        <v>80690</v>
      </c>
      <c r="E392" s="12">
        <v>10.783310020783059</v>
      </c>
      <c r="F392" s="12">
        <v>2.9173787941068299</v>
      </c>
      <c r="G392" s="12">
        <v>13.732779272863</v>
      </c>
      <c r="H392" s="12">
        <v>1.7831262373490333</v>
      </c>
      <c r="I392" s="12">
        <f t="shared" si="72"/>
        <v>1.7019183632250589E-4</v>
      </c>
      <c r="K392" s="12" t="s">
        <v>1344</v>
      </c>
      <c r="L392" s="12">
        <v>80690</v>
      </c>
      <c r="M392" s="12">
        <f t="shared" si="73"/>
        <v>870105.28557698498</v>
      </c>
      <c r="N392" s="12">
        <f t="shared" si="74"/>
        <v>235403.2948964801</v>
      </c>
      <c r="O392" s="12">
        <f t="shared" si="75"/>
        <v>1108097.9595273156</v>
      </c>
      <c r="P392" s="12">
        <f t="shared" si="76"/>
        <v>143880.45609169349</v>
      </c>
      <c r="Q392" s="12">
        <f t="shared" si="77"/>
        <v>13.732779272863</v>
      </c>
    </row>
    <row r="393" spans="1:17">
      <c r="A393" s="12" t="s">
        <v>1346</v>
      </c>
      <c r="B393" s="12" t="s">
        <v>1347</v>
      </c>
      <c r="C393" s="12" t="s">
        <v>569</v>
      </c>
      <c r="D393" s="12">
        <v>130702</v>
      </c>
      <c r="E393" s="12">
        <v>8.9551739147555676</v>
      </c>
      <c r="F393" s="12">
        <v>9.2016931531263921</v>
      </c>
      <c r="G393" s="12">
        <v>13.875223441308</v>
      </c>
      <c r="H393" s="12">
        <v>1.8647930119271543</v>
      </c>
      <c r="I393" s="12">
        <f t="shared" si="72"/>
        <v>1.0615922817790087E-4</v>
      </c>
      <c r="K393" s="12" t="s">
        <v>1346</v>
      </c>
      <c r="L393" s="12">
        <v>130702</v>
      </c>
      <c r="M393" s="12">
        <f t="shared" si="73"/>
        <v>1170459.1410063822</v>
      </c>
      <c r="N393" s="12">
        <f t="shared" si="74"/>
        <v>1202679.6984999257</v>
      </c>
      <c r="O393" s="12">
        <f t="shared" si="75"/>
        <v>1813519.4542258382</v>
      </c>
      <c r="P393" s="12">
        <f t="shared" si="76"/>
        <v>243732.17624490292</v>
      </c>
      <c r="Q393" s="12">
        <f t="shared" si="77"/>
        <v>13.875223441308</v>
      </c>
    </row>
    <row r="394" spans="1:17">
      <c r="A394" s="12" t="s">
        <v>1348</v>
      </c>
      <c r="B394" s="12" t="s">
        <v>1349</v>
      </c>
      <c r="C394" s="12" t="s">
        <v>656</v>
      </c>
      <c r="D394" s="12">
        <v>494291</v>
      </c>
      <c r="E394" s="12">
        <v>9.6342475386999507</v>
      </c>
      <c r="F394" s="12">
        <v>8.7838814705150963</v>
      </c>
      <c r="G394" s="12">
        <v>9.5178389749410002</v>
      </c>
      <c r="H394" s="12">
        <v>1.9205783216283416</v>
      </c>
      <c r="I394" s="12">
        <f t="shared" si="72"/>
        <v>1.9255537679101988E-5</v>
      </c>
      <c r="K394" s="12" t="s">
        <v>1348</v>
      </c>
      <c r="L394" s="12">
        <v>494291</v>
      </c>
      <c r="M394" s="12">
        <f t="shared" si="73"/>
        <v>4762121.850151537</v>
      </c>
      <c r="N394" s="12">
        <f t="shared" si="74"/>
        <v>4341793.5559423771</v>
      </c>
      <c r="O394" s="12">
        <f t="shared" si="75"/>
        <v>4704582.1447625617</v>
      </c>
      <c r="P394" s="12">
        <f t="shared" si="76"/>
        <v>949324.57917599462</v>
      </c>
      <c r="Q394" s="12">
        <f t="shared" si="77"/>
        <v>9.5178389749410002</v>
      </c>
    </row>
    <row r="395" spans="1:17">
      <c r="A395" s="12" t="s">
        <v>1350</v>
      </c>
      <c r="B395" s="12" t="s">
        <v>1351</v>
      </c>
      <c r="C395" s="12" t="s">
        <v>569</v>
      </c>
      <c r="D395" s="12">
        <v>91238</v>
      </c>
      <c r="E395" s="12">
        <v>7.9302567411985061</v>
      </c>
      <c r="F395" s="12">
        <v>9.5577123964259982</v>
      </c>
      <c r="G395" s="12">
        <v>7.1275566857700001</v>
      </c>
      <c r="H395" s="12">
        <v>3.0565576964693686</v>
      </c>
      <c r="I395" s="12">
        <f t="shared" si="72"/>
        <v>7.8120483633683331E-5</v>
      </c>
      <c r="K395" s="12" t="s">
        <v>1350</v>
      </c>
      <c r="L395" s="12">
        <v>91238</v>
      </c>
      <c r="M395" s="12">
        <f t="shared" si="73"/>
        <v>723540.76455346926</v>
      </c>
      <c r="N395" s="12">
        <f t="shared" si="74"/>
        <v>872026.5636251152</v>
      </c>
      <c r="O395" s="12">
        <f t="shared" si="75"/>
        <v>650304.01689628325</v>
      </c>
      <c r="P395" s="12">
        <f t="shared" si="76"/>
        <v>278874.21111047227</v>
      </c>
      <c r="Q395" s="12">
        <f t="shared" si="77"/>
        <v>7.1275566857700001</v>
      </c>
    </row>
    <row r="396" spans="1:17">
      <c r="A396" s="12" t="s">
        <v>1352</v>
      </c>
      <c r="B396" s="12" t="s">
        <v>1353</v>
      </c>
      <c r="C396" s="12" t="s">
        <v>569</v>
      </c>
      <c r="D396" s="12">
        <v>304837</v>
      </c>
      <c r="E396" s="12">
        <v>9.926255406311272</v>
      </c>
      <c r="F396" s="12">
        <v>5.8072970114144074</v>
      </c>
      <c r="G396" s="12">
        <v>14.629250299771</v>
      </c>
      <c r="H396" s="12">
        <v>1.8468263892187913</v>
      </c>
      <c r="I396" s="12">
        <f t="shared" si="72"/>
        <v>4.79904024110295E-5</v>
      </c>
      <c r="K396" s="12" t="s">
        <v>1352</v>
      </c>
      <c r="L396" s="12">
        <v>304837</v>
      </c>
      <c r="M396" s="12">
        <f t="shared" si="73"/>
        <v>3025889.9192937091</v>
      </c>
      <c r="N396" s="12">
        <f t="shared" si="74"/>
        <v>1770278.9990685338</v>
      </c>
      <c r="O396" s="12">
        <f t="shared" si="75"/>
        <v>4459536.7736312924</v>
      </c>
      <c r="P396" s="12">
        <f t="shared" si="76"/>
        <v>562981.01601028873</v>
      </c>
      <c r="Q396" s="12">
        <f t="shared" si="77"/>
        <v>14.629250299771</v>
      </c>
    </row>
    <row r="397" spans="1:17">
      <c r="A397" s="12" t="s">
        <v>1354</v>
      </c>
      <c r="B397" s="12" t="s">
        <v>1355</v>
      </c>
      <c r="C397" s="12" t="s">
        <v>569</v>
      </c>
      <c r="D397" s="12">
        <v>245557</v>
      </c>
      <c r="E397" s="12">
        <v>7.0253386422132786</v>
      </c>
      <c r="F397" s="12">
        <v>8.7692265788849078</v>
      </c>
      <c r="G397" s="12">
        <v>12.223182746123999</v>
      </c>
      <c r="H397" s="12">
        <v>1.688293629649023</v>
      </c>
      <c r="I397" s="12">
        <f t="shared" si="72"/>
        <v>4.9777374483822493E-5</v>
      </c>
      <c r="K397" s="12" t="s">
        <v>1354</v>
      </c>
      <c r="L397" s="12">
        <v>245557</v>
      </c>
      <c r="M397" s="12">
        <f t="shared" si="73"/>
        <v>1725121.080965966</v>
      </c>
      <c r="N397" s="12">
        <f t="shared" si="74"/>
        <v>2153344.9710312411</v>
      </c>
      <c r="O397" s="12">
        <f t="shared" si="75"/>
        <v>3001488.0855899709</v>
      </c>
      <c r="P397" s="12">
        <f t="shared" si="76"/>
        <v>414572.31881572516</v>
      </c>
      <c r="Q397" s="12">
        <f t="shared" si="77"/>
        <v>12.223182746123999</v>
      </c>
    </row>
    <row r="398" spans="1:17">
      <c r="A398" s="12" t="s">
        <v>1356</v>
      </c>
      <c r="B398" s="12" t="s">
        <v>1357</v>
      </c>
      <c r="C398" s="12" t="s">
        <v>569</v>
      </c>
      <c r="D398" s="12">
        <v>237446</v>
      </c>
      <c r="E398" s="12">
        <v>14.802453576937694</v>
      </c>
      <c r="F398" s="12">
        <v>0.6864455143920456</v>
      </c>
      <c r="G398" s="12">
        <v>36.245834651844</v>
      </c>
      <c r="H398" s="12">
        <v>1.2047689035945379</v>
      </c>
      <c r="I398" s="12">
        <f t="shared" si="72"/>
        <v>1.5264874814418437E-4</v>
      </c>
      <c r="K398" s="12" t="s">
        <v>1356</v>
      </c>
      <c r="L398" s="12">
        <v>237446</v>
      </c>
      <c r="M398" s="12">
        <f t="shared" si="73"/>
        <v>3514783.3920295476</v>
      </c>
      <c r="N398" s="12">
        <f t="shared" si="74"/>
        <v>162993.74161033367</v>
      </c>
      <c r="O398" s="12">
        <f t="shared" si="75"/>
        <v>8606428.4547417499</v>
      </c>
      <c r="P398" s="12">
        <f t="shared" si="76"/>
        <v>286067.55708290864</v>
      </c>
      <c r="Q398" s="12">
        <f t="shared" si="77"/>
        <v>36.245834651844</v>
      </c>
    </row>
    <row r="399" spans="1:17">
      <c r="A399" s="12" t="s">
        <v>1358</v>
      </c>
      <c r="B399" s="12" t="s">
        <v>1359</v>
      </c>
      <c r="C399" s="12" t="s">
        <v>656</v>
      </c>
      <c r="D399" s="12">
        <v>620766</v>
      </c>
      <c r="E399" s="12">
        <v>7.1289948438189743</v>
      </c>
      <c r="F399" s="12">
        <v>11.918877877362844</v>
      </c>
      <c r="G399" s="12">
        <v>7.1318795044939991</v>
      </c>
      <c r="H399" s="12">
        <v>2.2805567733693732</v>
      </c>
      <c r="I399" s="12">
        <f t="shared" si="72"/>
        <v>1.1488837185822031E-5</v>
      </c>
      <c r="K399" s="12" t="s">
        <v>1358</v>
      </c>
      <c r="L399" s="12">
        <v>620766</v>
      </c>
      <c r="M399" s="12">
        <f t="shared" si="73"/>
        <v>4425437.6132181296</v>
      </c>
      <c r="N399" s="12">
        <f t="shared" si="74"/>
        <v>7398834.1444190228</v>
      </c>
      <c r="O399" s="12">
        <f t="shared" si="75"/>
        <v>4427228.3124867221</v>
      </c>
      <c r="P399" s="12">
        <f t="shared" si="76"/>
        <v>1415692.1059774123</v>
      </c>
      <c r="Q399" s="12">
        <f t="shared" si="77"/>
        <v>7.1318795044939991</v>
      </c>
    </row>
    <row r="400" spans="1:17">
      <c r="A400" s="12" t="s">
        <v>1360</v>
      </c>
      <c r="B400" s="12" t="s">
        <v>1361</v>
      </c>
      <c r="C400" s="12" t="s">
        <v>569</v>
      </c>
      <c r="D400" s="12">
        <v>311089</v>
      </c>
      <c r="E400" s="12">
        <v>7.0401219480374797</v>
      </c>
      <c r="F400" s="12">
        <v>4.8030835846671751</v>
      </c>
      <c r="G400" s="12">
        <v>9.5639731954289999</v>
      </c>
      <c r="H400" s="12">
        <v>1.4294598419954863</v>
      </c>
      <c r="I400" s="12">
        <f t="shared" si="72"/>
        <v>3.0743527400290595E-5</v>
      </c>
      <c r="K400" s="12" t="s">
        <v>1360</v>
      </c>
      <c r="L400" s="12">
        <v>311089</v>
      </c>
      <c r="M400" s="12">
        <f t="shared" si="73"/>
        <v>2190104.4966930314</v>
      </c>
      <c r="N400" s="12">
        <f t="shared" si="74"/>
        <v>1494186.4692705269</v>
      </c>
      <c r="O400" s="12">
        <f t="shared" si="75"/>
        <v>2975246.8573928121</v>
      </c>
      <c r="P400" s="12">
        <f t="shared" si="76"/>
        <v>444689.23278653383</v>
      </c>
      <c r="Q400" s="12">
        <f t="shared" si="77"/>
        <v>9.5639731954290017</v>
      </c>
    </row>
    <row r="401" spans="1:17">
      <c r="A401" s="12" t="s">
        <v>1362</v>
      </c>
      <c r="B401" s="12" t="s">
        <v>1363</v>
      </c>
      <c r="C401" s="12" t="s">
        <v>569</v>
      </c>
      <c r="D401" s="12">
        <v>175353</v>
      </c>
      <c r="E401" s="12">
        <v>9.1379480481988864</v>
      </c>
      <c r="F401" s="12">
        <v>11.600961019635017</v>
      </c>
      <c r="G401" s="12">
        <v>10.185942604755001</v>
      </c>
      <c r="H401" s="12">
        <v>2.090776338418828</v>
      </c>
      <c r="I401" s="12">
        <f t="shared" si="72"/>
        <v>5.808821408675643E-5</v>
      </c>
      <c r="K401" s="12" t="s">
        <v>1362</v>
      </c>
      <c r="L401" s="12">
        <v>175353</v>
      </c>
      <c r="M401" s="12">
        <f t="shared" si="73"/>
        <v>1602366.6040958194</v>
      </c>
      <c r="N401" s="12">
        <f t="shared" si="74"/>
        <v>2034263.3176760592</v>
      </c>
      <c r="O401" s="12">
        <f t="shared" si="75"/>
        <v>1786135.5935716035</v>
      </c>
      <c r="P401" s="12">
        <f t="shared" si="76"/>
        <v>366623.90327075677</v>
      </c>
      <c r="Q401" s="12">
        <f t="shared" si="77"/>
        <v>10.185942604755001</v>
      </c>
    </row>
    <row r="402" spans="1:17">
      <c r="A402" s="12" t="s">
        <v>1364</v>
      </c>
      <c r="B402" s="12" t="s">
        <v>1365</v>
      </c>
      <c r="C402" s="12" t="s">
        <v>569</v>
      </c>
      <c r="D402" s="12">
        <v>139221</v>
      </c>
      <c r="E402" s="12">
        <v>25.864947656826242</v>
      </c>
      <c r="F402" s="12">
        <v>15.613358508722689</v>
      </c>
      <c r="G402" s="12">
        <v>12.844871367026</v>
      </c>
      <c r="H402" s="12">
        <v>3.1831006295024924</v>
      </c>
      <c r="I402" s="12">
        <f t="shared" si="72"/>
        <v>9.2262455858139219E-5</v>
      </c>
      <c r="K402" s="12" t="s">
        <v>1364</v>
      </c>
      <c r="L402" s="12">
        <v>139221</v>
      </c>
      <c r="M402" s="12">
        <f t="shared" si="73"/>
        <v>3600943.8777310061</v>
      </c>
      <c r="N402" s="12">
        <f t="shared" si="74"/>
        <v>2173707.3849428813</v>
      </c>
      <c r="O402" s="12">
        <f t="shared" si="75"/>
        <v>1788275.8365887268</v>
      </c>
      <c r="P402" s="12">
        <f t="shared" si="76"/>
        <v>443154.45273996651</v>
      </c>
      <c r="Q402" s="12">
        <f t="shared" si="77"/>
        <v>12.844871367026</v>
      </c>
    </row>
    <row r="403" spans="1:17">
      <c r="A403" s="12" t="s">
        <v>1366</v>
      </c>
      <c r="B403" s="12" t="s">
        <v>1367</v>
      </c>
      <c r="C403" s="12" t="s">
        <v>569</v>
      </c>
      <c r="D403" s="12">
        <v>120764</v>
      </c>
      <c r="E403" s="12">
        <v>6.3747300762664185</v>
      </c>
      <c r="F403" s="12">
        <v>5.1612388886674374</v>
      </c>
      <c r="G403" s="12">
        <v>8.8151672931369998</v>
      </c>
      <c r="H403" s="12">
        <v>1.4044749403246053</v>
      </c>
      <c r="I403" s="12">
        <f t="shared" si="72"/>
        <v>7.2994992656230326E-5</v>
      </c>
      <c r="K403" s="12" t="s">
        <v>1366</v>
      </c>
      <c r="L403" s="12">
        <v>120764</v>
      </c>
      <c r="M403" s="12">
        <f t="shared" si="73"/>
        <v>769837.90293023782</v>
      </c>
      <c r="N403" s="12">
        <f t="shared" si="74"/>
        <v>623291.85315103445</v>
      </c>
      <c r="O403" s="12">
        <f t="shared" si="75"/>
        <v>1064554.8629883965</v>
      </c>
      <c r="P403" s="12">
        <f t="shared" si="76"/>
        <v>169610.01169336063</v>
      </c>
      <c r="Q403" s="12">
        <f t="shared" si="77"/>
        <v>8.8151672931369998</v>
      </c>
    </row>
    <row r="404" spans="1:17">
      <c r="A404" s="12" t="s">
        <v>1368</v>
      </c>
      <c r="B404" s="12" t="s">
        <v>1369</v>
      </c>
      <c r="C404" s="12" t="s">
        <v>569</v>
      </c>
      <c r="D404" s="12">
        <v>115650</v>
      </c>
      <c r="E404" s="12">
        <v>8.7484835167815653</v>
      </c>
      <c r="F404" s="12">
        <v>11.005866536299193</v>
      </c>
      <c r="G404" s="12">
        <v>10.89289175072</v>
      </c>
      <c r="H404" s="12">
        <v>1.6187829199759995</v>
      </c>
      <c r="I404" s="12">
        <f t="shared" si="72"/>
        <v>9.4188428454128838E-5</v>
      </c>
      <c r="K404" s="12" t="s">
        <v>1368</v>
      </c>
      <c r="L404" s="12">
        <v>115650</v>
      </c>
      <c r="M404" s="12">
        <f t="shared" si="73"/>
        <v>1011762.118715788</v>
      </c>
      <c r="N404" s="12">
        <f t="shared" si="74"/>
        <v>1272828.4649230016</v>
      </c>
      <c r="O404" s="12">
        <f t="shared" si="75"/>
        <v>1259762.930970768</v>
      </c>
      <c r="P404" s="12">
        <f t="shared" si="76"/>
        <v>187212.24469522433</v>
      </c>
      <c r="Q404" s="12">
        <f t="shared" si="77"/>
        <v>10.89289175072</v>
      </c>
    </row>
    <row r="405" spans="1:17">
      <c r="A405" s="12" t="s">
        <v>1370</v>
      </c>
      <c r="B405" s="12" t="s">
        <v>1371</v>
      </c>
      <c r="C405" s="12" t="s">
        <v>569</v>
      </c>
      <c r="D405" s="12">
        <v>102854</v>
      </c>
      <c r="E405" s="12">
        <v>22.037245690937247</v>
      </c>
      <c r="F405" s="12">
        <v>7.0909011716538171</v>
      </c>
      <c r="G405" s="12">
        <v>39.564454874913999</v>
      </c>
      <c r="H405" s="12">
        <v>1.7546155144301072</v>
      </c>
      <c r="I405" s="12">
        <f t="shared" si="72"/>
        <v>3.8466617608371085E-4</v>
      </c>
      <c r="K405" s="12" t="s">
        <v>1370</v>
      </c>
      <c r="L405" s="12">
        <v>102854</v>
      </c>
      <c r="M405" s="12">
        <f t="shared" si="73"/>
        <v>2266618.8682956598</v>
      </c>
      <c r="N405" s="12">
        <f t="shared" si="74"/>
        <v>729327.54910928174</v>
      </c>
      <c r="O405" s="12">
        <f t="shared" si="75"/>
        <v>4069362.4417044045</v>
      </c>
      <c r="P405" s="12">
        <f t="shared" si="76"/>
        <v>180469.22412119425</v>
      </c>
      <c r="Q405" s="12">
        <f t="shared" si="77"/>
        <v>39.564454874913999</v>
      </c>
    </row>
    <row r="406" spans="1:17">
      <c r="A406" s="12" t="s">
        <v>1372</v>
      </c>
      <c r="B406" s="12" t="s">
        <v>1373</v>
      </c>
      <c r="C406" s="12" t="s">
        <v>569</v>
      </c>
      <c r="D406" s="12">
        <v>104440</v>
      </c>
      <c r="E406" s="12">
        <v>8.1461038059670692</v>
      </c>
      <c r="F406" s="12">
        <v>34.113724175649693</v>
      </c>
      <c r="G406" s="12">
        <v>3.5023311675930002</v>
      </c>
      <c r="H406" s="12">
        <v>2.3480187644727155</v>
      </c>
      <c r="I406" s="12">
        <f t="shared" si="72"/>
        <v>3.3534384982698201E-5</v>
      </c>
      <c r="K406" s="12" t="s">
        <v>1372</v>
      </c>
      <c r="L406" s="12">
        <v>104440</v>
      </c>
      <c r="M406" s="12">
        <f t="shared" si="73"/>
        <v>850779.08149520075</v>
      </c>
      <c r="N406" s="12">
        <f t="shared" si="74"/>
        <v>3562837.3529048539</v>
      </c>
      <c r="O406" s="12">
        <f t="shared" si="75"/>
        <v>365783.46714341297</v>
      </c>
      <c r="P406" s="12">
        <f t="shared" si="76"/>
        <v>245227.07976153042</v>
      </c>
      <c r="Q406" s="12">
        <f t="shared" si="77"/>
        <v>3.5023311675930002</v>
      </c>
    </row>
    <row r="407" spans="1:17">
      <c r="A407" s="12" t="s">
        <v>1374</v>
      </c>
      <c r="B407" s="12" t="s">
        <v>1375</v>
      </c>
      <c r="C407" s="12" t="s">
        <v>569</v>
      </c>
      <c r="D407" s="12">
        <v>98638</v>
      </c>
      <c r="E407" s="12">
        <v>3.7796595373394646</v>
      </c>
      <c r="F407" s="12">
        <v>6.2196553505188525</v>
      </c>
      <c r="G407" s="12">
        <v>17.339050247286998</v>
      </c>
      <c r="H407" s="12">
        <v>1.0424226854207943</v>
      </c>
      <c r="I407" s="12">
        <f t="shared" si="72"/>
        <v>1.7578468994998883E-4</v>
      </c>
      <c r="K407" s="12" t="s">
        <v>1374</v>
      </c>
      <c r="L407" s="12">
        <v>98638</v>
      </c>
      <c r="M407" s="12">
        <f t="shared" si="73"/>
        <v>372818.05744409008</v>
      </c>
      <c r="N407" s="12">
        <f t="shared" si="74"/>
        <v>613494.36446447857</v>
      </c>
      <c r="O407" s="12">
        <f t="shared" si="75"/>
        <v>1710289.238291895</v>
      </c>
      <c r="P407" s="12">
        <f t="shared" si="76"/>
        <v>102822.4888445363</v>
      </c>
      <c r="Q407" s="12">
        <f t="shared" si="77"/>
        <v>17.339050247286998</v>
      </c>
    </row>
    <row r="408" spans="1:17">
      <c r="A408" s="12" t="s">
        <v>1376</v>
      </c>
      <c r="B408" s="12" t="s">
        <v>1377</v>
      </c>
      <c r="C408" s="12" t="s">
        <v>569</v>
      </c>
      <c r="D408" s="12">
        <v>101024</v>
      </c>
      <c r="E408" s="12">
        <v>13.421191083447024</v>
      </c>
      <c r="F408" s="12">
        <v>18.38368363096663</v>
      </c>
      <c r="G408" s="12">
        <v>5.1695134341800006</v>
      </c>
      <c r="H408" s="12">
        <v>2.8333276835533221</v>
      </c>
      <c r="I408" s="12">
        <f t="shared" si="72"/>
        <v>5.1171141849263545E-5</v>
      </c>
      <c r="K408" s="12" t="s">
        <v>1376</v>
      </c>
      <c r="L408" s="12">
        <v>101024</v>
      </c>
      <c r="M408" s="12">
        <f t="shared" si="73"/>
        <v>1355862.4080141522</v>
      </c>
      <c r="N408" s="12">
        <f t="shared" si="74"/>
        <v>1857193.2551347727</v>
      </c>
      <c r="O408" s="12">
        <f t="shared" si="75"/>
        <v>522244.92517460039</v>
      </c>
      <c r="P408" s="12">
        <f t="shared" si="76"/>
        <v>286234.09590329078</v>
      </c>
      <c r="Q408" s="12">
        <f t="shared" si="77"/>
        <v>5.1695134341800006</v>
      </c>
    </row>
    <row r="409" spans="1:17">
      <c r="A409" s="12" t="s">
        <v>1378</v>
      </c>
      <c r="B409" s="12" t="s">
        <v>1379</v>
      </c>
      <c r="C409" s="12" t="s">
        <v>569</v>
      </c>
      <c r="D409" s="12">
        <v>96749</v>
      </c>
      <c r="E409" s="12">
        <v>8.4852610477980832</v>
      </c>
      <c r="F409" s="12">
        <v>7.3469663485200867</v>
      </c>
      <c r="G409" s="12">
        <v>9.818254053155</v>
      </c>
      <c r="H409" s="12">
        <v>1.77666142355561</v>
      </c>
      <c r="I409" s="12">
        <f t="shared" si="72"/>
        <v>1.0148171095468687E-4</v>
      </c>
      <c r="K409" s="12" t="s">
        <v>1378</v>
      </c>
      <c r="L409" s="12">
        <v>96749</v>
      </c>
      <c r="M409" s="12">
        <f t="shared" si="73"/>
        <v>820940.52111341676</v>
      </c>
      <c r="N409" s="12">
        <f t="shared" si="74"/>
        <v>710811.64725296991</v>
      </c>
      <c r="O409" s="12">
        <f t="shared" si="75"/>
        <v>949906.26138869312</v>
      </c>
      <c r="P409" s="12">
        <f t="shared" si="76"/>
        <v>171890.2160675817</v>
      </c>
      <c r="Q409" s="12">
        <f t="shared" si="77"/>
        <v>9.818254053155</v>
      </c>
    </row>
    <row r="410" spans="1:17">
      <c r="A410" s="12" t="s">
        <v>1380</v>
      </c>
      <c r="B410" s="12" t="s">
        <v>1381</v>
      </c>
      <c r="C410" s="12" t="s">
        <v>569</v>
      </c>
      <c r="D410" s="12">
        <v>88507</v>
      </c>
      <c r="E410" s="12">
        <v>6.5303871569868344</v>
      </c>
      <c r="F410" s="12">
        <v>4.5834677233562182</v>
      </c>
      <c r="G410" s="12">
        <v>20.964645231523999</v>
      </c>
      <c r="H410" s="12">
        <v>1.4268322137405189</v>
      </c>
      <c r="I410" s="12">
        <f t="shared" si="72"/>
        <v>2.3686991121068388E-4</v>
      </c>
      <c r="K410" s="12" t="s">
        <v>1380</v>
      </c>
      <c r="L410" s="12">
        <v>88507</v>
      </c>
      <c r="M410" s="12">
        <f t="shared" si="73"/>
        <v>577984.97610343376</v>
      </c>
      <c r="N410" s="12">
        <f t="shared" si="74"/>
        <v>405668.97779108881</v>
      </c>
      <c r="O410" s="12">
        <f t="shared" si="75"/>
        <v>1855517.8555064946</v>
      </c>
      <c r="P410" s="12">
        <f t="shared" si="76"/>
        <v>126284.63874153211</v>
      </c>
      <c r="Q410" s="12">
        <f t="shared" si="77"/>
        <v>20.964645231523999</v>
      </c>
    </row>
    <row r="411" spans="1:17">
      <c r="A411" s="12" t="s">
        <v>1382</v>
      </c>
      <c r="B411" s="12" t="s">
        <v>1383</v>
      </c>
      <c r="C411" s="12" t="s">
        <v>569</v>
      </c>
      <c r="D411" s="12">
        <v>93421</v>
      </c>
      <c r="E411" s="12">
        <v>7.5172632924434257</v>
      </c>
      <c r="F411" s="12">
        <v>7.7112867907846994</v>
      </c>
      <c r="G411" s="12">
        <v>10.061543864500001</v>
      </c>
      <c r="H411" s="12">
        <v>1.6110896732761542</v>
      </c>
      <c r="I411" s="12">
        <f t="shared" si="72"/>
        <v>1.077010935924471E-4</v>
      </c>
      <c r="K411" s="12" t="s">
        <v>1382</v>
      </c>
      <c r="L411" s="12">
        <v>93421</v>
      </c>
      <c r="M411" s="12">
        <f t="shared" si="73"/>
        <v>702270.25404335733</v>
      </c>
      <c r="N411" s="12">
        <f t="shared" si="74"/>
        <v>720396.12328189739</v>
      </c>
      <c r="O411" s="12">
        <f t="shared" si="75"/>
        <v>939959.48936545453</v>
      </c>
      <c r="P411" s="12">
        <f t="shared" si="76"/>
        <v>150509.60836713159</v>
      </c>
      <c r="Q411" s="12">
        <f t="shared" si="77"/>
        <v>10.061543864500001</v>
      </c>
    </row>
    <row r="412" spans="1:17">
      <c r="A412" s="12" t="s">
        <v>1384</v>
      </c>
      <c r="B412" s="12" t="s">
        <v>1385</v>
      </c>
      <c r="C412" s="12" t="s">
        <v>569</v>
      </c>
      <c r="D412" s="12">
        <v>92741</v>
      </c>
      <c r="E412" s="12">
        <v>5.3968091731768126</v>
      </c>
      <c r="F412" s="12">
        <v>11.942709688611327</v>
      </c>
      <c r="G412" s="12">
        <v>6.9021494505180003</v>
      </c>
      <c r="H412" s="12">
        <v>1.6516444990397083</v>
      </c>
      <c r="I412" s="12">
        <f t="shared" si="72"/>
        <v>7.4423927394766073E-5</v>
      </c>
      <c r="K412" s="12" t="s">
        <v>1384</v>
      </c>
      <c r="L412" s="12">
        <v>92741</v>
      </c>
      <c r="M412" s="12">
        <f t="shared" si="73"/>
        <v>500505.47952959075</v>
      </c>
      <c r="N412" s="12">
        <f t="shared" si="74"/>
        <v>1107578.839231503</v>
      </c>
      <c r="O412" s="12">
        <f t="shared" si="75"/>
        <v>640112.24219048989</v>
      </c>
      <c r="P412" s="12">
        <f t="shared" si="76"/>
        <v>153175.1624854416</v>
      </c>
      <c r="Q412" s="12">
        <f t="shared" si="77"/>
        <v>6.9021494505180003</v>
      </c>
    </row>
    <row r="413" spans="1:17">
      <c r="A413" s="12" t="s">
        <v>1386</v>
      </c>
      <c r="B413" s="12" t="s">
        <v>1387</v>
      </c>
      <c r="C413" s="12" t="s">
        <v>569</v>
      </c>
      <c r="D413" s="12">
        <v>90391</v>
      </c>
      <c r="E413" s="12">
        <v>28.051740021478803</v>
      </c>
      <c r="F413" s="12">
        <v>22.518443658413339</v>
      </c>
      <c r="G413" s="12">
        <v>6.1028876191279995</v>
      </c>
      <c r="H413" s="12">
        <v>4.2669682649486171</v>
      </c>
      <c r="I413" s="12">
        <f t="shared" si="72"/>
        <v>6.7516540575145745E-5</v>
      </c>
      <c r="K413" s="12" t="s">
        <v>1386</v>
      </c>
      <c r="L413" s="12">
        <v>90391</v>
      </c>
      <c r="M413" s="12">
        <f t="shared" si="73"/>
        <v>2535624.8322814903</v>
      </c>
      <c r="N413" s="12">
        <f t="shared" si="74"/>
        <v>2035464.6407276401</v>
      </c>
      <c r="O413" s="12">
        <f t="shared" si="75"/>
        <v>551646.11478059902</v>
      </c>
      <c r="P413" s="12">
        <f t="shared" si="76"/>
        <v>385695.52843697043</v>
      </c>
      <c r="Q413" s="12">
        <f t="shared" si="77"/>
        <v>6.1028876191279986</v>
      </c>
    </row>
    <row r="414" spans="1:17">
      <c r="A414" s="12" t="s">
        <v>1388</v>
      </c>
      <c r="B414" s="12" t="s">
        <v>1389</v>
      </c>
      <c r="C414" s="12" t="s">
        <v>569</v>
      </c>
      <c r="D414" s="12">
        <v>91613</v>
      </c>
      <c r="E414" s="12">
        <v>6.6930632254350826</v>
      </c>
      <c r="F414" s="12">
        <v>26.768856156317984</v>
      </c>
      <c r="G414" s="12">
        <v>6.2533925999519999</v>
      </c>
      <c r="H414" s="12">
        <v>2.888966533257431</v>
      </c>
      <c r="I414" s="12">
        <f t="shared" si="72"/>
        <v>6.8258790782443538E-5</v>
      </c>
      <c r="K414" s="12" t="s">
        <v>1388</v>
      </c>
      <c r="L414" s="12">
        <v>91613</v>
      </c>
      <c r="M414" s="12">
        <f t="shared" si="73"/>
        <v>613171.60127178417</v>
      </c>
      <c r="N414" s="12">
        <f t="shared" si="74"/>
        <v>2452375.2190487594</v>
      </c>
      <c r="O414" s="12">
        <f t="shared" si="75"/>
        <v>572892.05625940254</v>
      </c>
      <c r="P414" s="12">
        <f t="shared" si="76"/>
        <v>264666.89101131301</v>
      </c>
      <c r="Q414" s="12">
        <f t="shared" si="77"/>
        <v>6.2533925999519999</v>
      </c>
    </row>
    <row r="415" spans="1:17">
      <c r="A415" s="12" t="s">
        <v>1390</v>
      </c>
      <c r="B415" s="12" t="s">
        <v>1391</v>
      </c>
      <c r="C415" s="12" t="s">
        <v>569</v>
      </c>
      <c r="D415" s="12">
        <v>84894</v>
      </c>
      <c r="E415" s="12">
        <v>18.290918052714591</v>
      </c>
      <c r="F415" s="12">
        <v>2.2216004476776718</v>
      </c>
      <c r="G415" s="12">
        <v>29.353988454324</v>
      </c>
      <c r="H415" s="12">
        <v>1.4986970588583381</v>
      </c>
      <c r="I415" s="12">
        <f t="shared" si="72"/>
        <v>3.4577223896063329E-4</v>
      </c>
      <c r="K415" s="12" t="s">
        <v>1390</v>
      </c>
      <c r="L415" s="12">
        <v>84894</v>
      </c>
      <c r="M415" s="12">
        <f t="shared" si="73"/>
        <v>1552789.1971671525</v>
      </c>
      <c r="N415" s="12">
        <f t="shared" si="74"/>
        <v>188600.54840514826</v>
      </c>
      <c r="O415" s="12">
        <f t="shared" si="75"/>
        <v>2491977.4958413816</v>
      </c>
      <c r="P415" s="12">
        <f t="shared" si="76"/>
        <v>127230.38811471975</v>
      </c>
      <c r="Q415" s="12">
        <f t="shared" si="77"/>
        <v>29.353988454324003</v>
      </c>
    </row>
    <row r="416" spans="1:17">
      <c r="A416" s="12" t="s">
        <v>1392</v>
      </c>
      <c r="B416" s="12" t="s">
        <v>1393</v>
      </c>
      <c r="C416" s="12" t="s">
        <v>569</v>
      </c>
      <c r="D416" s="12">
        <v>81176</v>
      </c>
      <c r="E416" s="12">
        <v>9.0236669674179382</v>
      </c>
      <c r="F416" s="12">
        <v>1.5251111028583455</v>
      </c>
      <c r="G416" s="12">
        <v>18.398017831878001</v>
      </c>
      <c r="H416" s="12">
        <v>1.6655125545320861</v>
      </c>
      <c r="I416" s="12">
        <f t="shared" si="72"/>
        <v>2.2664356252929439E-4</v>
      </c>
      <c r="K416" s="12" t="s">
        <v>1392</v>
      </c>
      <c r="L416" s="12">
        <v>81176</v>
      </c>
      <c r="M416" s="12">
        <f t="shared" si="73"/>
        <v>732505.18974711851</v>
      </c>
      <c r="N416" s="12">
        <f t="shared" si="74"/>
        <v>123802.41888562906</v>
      </c>
      <c r="O416" s="12">
        <f t="shared" si="75"/>
        <v>1493477.4955205286</v>
      </c>
      <c r="P416" s="12">
        <f t="shared" si="76"/>
        <v>135199.64712669663</v>
      </c>
      <c r="Q416" s="12">
        <f t="shared" si="77"/>
        <v>18.398017831878001</v>
      </c>
    </row>
    <row r="417" spans="1:17">
      <c r="A417" s="12" t="s">
        <v>1394</v>
      </c>
      <c r="B417" s="12" t="s">
        <v>1395</v>
      </c>
      <c r="C417" s="12" t="s">
        <v>569</v>
      </c>
      <c r="D417" s="12">
        <v>75891</v>
      </c>
      <c r="E417" s="12">
        <v>10.351488437247886</v>
      </c>
      <c r="F417" s="12">
        <v>1.7213299889444966</v>
      </c>
      <c r="G417" s="12">
        <v>17.728406354857</v>
      </c>
      <c r="H417" s="12">
        <v>2.3160439183084254</v>
      </c>
      <c r="I417" s="12">
        <f t="shared" si="72"/>
        <v>2.3360354132712706E-4</v>
      </c>
      <c r="K417" s="12" t="s">
        <v>1394</v>
      </c>
      <c r="L417" s="12">
        <v>75891</v>
      </c>
      <c r="M417" s="12">
        <f t="shared" si="73"/>
        <v>785584.80899117934</v>
      </c>
      <c r="N417" s="12">
        <f t="shared" si="74"/>
        <v>130633.4541909868</v>
      </c>
      <c r="O417" s="12">
        <f t="shared" si="75"/>
        <v>1345426.4866764527</v>
      </c>
      <c r="P417" s="12">
        <f t="shared" si="76"/>
        <v>175766.8890043447</v>
      </c>
      <c r="Q417" s="12">
        <f t="shared" si="77"/>
        <v>17.728406354857</v>
      </c>
    </row>
    <row r="418" spans="1:17">
      <c r="A418" s="12" t="s">
        <v>1396</v>
      </c>
      <c r="B418" s="12" t="s">
        <v>1397</v>
      </c>
      <c r="C418" s="12" t="s">
        <v>569</v>
      </c>
      <c r="D418" s="12">
        <v>73952</v>
      </c>
      <c r="E418" s="12">
        <v>7.1289118794346393</v>
      </c>
      <c r="F418" s="12">
        <v>12.196076385265576</v>
      </c>
      <c r="G418" s="12">
        <v>9.8692048583290006</v>
      </c>
      <c r="H418" s="12">
        <v>1.8443279417311509</v>
      </c>
      <c r="I418" s="12">
        <f t="shared" si="72"/>
        <v>1.3345419810592007E-4</v>
      </c>
      <c r="K418" s="12" t="s">
        <v>1396</v>
      </c>
      <c r="L418" s="12">
        <v>73952</v>
      </c>
      <c r="M418" s="12">
        <f t="shared" si="73"/>
        <v>527197.29130795039</v>
      </c>
      <c r="N418" s="12">
        <f t="shared" si="74"/>
        <v>901924.24084315985</v>
      </c>
      <c r="O418" s="12">
        <f t="shared" si="75"/>
        <v>729847.43768314621</v>
      </c>
      <c r="P418" s="12">
        <f t="shared" si="76"/>
        <v>136391.73994690206</v>
      </c>
      <c r="Q418" s="12">
        <f t="shared" si="77"/>
        <v>9.8692048583290006</v>
      </c>
    </row>
    <row r="419" spans="1:17">
      <c r="A419" s="12" t="s">
        <v>1398</v>
      </c>
      <c r="B419" s="12" t="s">
        <v>1399</v>
      </c>
      <c r="C419" s="12" t="s">
        <v>569</v>
      </c>
      <c r="D419" s="12">
        <v>118882</v>
      </c>
      <c r="E419" s="12">
        <v>8.3795058365764845</v>
      </c>
      <c r="F419" s="12">
        <v>9.357609725417765</v>
      </c>
      <c r="G419" s="12">
        <v>14.137270457966</v>
      </c>
      <c r="H419" s="12">
        <v>1.5530879942565645</v>
      </c>
      <c r="I419" s="12">
        <f t="shared" si="72"/>
        <v>1.1891851127980686E-4</v>
      </c>
      <c r="K419" s="12" t="s">
        <v>1398</v>
      </c>
      <c r="L419" s="12">
        <v>118882</v>
      </c>
      <c r="M419" s="12">
        <f t="shared" si="73"/>
        <v>996172.41286388563</v>
      </c>
      <c r="N419" s="12">
        <f t="shared" si="74"/>
        <v>1112451.3593771148</v>
      </c>
      <c r="O419" s="12">
        <f t="shared" si="75"/>
        <v>1680666.9865839141</v>
      </c>
      <c r="P419" s="12">
        <f t="shared" si="76"/>
        <v>184634.20693320892</v>
      </c>
      <c r="Q419" s="12">
        <f t="shared" si="77"/>
        <v>14.137270457966</v>
      </c>
    </row>
    <row r="420" spans="1:17">
      <c r="A420" s="12" t="s">
        <v>1400</v>
      </c>
      <c r="B420" s="12" t="s">
        <v>1401</v>
      </c>
      <c r="C420" s="12" t="s">
        <v>569</v>
      </c>
      <c r="D420" s="12">
        <v>291233</v>
      </c>
      <c r="E420" s="12">
        <v>7.2913115135907054</v>
      </c>
      <c r="F420" s="12">
        <v>17.769435009170422</v>
      </c>
      <c r="G420" s="12">
        <v>4.9237879191400005</v>
      </c>
      <c r="H420" s="12">
        <v>2.6492879014109501</v>
      </c>
      <c r="I420" s="12">
        <f t="shared" si="72"/>
        <v>1.6906696422246108E-5</v>
      </c>
      <c r="K420" s="12" t="s">
        <v>1400</v>
      </c>
      <c r="L420" s="12">
        <v>291233</v>
      </c>
      <c r="M420" s="12">
        <f t="shared" si="73"/>
        <v>2123470.5260375617</v>
      </c>
      <c r="N420" s="12">
        <f t="shared" si="74"/>
        <v>5175045.86602573</v>
      </c>
      <c r="O420" s="12">
        <f t="shared" si="75"/>
        <v>1433969.5270548998</v>
      </c>
      <c r="P420" s="12">
        <f t="shared" si="76"/>
        <v>771560.06339161517</v>
      </c>
      <c r="Q420" s="12">
        <f t="shared" si="77"/>
        <v>4.9237879191400005</v>
      </c>
    </row>
    <row r="421" spans="1:17">
      <c r="A421" s="12" t="s">
        <v>1402</v>
      </c>
      <c r="B421" s="12" t="s">
        <v>1403</v>
      </c>
      <c r="C421" s="12" t="s">
        <v>569</v>
      </c>
      <c r="D421" s="12">
        <v>276787</v>
      </c>
      <c r="E421" s="12">
        <v>11.51079051839457</v>
      </c>
      <c r="F421" s="12">
        <v>2.2733134506195487</v>
      </c>
      <c r="G421" s="12">
        <v>20.882448683802</v>
      </c>
      <c r="H421" s="12">
        <v>1.5442345807179456</v>
      </c>
      <c r="I421" s="12">
        <f t="shared" si="72"/>
        <v>7.5445915753998558E-5</v>
      </c>
      <c r="K421" s="12" t="s">
        <v>1402</v>
      </c>
      <c r="L421" s="12">
        <v>276787</v>
      </c>
      <c r="M421" s="12">
        <f t="shared" si="73"/>
        <v>3186037.1752148778</v>
      </c>
      <c r="N421" s="12">
        <f t="shared" si="74"/>
        <v>629223.61005663301</v>
      </c>
      <c r="O421" s="12">
        <f t="shared" si="75"/>
        <v>5779990.3238435043</v>
      </c>
      <c r="P421" s="12">
        <f t="shared" si="76"/>
        <v>427424.05689317803</v>
      </c>
      <c r="Q421" s="12">
        <f t="shared" si="77"/>
        <v>20.882448683802</v>
      </c>
    </row>
    <row r="422" spans="1:17">
      <c r="A422" s="12" t="s">
        <v>1404</v>
      </c>
      <c r="B422" s="12" t="s">
        <v>1405</v>
      </c>
      <c r="C422" s="12" t="s">
        <v>569</v>
      </c>
      <c r="D422" s="12">
        <v>247964</v>
      </c>
      <c r="E422" s="12">
        <v>8.0694763898268267</v>
      </c>
      <c r="F422" s="12">
        <v>14.871376536651995</v>
      </c>
      <c r="G422" s="12">
        <v>9.644753821438</v>
      </c>
      <c r="H422" s="12">
        <v>1.2024931434579442</v>
      </c>
      <c r="I422" s="12">
        <f t="shared" si="72"/>
        <v>3.8895782538747559E-5</v>
      </c>
      <c r="K422" s="12" t="s">
        <v>1404</v>
      </c>
      <c r="L422" s="12">
        <v>247964</v>
      </c>
      <c r="M422" s="12">
        <f t="shared" si="73"/>
        <v>2000939.6435270193</v>
      </c>
      <c r="N422" s="12">
        <f t="shared" si="74"/>
        <v>3687566.0115343756</v>
      </c>
      <c r="O422" s="12">
        <f t="shared" si="75"/>
        <v>2391551.7365790522</v>
      </c>
      <c r="P422" s="12">
        <f t="shared" si="76"/>
        <v>298175.00982440566</v>
      </c>
      <c r="Q422" s="12">
        <f t="shared" si="77"/>
        <v>9.644753821438</v>
      </c>
    </row>
    <row r="423" spans="1:17">
      <c r="A423" s="12" t="s">
        <v>1406</v>
      </c>
      <c r="B423" s="12" t="s">
        <v>1407</v>
      </c>
      <c r="C423" s="12" t="s">
        <v>569</v>
      </c>
      <c r="D423" s="12">
        <v>255735</v>
      </c>
      <c r="E423" s="12">
        <v>9.1330579527944487</v>
      </c>
      <c r="F423" s="12">
        <v>7.62623340413717</v>
      </c>
      <c r="G423" s="12">
        <v>7.9569302261880006</v>
      </c>
      <c r="H423" s="12">
        <v>2.2491803782348705</v>
      </c>
      <c r="I423" s="12">
        <f t="shared" si="72"/>
        <v>3.1113966512945041E-5</v>
      </c>
      <c r="K423" s="12" t="s">
        <v>1406</v>
      </c>
      <c r="L423" s="12">
        <v>255735</v>
      </c>
      <c r="M423" s="12">
        <f t="shared" si="73"/>
        <v>2335642.5755578885</v>
      </c>
      <c r="N423" s="12">
        <f t="shared" si="74"/>
        <v>1950294.7996070192</v>
      </c>
      <c r="O423" s="12">
        <f t="shared" si="75"/>
        <v>2034865.5513941883</v>
      </c>
      <c r="P423" s="12">
        <f t="shared" si="76"/>
        <v>575194.1440278946</v>
      </c>
      <c r="Q423" s="12">
        <f t="shared" si="77"/>
        <v>7.9569302261879997</v>
      </c>
    </row>
    <row r="424" spans="1:17">
      <c r="A424" s="12" t="s">
        <v>1408</v>
      </c>
      <c r="B424" s="12" t="s">
        <v>1409</v>
      </c>
      <c r="C424" s="12" t="s">
        <v>569</v>
      </c>
      <c r="D424" s="12">
        <v>241002</v>
      </c>
      <c r="E424" s="12">
        <v>13.04626300491015</v>
      </c>
      <c r="F424" s="12">
        <v>6.3868522025018919</v>
      </c>
      <c r="G424" s="12">
        <v>13.909575770166999</v>
      </c>
      <c r="H424" s="12">
        <v>2.1042220688598756</v>
      </c>
      <c r="I424" s="12">
        <f t="shared" si="72"/>
        <v>5.7715603066227665E-5</v>
      </c>
      <c r="K424" s="12" t="s">
        <v>1408</v>
      </c>
      <c r="L424" s="12">
        <v>241002</v>
      </c>
      <c r="M424" s="12">
        <f t="shared" si="73"/>
        <v>3144175.4767093561</v>
      </c>
      <c r="N424" s="12">
        <f t="shared" si="74"/>
        <v>1539244.1545073609</v>
      </c>
      <c r="O424" s="12">
        <f t="shared" si="75"/>
        <v>3352235.5797617869</v>
      </c>
      <c r="P424" s="12">
        <f t="shared" si="76"/>
        <v>507121.72703936772</v>
      </c>
      <c r="Q424" s="12">
        <f t="shared" si="77"/>
        <v>13.909575770166999</v>
      </c>
    </row>
    <row r="425" spans="1:17">
      <c r="A425" s="12" t="s">
        <v>1410</v>
      </c>
      <c r="B425" s="12" t="s">
        <v>1411</v>
      </c>
      <c r="C425" s="12" t="s">
        <v>569</v>
      </c>
      <c r="D425" s="12">
        <v>226239</v>
      </c>
      <c r="E425" s="12">
        <v>15.381218214964068</v>
      </c>
      <c r="F425" s="12">
        <v>3.5824037400717748</v>
      </c>
      <c r="G425" s="12">
        <v>22.210598422253</v>
      </c>
      <c r="H425" s="12">
        <v>2.5136380393112243</v>
      </c>
      <c r="I425" s="12">
        <f t="shared" si="72"/>
        <v>9.8173163876489022E-5</v>
      </c>
      <c r="K425" s="12" t="s">
        <v>1410</v>
      </c>
      <c r="L425" s="12">
        <v>226239</v>
      </c>
      <c r="M425" s="12">
        <f t="shared" si="73"/>
        <v>3479831.427735256</v>
      </c>
      <c r="N425" s="12">
        <f t="shared" si="74"/>
        <v>810479.43975009827</v>
      </c>
      <c r="O425" s="12">
        <f t="shared" si="75"/>
        <v>5024903.576452096</v>
      </c>
      <c r="P425" s="12">
        <f t="shared" si="76"/>
        <v>568682.95637573209</v>
      </c>
      <c r="Q425" s="12">
        <f t="shared" si="77"/>
        <v>22.210598422253</v>
      </c>
    </row>
    <row r="426" spans="1:17">
      <c r="A426" s="12" t="s">
        <v>1412</v>
      </c>
      <c r="B426" s="12" t="s">
        <v>1413</v>
      </c>
      <c r="C426" s="12" t="s">
        <v>569</v>
      </c>
      <c r="D426" s="12">
        <v>227128</v>
      </c>
      <c r="E426" s="12">
        <v>5.1798053864999414</v>
      </c>
      <c r="F426" s="12">
        <v>12.227021548707802</v>
      </c>
      <c r="G426" s="12">
        <v>6.0272811096029999</v>
      </c>
      <c r="H426" s="12">
        <v>1.4104056971724572</v>
      </c>
      <c r="I426" s="12">
        <f t="shared" si="72"/>
        <v>2.6536935602845091E-5</v>
      </c>
      <c r="K426" s="12" t="s">
        <v>1412</v>
      </c>
      <c r="L426" s="12">
        <v>227128</v>
      </c>
      <c r="M426" s="12">
        <f t="shared" si="73"/>
        <v>1176478.8378249586</v>
      </c>
      <c r="N426" s="12">
        <f t="shared" si="74"/>
        <v>2777098.9503149055</v>
      </c>
      <c r="O426" s="12">
        <f t="shared" si="75"/>
        <v>1368964.3038619102</v>
      </c>
      <c r="P426" s="12">
        <f t="shared" si="76"/>
        <v>320342.62518738589</v>
      </c>
      <c r="Q426" s="12">
        <f t="shared" si="77"/>
        <v>6.0272811096029999</v>
      </c>
    </row>
    <row r="427" spans="1:17">
      <c r="A427" s="12" t="s">
        <v>1414</v>
      </c>
      <c r="B427" s="12" t="s">
        <v>1415</v>
      </c>
      <c r="C427" s="12" t="s">
        <v>569</v>
      </c>
      <c r="D427" s="12">
        <v>222520</v>
      </c>
      <c r="E427" s="12">
        <v>9.7961322703777327</v>
      </c>
      <c r="F427" s="12">
        <v>12.441470992980847</v>
      </c>
      <c r="G427" s="12">
        <v>5.5414235490269999</v>
      </c>
      <c r="H427" s="12">
        <v>2.9001896731589638</v>
      </c>
      <c r="I427" s="12">
        <f t="shared" si="72"/>
        <v>2.4903035902512132E-5</v>
      </c>
      <c r="K427" s="12" t="s">
        <v>1414</v>
      </c>
      <c r="L427" s="12">
        <v>222520</v>
      </c>
      <c r="M427" s="12">
        <f t="shared" si="73"/>
        <v>2179835.3528044531</v>
      </c>
      <c r="N427" s="12">
        <f t="shared" si="74"/>
        <v>2768476.1253580982</v>
      </c>
      <c r="O427" s="12">
        <f t="shared" si="75"/>
        <v>1233077.568129488</v>
      </c>
      <c r="P427" s="12">
        <f t="shared" si="76"/>
        <v>645350.20607133268</v>
      </c>
      <c r="Q427" s="12">
        <f t="shared" si="77"/>
        <v>5.5414235490269999</v>
      </c>
    </row>
    <row r="428" spans="1:17">
      <c r="A428" s="12" t="s">
        <v>1416</v>
      </c>
      <c r="B428" s="12" t="s">
        <v>1417</v>
      </c>
      <c r="C428" s="12" t="s">
        <v>569</v>
      </c>
      <c r="D428" s="12">
        <v>228086</v>
      </c>
      <c r="E428" s="12">
        <v>13.189570441204367</v>
      </c>
      <c r="F428" s="12">
        <v>2.1905619046001803</v>
      </c>
      <c r="G428" s="12">
        <v>28.361013597911999</v>
      </c>
      <c r="H428" s="12">
        <v>1.6330782196548457</v>
      </c>
      <c r="I428" s="12">
        <f t="shared" si="72"/>
        <v>1.2434350901814226E-4</v>
      </c>
      <c r="K428" s="12" t="s">
        <v>1416</v>
      </c>
      <c r="L428" s="12">
        <v>228086</v>
      </c>
      <c r="M428" s="12">
        <f t="shared" si="73"/>
        <v>3008356.3636525394</v>
      </c>
      <c r="N428" s="12">
        <f t="shared" si="74"/>
        <v>499636.5025726367</v>
      </c>
      <c r="O428" s="12">
        <f t="shared" si="75"/>
        <v>6468750.1474933559</v>
      </c>
      <c r="P428" s="12">
        <f t="shared" si="76"/>
        <v>372482.27880819514</v>
      </c>
      <c r="Q428" s="12">
        <f t="shared" si="77"/>
        <v>28.361013597911995</v>
      </c>
    </row>
    <row r="429" spans="1:17">
      <c r="A429" s="12" t="s">
        <v>1418</v>
      </c>
      <c r="B429" s="12" t="s">
        <v>1419</v>
      </c>
      <c r="C429" s="12" t="s">
        <v>569</v>
      </c>
      <c r="D429" s="12">
        <v>224336</v>
      </c>
      <c r="E429" s="12">
        <v>9.6193531506885073</v>
      </c>
      <c r="F429" s="12">
        <v>3.2562132013653531</v>
      </c>
      <c r="G429" s="12">
        <v>74.504294970719002</v>
      </c>
      <c r="H429" s="12">
        <v>2.335485585914709</v>
      </c>
      <c r="I429" s="12">
        <f t="shared" si="72"/>
        <v>3.3211029424933582E-4</v>
      </c>
      <c r="K429" s="12" t="s">
        <v>1418</v>
      </c>
      <c r="L429" s="12">
        <v>224336</v>
      </c>
      <c r="M429" s="12">
        <f t="shared" si="73"/>
        <v>2157967.2084128568</v>
      </c>
      <c r="N429" s="12">
        <f t="shared" si="74"/>
        <v>730485.84474149789</v>
      </c>
      <c r="O429" s="12">
        <f t="shared" si="75"/>
        <v>16713995.516551219</v>
      </c>
      <c r="P429" s="12">
        <f t="shared" si="76"/>
        <v>523933.49440176215</v>
      </c>
      <c r="Q429" s="12">
        <f t="shared" si="77"/>
        <v>74.504294970719002</v>
      </c>
    </row>
    <row r="430" spans="1:17">
      <c r="A430" s="12" t="s">
        <v>1420</v>
      </c>
      <c r="B430" s="12" t="s">
        <v>1421</v>
      </c>
      <c r="C430" s="12" t="s">
        <v>569</v>
      </c>
      <c r="D430" s="12">
        <v>191480</v>
      </c>
      <c r="E430" s="12">
        <v>8.2631774012459189</v>
      </c>
      <c r="F430" s="12">
        <v>9.1081390692086313</v>
      </c>
      <c r="G430" s="12">
        <v>8.0619569595280005</v>
      </c>
      <c r="H430" s="12">
        <v>2.8150006016979132</v>
      </c>
      <c r="I430" s="12">
        <f t="shared" si="72"/>
        <v>4.2103389176561521E-5</v>
      </c>
      <c r="K430" s="12" t="s">
        <v>1420</v>
      </c>
      <c r="L430" s="12">
        <v>191480</v>
      </c>
      <c r="M430" s="12">
        <f t="shared" si="73"/>
        <v>1582233.2087905686</v>
      </c>
      <c r="N430" s="12">
        <f t="shared" si="74"/>
        <v>1744026.4689720687</v>
      </c>
      <c r="O430" s="12">
        <f t="shared" si="75"/>
        <v>1543703.5186104216</v>
      </c>
      <c r="P430" s="12">
        <f t="shared" si="76"/>
        <v>539016.31521311647</v>
      </c>
      <c r="Q430" s="12">
        <f t="shared" si="77"/>
        <v>8.0619569595280005</v>
      </c>
    </row>
    <row r="431" spans="1:17">
      <c r="A431" s="12" t="s">
        <v>1422</v>
      </c>
      <c r="B431" s="12" t="s">
        <v>1423</v>
      </c>
      <c r="C431" s="12" t="s">
        <v>569</v>
      </c>
      <c r="D431" s="12">
        <v>194013</v>
      </c>
      <c r="E431" s="12">
        <v>9.4523660417419642</v>
      </c>
      <c r="F431" s="12">
        <v>6.3677425927992362</v>
      </c>
      <c r="G431" s="12">
        <v>16.822000406322999</v>
      </c>
      <c r="H431" s="12">
        <v>1.5910854316642131</v>
      </c>
      <c r="I431" s="12">
        <f t="shared" si="72"/>
        <v>8.6705532136109432E-5</v>
      </c>
      <c r="K431" s="12" t="s">
        <v>1422</v>
      </c>
      <c r="L431" s="12">
        <v>194013</v>
      </c>
      <c r="M431" s="12">
        <f t="shared" si="73"/>
        <v>1833881.8928564836</v>
      </c>
      <c r="N431" s="12">
        <f t="shared" si="74"/>
        <v>1235424.8436567583</v>
      </c>
      <c r="O431" s="12">
        <f t="shared" si="75"/>
        <v>3263686.7648319439</v>
      </c>
      <c r="P431" s="12">
        <f t="shared" si="76"/>
        <v>308691.257853469</v>
      </c>
      <c r="Q431" s="12">
        <f t="shared" si="77"/>
        <v>16.822000406322999</v>
      </c>
    </row>
    <row r="432" spans="1:17">
      <c r="A432" s="12" t="s">
        <v>1424</v>
      </c>
      <c r="B432" s="12" t="s">
        <v>1425</v>
      </c>
      <c r="C432" s="12" t="s">
        <v>569</v>
      </c>
      <c r="D432" s="12">
        <v>173700</v>
      </c>
      <c r="E432" s="12">
        <v>6.206164118750972</v>
      </c>
      <c r="F432" s="12">
        <v>23.105991555360671</v>
      </c>
      <c r="G432" s="12">
        <v>6.1254076638130002</v>
      </c>
      <c r="H432" s="12">
        <v>4.0237596142796814</v>
      </c>
      <c r="I432" s="12">
        <f t="shared" si="72"/>
        <v>3.5264292825636155E-5</v>
      </c>
      <c r="K432" s="12" t="s">
        <v>1424</v>
      </c>
      <c r="L432" s="12">
        <v>173700</v>
      </c>
      <c r="M432" s="12">
        <f t="shared" si="73"/>
        <v>1078010.7074270439</v>
      </c>
      <c r="N432" s="12">
        <f t="shared" si="74"/>
        <v>4013510.7331661484</v>
      </c>
      <c r="O432" s="12">
        <f t="shared" si="75"/>
        <v>1063983.3112043182</v>
      </c>
      <c r="P432" s="12">
        <f t="shared" si="76"/>
        <v>698927.04500038072</v>
      </c>
      <c r="Q432" s="12">
        <f t="shared" si="77"/>
        <v>6.1254076638130002</v>
      </c>
    </row>
    <row r="433" spans="1:17">
      <c r="A433" s="12" t="s">
        <v>1426</v>
      </c>
      <c r="B433" s="12" t="s">
        <v>1427</v>
      </c>
      <c r="C433" s="12" t="s">
        <v>569</v>
      </c>
      <c r="D433" s="12">
        <v>192131</v>
      </c>
      <c r="E433" s="12">
        <v>5.0863574901354518</v>
      </c>
      <c r="F433" s="12">
        <v>14.900531662631355</v>
      </c>
      <c r="G433" s="12">
        <v>5.262497926709</v>
      </c>
      <c r="H433" s="12">
        <v>2.2180807201770634</v>
      </c>
      <c r="I433" s="12">
        <f t="shared" si="72"/>
        <v>2.7390155293570531E-5</v>
      </c>
      <c r="K433" s="12" t="s">
        <v>1426</v>
      </c>
      <c r="L433" s="12">
        <v>192131</v>
      </c>
      <c r="M433" s="12">
        <f t="shared" si="73"/>
        <v>977246.95093721454</v>
      </c>
      <c r="N433" s="12">
        <f t="shared" si="74"/>
        <v>2862854.048873025</v>
      </c>
      <c r="O433" s="12">
        <f t="shared" si="75"/>
        <v>1011088.9891565269</v>
      </c>
      <c r="P433" s="12">
        <f t="shared" si="76"/>
        <v>426162.06684833934</v>
      </c>
      <c r="Q433" s="12">
        <f t="shared" si="77"/>
        <v>5.262497926709</v>
      </c>
    </row>
    <row r="434" spans="1:17">
      <c r="A434" s="12" t="s">
        <v>1428</v>
      </c>
      <c r="B434" s="12" t="s">
        <v>1429</v>
      </c>
      <c r="C434" s="12" t="s">
        <v>569</v>
      </c>
      <c r="D434" s="12">
        <v>188521</v>
      </c>
      <c r="E434" s="12">
        <v>8.4552952114020261</v>
      </c>
      <c r="F434" s="12">
        <v>5.2442881148952605</v>
      </c>
      <c r="G434" s="12">
        <v>24.364575348792002</v>
      </c>
      <c r="H434" s="12">
        <v>1.3086693069892914</v>
      </c>
      <c r="I434" s="12">
        <f t="shared" si="72"/>
        <v>1.2924064347628116E-4</v>
      </c>
      <c r="K434" s="12" t="s">
        <v>1428</v>
      </c>
      <c r="L434" s="12">
        <v>188521</v>
      </c>
      <c r="M434" s="12">
        <f t="shared" si="73"/>
        <v>1594000.7085487214</v>
      </c>
      <c r="N434" s="12">
        <f t="shared" si="74"/>
        <v>988658.43970816943</v>
      </c>
      <c r="O434" s="12">
        <f t="shared" si="75"/>
        <v>4593234.1093296167</v>
      </c>
      <c r="P434" s="12">
        <f t="shared" si="76"/>
        <v>246711.6464229282</v>
      </c>
      <c r="Q434" s="12">
        <f t="shared" si="77"/>
        <v>24.364575348792002</v>
      </c>
    </row>
    <row r="435" spans="1:17">
      <c r="A435" s="12" t="s">
        <v>1430</v>
      </c>
      <c r="B435" s="12" t="s">
        <v>1431</v>
      </c>
      <c r="C435" s="12" t="s">
        <v>569</v>
      </c>
      <c r="D435" s="12">
        <v>159230</v>
      </c>
      <c r="E435" s="12">
        <v>9.7558724596159614</v>
      </c>
      <c r="F435" s="12">
        <v>6.0452471754910215</v>
      </c>
      <c r="G435" s="12">
        <v>11.373749581661</v>
      </c>
      <c r="H435" s="12">
        <v>2.1880295587636533</v>
      </c>
      <c r="I435" s="12">
        <f t="shared" si="72"/>
        <v>7.1429690269804691E-5</v>
      </c>
      <c r="K435" s="12" t="s">
        <v>1430</v>
      </c>
      <c r="L435" s="12">
        <v>159230</v>
      </c>
      <c r="M435" s="12">
        <f t="shared" si="73"/>
        <v>1553427.5717446494</v>
      </c>
      <c r="N435" s="12">
        <f t="shared" si="74"/>
        <v>962584.70775343536</v>
      </c>
      <c r="O435" s="12">
        <f t="shared" si="75"/>
        <v>1811042.1458878811</v>
      </c>
      <c r="P435" s="12">
        <f t="shared" si="76"/>
        <v>348399.94664193655</v>
      </c>
      <c r="Q435" s="12">
        <f t="shared" si="77"/>
        <v>11.373749581661</v>
      </c>
    </row>
    <row r="436" spans="1:17">
      <c r="A436" s="12" t="s">
        <v>1432</v>
      </c>
      <c r="B436" s="12" t="s">
        <v>1433</v>
      </c>
      <c r="C436" s="12" t="s">
        <v>569</v>
      </c>
      <c r="D436" s="12">
        <v>163088</v>
      </c>
      <c r="E436" s="12">
        <v>21.455291376058607</v>
      </c>
      <c r="F436" s="12">
        <v>6.4585451520473232</v>
      </c>
      <c r="G436" s="12">
        <v>18.8836133864</v>
      </c>
      <c r="H436" s="12">
        <v>4.9788233000515145</v>
      </c>
      <c r="I436" s="12">
        <f t="shared" si="72"/>
        <v>1.1578787762680271E-4</v>
      </c>
      <c r="K436" s="12" t="s">
        <v>1432</v>
      </c>
      <c r="L436" s="12">
        <v>163088</v>
      </c>
      <c r="M436" s="12">
        <f t="shared" si="73"/>
        <v>3499100.5599386459</v>
      </c>
      <c r="N436" s="12">
        <f t="shared" si="74"/>
        <v>1053311.2117570939</v>
      </c>
      <c r="O436" s="12">
        <f t="shared" si="75"/>
        <v>3079690.7399612032</v>
      </c>
      <c r="P436" s="12">
        <f t="shared" si="76"/>
        <v>811986.33435880137</v>
      </c>
      <c r="Q436" s="12">
        <f t="shared" si="77"/>
        <v>18.8836133864</v>
      </c>
    </row>
    <row r="437" spans="1:17">
      <c r="A437" s="12" t="s">
        <v>1434</v>
      </c>
      <c r="B437" s="12" t="s">
        <v>1435</v>
      </c>
      <c r="C437" s="12" t="s">
        <v>569</v>
      </c>
      <c r="D437" s="12">
        <v>161095</v>
      </c>
      <c r="E437" s="12">
        <v>9.915547472378007</v>
      </c>
      <c r="F437" s="12">
        <v>8.4358048645693788</v>
      </c>
      <c r="G437" s="12">
        <v>22.320183711658999</v>
      </c>
      <c r="H437" s="12">
        <v>4.7044427936269138</v>
      </c>
      <c r="I437" s="12">
        <f t="shared" si="72"/>
        <v>1.3855292660640614E-4</v>
      </c>
      <c r="K437" s="12" t="s">
        <v>1434</v>
      </c>
      <c r="L437" s="12">
        <v>161095</v>
      </c>
      <c r="M437" s="12">
        <f t="shared" si="73"/>
        <v>1597345.1200627349</v>
      </c>
      <c r="N437" s="12">
        <f t="shared" si="74"/>
        <v>1358965.984657804</v>
      </c>
      <c r="O437" s="12">
        <f t="shared" si="75"/>
        <v>3595669.9950297065</v>
      </c>
      <c r="P437" s="12">
        <f t="shared" si="76"/>
        <v>757862.21183932771</v>
      </c>
      <c r="Q437" s="12">
        <f t="shared" si="77"/>
        <v>22.320183711658999</v>
      </c>
    </row>
    <row r="438" spans="1:17">
      <c r="A438" s="12" t="s">
        <v>1436</v>
      </c>
      <c r="B438" s="12" t="s">
        <v>1437</v>
      </c>
      <c r="C438" s="12" t="s">
        <v>569</v>
      </c>
      <c r="D438" s="12">
        <v>158840</v>
      </c>
      <c r="E438" s="12">
        <v>4.8176214390711509</v>
      </c>
      <c r="F438" s="12">
        <v>20.118663029678327</v>
      </c>
      <c r="G438" s="12">
        <v>5.6757412492479995</v>
      </c>
      <c r="H438" s="12">
        <v>2.2079583510533332</v>
      </c>
      <c r="I438" s="12">
        <f t="shared" si="72"/>
        <v>3.5732443019692772E-5</v>
      </c>
      <c r="K438" s="12" t="s">
        <v>1436</v>
      </c>
      <c r="L438" s="12">
        <v>158840</v>
      </c>
      <c r="M438" s="12">
        <f t="shared" si="73"/>
        <v>765230.98938206164</v>
      </c>
      <c r="N438" s="12">
        <f t="shared" si="74"/>
        <v>3195648.4356341055</v>
      </c>
      <c r="O438" s="12">
        <f t="shared" si="75"/>
        <v>901534.74003055226</v>
      </c>
      <c r="P438" s="12">
        <f t="shared" si="76"/>
        <v>350712.10448131146</v>
      </c>
      <c r="Q438" s="12">
        <f t="shared" si="77"/>
        <v>5.6757412492479995</v>
      </c>
    </row>
    <row r="439" spans="1:17">
      <c r="A439" s="12" t="s">
        <v>1438</v>
      </c>
      <c r="B439" s="12" t="s">
        <v>1439</v>
      </c>
      <c r="C439" s="12" t="s">
        <v>569</v>
      </c>
      <c r="D439" s="12">
        <v>164919</v>
      </c>
      <c r="E439" s="12">
        <v>7.8020549011207692</v>
      </c>
      <c r="F439" s="12">
        <v>2.5058735670404308</v>
      </c>
      <c r="G439" s="12">
        <v>20.393891640337998</v>
      </c>
      <c r="H439" s="12">
        <v>2.0748315861034312</v>
      </c>
      <c r="I439" s="12">
        <f t="shared" si="72"/>
        <v>1.2366004911706959E-4</v>
      </c>
      <c r="K439" s="12" t="s">
        <v>1438</v>
      </c>
      <c r="L439" s="12">
        <v>164919</v>
      </c>
      <c r="M439" s="12">
        <f t="shared" si="73"/>
        <v>1286707.0922379361</v>
      </c>
      <c r="N439" s="12">
        <f t="shared" si="74"/>
        <v>413266.16280274082</v>
      </c>
      <c r="O439" s="12">
        <f t="shared" si="75"/>
        <v>3363340.2154329023</v>
      </c>
      <c r="P439" s="12">
        <f t="shared" si="76"/>
        <v>342179.15034859179</v>
      </c>
      <c r="Q439" s="12">
        <f t="shared" si="77"/>
        <v>20.393891640337998</v>
      </c>
    </row>
    <row r="440" spans="1:17">
      <c r="A440" s="12" t="s">
        <v>1440</v>
      </c>
      <c r="B440" s="12" t="s">
        <v>1441</v>
      </c>
      <c r="C440" s="12" t="s">
        <v>569</v>
      </c>
      <c r="D440" s="12">
        <v>158926</v>
      </c>
      <c r="E440" s="12">
        <v>16.113516886191263</v>
      </c>
      <c r="F440" s="12">
        <v>9.8590025603115645</v>
      </c>
      <c r="G440" s="12">
        <v>13.516414833616</v>
      </c>
      <c r="H440" s="12">
        <v>1.6091802655718881</v>
      </c>
      <c r="I440" s="12">
        <f t="shared" si="72"/>
        <v>8.5048480636371648E-5</v>
      </c>
      <c r="K440" s="12" t="s">
        <v>1440</v>
      </c>
      <c r="L440" s="12">
        <v>158926</v>
      </c>
      <c r="M440" s="12">
        <f t="shared" si="73"/>
        <v>2560856.7846548329</v>
      </c>
      <c r="N440" s="12">
        <f t="shared" si="74"/>
        <v>1566851.8409000756</v>
      </c>
      <c r="O440" s="12">
        <f t="shared" si="75"/>
        <v>2148109.7438472565</v>
      </c>
      <c r="P440" s="12">
        <f t="shared" si="76"/>
        <v>255740.58288627787</v>
      </c>
      <c r="Q440" s="12">
        <f t="shared" si="77"/>
        <v>13.516414833616</v>
      </c>
    </row>
    <row r="441" spans="1:17">
      <c r="A441" s="12" t="s">
        <v>1442</v>
      </c>
      <c r="B441" s="12" t="s">
        <v>1443</v>
      </c>
      <c r="C441" s="12" t="s">
        <v>569</v>
      </c>
      <c r="D441" s="12">
        <v>156795</v>
      </c>
      <c r="E441" s="12">
        <v>5.0849166519488485</v>
      </c>
      <c r="F441" s="12">
        <v>19.509530554302881</v>
      </c>
      <c r="G441" s="12">
        <v>5.2908124412730002</v>
      </c>
      <c r="H441" s="12">
        <v>2.8530557169830537</v>
      </c>
      <c r="I441" s="12">
        <f t="shared" si="72"/>
        <v>3.3743502288166076E-5</v>
      </c>
      <c r="K441" s="12" t="s">
        <v>1442</v>
      </c>
      <c r="L441" s="12">
        <v>156795</v>
      </c>
      <c r="M441" s="12">
        <f t="shared" si="73"/>
        <v>797289.50644231972</v>
      </c>
      <c r="N441" s="12">
        <f t="shared" si="74"/>
        <v>3058996.8432619204</v>
      </c>
      <c r="O441" s="12">
        <f t="shared" si="75"/>
        <v>829572.93672940007</v>
      </c>
      <c r="P441" s="12">
        <f t="shared" si="76"/>
        <v>447344.87114435789</v>
      </c>
      <c r="Q441" s="12">
        <f t="shared" si="77"/>
        <v>5.2908124412730002</v>
      </c>
    </row>
    <row r="442" spans="1:17">
      <c r="A442" s="12" t="s">
        <v>1444</v>
      </c>
      <c r="B442" s="12" t="s">
        <v>1445</v>
      </c>
      <c r="C442" s="12" t="s">
        <v>656</v>
      </c>
      <c r="D442" s="12">
        <v>284901</v>
      </c>
      <c r="E442" s="12">
        <v>14.615632360990642</v>
      </c>
      <c r="F442" s="12">
        <v>4.4257867581337864</v>
      </c>
      <c r="G442" s="12">
        <v>15.898309288894001</v>
      </c>
      <c r="H442" s="12">
        <v>2.2219394990211856</v>
      </c>
      <c r="I442" s="12">
        <f t="shared" si="72"/>
        <v>5.580292553867484E-5</v>
      </c>
      <c r="K442" s="12" t="s">
        <v>1444</v>
      </c>
      <c r="L442" s="12">
        <v>284901</v>
      </c>
      <c r="M442" s="12">
        <f t="shared" si="73"/>
        <v>4164008.2752785948</v>
      </c>
      <c r="N442" s="12">
        <f t="shared" si="74"/>
        <v>1260911.0731790739</v>
      </c>
      <c r="O442" s="12">
        <f t="shared" si="75"/>
        <v>4529444.2147151902</v>
      </c>
      <c r="P442" s="12">
        <f t="shared" si="76"/>
        <v>633032.78521063481</v>
      </c>
      <c r="Q442" s="12">
        <f t="shared" si="77"/>
        <v>15.898309288894001</v>
      </c>
    </row>
    <row r="443" spans="1:17">
      <c r="A443" s="12" t="s">
        <v>1446</v>
      </c>
      <c r="B443" s="12" t="s">
        <v>1447</v>
      </c>
      <c r="C443" s="12" t="s">
        <v>569</v>
      </c>
      <c r="D443" s="12">
        <v>146484</v>
      </c>
      <c r="E443" s="12">
        <v>3.6987240463364031</v>
      </c>
      <c r="F443" s="12">
        <v>29.108357782609001</v>
      </c>
      <c r="G443" s="12">
        <v>2.5571270488839999</v>
      </c>
      <c r="H443" s="12">
        <v>2.7920429660751194</v>
      </c>
      <c r="I443" s="12">
        <f t="shared" si="72"/>
        <v>1.7456698676196718E-5</v>
      </c>
      <c r="K443" s="12" t="s">
        <v>1446</v>
      </c>
      <c r="L443" s="12">
        <v>146484</v>
      </c>
      <c r="M443" s="12">
        <f t="shared" si="73"/>
        <v>541803.89320354164</v>
      </c>
      <c r="N443" s="12">
        <f t="shared" si="74"/>
        <v>4263908.6814276967</v>
      </c>
      <c r="O443" s="12">
        <f t="shared" si="75"/>
        <v>374578.19862872385</v>
      </c>
      <c r="P443" s="12">
        <f t="shared" si="76"/>
        <v>408989.62184254779</v>
      </c>
      <c r="Q443" s="12">
        <f t="shared" si="77"/>
        <v>2.5571270488839999</v>
      </c>
    </row>
    <row r="444" spans="1:17">
      <c r="A444" s="12" t="s">
        <v>1448</v>
      </c>
      <c r="B444" s="12" t="s">
        <v>1449</v>
      </c>
      <c r="C444" s="12" t="s">
        <v>569</v>
      </c>
      <c r="D444" s="12">
        <v>137277</v>
      </c>
      <c r="E444" s="12">
        <v>17.481657453587712</v>
      </c>
      <c r="F444" s="12">
        <v>4.7750599907241229</v>
      </c>
      <c r="G444" s="12">
        <v>16.202451446009</v>
      </c>
      <c r="H444" s="12">
        <v>1.8080280952781278</v>
      </c>
      <c r="I444" s="12">
        <f t="shared" si="72"/>
        <v>1.1802742954762269E-4</v>
      </c>
      <c r="K444" s="12" t="s">
        <v>1448</v>
      </c>
      <c r="L444" s="12">
        <v>137277</v>
      </c>
      <c r="M444" s="12">
        <f t="shared" si="73"/>
        <v>2399829.4902561605</v>
      </c>
      <c r="N444" s="12">
        <f t="shared" si="74"/>
        <v>655505.91034663538</v>
      </c>
      <c r="O444" s="12">
        <f t="shared" si="75"/>
        <v>2224223.9271537773</v>
      </c>
      <c r="P444" s="12">
        <f t="shared" si="76"/>
        <v>248200.67283549556</v>
      </c>
      <c r="Q444" s="12">
        <f t="shared" si="77"/>
        <v>16.202451446009</v>
      </c>
    </row>
    <row r="445" spans="1:17">
      <c r="A445" s="12" t="s">
        <v>1450</v>
      </c>
      <c r="B445" s="12" t="s">
        <v>1451</v>
      </c>
      <c r="C445" s="12" t="s">
        <v>569</v>
      </c>
      <c r="D445" s="12">
        <v>141246</v>
      </c>
      <c r="E445" s="12">
        <v>13.231537491173359</v>
      </c>
      <c r="F445" s="12">
        <v>3.0810616686655958</v>
      </c>
      <c r="G445" s="12">
        <v>16.580539360336999</v>
      </c>
      <c r="H445" s="12">
        <v>1.3349765321077656</v>
      </c>
      <c r="I445" s="12">
        <f t="shared" si="72"/>
        <v>1.1738767370642E-4</v>
      </c>
      <c r="K445" s="12" t="s">
        <v>1450</v>
      </c>
      <c r="L445" s="12">
        <v>141246</v>
      </c>
      <c r="M445" s="12">
        <f t="shared" si="73"/>
        <v>1868901.7444782723</v>
      </c>
      <c r="N445" s="12">
        <f t="shared" si="74"/>
        <v>435187.63645234075</v>
      </c>
      <c r="O445" s="12">
        <f t="shared" si="75"/>
        <v>2341934.8624901599</v>
      </c>
      <c r="P445" s="12">
        <f t="shared" si="76"/>
        <v>188560.09525409347</v>
      </c>
      <c r="Q445" s="12">
        <f t="shared" si="77"/>
        <v>16.580539360336999</v>
      </c>
    </row>
    <row r="446" spans="1:17">
      <c r="A446" s="12" t="s">
        <v>1452</v>
      </c>
      <c r="B446" s="12" t="s">
        <v>1453</v>
      </c>
      <c r="C446" s="12" t="s">
        <v>569</v>
      </c>
      <c r="D446" s="12">
        <v>134433</v>
      </c>
      <c r="E446" s="12">
        <v>13.176581380770067</v>
      </c>
      <c r="F446" s="12">
        <v>0.92238405242721244</v>
      </c>
      <c r="G446" s="12">
        <v>33.760715922204</v>
      </c>
      <c r="H446" s="12">
        <v>1.08960148118152</v>
      </c>
      <c r="I446" s="12">
        <f t="shared" si="72"/>
        <v>2.5113414059199749E-4</v>
      </c>
      <c r="K446" s="12" t="s">
        <v>1452</v>
      </c>
      <c r="L446" s="12">
        <v>134433</v>
      </c>
      <c r="M446" s="12">
        <f t="shared" si="73"/>
        <v>1771367.3647610624</v>
      </c>
      <c r="N446" s="12">
        <f t="shared" si="74"/>
        <v>123998.85531994746</v>
      </c>
      <c r="O446" s="12">
        <f t="shared" si="75"/>
        <v>4538554.3235696498</v>
      </c>
      <c r="P446" s="12">
        <f t="shared" si="76"/>
        <v>146478.39591967527</v>
      </c>
      <c r="Q446" s="12">
        <f t="shared" si="77"/>
        <v>33.760715922204</v>
      </c>
    </row>
    <row r="447" spans="1:17">
      <c r="A447" s="12" t="s">
        <v>1454</v>
      </c>
      <c r="B447" s="12" t="s">
        <v>1455</v>
      </c>
      <c r="C447" s="12" t="s">
        <v>569</v>
      </c>
      <c r="D447" s="12">
        <v>140966</v>
      </c>
      <c r="E447" s="12">
        <v>10.54720151920711</v>
      </c>
      <c r="F447" s="12">
        <v>9.2665277786848321</v>
      </c>
      <c r="G447" s="12">
        <v>13.731419546871999</v>
      </c>
      <c r="H447" s="12">
        <v>1.7267348391000277</v>
      </c>
      <c r="I447" s="12">
        <f t="shared" si="72"/>
        <v>9.7409443035001347E-5</v>
      </c>
      <c r="K447" s="12" t="s">
        <v>1454</v>
      </c>
      <c r="L447" s="12">
        <v>140966</v>
      </c>
      <c r="M447" s="12">
        <f t="shared" si="73"/>
        <v>1486796.8093565495</v>
      </c>
      <c r="N447" s="12">
        <f t="shared" si="74"/>
        <v>1306265.3548500862</v>
      </c>
      <c r="O447" s="12">
        <f t="shared" si="75"/>
        <v>1935663.2878443582</v>
      </c>
      <c r="P447" s="12">
        <f t="shared" si="76"/>
        <v>243410.9033285745</v>
      </c>
      <c r="Q447" s="12">
        <f t="shared" si="77"/>
        <v>13.731419546871999</v>
      </c>
    </row>
    <row r="448" spans="1:17">
      <c r="A448" s="12" t="s">
        <v>1456</v>
      </c>
      <c r="B448" s="12" t="s">
        <v>1457</v>
      </c>
      <c r="C448" s="12" t="s">
        <v>569</v>
      </c>
      <c r="D448" s="12">
        <v>132041</v>
      </c>
      <c r="E448" s="12">
        <v>10.739236560360974</v>
      </c>
      <c r="F448" s="12">
        <v>6.0158490566037734</v>
      </c>
      <c r="G448" s="12">
        <v>10.751816644232999</v>
      </c>
      <c r="H448" s="12">
        <v>2.1871776286429192</v>
      </c>
      <c r="I448" s="12">
        <f t="shared" si="72"/>
        <v>8.1427864407517358E-5</v>
      </c>
      <c r="K448" s="12" t="s">
        <v>1456</v>
      </c>
      <c r="L448" s="12">
        <v>132041</v>
      </c>
      <c r="M448" s="12">
        <f t="shared" si="73"/>
        <v>1418019.5346666232</v>
      </c>
      <c r="N448" s="12">
        <f t="shared" si="74"/>
        <v>794338.7252830189</v>
      </c>
      <c r="O448" s="12">
        <f t="shared" si="75"/>
        <v>1419680.6215211696</v>
      </c>
      <c r="P448" s="12">
        <f t="shared" si="76"/>
        <v>288797.12126363971</v>
      </c>
      <c r="Q448" s="12">
        <f t="shared" si="77"/>
        <v>10.751816644232999</v>
      </c>
    </row>
    <row r="449" spans="1:17">
      <c r="A449" s="12" t="s">
        <v>1458</v>
      </c>
      <c r="B449" s="12" t="s">
        <v>1459</v>
      </c>
      <c r="C449" s="12" t="s">
        <v>656</v>
      </c>
      <c r="D449" s="12">
        <v>239935</v>
      </c>
      <c r="E449" s="12">
        <v>5.8972575491884891</v>
      </c>
      <c r="F449" s="12">
        <v>18.418036531510232</v>
      </c>
      <c r="G449" s="12">
        <v>8.9122101132049991</v>
      </c>
      <c r="H449" s="12">
        <v>3.0624774587642394</v>
      </c>
      <c r="I449" s="12">
        <f t="shared" si="72"/>
        <v>3.7144268711130097E-5</v>
      </c>
      <c r="K449" s="12" t="s">
        <v>1458</v>
      </c>
      <c r="L449" s="12">
        <v>239935</v>
      </c>
      <c r="M449" s="12">
        <f t="shared" si="73"/>
        <v>1414958.4900645402</v>
      </c>
      <c r="N449" s="12">
        <f t="shared" si="74"/>
        <v>4419131.5951879071</v>
      </c>
      <c r="O449" s="12">
        <f t="shared" si="75"/>
        <v>2138351.1335118413</v>
      </c>
      <c r="P449" s="12">
        <f t="shared" si="76"/>
        <v>734795.52906859783</v>
      </c>
      <c r="Q449" s="12">
        <f t="shared" si="77"/>
        <v>8.9122101132049991</v>
      </c>
    </row>
    <row r="450" spans="1:17">
      <c r="A450" s="12" t="s">
        <v>1460</v>
      </c>
      <c r="B450" s="12" t="s">
        <v>1461</v>
      </c>
      <c r="C450" s="12" t="s">
        <v>569</v>
      </c>
      <c r="D450" s="12">
        <v>120033</v>
      </c>
      <c r="E450" s="12">
        <v>11.912914856856913</v>
      </c>
      <c r="F450" s="12">
        <v>3.1702547194207398</v>
      </c>
      <c r="G450" s="12">
        <v>21.393208630550998</v>
      </c>
      <c r="H450" s="12">
        <v>1.6088889481253335</v>
      </c>
      <c r="I450" s="12">
        <f t="shared" si="72"/>
        <v>1.7822772596328508E-4</v>
      </c>
      <c r="K450" s="12" t="s">
        <v>1460</v>
      </c>
      <c r="L450" s="12">
        <v>120033</v>
      </c>
      <c r="M450" s="12">
        <f t="shared" si="73"/>
        <v>1429942.9090131058</v>
      </c>
      <c r="N450" s="12">
        <f t="shared" si="74"/>
        <v>380535.18473622965</v>
      </c>
      <c r="O450" s="12">
        <f t="shared" si="75"/>
        <v>2567891.011550928</v>
      </c>
      <c r="P450" s="12">
        <f t="shared" si="76"/>
        <v>193119.76711032816</v>
      </c>
      <c r="Q450" s="12">
        <f t="shared" si="77"/>
        <v>21.393208630550998</v>
      </c>
    </row>
    <row r="451" spans="1:17">
      <c r="A451" s="12" t="s">
        <v>1462</v>
      </c>
      <c r="B451" s="12" t="s">
        <v>1463</v>
      </c>
      <c r="C451" s="12" t="s">
        <v>569</v>
      </c>
      <c r="D451" s="12">
        <v>199799</v>
      </c>
      <c r="E451" s="12">
        <v>5.002813738953213</v>
      </c>
      <c r="F451" s="12">
        <v>6.2700465597516812</v>
      </c>
      <c r="G451" s="12">
        <v>7.2446377548920005</v>
      </c>
      <c r="H451" s="12">
        <v>1.6772310362989489</v>
      </c>
      <c r="I451" s="12">
        <f t="shared" si="72"/>
        <v>3.6259629702310823E-5</v>
      </c>
      <c r="K451" s="12" t="s">
        <v>1462</v>
      </c>
      <c r="L451" s="12">
        <v>199799</v>
      </c>
      <c r="M451" s="12">
        <f t="shared" si="73"/>
        <v>999557.18222911295</v>
      </c>
      <c r="N451" s="12">
        <f t="shared" si="74"/>
        <v>1252749.032591826</v>
      </c>
      <c r="O451" s="12">
        <f t="shared" si="75"/>
        <v>1447471.3787896668</v>
      </c>
      <c r="P451" s="12">
        <f t="shared" si="76"/>
        <v>335109.08382149367</v>
      </c>
      <c r="Q451" s="12">
        <f t="shared" si="77"/>
        <v>7.2446377548920005</v>
      </c>
    </row>
    <row r="452" spans="1:17">
      <c r="A452" s="12" t="s">
        <v>1464</v>
      </c>
      <c r="B452" s="12" t="s">
        <v>1465</v>
      </c>
      <c r="C452" s="12" t="s">
        <v>569</v>
      </c>
      <c r="D452" s="12">
        <v>107329</v>
      </c>
      <c r="E452" s="12">
        <v>5.3854809874093013</v>
      </c>
      <c r="F452" s="12">
        <v>12.713944766450732</v>
      </c>
      <c r="G452" s="12">
        <v>5.0123316064610002</v>
      </c>
      <c r="H452" s="12">
        <v>2.9136384929243277</v>
      </c>
      <c r="I452" s="12">
        <f t="shared" si="72"/>
        <v>4.6700627104147063E-5</v>
      </c>
      <c r="K452" s="12" t="s">
        <v>1464</v>
      </c>
      <c r="L452" s="12">
        <v>107329</v>
      </c>
      <c r="M452" s="12">
        <f t="shared" si="73"/>
        <v>578018.28889765288</v>
      </c>
      <c r="N452" s="12">
        <f t="shared" si="74"/>
        <v>1364574.9778383905</v>
      </c>
      <c r="O452" s="12">
        <f t="shared" si="75"/>
        <v>537968.53898985265</v>
      </c>
      <c r="P452" s="12">
        <f t="shared" si="76"/>
        <v>312717.90580707515</v>
      </c>
      <c r="Q452" s="12">
        <f t="shared" si="77"/>
        <v>5.0123316064610002</v>
      </c>
    </row>
    <row r="453" spans="1:17">
      <c r="A453" s="12" t="s">
        <v>1466</v>
      </c>
      <c r="B453" s="12" t="s">
        <v>1467</v>
      </c>
      <c r="C453" s="12" t="s">
        <v>569</v>
      </c>
      <c r="D453" s="12">
        <v>108137</v>
      </c>
      <c r="E453" s="12">
        <v>8.2721503020093561</v>
      </c>
      <c r="F453" s="12">
        <v>2.8845532657148394</v>
      </c>
      <c r="G453" s="12">
        <v>6.0994351501210007</v>
      </c>
      <c r="H453" s="12">
        <v>1.6956062690355567</v>
      </c>
      <c r="I453" s="12">
        <f>G453/D453</f>
        <v>5.6404700982281739E-5</v>
      </c>
      <c r="K453" s="12" t="s">
        <v>1466</v>
      </c>
      <c r="L453" s="12">
        <v>108137</v>
      </c>
      <c r="M453" s="12">
        <f t="shared" ref="M453:Q457" si="78">E453*$L453</f>
        <v>894525.51720838575</v>
      </c>
      <c r="N453" s="12">
        <f t="shared" si="78"/>
        <v>311926.93649460562</v>
      </c>
      <c r="O453" s="12">
        <f t="shared" si="78"/>
        <v>659574.61882863462</v>
      </c>
      <c r="P453" s="12">
        <f t="shared" si="78"/>
        <v>183357.77511469799</v>
      </c>
      <c r="Q453" s="12">
        <f t="shared" si="78"/>
        <v>6.0994351501210007</v>
      </c>
    </row>
    <row r="454" spans="1:17">
      <c r="A454" s="12" t="s">
        <v>1468</v>
      </c>
      <c r="B454" s="12" t="s">
        <v>1469</v>
      </c>
      <c r="C454" s="12" t="s">
        <v>569</v>
      </c>
      <c r="D454" s="12">
        <v>113823</v>
      </c>
      <c r="E454" s="12">
        <v>31.197274994096773</v>
      </c>
      <c r="F454" s="12">
        <v>0.77252156696365437</v>
      </c>
      <c r="G454" s="12">
        <v>32.529025509493003</v>
      </c>
      <c r="H454" s="12">
        <v>1.7045650200824665</v>
      </c>
      <c r="I454" s="12">
        <f>G454/D454</f>
        <v>2.8578604947587924E-4</v>
      </c>
      <c r="K454" s="12" t="s">
        <v>1468</v>
      </c>
      <c r="L454" s="12">
        <v>113823</v>
      </c>
      <c r="M454" s="12">
        <f t="shared" si="78"/>
        <v>3550967.4316530768</v>
      </c>
      <c r="N454" s="12">
        <f t="shared" si="78"/>
        <v>87930.722316504034</v>
      </c>
      <c r="O454" s="12">
        <f t="shared" si="78"/>
        <v>3702551.2705670223</v>
      </c>
      <c r="P454" s="12">
        <f t="shared" si="78"/>
        <v>194018.70428084658</v>
      </c>
      <c r="Q454" s="12">
        <f t="shared" si="78"/>
        <v>32.529025509493003</v>
      </c>
    </row>
    <row r="455" spans="1:17">
      <c r="A455" s="12" t="s">
        <v>1470</v>
      </c>
      <c r="B455" s="12" t="s">
        <v>1471</v>
      </c>
      <c r="C455" s="12" t="s">
        <v>569</v>
      </c>
      <c r="D455" s="12">
        <v>128255</v>
      </c>
      <c r="E455" s="12">
        <v>2.6581937501248696</v>
      </c>
      <c r="F455" s="12">
        <v>20.802963604435785</v>
      </c>
      <c r="G455" s="12">
        <v>7.82646687103</v>
      </c>
      <c r="H455" s="12">
        <v>2.4777035645377961</v>
      </c>
      <c r="I455" s="12">
        <f>G455/D455</f>
        <v>6.1022703762270478E-5</v>
      </c>
      <c r="K455" s="12" t="s">
        <v>1470</v>
      </c>
      <c r="L455" s="12">
        <v>128255</v>
      </c>
      <c r="M455" s="12">
        <f t="shared" si="78"/>
        <v>340926.63942226517</v>
      </c>
      <c r="N455" s="12">
        <f t="shared" si="78"/>
        <v>2668084.0970869116</v>
      </c>
      <c r="O455" s="12">
        <f t="shared" si="78"/>
        <v>1003783.5085439526</v>
      </c>
      <c r="P455" s="12">
        <f t="shared" si="78"/>
        <v>317777.87066979503</v>
      </c>
      <c r="Q455" s="12">
        <f t="shared" si="78"/>
        <v>7.82646687103</v>
      </c>
    </row>
    <row r="456" spans="1:17">
      <c r="A456" s="12" t="s">
        <v>1472</v>
      </c>
      <c r="B456" s="12" t="s">
        <v>1473</v>
      </c>
      <c r="C456" s="12" t="s">
        <v>569</v>
      </c>
      <c r="D456" s="12">
        <v>104113</v>
      </c>
      <c r="E456" s="12">
        <v>15.452734875133014</v>
      </c>
      <c r="F456" s="12">
        <v>26.460153857644336</v>
      </c>
      <c r="G456" s="12">
        <v>4.1025142208359995</v>
      </c>
      <c r="H456" s="12">
        <v>3.8449434500372379</v>
      </c>
      <c r="I456" s="12">
        <f>G456/D456</f>
        <v>3.9404437686321591E-5</v>
      </c>
      <c r="K456" s="12" t="s">
        <v>1472</v>
      </c>
      <c r="L456" s="12">
        <v>104113</v>
      </c>
      <c r="M456" s="12">
        <f t="shared" si="78"/>
        <v>1608830.5860547235</v>
      </c>
      <c r="N456" s="12">
        <f t="shared" si="78"/>
        <v>2754845.9985809247</v>
      </c>
      <c r="O456" s="12">
        <f t="shared" si="78"/>
        <v>427125.06307389843</v>
      </c>
      <c r="P456" s="12">
        <f t="shared" si="78"/>
        <v>400308.59741372697</v>
      </c>
      <c r="Q456" s="12">
        <f t="shared" si="78"/>
        <v>4.1025142208359995</v>
      </c>
    </row>
    <row r="457" spans="1:17">
      <c r="A457" s="12" t="s">
        <v>1474</v>
      </c>
      <c r="B457" s="12" t="s">
        <v>1475</v>
      </c>
      <c r="C457" s="12" t="s">
        <v>569</v>
      </c>
      <c r="D457" s="12">
        <v>95222</v>
      </c>
      <c r="E457" s="12">
        <v>13.581321373196879</v>
      </c>
      <c r="F457" s="12">
        <v>0.6477973957800095</v>
      </c>
      <c r="G457" s="12">
        <v>15.882503199898</v>
      </c>
      <c r="H457" s="12">
        <v>1.1807022934268594</v>
      </c>
      <c r="I457" s="12">
        <f>G457/D457</f>
        <v>1.6679447186467413E-4</v>
      </c>
      <c r="K457" s="12" t="s">
        <v>1474</v>
      </c>
      <c r="L457" s="12">
        <v>95222</v>
      </c>
      <c r="M457" s="12">
        <f t="shared" si="78"/>
        <v>1293240.5837985531</v>
      </c>
      <c r="N457" s="12">
        <f t="shared" si="78"/>
        <v>61684.563620964065</v>
      </c>
      <c r="O457" s="12">
        <f t="shared" si="78"/>
        <v>1512363.7197006873</v>
      </c>
      <c r="P457" s="12">
        <f t="shared" si="78"/>
        <v>112428.83378469241</v>
      </c>
      <c r="Q457" s="12">
        <f t="shared" si="78"/>
        <v>15.882503199898</v>
      </c>
    </row>
    <row r="458" spans="1:17">
      <c r="D458" s="12">
        <f>SUM(D4:D457)</f>
        <v>111583463</v>
      </c>
      <c r="L458" s="12">
        <f>SUM(L4:L457)</f>
        <v>111583463</v>
      </c>
    </row>
  </sheetData>
  <mergeCells count="5">
    <mergeCell ref="B1:H1"/>
    <mergeCell ref="AH1:AL1"/>
    <mergeCell ref="U1:Y1"/>
    <mergeCell ref="AB1:AF1"/>
    <mergeCell ref="L1:Q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4"/>
  <sheetViews>
    <sheetView zoomScale="50" zoomScaleNormal="50" workbookViewId="0"/>
  </sheetViews>
  <sheetFormatPr defaultRowHeight="13.8"/>
  <cols>
    <col min="1" max="1" width="9" style="161"/>
    <col min="2" max="11" width="9.25" style="161" bestFit="1" customWidth="1"/>
    <col min="12" max="13" width="9" style="161"/>
    <col min="14" max="21" width="17.125" style="161" bestFit="1" customWidth="1"/>
    <col min="22" max="22" width="9.25" style="161" bestFit="1" customWidth="1"/>
    <col min="23" max="23" width="17.125" style="161" bestFit="1" customWidth="1"/>
    <col min="24" max="16384" width="9" style="161"/>
  </cols>
  <sheetData>
    <row r="1" spans="1:23">
      <c r="A1" s="351" t="s">
        <v>526</v>
      </c>
      <c r="B1" s="351" t="s">
        <v>1514</v>
      </c>
    </row>
    <row r="2" spans="1:23">
      <c r="A2" s="351" t="s">
        <v>1665</v>
      </c>
      <c r="B2" s="351" t="s">
        <v>1666</v>
      </c>
    </row>
    <row r="3" spans="1:23">
      <c r="A3" s="351" t="s">
        <v>1513</v>
      </c>
      <c r="B3" s="351" t="s">
        <v>77</v>
      </c>
    </row>
    <row r="4" spans="1:23">
      <c r="A4" s="305" t="s">
        <v>334</v>
      </c>
    </row>
    <row r="5" spans="1:23">
      <c r="B5" s="316" t="s">
        <v>162</v>
      </c>
      <c r="C5" s="316"/>
      <c r="D5" s="316"/>
      <c r="E5" s="316"/>
      <c r="F5" s="316"/>
      <c r="G5" s="316"/>
      <c r="H5" s="316"/>
      <c r="I5" s="316"/>
      <c r="J5" s="316"/>
      <c r="K5" s="316"/>
      <c r="N5" s="316" t="s">
        <v>163</v>
      </c>
      <c r="O5" s="316"/>
      <c r="P5" s="316"/>
      <c r="Q5" s="316"/>
      <c r="R5" s="316"/>
      <c r="S5" s="316"/>
      <c r="T5" s="316"/>
      <c r="U5" s="316"/>
      <c r="V5" s="316"/>
      <c r="W5" s="316"/>
    </row>
    <row r="6" spans="1:23">
      <c r="A6" s="306" t="s">
        <v>71</v>
      </c>
      <c r="B6" s="306" t="s">
        <v>60</v>
      </c>
      <c r="C6" s="306" t="s">
        <v>61</v>
      </c>
      <c r="D6" s="306" t="s">
        <v>62</v>
      </c>
      <c r="E6" s="306" t="s">
        <v>63</v>
      </c>
      <c r="F6" s="306" t="s">
        <v>64</v>
      </c>
      <c r="G6" s="306" t="s">
        <v>65</v>
      </c>
      <c r="H6" s="306" t="s">
        <v>66</v>
      </c>
      <c r="I6" s="306" t="s">
        <v>73</v>
      </c>
      <c r="J6" s="306" t="s">
        <v>76</v>
      </c>
      <c r="K6" s="306" t="s">
        <v>165</v>
      </c>
      <c r="M6" s="306" t="s">
        <v>71</v>
      </c>
      <c r="N6" s="306" t="s">
        <v>60</v>
      </c>
      <c r="O6" s="306" t="s">
        <v>61</v>
      </c>
      <c r="P6" s="306" t="s">
        <v>62</v>
      </c>
      <c r="Q6" s="306" t="s">
        <v>63</v>
      </c>
      <c r="R6" s="306" t="s">
        <v>64</v>
      </c>
      <c r="S6" s="306" t="s">
        <v>65</v>
      </c>
      <c r="T6" s="306" t="s">
        <v>66</v>
      </c>
      <c r="U6" s="306" t="s">
        <v>73</v>
      </c>
      <c r="V6" s="306" t="s">
        <v>76</v>
      </c>
      <c r="W6" s="306" t="s">
        <v>165</v>
      </c>
    </row>
    <row r="7" spans="1:23">
      <c r="A7" s="306" t="s">
        <v>4</v>
      </c>
      <c r="B7" s="352">
        <v>20.100000000000001</v>
      </c>
      <c r="C7" s="352">
        <v>22.2</v>
      </c>
      <c r="D7" s="352">
        <v>20.7</v>
      </c>
      <c r="E7" s="352">
        <v>19</v>
      </c>
      <c r="F7" s="352">
        <v>17.399999999999999</v>
      </c>
      <c r="G7" s="352">
        <v>21.1</v>
      </c>
      <c r="H7" s="352">
        <v>23.3</v>
      </c>
      <c r="I7" s="352">
        <v>28.1</v>
      </c>
      <c r="J7" s="352">
        <v>27.5</v>
      </c>
      <c r="K7" s="352">
        <v>24.3</v>
      </c>
      <c r="M7" s="306" t="s">
        <v>4</v>
      </c>
      <c r="N7" s="308">
        <f t="shared" ref="N7:W7" si="0">(B7-B$35)/B$36</f>
        <v>-0.453386932394515</v>
      </c>
      <c r="O7" s="308">
        <f t="shared" si="0"/>
        <v>-0.23929912358783004</v>
      </c>
      <c r="P7" s="308">
        <f t="shared" si="0"/>
        <v>-0.25029659714889851</v>
      </c>
      <c r="Q7" s="308">
        <f t="shared" si="0"/>
        <v>-0.40338645153230107</v>
      </c>
      <c r="R7" s="308">
        <f t="shared" si="0"/>
        <v>-0.32203953402136432</v>
      </c>
      <c r="S7" s="308">
        <f t="shared" si="0"/>
        <v>0.10686075277055009</v>
      </c>
      <c r="T7" s="308">
        <f t="shared" si="0"/>
        <v>0.51381034153888483</v>
      </c>
      <c r="U7" s="308">
        <f t="shared" si="0"/>
        <v>1.0645066065325208</v>
      </c>
      <c r="V7" s="308">
        <f t="shared" si="0"/>
        <v>1.0602743491054367</v>
      </c>
      <c r="W7" s="308">
        <f t="shared" si="0"/>
        <v>0.86348910447183713</v>
      </c>
    </row>
    <row r="8" spans="1:23">
      <c r="A8" s="306" t="s">
        <v>5</v>
      </c>
      <c r="B8" s="352">
        <v>31.8</v>
      </c>
      <c r="C8" s="352">
        <v>33.700000000000003</v>
      </c>
      <c r="D8" s="352">
        <v>28.2</v>
      </c>
      <c r="E8" s="352">
        <v>28.8</v>
      </c>
      <c r="F8" s="352">
        <v>22.9</v>
      </c>
      <c r="G8" s="352">
        <v>22.9</v>
      </c>
      <c r="H8" s="352">
        <v>21.5</v>
      </c>
      <c r="I8" s="352">
        <v>18.399999999999999</v>
      </c>
      <c r="J8" s="352">
        <v>21</v>
      </c>
      <c r="K8" s="352">
        <v>19.8</v>
      </c>
      <c r="M8" s="306" t="s">
        <v>5</v>
      </c>
      <c r="N8" s="308">
        <f t="shared" ref="N8:N34" si="1">(B8-B$35)/B$36</f>
        <v>1.0344264962399139</v>
      </c>
      <c r="O8" s="308">
        <f t="shared" ref="O8:O34" si="2">(C8-C$35)/C$36</f>
        <v>1.2557185398733584</v>
      </c>
      <c r="P8" s="308">
        <f t="shared" ref="P8:P34" si="3">(D8-D$35)/D$36</f>
        <v>0.73579408228012688</v>
      </c>
      <c r="Q8" s="308">
        <f t="shared" ref="Q8:Q34" si="4">(E8-E$35)/E$36</f>
        <v>0.70960682349842907</v>
      </c>
      <c r="R8" s="308">
        <f t="shared" ref="R8:R34" si="5">(F8-F$35)/F$36</f>
        <v>0.26487275283413997</v>
      </c>
      <c r="S8" s="308">
        <f t="shared" ref="S8:S34" si="6">(G8-G$35)/G$36</f>
        <v>0.30707569476444219</v>
      </c>
      <c r="T8" s="308">
        <f t="shared" ref="T8:T34" si="7">(H8-H$35)/H$36</f>
        <v>0.30154770864085345</v>
      </c>
      <c r="U8" s="308">
        <f t="shared" ref="U8:U34" si="8">(I8-I$35)/I$36</f>
        <v>-3.9004822224092212E-2</v>
      </c>
      <c r="V8" s="308">
        <f t="shared" ref="V8:W34" si="9">(J8-J$35)/J$36</f>
        <v>0.24811133758527879</v>
      </c>
      <c r="W8" s="308">
        <f t="shared" si="9"/>
        <v>0.22880110572211998</v>
      </c>
    </row>
    <row r="9" spans="1:23">
      <c r="A9" s="306" t="s">
        <v>6</v>
      </c>
      <c r="B9" s="352">
        <v>26</v>
      </c>
      <c r="C9" s="352">
        <v>24</v>
      </c>
      <c r="D9" s="352">
        <v>25.4</v>
      </c>
      <c r="E9" s="352">
        <v>29.2</v>
      </c>
      <c r="F9" s="352">
        <v>26.3</v>
      </c>
      <c r="G9" s="352">
        <v>24</v>
      </c>
      <c r="H9" s="352">
        <v>18.5</v>
      </c>
      <c r="I9" s="352">
        <v>19.5</v>
      </c>
      <c r="J9" s="352">
        <v>18.899999999999999</v>
      </c>
      <c r="K9" s="352">
        <v>18.899999999999999</v>
      </c>
      <c r="M9" s="306" t="s">
        <v>6</v>
      </c>
      <c r="N9" s="308">
        <f t="shared" si="1"/>
        <v>0.29687795896814562</v>
      </c>
      <c r="O9" s="308">
        <f t="shared" si="2"/>
        <v>-5.296358872165759E-3</v>
      </c>
      <c r="P9" s="308">
        <f t="shared" si="3"/>
        <v>0.3676535619599573</v>
      </c>
      <c r="Q9" s="308">
        <f t="shared" si="4"/>
        <v>0.75503512043845866</v>
      </c>
      <c r="R9" s="308">
        <f t="shared" si="5"/>
        <v>0.62769125743572463</v>
      </c>
      <c r="S9" s="308">
        <f t="shared" si="6"/>
        <v>0.42942927042737661</v>
      </c>
      <c r="T9" s="308">
        <f t="shared" si="7"/>
        <v>-5.2223346189198605E-2</v>
      </c>
      <c r="U9" s="308">
        <f t="shared" si="8"/>
        <v>8.6135649078204243E-2</v>
      </c>
      <c r="V9" s="308">
        <f t="shared" si="9"/>
        <v>-1.427978921354163E-2</v>
      </c>
      <c r="W9" s="308">
        <f t="shared" si="9"/>
        <v>0.10186350597217622</v>
      </c>
    </row>
    <row r="10" spans="1:23">
      <c r="A10" s="306" t="s">
        <v>7</v>
      </c>
      <c r="B10" s="352">
        <v>12.5</v>
      </c>
      <c r="C10" s="352">
        <v>14</v>
      </c>
      <c r="D10" s="352">
        <v>13.1</v>
      </c>
      <c r="E10" s="352">
        <v>12.2</v>
      </c>
      <c r="F10" s="352">
        <v>11.1</v>
      </c>
      <c r="G10" s="352">
        <v>12.9</v>
      </c>
      <c r="H10" s="352">
        <v>9</v>
      </c>
      <c r="I10" s="352">
        <v>10</v>
      </c>
      <c r="J10" s="352">
        <v>13.5</v>
      </c>
      <c r="K10" s="352">
        <v>10</v>
      </c>
      <c r="M10" s="306" t="s">
        <v>7</v>
      </c>
      <c r="N10" s="308">
        <f t="shared" si="1"/>
        <v>-1.4198298433023493</v>
      </c>
      <c r="O10" s="308">
        <f t="shared" si="2"/>
        <v>-1.3053117184036334</v>
      </c>
      <c r="P10" s="308">
        <f t="shared" si="3"/>
        <v>-1.2495351523036442</v>
      </c>
      <c r="Q10" s="308">
        <f t="shared" si="4"/>
        <v>-1.1756674995128076</v>
      </c>
      <c r="R10" s="308">
        <f t="shared" si="5"/>
        <v>-0.99432088078312364</v>
      </c>
      <c r="S10" s="308">
        <f t="shared" si="6"/>
        <v>-0.80522953853495993</v>
      </c>
      <c r="T10" s="308">
        <f t="shared" si="7"/>
        <v>-1.1724983531510302</v>
      </c>
      <c r="U10" s="308">
        <f t="shared" si="8"/>
        <v>-0.99462296671435468</v>
      </c>
      <c r="V10" s="308">
        <f t="shared" si="9"/>
        <v>-0.68899982955336492</v>
      </c>
      <c r="W10" s="308">
        <f t="shared" si="9"/>
        <v>-1.1534083137772644</v>
      </c>
    </row>
    <row r="11" spans="1:23">
      <c r="A11" s="306" t="s">
        <v>72</v>
      </c>
      <c r="B11" s="352">
        <v>31.3</v>
      </c>
      <c r="C11" s="352">
        <v>28.3</v>
      </c>
      <c r="D11" s="352">
        <v>30</v>
      </c>
      <c r="E11" s="352">
        <v>30</v>
      </c>
      <c r="F11" s="352">
        <v>27.7</v>
      </c>
      <c r="G11" s="352">
        <v>29.6</v>
      </c>
      <c r="H11" s="352">
        <v>31.7</v>
      </c>
      <c r="I11" s="352">
        <v>32.6</v>
      </c>
      <c r="J11" s="352">
        <v>32.5</v>
      </c>
      <c r="K11" s="352">
        <v>33.200000000000003</v>
      </c>
      <c r="M11" s="306" t="s">
        <v>72</v>
      </c>
      <c r="N11" s="308">
        <f t="shared" si="1"/>
        <v>0.97084472578545111</v>
      </c>
      <c r="O11" s="308">
        <f t="shared" si="2"/>
        <v>0.5537102457263654</v>
      </c>
      <c r="P11" s="308">
        <f t="shared" si="3"/>
        <v>0.97245584534309304</v>
      </c>
      <c r="Q11" s="308">
        <f t="shared" si="4"/>
        <v>0.84589171431851828</v>
      </c>
      <c r="R11" s="308">
        <f t="shared" si="5"/>
        <v>0.77708711227167104</v>
      </c>
      <c r="S11" s="308">
        <f t="shared" si="6"/>
        <v>1.0523202010750421</v>
      </c>
      <c r="T11" s="308">
        <f t="shared" si="7"/>
        <v>1.5043692950630305</v>
      </c>
      <c r="U11" s="308">
        <f t="shared" si="8"/>
        <v>1.5764448982237331</v>
      </c>
      <c r="V11" s="308">
        <f t="shared" si="9"/>
        <v>1.6850151271978657</v>
      </c>
      <c r="W11" s="308">
        <f t="shared" si="9"/>
        <v>2.1187609242212782</v>
      </c>
    </row>
    <row r="12" spans="1:23">
      <c r="A12" s="306" t="s">
        <v>9</v>
      </c>
      <c r="B12" s="352">
        <v>24.5</v>
      </c>
      <c r="C12" s="352">
        <v>30.2</v>
      </c>
      <c r="D12" s="352">
        <v>25</v>
      </c>
      <c r="E12" s="352">
        <v>13.5</v>
      </c>
      <c r="F12" s="352">
        <v>12.2</v>
      </c>
      <c r="G12" s="352">
        <v>12</v>
      </c>
      <c r="H12" s="352">
        <v>12.3</v>
      </c>
      <c r="I12" s="352">
        <v>11.8</v>
      </c>
      <c r="J12" s="352">
        <v>15.3</v>
      </c>
      <c r="K12" s="352">
        <v>12.3</v>
      </c>
      <c r="M12" s="306" t="s">
        <v>9</v>
      </c>
      <c r="N12" s="308">
        <f t="shared" si="1"/>
        <v>0.10613264760475728</v>
      </c>
      <c r="O12" s="308">
        <f t="shared" si="2"/>
        <v>0.80071316403734416</v>
      </c>
      <c r="P12" s="308">
        <f t="shared" si="3"/>
        <v>0.31506205905707613</v>
      </c>
      <c r="Q12" s="308">
        <f t="shared" si="4"/>
        <v>-1.0280255344577107</v>
      </c>
      <c r="R12" s="308">
        <f t="shared" si="5"/>
        <v>-0.87693842341202277</v>
      </c>
      <c r="S12" s="308">
        <f t="shared" si="6"/>
        <v>-0.90533700953190621</v>
      </c>
      <c r="T12" s="308">
        <f t="shared" si="7"/>
        <v>-0.7833501928379728</v>
      </c>
      <c r="U12" s="308">
        <f t="shared" si="8"/>
        <v>-0.78984765003786972</v>
      </c>
      <c r="V12" s="308">
        <f t="shared" si="9"/>
        <v>-0.46409314944009034</v>
      </c>
      <c r="W12" s="308">
        <f t="shared" si="9"/>
        <v>-0.82901222552740872</v>
      </c>
    </row>
    <row r="13" spans="1:23">
      <c r="A13" s="306" t="s">
        <v>32</v>
      </c>
      <c r="B13" s="352">
        <v>12.6</v>
      </c>
      <c r="C13" s="352">
        <v>11.5</v>
      </c>
      <c r="D13" s="352">
        <v>11</v>
      </c>
      <c r="E13" s="352">
        <v>9.1999999999999993</v>
      </c>
      <c r="F13" s="352">
        <v>6.5</v>
      </c>
      <c r="G13" s="352">
        <v>5.2</v>
      </c>
      <c r="H13" s="352">
        <v>7.4</v>
      </c>
      <c r="I13" s="352">
        <v>5.5</v>
      </c>
      <c r="J13" s="352">
        <v>6.6</v>
      </c>
      <c r="K13" s="353" t="s">
        <v>69</v>
      </c>
      <c r="M13" s="306" t="s">
        <v>32</v>
      </c>
      <c r="N13" s="308">
        <f t="shared" si="1"/>
        <v>-1.407113489211457</v>
      </c>
      <c r="O13" s="308">
        <f t="shared" si="2"/>
        <v>-1.6303155582865003</v>
      </c>
      <c r="P13" s="308">
        <f t="shared" si="3"/>
        <v>-1.5256405425437711</v>
      </c>
      <c r="Q13" s="308">
        <f t="shared" si="4"/>
        <v>-1.5163797265630312</v>
      </c>
      <c r="R13" s="308">
        <f t="shared" si="5"/>
        <v>-1.4851929752440909</v>
      </c>
      <c r="S13" s="308">
        <f t="shared" si="6"/>
        <v>-1.6617045681754998</v>
      </c>
      <c r="T13" s="308">
        <f t="shared" si="7"/>
        <v>-1.3611762490603911</v>
      </c>
      <c r="U13" s="308">
        <f t="shared" si="8"/>
        <v>-1.5065612584055668</v>
      </c>
      <c r="V13" s="308">
        <f t="shared" si="9"/>
        <v>-1.5511421033209172</v>
      </c>
      <c r="W13" s="308" t="e">
        <f t="shared" si="9"/>
        <v>#VALUE!</v>
      </c>
    </row>
    <row r="14" spans="1:23">
      <c r="A14" s="306" t="s">
        <v>30</v>
      </c>
      <c r="B14" s="352">
        <v>30.5</v>
      </c>
      <c r="C14" s="352">
        <v>30.5</v>
      </c>
      <c r="D14" s="352">
        <v>33.4</v>
      </c>
      <c r="E14" s="352">
        <v>35.6</v>
      </c>
      <c r="F14" s="352">
        <v>42.6</v>
      </c>
      <c r="G14" s="352">
        <v>38.799999999999997</v>
      </c>
      <c r="H14" s="352">
        <v>37.5</v>
      </c>
      <c r="I14" s="352">
        <v>40.200000000000003</v>
      </c>
      <c r="J14" s="352">
        <v>36.299999999999997</v>
      </c>
      <c r="K14" s="352">
        <v>30.1</v>
      </c>
      <c r="M14" s="306" t="s">
        <v>30</v>
      </c>
      <c r="N14" s="308">
        <f t="shared" si="1"/>
        <v>0.86911389305831066</v>
      </c>
      <c r="O14" s="308">
        <f t="shared" si="2"/>
        <v>0.83971362482328826</v>
      </c>
      <c r="P14" s="308">
        <f t="shared" si="3"/>
        <v>1.4194836200175844</v>
      </c>
      <c r="Q14" s="308">
        <f t="shared" si="4"/>
        <v>1.4818878714789356</v>
      </c>
      <c r="R14" s="308">
        <f t="shared" si="5"/>
        <v>2.3670858530256735</v>
      </c>
      <c r="S14" s="308">
        <f t="shared" si="6"/>
        <v>2.0756410157104916</v>
      </c>
      <c r="T14" s="308">
        <f t="shared" si="7"/>
        <v>2.1883266677344646</v>
      </c>
      <c r="U14" s="308">
        <f t="shared" si="8"/>
        <v>2.4410517908577805</v>
      </c>
      <c r="V14" s="308">
        <f t="shared" si="9"/>
        <v>2.1598181185481113</v>
      </c>
      <c r="W14" s="308">
        <f t="shared" si="9"/>
        <v>1.6815314139714728</v>
      </c>
    </row>
    <row r="15" spans="1:23">
      <c r="A15" s="306" t="s">
        <v>10</v>
      </c>
      <c r="B15" s="352">
        <v>21.9</v>
      </c>
      <c r="C15" s="352">
        <v>20</v>
      </c>
      <c r="D15" s="352">
        <v>17.8</v>
      </c>
      <c r="E15" s="352">
        <v>18.2</v>
      </c>
      <c r="F15" s="352">
        <v>14.2</v>
      </c>
      <c r="G15" s="352">
        <v>10</v>
      </c>
      <c r="H15" s="352">
        <v>10.199999999999999</v>
      </c>
      <c r="I15" s="352">
        <v>13.7</v>
      </c>
      <c r="J15" s="352">
        <v>13.9</v>
      </c>
      <c r="K15" s="352">
        <v>13.4</v>
      </c>
      <c r="M15" s="306" t="s">
        <v>10</v>
      </c>
      <c r="N15" s="308">
        <f t="shared" si="1"/>
        <v>-0.22449255875844934</v>
      </c>
      <c r="O15" s="308">
        <f t="shared" si="2"/>
        <v>-0.52530250268475287</v>
      </c>
      <c r="P15" s="308">
        <f t="shared" si="3"/>
        <v>-0.63158499319478811</v>
      </c>
      <c r="Q15" s="308">
        <f t="shared" si="4"/>
        <v>-0.49424304541236075</v>
      </c>
      <c r="R15" s="308">
        <f t="shared" si="5"/>
        <v>-0.66351577364638492</v>
      </c>
      <c r="S15" s="308">
        <f t="shared" si="6"/>
        <v>-1.1277980561917866</v>
      </c>
      <c r="T15" s="308">
        <f t="shared" si="7"/>
        <v>-1.0309899312190094</v>
      </c>
      <c r="U15" s="308">
        <f t="shared" si="8"/>
        <v>-0.57369592687935811</v>
      </c>
      <c r="V15" s="308">
        <f t="shared" si="9"/>
        <v>-0.63902056730597057</v>
      </c>
      <c r="W15" s="308">
        <f t="shared" si="9"/>
        <v>-0.67386627027747792</v>
      </c>
    </row>
    <row r="16" spans="1:23">
      <c r="A16" s="306" t="s">
        <v>11</v>
      </c>
      <c r="B16" s="352">
        <v>21.4</v>
      </c>
      <c r="C16" s="352">
        <v>22.4</v>
      </c>
      <c r="D16" s="352">
        <v>19.399999999999999</v>
      </c>
      <c r="E16" s="352">
        <v>17.7</v>
      </c>
      <c r="F16" s="352">
        <v>18</v>
      </c>
      <c r="G16" s="352">
        <v>16</v>
      </c>
      <c r="H16" s="352">
        <v>14.4</v>
      </c>
      <c r="I16" s="352">
        <v>16.2</v>
      </c>
      <c r="J16" s="352">
        <v>15.7</v>
      </c>
      <c r="K16" s="352">
        <v>17.8</v>
      </c>
      <c r="M16" s="306" t="s">
        <v>11</v>
      </c>
      <c r="N16" s="308">
        <f t="shared" si="1"/>
        <v>-0.28807432921291209</v>
      </c>
      <c r="O16" s="308">
        <f t="shared" si="2"/>
        <v>-0.21329881639720077</v>
      </c>
      <c r="P16" s="308">
        <f t="shared" si="3"/>
        <v>-0.42121898158326299</v>
      </c>
      <c r="Q16" s="308">
        <f t="shared" si="4"/>
        <v>-0.55102841658739798</v>
      </c>
      <c r="R16" s="308">
        <f t="shared" si="5"/>
        <v>-0.25801273909167277</v>
      </c>
      <c r="S16" s="308">
        <f t="shared" si="6"/>
        <v>-0.46041491621214525</v>
      </c>
      <c r="T16" s="308">
        <f t="shared" si="7"/>
        <v>-0.53571045445693644</v>
      </c>
      <c r="U16" s="308">
        <f t="shared" si="8"/>
        <v>-0.28928576482868473</v>
      </c>
      <c r="V16" s="308">
        <f t="shared" si="9"/>
        <v>-0.41411388719269615</v>
      </c>
      <c r="W16" s="308">
        <f t="shared" si="9"/>
        <v>-5.328244927775435E-2</v>
      </c>
    </row>
    <row r="17" spans="1:23">
      <c r="A17" s="306" t="s">
        <v>46</v>
      </c>
      <c r="B17" s="353" t="s">
        <v>69</v>
      </c>
      <c r="C17" s="353" t="s">
        <v>69</v>
      </c>
      <c r="D17" s="353" t="s">
        <v>69</v>
      </c>
      <c r="E17" s="353" t="s">
        <v>69</v>
      </c>
      <c r="F17" s="352">
        <v>9.9</v>
      </c>
      <c r="G17" s="352">
        <v>9</v>
      </c>
      <c r="H17" s="352">
        <v>10.5</v>
      </c>
      <c r="I17" s="352">
        <v>10.8</v>
      </c>
      <c r="J17" s="352">
        <v>9.6999999999999993</v>
      </c>
      <c r="K17" s="352">
        <v>10.1</v>
      </c>
      <c r="M17" s="306" t="s">
        <v>46</v>
      </c>
      <c r="N17" s="308"/>
      <c r="O17" s="308"/>
      <c r="P17" s="308"/>
      <c r="Q17" s="308"/>
      <c r="R17" s="308">
        <f t="shared" si="5"/>
        <v>-1.1223744706425063</v>
      </c>
      <c r="S17" s="308">
        <f t="shared" si="6"/>
        <v>-1.2390285795217268</v>
      </c>
      <c r="T17" s="308">
        <f t="shared" si="7"/>
        <v>-0.99561282573600418</v>
      </c>
      <c r="U17" s="308">
        <f t="shared" si="8"/>
        <v>-0.90361171485813907</v>
      </c>
      <c r="V17" s="308">
        <f t="shared" si="9"/>
        <v>-1.1638028209036111</v>
      </c>
      <c r="W17" s="308">
        <f t="shared" si="9"/>
        <v>-1.1393041360272707</v>
      </c>
    </row>
    <row r="18" spans="1:23">
      <c r="A18" s="306" t="s">
        <v>12</v>
      </c>
      <c r="B18" s="352">
        <v>33.299999999999997</v>
      </c>
      <c r="C18" s="352">
        <v>32.799999999999997</v>
      </c>
      <c r="D18" s="352">
        <v>29.6</v>
      </c>
      <c r="E18" s="352">
        <v>30.7</v>
      </c>
      <c r="F18" s="352">
        <v>25.6</v>
      </c>
      <c r="G18" s="352">
        <v>30.4</v>
      </c>
      <c r="H18" s="352">
        <v>26.7</v>
      </c>
      <c r="I18" s="352">
        <v>24.9</v>
      </c>
      <c r="J18" s="352">
        <v>25.9</v>
      </c>
      <c r="K18" s="352">
        <v>29.1</v>
      </c>
      <c r="M18" s="306" t="s">
        <v>12</v>
      </c>
      <c r="N18" s="308">
        <f t="shared" si="1"/>
        <v>1.2251718076033018</v>
      </c>
      <c r="O18" s="308">
        <f t="shared" si="2"/>
        <v>1.1387171575155255</v>
      </c>
      <c r="P18" s="308">
        <f t="shared" si="3"/>
        <v>0.91986434244021187</v>
      </c>
      <c r="Q18" s="308">
        <f t="shared" si="4"/>
        <v>0.92539123396357037</v>
      </c>
      <c r="R18" s="308">
        <f t="shared" si="5"/>
        <v>0.55299333001775142</v>
      </c>
      <c r="S18" s="308">
        <f t="shared" si="6"/>
        <v>1.141304619738994</v>
      </c>
      <c r="T18" s="308">
        <f t="shared" si="7"/>
        <v>0.914750870346277</v>
      </c>
      <c r="U18" s="308">
        <f t="shared" si="8"/>
        <v>0.70046159910765859</v>
      </c>
      <c r="V18" s="308">
        <f t="shared" si="9"/>
        <v>0.86035730011585909</v>
      </c>
      <c r="W18" s="308">
        <f t="shared" si="9"/>
        <v>1.5404896364715357</v>
      </c>
    </row>
    <row r="19" spans="1:23">
      <c r="A19" s="306" t="s">
        <v>13</v>
      </c>
      <c r="B19" s="352">
        <v>27.5</v>
      </c>
      <c r="C19" s="352">
        <v>29.5</v>
      </c>
      <c r="D19" s="352">
        <v>20.399999999999999</v>
      </c>
      <c r="E19" s="352">
        <v>20.7</v>
      </c>
      <c r="F19" s="352">
        <v>20.3</v>
      </c>
      <c r="G19" s="352">
        <v>19.7</v>
      </c>
      <c r="H19" s="352">
        <v>15.3</v>
      </c>
      <c r="I19" s="352">
        <v>14.4</v>
      </c>
      <c r="J19" s="352">
        <v>11.1</v>
      </c>
      <c r="K19" s="352">
        <v>8.3000000000000007</v>
      </c>
      <c r="M19" s="306" t="s">
        <v>13</v>
      </c>
      <c r="N19" s="308">
        <f t="shared" si="1"/>
        <v>0.48762327033153396</v>
      </c>
      <c r="O19" s="308">
        <f t="shared" si="2"/>
        <v>0.70971208887014148</v>
      </c>
      <c r="P19" s="308">
        <f t="shared" si="3"/>
        <v>-0.28974022432605961</v>
      </c>
      <c r="Q19" s="308">
        <f t="shared" si="4"/>
        <v>-0.21031618953717451</v>
      </c>
      <c r="R19" s="308">
        <f t="shared" si="5"/>
        <v>-1.2576691861189095E-2</v>
      </c>
      <c r="S19" s="308">
        <f t="shared" si="6"/>
        <v>-4.886197989136648E-2</v>
      </c>
      <c r="T19" s="308">
        <f t="shared" si="7"/>
        <v>-0.42957913800792075</v>
      </c>
      <c r="U19" s="308">
        <f t="shared" si="8"/>
        <v>-0.49406108150516947</v>
      </c>
      <c r="V19" s="308">
        <f t="shared" si="9"/>
        <v>-0.98887540303773092</v>
      </c>
      <c r="W19" s="308">
        <f t="shared" si="9"/>
        <v>-1.3931793355271573</v>
      </c>
    </row>
    <row r="20" spans="1:23">
      <c r="A20" s="306" t="s">
        <v>14</v>
      </c>
      <c r="B20" s="352">
        <v>37.799999999999997</v>
      </c>
      <c r="C20" s="352">
        <v>39</v>
      </c>
      <c r="D20" s="352">
        <v>40.200000000000003</v>
      </c>
      <c r="E20" s="352">
        <v>33.5</v>
      </c>
      <c r="F20" s="352">
        <v>34.5</v>
      </c>
      <c r="G20" s="352">
        <v>30</v>
      </c>
      <c r="H20" s="352">
        <v>25.4</v>
      </c>
      <c r="I20" s="352">
        <v>21.8</v>
      </c>
      <c r="J20" s="352">
        <v>23.8</v>
      </c>
      <c r="K20" s="352">
        <v>22.6</v>
      </c>
      <c r="M20" s="306" t="s">
        <v>14</v>
      </c>
      <c r="N20" s="308">
        <f t="shared" si="1"/>
        <v>1.7974077416934668</v>
      </c>
      <c r="O20" s="308">
        <f t="shared" si="2"/>
        <v>1.9447266804250358</v>
      </c>
      <c r="P20" s="308">
        <f t="shared" si="3"/>
        <v>2.3135391693665679</v>
      </c>
      <c r="Q20" s="308">
        <f t="shared" si="4"/>
        <v>1.2433893125437789</v>
      </c>
      <c r="R20" s="308">
        <f t="shared" si="5"/>
        <v>1.5027241214748401</v>
      </c>
      <c r="S20" s="308">
        <f t="shared" si="6"/>
        <v>1.096812410407018</v>
      </c>
      <c r="T20" s="308">
        <f t="shared" si="7"/>
        <v>0.76145007991992097</v>
      </c>
      <c r="U20" s="308">
        <f t="shared" si="8"/>
        <v>0.34779299816482384</v>
      </c>
      <c r="V20" s="308">
        <f t="shared" si="9"/>
        <v>0.59796617331703916</v>
      </c>
      <c r="W20" s="308">
        <f t="shared" si="9"/>
        <v>0.62371808272194407</v>
      </c>
    </row>
    <row r="21" spans="1:23">
      <c r="A21" s="306" t="s">
        <v>15</v>
      </c>
      <c r="B21" s="352">
        <v>20.3</v>
      </c>
      <c r="C21" s="352">
        <v>23.9</v>
      </c>
      <c r="D21" s="352">
        <v>20.100000000000001</v>
      </c>
      <c r="E21" s="352">
        <v>20.2</v>
      </c>
      <c r="F21" s="352">
        <v>18</v>
      </c>
      <c r="G21" s="352">
        <v>23.4</v>
      </c>
      <c r="H21" s="352">
        <v>23.2</v>
      </c>
      <c r="I21" s="352">
        <v>22.1</v>
      </c>
      <c r="J21" s="352">
        <v>20.8</v>
      </c>
      <c r="K21" s="352">
        <v>21.2</v>
      </c>
      <c r="M21" s="306" t="s">
        <v>15</v>
      </c>
      <c r="N21" s="308">
        <f t="shared" si="1"/>
        <v>-0.42795422421272994</v>
      </c>
      <c r="O21" s="308">
        <f t="shared" si="2"/>
        <v>-1.8296512467480621E-2</v>
      </c>
      <c r="P21" s="308">
        <f t="shared" si="3"/>
        <v>-0.32918385150322027</v>
      </c>
      <c r="Q21" s="308">
        <f t="shared" si="4"/>
        <v>-0.26710156071221175</v>
      </c>
      <c r="R21" s="308">
        <f t="shared" si="5"/>
        <v>-0.25801273909167277</v>
      </c>
      <c r="S21" s="308">
        <f t="shared" si="6"/>
        <v>0.36269095642941229</v>
      </c>
      <c r="T21" s="308">
        <f t="shared" si="7"/>
        <v>0.50201797304454954</v>
      </c>
      <c r="U21" s="308">
        <f t="shared" si="8"/>
        <v>0.38192221761090472</v>
      </c>
      <c r="V21" s="308">
        <f t="shared" si="9"/>
        <v>0.22312170646158169</v>
      </c>
      <c r="W21" s="308">
        <f t="shared" si="9"/>
        <v>0.4262595942220318</v>
      </c>
    </row>
    <row r="22" spans="1:23">
      <c r="A22" s="306" t="s">
        <v>16</v>
      </c>
      <c r="B22" s="352">
        <v>23.1</v>
      </c>
      <c r="C22" s="352">
        <v>19.2</v>
      </c>
      <c r="D22" s="352">
        <v>21.1</v>
      </c>
      <c r="E22" s="352">
        <v>21.2</v>
      </c>
      <c r="F22" s="352">
        <v>17.399999999999999</v>
      </c>
      <c r="G22" s="352">
        <v>16.899999999999999</v>
      </c>
      <c r="H22" s="352">
        <v>16.3</v>
      </c>
      <c r="I22" s="352">
        <v>10.8</v>
      </c>
      <c r="J22" s="352">
        <v>17.399999999999999</v>
      </c>
      <c r="K22" s="352">
        <v>18.5</v>
      </c>
      <c r="M22" s="306" t="s">
        <v>16</v>
      </c>
      <c r="N22" s="308">
        <f t="shared" si="1"/>
        <v>-7.1896309667738315E-2</v>
      </c>
      <c r="O22" s="308">
        <f t="shared" si="2"/>
        <v>-0.62930373144727036</v>
      </c>
      <c r="P22" s="308">
        <f t="shared" si="3"/>
        <v>-0.19770509424601687</v>
      </c>
      <c r="Q22" s="308">
        <f t="shared" si="4"/>
        <v>-0.15353081836213725</v>
      </c>
      <c r="R22" s="308">
        <f t="shared" si="5"/>
        <v>-0.32203953402136432</v>
      </c>
      <c r="S22" s="308">
        <f t="shared" si="6"/>
        <v>-0.36030744521519925</v>
      </c>
      <c r="T22" s="308">
        <f t="shared" si="7"/>
        <v>-0.31165545306457004</v>
      </c>
      <c r="U22" s="308">
        <f t="shared" si="8"/>
        <v>-0.90361171485813907</v>
      </c>
      <c r="V22" s="308">
        <f t="shared" si="9"/>
        <v>-0.20170202264127038</v>
      </c>
      <c r="W22" s="308">
        <f t="shared" si="9"/>
        <v>4.5446794972201561E-2</v>
      </c>
    </row>
    <row r="23" spans="1:23">
      <c r="A23" s="306" t="s">
        <v>17</v>
      </c>
      <c r="B23" s="352">
        <v>19.2</v>
      </c>
      <c r="C23" s="352">
        <v>19.600000000000001</v>
      </c>
      <c r="D23" s="352">
        <v>15.2</v>
      </c>
      <c r="E23" s="352">
        <v>15.5</v>
      </c>
      <c r="F23" s="352">
        <v>14.9</v>
      </c>
      <c r="G23" s="352">
        <v>17.600000000000001</v>
      </c>
      <c r="H23" s="352">
        <v>15.8</v>
      </c>
      <c r="I23" s="352">
        <v>17.399999999999999</v>
      </c>
      <c r="J23" s="352">
        <v>20.6</v>
      </c>
      <c r="K23" s="352">
        <v>16.899999999999999</v>
      </c>
      <c r="M23" s="306" t="s">
        <v>17</v>
      </c>
      <c r="N23" s="308">
        <f t="shared" si="1"/>
        <v>-0.56783411921254823</v>
      </c>
      <c r="O23" s="308">
        <f t="shared" si="2"/>
        <v>-0.57730311706601134</v>
      </c>
      <c r="P23" s="308">
        <f t="shared" si="3"/>
        <v>-0.97342976206351717</v>
      </c>
      <c r="Q23" s="308">
        <f t="shared" si="4"/>
        <v>-0.80088404975756178</v>
      </c>
      <c r="R23" s="308">
        <f t="shared" si="5"/>
        <v>-0.58881784622841149</v>
      </c>
      <c r="S23" s="308">
        <f t="shared" si="6"/>
        <v>-0.28244607888424073</v>
      </c>
      <c r="T23" s="308">
        <f t="shared" si="7"/>
        <v>-0.37061729553624539</v>
      </c>
      <c r="U23" s="308">
        <f t="shared" si="8"/>
        <v>-0.15276888704436159</v>
      </c>
      <c r="V23" s="308">
        <f t="shared" si="9"/>
        <v>0.19813207533788463</v>
      </c>
      <c r="W23" s="308">
        <f t="shared" si="9"/>
        <v>-0.18022004902769809</v>
      </c>
    </row>
    <row r="24" spans="1:23">
      <c r="A24" s="306" t="s">
        <v>18</v>
      </c>
      <c r="B24" s="352">
        <v>39.799999999999997</v>
      </c>
      <c r="C24" s="352">
        <v>37.6</v>
      </c>
      <c r="D24" s="352">
        <v>37.700000000000003</v>
      </c>
      <c r="E24" s="352">
        <v>40</v>
      </c>
      <c r="F24" s="352">
        <v>43.3</v>
      </c>
      <c r="G24" s="352">
        <v>43.2</v>
      </c>
      <c r="H24" s="352">
        <v>41.8</v>
      </c>
      <c r="I24" s="352">
        <v>42.8</v>
      </c>
      <c r="J24" s="352">
        <v>40</v>
      </c>
      <c r="K24" s="352">
        <v>34.1</v>
      </c>
      <c r="M24" s="306" t="s">
        <v>18</v>
      </c>
      <c r="N24" s="308">
        <f t="shared" si="1"/>
        <v>2.051734823511318</v>
      </c>
      <c r="O24" s="308">
        <f t="shared" si="2"/>
        <v>1.7627245300906305</v>
      </c>
      <c r="P24" s="308">
        <f t="shared" si="3"/>
        <v>1.9848422762235596</v>
      </c>
      <c r="Q24" s="308">
        <f t="shared" si="4"/>
        <v>1.9815991378192632</v>
      </c>
      <c r="R24" s="308">
        <f t="shared" si="5"/>
        <v>2.4417837804436466</v>
      </c>
      <c r="S24" s="308">
        <f t="shared" si="6"/>
        <v>2.5650553183622296</v>
      </c>
      <c r="T24" s="308">
        <f t="shared" si="7"/>
        <v>2.695398512990872</v>
      </c>
      <c r="U24" s="308">
        <f t="shared" si="8"/>
        <v>2.7368383593904801</v>
      </c>
      <c r="V24" s="308">
        <f t="shared" si="9"/>
        <v>2.6221262943365096</v>
      </c>
      <c r="W24" s="308">
        <f t="shared" si="9"/>
        <v>2.2456985239712215</v>
      </c>
    </row>
    <row r="25" spans="1:23">
      <c r="A25" s="306" t="s">
        <v>19</v>
      </c>
      <c r="B25" s="352">
        <v>16.399999999999999</v>
      </c>
      <c r="C25" s="352">
        <v>16.399999999999999</v>
      </c>
      <c r="D25" s="352">
        <v>15.1</v>
      </c>
      <c r="E25" s="352">
        <v>16.899999999999999</v>
      </c>
      <c r="F25" s="352">
        <v>16.3</v>
      </c>
      <c r="G25" s="352">
        <v>16.2</v>
      </c>
      <c r="H25" s="352">
        <v>18.3</v>
      </c>
      <c r="I25" s="352">
        <v>18.899999999999999</v>
      </c>
      <c r="J25" s="352">
        <v>19.3</v>
      </c>
      <c r="K25" s="352">
        <v>17.5</v>
      </c>
      <c r="M25" s="306" t="s">
        <v>19</v>
      </c>
      <c r="N25" s="308">
        <f t="shared" si="1"/>
        <v>-0.92389203375753992</v>
      </c>
      <c r="O25" s="308">
        <f t="shared" si="2"/>
        <v>-0.99330803211608143</v>
      </c>
      <c r="P25" s="308">
        <f t="shared" si="3"/>
        <v>-0.98657763778923735</v>
      </c>
      <c r="Q25" s="308">
        <f t="shared" si="4"/>
        <v>-0.64188501046745761</v>
      </c>
      <c r="R25" s="308">
        <f t="shared" si="5"/>
        <v>-0.43942199139246491</v>
      </c>
      <c r="S25" s="308">
        <f t="shared" si="6"/>
        <v>-0.43816881154615733</v>
      </c>
      <c r="T25" s="308">
        <f t="shared" si="7"/>
        <v>-7.5808083177868663E-2</v>
      </c>
      <c r="U25" s="308">
        <f t="shared" si="8"/>
        <v>1.7877210186042467E-2</v>
      </c>
      <c r="V25" s="308">
        <f t="shared" si="9"/>
        <v>3.5699473033852964E-2</v>
      </c>
      <c r="W25" s="308">
        <f t="shared" si="9"/>
        <v>-9.55949825277356E-2</v>
      </c>
    </row>
    <row r="26" spans="1:23">
      <c r="A26" s="306" t="s">
        <v>20</v>
      </c>
      <c r="B26" s="352">
        <v>12.2</v>
      </c>
      <c r="C26" s="352">
        <v>13.8</v>
      </c>
      <c r="D26" s="352">
        <v>12.4</v>
      </c>
      <c r="E26" s="352">
        <v>13.6</v>
      </c>
      <c r="F26" s="352">
        <v>13.4</v>
      </c>
      <c r="G26" s="352">
        <v>14.2</v>
      </c>
      <c r="H26" s="352">
        <v>15.6</v>
      </c>
      <c r="I26" s="352">
        <v>15.9</v>
      </c>
      <c r="J26" s="352">
        <v>16</v>
      </c>
      <c r="K26" s="352">
        <v>16.2</v>
      </c>
      <c r="M26" s="306" t="s">
        <v>20</v>
      </c>
      <c r="N26" s="308">
        <f t="shared" si="1"/>
        <v>-1.4579789055750272</v>
      </c>
      <c r="O26" s="308">
        <f t="shared" si="2"/>
        <v>-1.3313120255942628</v>
      </c>
      <c r="P26" s="308">
        <f t="shared" si="3"/>
        <v>-1.3415702823836864</v>
      </c>
      <c r="Q26" s="308">
        <f t="shared" si="4"/>
        <v>-1.0166684602227034</v>
      </c>
      <c r="R26" s="308">
        <f t="shared" si="5"/>
        <v>-0.74888483355263991</v>
      </c>
      <c r="S26" s="308">
        <f t="shared" si="6"/>
        <v>-0.66062985820603781</v>
      </c>
      <c r="T26" s="308">
        <f t="shared" si="7"/>
        <v>-0.39420203252491565</v>
      </c>
      <c r="U26" s="308">
        <f t="shared" si="8"/>
        <v>-0.32341498427476539</v>
      </c>
      <c r="V26" s="308">
        <f t="shared" si="9"/>
        <v>-0.37662944050715036</v>
      </c>
      <c r="W26" s="308">
        <f t="shared" si="9"/>
        <v>-0.278949293277654</v>
      </c>
    </row>
    <row r="27" spans="1:23">
      <c r="A27" s="306" t="s">
        <v>21</v>
      </c>
      <c r="B27" s="352">
        <v>20</v>
      </c>
      <c r="C27" s="352">
        <v>20.100000000000001</v>
      </c>
      <c r="D27" s="352">
        <v>17.399999999999999</v>
      </c>
      <c r="E27" s="352">
        <v>16</v>
      </c>
      <c r="F27" s="352">
        <v>13.5</v>
      </c>
      <c r="G27" s="352">
        <v>16.399999999999999</v>
      </c>
      <c r="H27" s="352">
        <v>15.8</v>
      </c>
      <c r="I27" s="352">
        <v>17</v>
      </c>
      <c r="J27" s="352">
        <v>17</v>
      </c>
      <c r="K27" s="352">
        <v>15.6</v>
      </c>
      <c r="M27" s="306" t="s">
        <v>21</v>
      </c>
      <c r="N27" s="308">
        <f t="shared" si="1"/>
        <v>-0.46610328648540772</v>
      </c>
      <c r="O27" s="308">
        <f t="shared" si="2"/>
        <v>-0.51230234908943795</v>
      </c>
      <c r="P27" s="308">
        <f t="shared" si="3"/>
        <v>-0.68417649609766973</v>
      </c>
      <c r="Q27" s="308">
        <f t="shared" si="4"/>
        <v>-0.74409867858252454</v>
      </c>
      <c r="R27" s="308">
        <f t="shared" si="5"/>
        <v>-0.73821370106435813</v>
      </c>
      <c r="S27" s="308">
        <f t="shared" si="6"/>
        <v>-0.41592270688016936</v>
      </c>
      <c r="T27" s="308">
        <f t="shared" si="7"/>
        <v>-0.37061729553624539</v>
      </c>
      <c r="U27" s="308">
        <f t="shared" si="8"/>
        <v>-0.19827451297246915</v>
      </c>
      <c r="V27" s="308">
        <f t="shared" si="9"/>
        <v>-0.25168128488866454</v>
      </c>
      <c r="W27" s="308">
        <f t="shared" si="9"/>
        <v>-0.36357435977761626</v>
      </c>
    </row>
    <row r="28" spans="1:23">
      <c r="A28" s="306" t="s">
        <v>38</v>
      </c>
      <c r="B28" s="352">
        <v>30.6</v>
      </c>
      <c r="C28" s="352">
        <v>31.2</v>
      </c>
      <c r="D28" s="352">
        <v>25.4</v>
      </c>
      <c r="E28" s="352">
        <v>28.9</v>
      </c>
      <c r="F28" s="352">
        <v>25.1</v>
      </c>
      <c r="G28" s="352">
        <v>21.9</v>
      </c>
      <c r="H28" s="352">
        <v>19.8</v>
      </c>
      <c r="I28" s="352">
        <v>18.100000000000001</v>
      </c>
      <c r="J28" s="352">
        <v>16.8</v>
      </c>
      <c r="K28" s="352">
        <v>16.600000000000001</v>
      </c>
      <c r="M28" s="306" t="s">
        <v>38</v>
      </c>
      <c r="N28" s="308">
        <f t="shared" si="1"/>
        <v>0.88183024714920333</v>
      </c>
      <c r="O28" s="308">
        <f t="shared" si="2"/>
        <v>0.93071469999049083</v>
      </c>
      <c r="P28" s="308">
        <f t="shared" si="3"/>
        <v>0.3676535619599573</v>
      </c>
      <c r="Q28" s="308">
        <f t="shared" si="4"/>
        <v>0.72096389773343628</v>
      </c>
      <c r="R28" s="308">
        <f t="shared" si="5"/>
        <v>0.49963766757634198</v>
      </c>
      <c r="S28" s="308">
        <f t="shared" si="6"/>
        <v>0.19584517143450197</v>
      </c>
      <c r="T28" s="308">
        <f t="shared" si="7"/>
        <v>0.10107744423715738</v>
      </c>
      <c r="U28" s="308">
        <f t="shared" si="8"/>
        <v>-7.3134041670172706E-2</v>
      </c>
      <c r="V28" s="308">
        <f t="shared" si="9"/>
        <v>-0.2766709160123616</v>
      </c>
      <c r="W28" s="308">
        <f t="shared" si="9"/>
        <v>-0.22253258227767883</v>
      </c>
    </row>
    <row r="29" spans="1:23">
      <c r="A29" s="306" t="s">
        <v>22</v>
      </c>
      <c r="B29" s="353" t="s">
        <v>69</v>
      </c>
      <c r="C29" s="352">
        <v>29</v>
      </c>
      <c r="D29" s="352">
        <v>28.7</v>
      </c>
      <c r="E29" s="352">
        <v>38.4</v>
      </c>
      <c r="F29" s="352">
        <v>30.4</v>
      </c>
      <c r="G29" s="352">
        <v>29.5</v>
      </c>
      <c r="H29" s="352">
        <v>27</v>
      </c>
      <c r="I29" s="352">
        <v>24.7</v>
      </c>
      <c r="J29" s="352">
        <v>24.1</v>
      </c>
      <c r="K29" s="352">
        <v>20.6</v>
      </c>
      <c r="M29" s="306" t="s">
        <v>22</v>
      </c>
      <c r="N29" s="308"/>
      <c r="O29" s="308">
        <f t="shared" si="2"/>
        <v>0.64471132089356809</v>
      </c>
      <c r="P29" s="308">
        <f t="shared" si="3"/>
        <v>0.80153346090872857</v>
      </c>
      <c r="Q29" s="308">
        <f t="shared" si="4"/>
        <v>1.799885950059144</v>
      </c>
      <c r="R29" s="308">
        <f t="shared" si="5"/>
        <v>1.0652076894552822</v>
      </c>
      <c r="S29" s="308">
        <f t="shared" si="6"/>
        <v>1.0411971487420479</v>
      </c>
      <c r="T29" s="308">
        <f t="shared" si="7"/>
        <v>0.95012797582928232</v>
      </c>
      <c r="U29" s="308">
        <f t="shared" si="8"/>
        <v>0.67770878614360486</v>
      </c>
      <c r="V29" s="308">
        <f t="shared" si="9"/>
        <v>0.63545062000258501</v>
      </c>
      <c r="W29" s="308">
        <f t="shared" si="9"/>
        <v>0.34163452772206981</v>
      </c>
    </row>
    <row r="30" spans="1:23">
      <c r="A30" s="306" t="s">
        <v>23</v>
      </c>
      <c r="B30" s="352">
        <v>29.2</v>
      </c>
      <c r="C30" s="352">
        <v>27.2</v>
      </c>
      <c r="D30" s="352">
        <v>26.2</v>
      </c>
      <c r="E30" s="352">
        <v>27.5</v>
      </c>
      <c r="F30" s="352">
        <v>26.6</v>
      </c>
      <c r="G30" s="352">
        <v>25.5</v>
      </c>
      <c r="H30" s="352">
        <v>21.5</v>
      </c>
      <c r="I30" s="352">
        <v>18.600000000000001</v>
      </c>
      <c r="J30" s="352">
        <v>20.5</v>
      </c>
      <c r="K30" s="352">
        <v>17.899999999999999</v>
      </c>
      <c r="M30" s="306" t="s">
        <v>23</v>
      </c>
      <c r="N30" s="308">
        <f t="shared" si="1"/>
        <v>0.70380128987670731</v>
      </c>
      <c r="O30" s="308">
        <f t="shared" si="2"/>
        <v>0.41070855617790381</v>
      </c>
      <c r="P30" s="308">
        <f t="shared" si="3"/>
        <v>0.47283656776572014</v>
      </c>
      <c r="Q30" s="308">
        <f t="shared" si="4"/>
        <v>0.5619648584433321</v>
      </c>
      <c r="R30" s="308">
        <f t="shared" si="5"/>
        <v>0.6597046549005704</v>
      </c>
      <c r="S30" s="308">
        <f t="shared" si="6"/>
        <v>0.59627505542228698</v>
      </c>
      <c r="T30" s="308">
        <f t="shared" si="7"/>
        <v>0.30154770864085345</v>
      </c>
      <c r="U30" s="308">
        <f t="shared" si="8"/>
        <v>-1.6252009260038017E-2</v>
      </c>
      <c r="V30" s="308">
        <f t="shared" si="9"/>
        <v>0.18563725977603587</v>
      </c>
      <c r="W30" s="308">
        <f t="shared" si="9"/>
        <v>-3.9178271527760933E-2</v>
      </c>
    </row>
    <row r="31" spans="1:23">
      <c r="A31" s="306" t="s">
        <v>24</v>
      </c>
      <c r="B31" s="352">
        <v>26.3</v>
      </c>
      <c r="C31" s="352">
        <v>24.7</v>
      </c>
      <c r="D31" s="352">
        <v>26</v>
      </c>
      <c r="E31" s="352">
        <v>29.5</v>
      </c>
      <c r="F31" s="352">
        <v>25.5</v>
      </c>
      <c r="G31" s="352">
        <v>20.8</v>
      </c>
      <c r="H31" s="352">
        <v>18.7</v>
      </c>
      <c r="I31" s="352">
        <v>17.600000000000001</v>
      </c>
      <c r="J31" s="352">
        <v>16.100000000000001</v>
      </c>
      <c r="K31" s="352">
        <v>13.6</v>
      </c>
      <c r="M31" s="306" t="s">
        <v>24</v>
      </c>
      <c r="N31" s="308">
        <f t="shared" si="1"/>
        <v>0.3350270212408234</v>
      </c>
      <c r="O31" s="308">
        <f t="shared" si="2"/>
        <v>8.5704716295036884E-2</v>
      </c>
      <c r="P31" s="308">
        <f t="shared" si="3"/>
        <v>0.44654081631427955</v>
      </c>
      <c r="Q31" s="308">
        <f t="shared" si="4"/>
        <v>0.78910634314348105</v>
      </c>
      <c r="R31" s="308">
        <f t="shared" si="5"/>
        <v>0.54232219752946942</v>
      </c>
      <c r="S31" s="308">
        <f t="shared" si="6"/>
        <v>7.3491595771567941E-2</v>
      </c>
      <c r="T31" s="308">
        <f t="shared" si="7"/>
        <v>-2.8638609200528551E-2</v>
      </c>
      <c r="U31" s="308">
        <f t="shared" si="8"/>
        <v>-0.13001607408030738</v>
      </c>
      <c r="V31" s="308">
        <f t="shared" si="9"/>
        <v>-0.36413462494530158</v>
      </c>
      <c r="W31" s="308">
        <f t="shared" si="9"/>
        <v>-0.64565791477749057</v>
      </c>
    </row>
    <row r="32" spans="1:23">
      <c r="A32" s="306" t="s">
        <v>25</v>
      </c>
      <c r="B32" s="352">
        <v>19.8</v>
      </c>
      <c r="C32" s="352">
        <v>22.1</v>
      </c>
      <c r="D32" s="352">
        <v>19.600000000000001</v>
      </c>
      <c r="E32" s="352">
        <v>13.4</v>
      </c>
      <c r="F32" s="352">
        <v>12.2</v>
      </c>
      <c r="G32" s="352">
        <v>12.1</v>
      </c>
      <c r="H32" s="352">
        <v>10.6</v>
      </c>
      <c r="I32" s="352">
        <v>10.7</v>
      </c>
      <c r="J32" s="352">
        <v>10.6</v>
      </c>
      <c r="K32" s="352">
        <v>10.1</v>
      </c>
      <c r="M32" s="306" t="s">
        <v>25</v>
      </c>
      <c r="N32" s="308">
        <f t="shared" si="1"/>
        <v>-0.49153599466719272</v>
      </c>
      <c r="O32" s="308">
        <f t="shared" si="2"/>
        <v>-0.25229927718314443</v>
      </c>
      <c r="P32" s="308">
        <f t="shared" si="3"/>
        <v>-0.39492323013182196</v>
      </c>
      <c r="Q32" s="308">
        <f t="shared" si="4"/>
        <v>-1.0393826086927183</v>
      </c>
      <c r="R32" s="308">
        <f t="shared" si="5"/>
        <v>-0.87693842341202277</v>
      </c>
      <c r="S32" s="308">
        <f t="shared" si="6"/>
        <v>-0.89421395719891228</v>
      </c>
      <c r="T32" s="308">
        <f t="shared" si="7"/>
        <v>-0.98382045724166911</v>
      </c>
      <c r="U32" s="308">
        <f t="shared" si="8"/>
        <v>-0.91498812134016627</v>
      </c>
      <c r="V32" s="308">
        <f t="shared" si="9"/>
        <v>-1.0513494808469739</v>
      </c>
      <c r="W32" s="308">
        <f t="shared" si="9"/>
        <v>-1.1393041360272707</v>
      </c>
    </row>
    <row r="33" spans="1:23">
      <c r="A33" s="306" t="s">
        <v>26</v>
      </c>
      <c r="B33" s="352">
        <v>13.1</v>
      </c>
      <c r="C33" s="352">
        <v>12.3</v>
      </c>
      <c r="D33" s="352">
        <v>17.5</v>
      </c>
      <c r="E33" s="352">
        <v>16.8</v>
      </c>
      <c r="F33" s="352">
        <v>12.9</v>
      </c>
      <c r="G33" s="352">
        <v>11.6</v>
      </c>
      <c r="H33" s="352">
        <v>13</v>
      </c>
      <c r="I33" s="352">
        <v>11.9</v>
      </c>
      <c r="J33" s="352">
        <v>12.6</v>
      </c>
      <c r="K33" s="352">
        <v>11.7</v>
      </c>
      <c r="M33" s="306" t="s">
        <v>26</v>
      </c>
      <c r="N33" s="308">
        <f t="shared" si="1"/>
        <v>-1.3435317187569942</v>
      </c>
      <c r="O33" s="308">
        <f t="shared" si="2"/>
        <v>-1.5263143295239829</v>
      </c>
      <c r="P33" s="308">
        <f t="shared" si="3"/>
        <v>-0.67102862037194921</v>
      </c>
      <c r="Q33" s="308">
        <f t="shared" si="4"/>
        <v>-0.65324208470246481</v>
      </c>
      <c r="R33" s="308">
        <f t="shared" si="5"/>
        <v>-0.80224049599404945</v>
      </c>
      <c r="S33" s="308">
        <f t="shared" si="6"/>
        <v>-0.94982921886388239</v>
      </c>
      <c r="T33" s="308">
        <f t="shared" si="7"/>
        <v>-0.70080361337762742</v>
      </c>
      <c r="U33" s="308">
        <f t="shared" si="8"/>
        <v>-0.77847124355584285</v>
      </c>
      <c r="V33" s="308">
        <f t="shared" si="9"/>
        <v>-0.80145316961000224</v>
      </c>
      <c r="W33" s="308">
        <f t="shared" si="9"/>
        <v>-0.91363729202737121</v>
      </c>
    </row>
    <row r="34" spans="1:23">
      <c r="A34" s="306" t="s">
        <v>42</v>
      </c>
      <c r="B34" s="352">
        <v>14.1</v>
      </c>
      <c r="C34" s="352">
        <v>13.9</v>
      </c>
      <c r="D34" s="352">
        <v>13.7</v>
      </c>
      <c r="E34" s="352">
        <v>12.7</v>
      </c>
      <c r="F34" s="352">
        <v>13</v>
      </c>
      <c r="G34" s="352">
        <v>13</v>
      </c>
      <c r="H34" s="352">
        <v>9.3000000000000007</v>
      </c>
      <c r="I34" s="352">
        <v>10.4</v>
      </c>
      <c r="J34" s="352">
        <v>8.9</v>
      </c>
      <c r="K34" s="352">
        <v>10.4</v>
      </c>
      <c r="M34" s="306" t="s">
        <v>42</v>
      </c>
      <c r="N34" s="308">
        <f t="shared" si="1"/>
        <v>-1.2163681778480686</v>
      </c>
      <c r="O34" s="308">
        <f t="shared" si="2"/>
        <v>-1.3183118719989482</v>
      </c>
      <c r="P34" s="308">
        <f t="shared" si="3"/>
        <v>-1.1706478979493222</v>
      </c>
      <c r="Q34" s="308">
        <f t="shared" si="4"/>
        <v>-1.1188821283377703</v>
      </c>
      <c r="R34" s="308">
        <f t="shared" si="5"/>
        <v>-0.79156936350576756</v>
      </c>
      <c r="S34" s="308">
        <f t="shared" si="6"/>
        <v>-0.794106486201966</v>
      </c>
      <c r="T34" s="308">
        <f t="shared" si="7"/>
        <v>-1.1371212476680248</v>
      </c>
      <c r="U34" s="308">
        <f t="shared" si="8"/>
        <v>-0.94911734078624688</v>
      </c>
      <c r="V34" s="308">
        <f t="shared" si="9"/>
        <v>-1.2637613453983996</v>
      </c>
      <c r="W34" s="308">
        <f t="shared" si="9"/>
        <v>-1.0969916027772895</v>
      </c>
    </row>
    <row r="35" spans="1:23">
      <c r="B35" s="354">
        <f>AVERAGE(B7:B34)</f>
        <v>23.665384615384614</v>
      </c>
      <c r="C35" s="354">
        <f t="shared" ref="C35:K35" si="10">AVERAGE(C7:C34)</f>
        <v>24.040740740740745</v>
      </c>
      <c r="D35" s="354">
        <f t="shared" si="10"/>
        <v>22.603703703703705</v>
      </c>
      <c r="E35" s="354">
        <f t="shared" si="10"/>
        <v>22.551851851851847</v>
      </c>
      <c r="F35" s="354">
        <f t="shared" si="10"/>
        <v>20.417857142857141</v>
      </c>
      <c r="G35" s="354">
        <f t="shared" si="10"/>
        <v>20.139285714285712</v>
      </c>
      <c r="H35" s="354">
        <f t="shared" si="10"/>
        <v>18.942857142857147</v>
      </c>
      <c r="I35" s="354">
        <f t="shared" si="10"/>
        <v>18.74285714285714</v>
      </c>
      <c r="J35" s="354">
        <f t="shared" si="10"/>
        <v>19.014285714285716</v>
      </c>
      <c r="K35" s="354">
        <f t="shared" si="10"/>
        <v>18.177777777777781</v>
      </c>
    </row>
    <row r="36" spans="1:23">
      <c r="B36" s="161">
        <f>STDEV(B7:B34)</f>
        <v>7.8638892315541868</v>
      </c>
      <c r="C36" s="161">
        <f t="shared" ref="C36:K36" si="11">STDEV(C7:C34)</f>
        <v>7.6922168085799019</v>
      </c>
      <c r="D36" s="161">
        <f t="shared" si="11"/>
        <v>7.6057913906484886</v>
      </c>
      <c r="E36" s="161">
        <f t="shared" si="11"/>
        <v>8.8050846486286449</v>
      </c>
      <c r="F36" s="161">
        <f t="shared" si="11"/>
        <v>9.3710766040822051</v>
      </c>
      <c r="G36" s="161">
        <f t="shared" si="11"/>
        <v>8.9903379941288755</v>
      </c>
      <c r="H36" s="161">
        <f t="shared" si="11"/>
        <v>8.4800606466834001</v>
      </c>
      <c r="I36" s="161">
        <f t="shared" si="11"/>
        <v>8.7901219210112984</v>
      </c>
      <c r="J36" s="161">
        <f t="shared" si="11"/>
        <v>8.0033194171619453</v>
      </c>
      <c r="K36" s="161">
        <f t="shared" si="11"/>
        <v>7.090097825805163</v>
      </c>
    </row>
    <row r="40" spans="1:23">
      <c r="A40" s="351" t="s">
        <v>1667</v>
      </c>
    </row>
    <row r="42" spans="1:23">
      <c r="B42" s="316" t="s">
        <v>162</v>
      </c>
      <c r="C42" s="316"/>
      <c r="D42" s="316"/>
      <c r="E42" s="316"/>
      <c r="F42" s="316"/>
      <c r="G42" s="316"/>
      <c r="H42" s="316"/>
      <c r="I42" s="316"/>
      <c r="J42" s="316"/>
      <c r="K42" s="316"/>
      <c r="N42" s="316" t="s">
        <v>163</v>
      </c>
      <c r="O42" s="316"/>
      <c r="P42" s="316"/>
      <c r="Q42" s="316"/>
      <c r="R42" s="316"/>
      <c r="S42" s="316"/>
      <c r="T42" s="316"/>
      <c r="U42" s="316"/>
      <c r="V42" s="316"/>
      <c r="W42" s="316"/>
    </row>
    <row r="43" spans="1:23">
      <c r="A43" s="306" t="s">
        <v>71</v>
      </c>
      <c r="B43" s="306" t="s">
        <v>60</v>
      </c>
      <c r="C43" s="306" t="s">
        <v>61</v>
      </c>
      <c r="D43" s="306" t="s">
        <v>62</v>
      </c>
      <c r="E43" s="306" t="s">
        <v>63</v>
      </c>
      <c r="F43" s="306" t="s">
        <v>64</v>
      </c>
      <c r="G43" s="306" t="s">
        <v>65</v>
      </c>
      <c r="H43" s="306" t="s">
        <v>66</v>
      </c>
      <c r="I43" s="306" t="s">
        <v>73</v>
      </c>
      <c r="J43" s="306" t="s">
        <v>76</v>
      </c>
      <c r="K43" s="306" t="s">
        <v>165</v>
      </c>
      <c r="M43" s="306" t="s">
        <v>71</v>
      </c>
      <c r="N43" s="306" t="s">
        <v>60</v>
      </c>
      <c r="O43" s="306" t="s">
        <v>61</v>
      </c>
      <c r="P43" s="306" t="s">
        <v>62</v>
      </c>
      <c r="Q43" s="306" t="s">
        <v>63</v>
      </c>
      <c r="R43" s="306" t="s">
        <v>64</v>
      </c>
      <c r="S43" s="306" t="s">
        <v>65</v>
      </c>
      <c r="T43" s="306" t="s">
        <v>66</v>
      </c>
      <c r="U43" s="306" t="s">
        <v>73</v>
      </c>
      <c r="V43" s="306" t="s">
        <v>76</v>
      </c>
      <c r="W43" s="306" t="s">
        <v>165</v>
      </c>
    </row>
    <row r="44" spans="1:23">
      <c r="A44" s="306" t="s">
        <v>4</v>
      </c>
      <c r="B44" s="352">
        <v>11.3</v>
      </c>
      <c r="C44" s="352">
        <v>11.8</v>
      </c>
      <c r="D44" s="352">
        <v>10.6</v>
      </c>
      <c r="E44" s="352">
        <v>9.4</v>
      </c>
      <c r="F44" s="352">
        <v>8.6</v>
      </c>
      <c r="G44" s="352">
        <v>11</v>
      </c>
      <c r="H44" s="352">
        <v>12.3</v>
      </c>
      <c r="I44" s="352">
        <v>12.8</v>
      </c>
      <c r="J44" s="352">
        <v>10.7</v>
      </c>
      <c r="K44" s="352">
        <v>10.8</v>
      </c>
      <c r="M44" s="306" t="s">
        <v>4</v>
      </c>
      <c r="N44" s="308">
        <f t="shared" ref="N44:W44" si="12">(B44-B$35)/B$36</f>
        <v>-1.57242609239306</v>
      </c>
      <c r="O44" s="308">
        <f t="shared" si="12"/>
        <v>-1.5913150975005563</v>
      </c>
      <c r="P44" s="308">
        <f t="shared" si="12"/>
        <v>-1.5782320454466527</v>
      </c>
      <c r="Q44" s="308">
        <f t="shared" si="12"/>
        <v>-1.4936655780930161</v>
      </c>
      <c r="R44" s="308">
        <f t="shared" si="12"/>
        <v>-1.2610991929901709</v>
      </c>
      <c r="S44" s="308">
        <f t="shared" si="12"/>
        <v>-1.0165675328618464</v>
      </c>
      <c r="T44" s="308">
        <f t="shared" si="12"/>
        <v>-0.7833501928379728</v>
      </c>
      <c r="U44" s="308">
        <f t="shared" si="12"/>
        <v>-0.67608358521760037</v>
      </c>
      <c r="V44" s="308">
        <f t="shared" si="12"/>
        <v>-1.0388546652851254</v>
      </c>
      <c r="W44" s="308">
        <f t="shared" si="12"/>
        <v>-1.0405748917773145</v>
      </c>
    </row>
    <row r="45" spans="1:23">
      <c r="A45" s="306" t="s">
        <v>5</v>
      </c>
      <c r="B45" s="352">
        <v>26.5</v>
      </c>
      <c r="C45" s="352">
        <v>27.8</v>
      </c>
      <c r="D45" s="352">
        <v>19.399999999999999</v>
      </c>
      <c r="E45" s="352">
        <v>21.5</v>
      </c>
      <c r="F45" s="352">
        <v>15.1</v>
      </c>
      <c r="G45" s="352">
        <v>14.1</v>
      </c>
      <c r="H45" s="352">
        <v>13</v>
      </c>
      <c r="I45" s="352">
        <v>13.2</v>
      </c>
      <c r="J45" s="352">
        <v>15.5</v>
      </c>
      <c r="K45" s="352">
        <v>12.5</v>
      </c>
      <c r="M45" s="306" t="s">
        <v>5</v>
      </c>
      <c r="N45" s="308">
        <f t="shared" ref="N45:N53" si="13">(B45-B$35)/B$36</f>
        <v>0.3604597294226084</v>
      </c>
      <c r="O45" s="308">
        <f t="shared" ref="O45:O53" si="14">(C45-C$35)/C$36</f>
        <v>0.48870947774979207</v>
      </c>
      <c r="P45" s="308">
        <f t="shared" ref="P45:P53" si="15">(D45-D$35)/D$36</f>
        <v>-0.42121898158326299</v>
      </c>
      <c r="Q45" s="308">
        <f t="shared" ref="Q45:Q53" si="16">(E45-E$35)/E$36</f>
        <v>-0.11945959565711484</v>
      </c>
      <c r="R45" s="308">
        <f t="shared" ref="R45:R71" si="17">(F45-F$35)/F$36</f>
        <v>-0.56747558125184783</v>
      </c>
      <c r="S45" s="308">
        <f t="shared" ref="S45:S71" si="18">(G45-G$35)/G$36</f>
        <v>-0.67175291053903174</v>
      </c>
      <c r="T45" s="308">
        <f t="shared" ref="T45:T71" si="19">(H45-H$35)/H$36</f>
        <v>-0.70080361337762742</v>
      </c>
      <c r="U45" s="308">
        <f t="shared" ref="U45:U71" si="20">(I45-I$35)/I$36</f>
        <v>-0.63057795928949278</v>
      </c>
      <c r="V45" s="308">
        <f t="shared" ref="V45:V71" si="21">(J45-J$35)/J$36</f>
        <v>-0.43910351831639327</v>
      </c>
      <c r="W45" s="308">
        <f t="shared" ref="W45:W71" si="22">(K45-K$35)/K$36</f>
        <v>-0.80080387002742137</v>
      </c>
    </row>
    <row r="46" spans="1:23">
      <c r="A46" s="306" t="s">
        <v>6</v>
      </c>
      <c r="B46" s="352">
        <v>17.7</v>
      </c>
      <c r="C46" s="352">
        <v>14.8</v>
      </c>
      <c r="D46" s="352">
        <v>14.3</v>
      </c>
      <c r="E46" s="352">
        <v>18.8</v>
      </c>
      <c r="F46" s="352">
        <v>16</v>
      </c>
      <c r="G46" s="352">
        <v>17.600000000000001</v>
      </c>
      <c r="H46" s="352">
        <v>15.9</v>
      </c>
      <c r="I46" s="352">
        <v>17.100000000000001</v>
      </c>
      <c r="J46" s="352">
        <v>14.6</v>
      </c>
      <c r="K46" s="352">
        <v>12.7</v>
      </c>
      <c r="M46" s="306" t="s">
        <v>6</v>
      </c>
      <c r="N46" s="308">
        <f t="shared" si="13"/>
        <v>-0.75857943057593658</v>
      </c>
      <c r="O46" s="308">
        <f t="shared" si="14"/>
        <v>-1.201310489641116</v>
      </c>
      <c r="P46" s="308">
        <f t="shared" si="15"/>
        <v>-1.091760643595</v>
      </c>
      <c r="Q46" s="308">
        <f t="shared" si="16"/>
        <v>-0.42610060000231587</v>
      </c>
      <c r="R46" s="308">
        <f t="shared" si="17"/>
        <v>-0.47143538885731068</v>
      </c>
      <c r="S46" s="308">
        <f t="shared" si="18"/>
        <v>-0.28244607888424073</v>
      </c>
      <c r="T46" s="308">
        <f t="shared" si="19"/>
        <v>-0.35882492704191038</v>
      </c>
      <c r="U46" s="308">
        <f t="shared" si="20"/>
        <v>-0.18689810649044206</v>
      </c>
      <c r="V46" s="308">
        <f t="shared" si="21"/>
        <v>-0.55155685837303059</v>
      </c>
      <c r="W46" s="308">
        <f t="shared" si="22"/>
        <v>-0.77259551452743402</v>
      </c>
    </row>
    <row r="47" spans="1:23">
      <c r="A47" s="306" t="s">
        <v>7</v>
      </c>
      <c r="B47" s="352">
        <v>4.5999999999999996</v>
      </c>
      <c r="C47" s="352">
        <v>5</v>
      </c>
      <c r="D47" s="352">
        <v>5.5</v>
      </c>
      <c r="E47" s="352">
        <v>4.8</v>
      </c>
      <c r="F47" s="352">
        <v>6.5</v>
      </c>
      <c r="G47" s="352">
        <v>7.2</v>
      </c>
      <c r="H47" s="352">
        <v>3.7</v>
      </c>
      <c r="I47" s="352">
        <v>4.5999999999999996</v>
      </c>
      <c r="J47" s="352">
        <v>3.7</v>
      </c>
      <c r="K47" s="352">
        <v>5.8</v>
      </c>
      <c r="M47" s="306" t="s">
        <v>7</v>
      </c>
      <c r="N47" s="308">
        <f t="shared" si="13"/>
        <v>-2.4244218164828615</v>
      </c>
      <c r="O47" s="308">
        <f t="shared" si="14"/>
        <v>-2.4753255419819542</v>
      </c>
      <c r="P47" s="308">
        <f t="shared" si="15"/>
        <v>-2.24877370745839</v>
      </c>
      <c r="Q47" s="308">
        <f t="shared" si="16"/>
        <v>-2.0160909929033588</v>
      </c>
      <c r="R47" s="308">
        <f t="shared" si="17"/>
        <v>-1.4851929752440909</v>
      </c>
      <c r="S47" s="308">
        <f t="shared" si="18"/>
        <v>-1.4392435215156194</v>
      </c>
      <c r="T47" s="308">
        <f t="shared" si="19"/>
        <v>-1.797493883350789</v>
      </c>
      <c r="U47" s="308">
        <f t="shared" si="20"/>
        <v>-1.6089489167438094</v>
      </c>
      <c r="V47" s="308">
        <f t="shared" si="21"/>
        <v>-1.913491754614526</v>
      </c>
      <c r="W47" s="308">
        <f t="shared" si="22"/>
        <v>-1.7457837792770003</v>
      </c>
    </row>
    <row r="48" spans="1:23">
      <c r="A48" s="306" t="s">
        <v>72</v>
      </c>
      <c r="B48" s="352">
        <v>19.5</v>
      </c>
      <c r="C48" s="352">
        <v>16.2</v>
      </c>
      <c r="D48" s="352">
        <v>17.3</v>
      </c>
      <c r="E48" s="352">
        <v>17</v>
      </c>
      <c r="F48" s="352">
        <v>15.6</v>
      </c>
      <c r="G48" s="352">
        <v>17.399999999999999</v>
      </c>
      <c r="H48" s="352">
        <v>19.5</v>
      </c>
      <c r="I48" s="352">
        <v>19.399999999999999</v>
      </c>
      <c r="J48" s="352">
        <v>20.3</v>
      </c>
      <c r="K48" s="352">
        <v>20.3</v>
      </c>
      <c r="M48" s="306" t="s">
        <v>72</v>
      </c>
      <c r="N48" s="308">
        <f t="shared" si="13"/>
        <v>-0.52968505693987045</v>
      </c>
      <c r="O48" s="308">
        <f t="shared" si="14"/>
        <v>-1.0193083393067106</v>
      </c>
      <c r="P48" s="308">
        <f t="shared" si="15"/>
        <v>-0.6973243718233898</v>
      </c>
      <c r="Q48" s="308">
        <f t="shared" si="16"/>
        <v>-0.63052793623245007</v>
      </c>
      <c r="R48" s="308">
        <f t="shared" si="17"/>
        <v>-0.51411991881043828</v>
      </c>
      <c r="S48" s="308">
        <f t="shared" si="18"/>
        <v>-0.30469218355022909</v>
      </c>
      <c r="T48" s="308">
        <f t="shared" si="19"/>
        <v>6.5700338754152085E-2</v>
      </c>
      <c r="U48" s="308">
        <f t="shared" si="20"/>
        <v>7.4759242596177153E-2</v>
      </c>
      <c r="V48" s="308">
        <f t="shared" si="21"/>
        <v>0.16064762865233878</v>
      </c>
      <c r="W48" s="308">
        <f t="shared" si="22"/>
        <v>0.29932199447208857</v>
      </c>
    </row>
    <row r="49" spans="1:23">
      <c r="A49" s="306" t="s">
        <v>9</v>
      </c>
      <c r="B49" s="352">
        <v>7.2</v>
      </c>
      <c r="C49" s="352">
        <v>38.5</v>
      </c>
      <c r="D49" s="352">
        <v>31.4</v>
      </c>
      <c r="E49" s="352">
        <v>15.8</v>
      </c>
      <c r="F49" s="352">
        <v>32.1</v>
      </c>
      <c r="G49" s="352">
        <v>50</v>
      </c>
      <c r="H49" s="352">
        <v>12.8</v>
      </c>
      <c r="I49" s="352">
        <v>9.1999999999999993</v>
      </c>
      <c r="J49" s="352">
        <v>11.5</v>
      </c>
      <c r="K49" s="352">
        <v>8.6</v>
      </c>
      <c r="M49" s="306" t="s">
        <v>9</v>
      </c>
      <c r="N49" s="308">
        <f t="shared" si="13"/>
        <v>-2.093796610119655</v>
      </c>
      <c r="O49" s="308">
        <f t="shared" si="14"/>
        <v>1.8797259124484624</v>
      </c>
      <c r="P49" s="308">
        <f t="shared" si="15"/>
        <v>1.1565261055031777</v>
      </c>
      <c r="Q49" s="308">
        <f t="shared" si="16"/>
        <v>-0.76681282705253939</v>
      </c>
      <c r="R49" s="308">
        <f t="shared" si="17"/>
        <v>1.2466169417560746</v>
      </c>
      <c r="S49" s="308">
        <f t="shared" si="18"/>
        <v>3.3214228770058227</v>
      </c>
      <c r="T49" s="308">
        <f t="shared" si="19"/>
        <v>-0.72438835036629745</v>
      </c>
      <c r="U49" s="308">
        <f t="shared" si="20"/>
        <v>-1.0856342185705703</v>
      </c>
      <c r="V49" s="308">
        <f t="shared" si="21"/>
        <v>-0.93889614079033656</v>
      </c>
      <c r="W49" s="308">
        <f t="shared" si="22"/>
        <v>-1.3508668022771764</v>
      </c>
    </row>
    <row r="50" spans="1:23">
      <c r="A50" s="306" t="s">
        <v>32</v>
      </c>
      <c r="B50" s="352">
        <v>7.1</v>
      </c>
      <c r="C50" s="352">
        <v>9.1</v>
      </c>
      <c r="D50" s="352">
        <v>8.6999999999999993</v>
      </c>
      <c r="E50" s="352">
        <v>4.5</v>
      </c>
      <c r="F50" s="352">
        <v>5.2</v>
      </c>
      <c r="G50" s="352">
        <v>5.3</v>
      </c>
      <c r="H50" s="352">
        <v>4</v>
      </c>
      <c r="I50" s="352">
        <v>5.4</v>
      </c>
      <c r="J50" s="352">
        <v>2.8</v>
      </c>
      <c r="K50" s="353" t="s">
        <v>69</v>
      </c>
      <c r="M50" s="306" t="s">
        <v>32</v>
      </c>
      <c r="N50" s="308">
        <f t="shared" si="13"/>
        <v>-2.1065129642105478</v>
      </c>
      <c r="O50" s="308">
        <f t="shared" si="14"/>
        <v>-1.9423192445740527</v>
      </c>
      <c r="P50" s="308">
        <f t="shared" si="15"/>
        <v>-1.8280416842353391</v>
      </c>
      <c r="Q50" s="308">
        <f t="shared" si="16"/>
        <v>-2.0501622156083812</v>
      </c>
      <c r="R50" s="308">
        <f t="shared" si="17"/>
        <v>-1.6239176975917555</v>
      </c>
      <c r="S50" s="308">
        <f t="shared" si="18"/>
        <v>-1.6505815158425057</v>
      </c>
      <c r="T50" s="308">
        <f t="shared" si="19"/>
        <v>-1.7621167778677835</v>
      </c>
      <c r="U50" s="308">
        <f t="shared" si="20"/>
        <v>-1.5179376648875937</v>
      </c>
      <c r="V50" s="308">
        <f t="shared" si="21"/>
        <v>-2.025945094671163</v>
      </c>
      <c r="W50" s="308" t="e">
        <f t="shared" si="22"/>
        <v>#VALUE!</v>
      </c>
    </row>
    <row r="51" spans="1:23">
      <c r="A51" s="306" t="s">
        <v>30</v>
      </c>
      <c r="B51" s="352">
        <v>20.399999999999999</v>
      </c>
      <c r="C51" s="352">
        <v>29.5</v>
      </c>
      <c r="D51" s="352">
        <v>28.3</v>
      </c>
      <c r="E51" s="352">
        <v>28.6</v>
      </c>
      <c r="F51" s="352">
        <v>27.7</v>
      </c>
      <c r="G51" s="352">
        <v>27.9</v>
      </c>
      <c r="H51" s="352">
        <v>22.7</v>
      </c>
      <c r="I51" s="352">
        <v>35.6</v>
      </c>
      <c r="J51" s="352">
        <v>24.9</v>
      </c>
      <c r="K51" s="352">
        <v>20.2</v>
      </c>
      <c r="M51" s="306" t="s">
        <v>30</v>
      </c>
      <c r="N51" s="308">
        <f t="shared" si="13"/>
        <v>-0.41523787012183766</v>
      </c>
      <c r="O51" s="308">
        <f t="shared" si="14"/>
        <v>0.70971208887014148</v>
      </c>
      <c r="P51" s="308">
        <f t="shared" si="15"/>
        <v>0.7489419580058474</v>
      </c>
      <c r="Q51" s="308">
        <f t="shared" si="16"/>
        <v>0.68689267502841422</v>
      </c>
      <c r="R51" s="308">
        <f t="shared" si="17"/>
        <v>0.77708711227167104</v>
      </c>
      <c r="S51" s="308">
        <f t="shared" si="18"/>
        <v>0.86322831141414336</v>
      </c>
      <c r="T51" s="308">
        <f t="shared" si="19"/>
        <v>0.44305613057287424</v>
      </c>
      <c r="U51" s="308">
        <f t="shared" si="20"/>
        <v>1.9177370926845412</v>
      </c>
      <c r="V51" s="308">
        <f t="shared" si="21"/>
        <v>0.73540914449737327</v>
      </c>
      <c r="W51" s="308">
        <f t="shared" si="22"/>
        <v>0.28521781672209462</v>
      </c>
    </row>
    <row r="52" spans="1:23">
      <c r="A52" s="306" t="s">
        <v>10</v>
      </c>
      <c r="B52" s="352">
        <v>14.1</v>
      </c>
      <c r="C52" s="352">
        <v>14.1</v>
      </c>
      <c r="D52" s="352">
        <v>10.199999999999999</v>
      </c>
      <c r="E52" s="352">
        <v>9.6999999999999993</v>
      </c>
      <c r="F52" s="352">
        <v>9.3000000000000007</v>
      </c>
      <c r="G52" s="352">
        <v>8.6</v>
      </c>
      <c r="H52" s="352">
        <v>7.4</v>
      </c>
      <c r="I52" s="352">
        <v>7</v>
      </c>
      <c r="J52" s="352">
        <v>6.7</v>
      </c>
      <c r="K52" s="352">
        <v>9.3000000000000007</v>
      </c>
      <c r="M52" s="306" t="s">
        <v>10</v>
      </c>
      <c r="N52" s="308">
        <f t="shared" si="13"/>
        <v>-1.2163681778480686</v>
      </c>
      <c r="O52" s="308">
        <f t="shared" si="14"/>
        <v>-1.2923115648083188</v>
      </c>
      <c r="P52" s="308">
        <f t="shared" si="15"/>
        <v>-1.6308235483495341</v>
      </c>
      <c r="Q52" s="308">
        <f t="shared" si="16"/>
        <v>-1.459594355387994</v>
      </c>
      <c r="R52" s="308">
        <f t="shared" si="17"/>
        <v>-1.1864012655721976</v>
      </c>
      <c r="S52" s="308">
        <f t="shared" si="18"/>
        <v>-1.283520788853703</v>
      </c>
      <c r="T52" s="308">
        <f t="shared" si="19"/>
        <v>-1.3611762490603911</v>
      </c>
      <c r="U52" s="308">
        <f t="shared" si="20"/>
        <v>-1.3359151611751627</v>
      </c>
      <c r="V52" s="308">
        <f t="shared" si="21"/>
        <v>-1.5386472877590687</v>
      </c>
      <c r="W52" s="308">
        <f t="shared" si="22"/>
        <v>-1.2521375580272203</v>
      </c>
    </row>
    <row r="53" spans="1:23">
      <c r="A53" s="306" t="s">
        <v>11</v>
      </c>
      <c r="B53" s="352">
        <v>10.5</v>
      </c>
      <c r="C53" s="352">
        <v>11.9</v>
      </c>
      <c r="D53" s="352">
        <v>10.9</v>
      </c>
      <c r="E53" s="352">
        <v>9.5</v>
      </c>
      <c r="F53" s="352">
        <v>8.6</v>
      </c>
      <c r="G53" s="352">
        <v>8.6999999999999993</v>
      </c>
      <c r="H53" s="352">
        <v>10.5</v>
      </c>
      <c r="I53" s="352">
        <v>9.6</v>
      </c>
      <c r="J53" s="352">
        <v>10</v>
      </c>
      <c r="K53" s="352">
        <v>10.1</v>
      </c>
      <c r="M53" s="306" t="s">
        <v>11</v>
      </c>
      <c r="N53" s="308">
        <f t="shared" si="13"/>
        <v>-1.6741569251202004</v>
      </c>
      <c r="O53" s="308">
        <f t="shared" si="14"/>
        <v>-1.5783149439052415</v>
      </c>
      <c r="P53" s="308">
        <f t="shared" si="15"/>
        <v>-1.5387884182694915</v>
      </c>
      <c r="Q53" s="308">
        <f t="shared" si="16"/>
        <v>-1.4823085038580086</v>
      </c>
      <c r="R53" s="308">
        <f t="shared" si="17"/>
        <v>-1.2610991929901709</v>
      </c>
      <c r="S53" s="308">
        <f t="shared" si="18"/>
        <v>-1.2723977365207091</v>
      </c>
      <c r="T53" s="308">
        <f t="shared" si="19"/>
        <v>-0.99561282573600418</v>
      </c>
      <c r="U53" s="308">
        <f t="shared" si="20"/>
        <v>-1.0401285926424624</v>
      </c>
      <c r="V53" s="308">
        <f t="shared" si="21"/>
        <v>-1.1263183742180654</v>
      </c>
      <c r="W53" s="308">
        <f t="shared" si="22"/>
        <v>-1.1393041360272707</v>
      </c>
    </row>
    <row r="54" spans="1:23">
      <c r="A54" s="306" t="s">
        <v>46</v>
      </c>
      <c r="B54" s="353" t="s">
        <v>69</v>
      </c>
      <c r="C54" s="353" t="s">
        <v>69</v>
      </c>
      <c r="D54" s="353" t="s">
        <v>69</v>
      </c>
      <c r="E54" s="353" t="s">
        <v>69</v>
      </c>
      <c r="F54" s="352">
        <v>12.2</v>
      </c>
      <c r="G54" s="352">
        <v>9</v>
      </c>
      <c r="H54" s="352">
        <v>7.8</v>
      </c>
      <c r="I54" s="352">
        <v>4.8</v>
      </c>
      <c r="J54" s="352">
        <v>4.5</v>
      </c>
      <c r="K54" s="352">
        <v>4.9000000000000004</v>
      </c>
      <c r="M54" s="306" t="s">
        <v>46</v>
      </c>
      <c r="N54" s="308"/>
      <c r="O54" s="308"/>
      <c r="P54" s="308"/>
      <c r="Q54" s="308"/>
      <c r="R54" s="308">
        <f t="shared" si="17"/>
        <v>-0.87693842341202277</v>
      </c>
      <c r="S54" s="308">
        <f t="shared" si="18"/>
        <v>-1.2390285795217268</v>
      </c>
      <c r="T54" s="308">
        <f t="shared" si="19"/>
        <v>-1.3140067750830509</v>
      </c>
      <c r="U54" s="308">
        <f t="shared" si="20"/>
        <v>-1.5861961037797554</v>
      </c>
      <c r="V54" s="308">
        <f t="shared" si="21"/>
        <v>-1.8135332301197373</v>
      </c>
      <c r="W54" s="308">
        <f t="shared" si="22"/>
        <v>-1.8727213790269437</v>
      </c>
    </row>
    <row r="55" spans="1:23">
      <c r="A55" s="306" t="s">
        <v>12</v>
      </c>
      <c r="B55" s="352">
        <v>14.7</v>
      </c>
      <c r="C55" s="352">
        <v>15.1</v>
      </c>
      <c r="D55" s="352">
        <v>13.7</v>
      </c>
      <c r="E55" s="352">
        <v>14.9</v>
      </c>
      <c r="F55" s="352">
        <v>12.1</v>
      </c>
      <c r="G55" s="352">
        <v>13.7</v>
      </c>
      <c r="H55" s="352">
        <v>12.5</v>
      </c>
      <c r="I55" s="352">
        <v>13</v>
      </c>
      <c r="J55" s="352">
        <v>14.9</v>
      </c>
      <c r="K55" s="352">
        <v>12.9</v>
      </c>
      <c r="M55" s="306" t="s">
        <v>12</v>
      </c>
      <c r="N55" s="308">
        <f t="shared" ref="N55:N65" si="23">(B55-B$35)/B$36</f>
        <v>-1.1400700533027133</v>
      </c>
      <c r="O55" s="308">
        <f t="shared" ref="O55:O71" si="24">(C55-C$35)/C$36</f>
        <v>-1.162310028855172</v>
      </c>
      <c r="P55" s="308">
        <f t="shared" ref="P55:P71" si="25">(D55-D$35)/D$36</f>
        <v>-1.1706478979493222</v>
      </c>
      <c r="Q55" s="308">
        <f t="shared" ref="Q55:Q71" si="26">(E55-E$35)/E$36</f>
        <v>-0.86902649516760644</v>
      </c>
      <c r="R55" s="308">
        <f t="shared" si="17"/>
        <v>-0.88760955590030466</v>
      </c>
      <c r="S55" s="308">
        <f t="shared" si="18"/>
        <v>-0.71624511987100792</v>
      </c>
      <c r="T55" s="308">
        <f t="shared" si="19"/>
        <v>-0.75976545584930277</v>
      </c>
      <c r="U55" s="308">
        <f t="shared" si="20"/>
        <v>-0.65333077225354663</v>
      </c>
      <c r="V55" s="308">
        <f t="shared" si="21"/>
        <v>-0.51407241168748474</v>
      </c>
      <c r="W55" s="308">
        <f t="shared" si="22"/>
        <v>-0.74438715902744645</v>
      </c>
    </row>
    <row r="56" spans="1:23">
      <c r="A56" s="306" t="s">
        <v>13</v>
      </c>
      <c r="B56" s="352">
        <v>25.7</v>
      </c>
      <c r="C56" s="352">
        <v>23.7</v>
      </c>
      <c r="D56" s="352">
        <v>18.8</v>
      </c>
      <c r="E56" s="352">
        <v>23.7</v>
      </c>
      <c r="F56" s="352">
        <v>17.899999999999999</v>
      </c>
      <c r="G56" s="352">
        <v>25.1</v>
      </c>
      <c r="H56" s="352">
        <v>16.100000000000001</v>
      </c>
      <c r="I56" s="352">
        <v>19.399999999999999</v>
      </c>
      <c r="J56" s="352">
        <v>16</v>
      </c>
      <c r="K56" s="352">
        <v>13.6</v>
      </c>
      <c r="M56" s="306" t="s">
        <v>13</v>
      </c>
      <c r="N56" s="308">
        <f t="shared" si="23"/>
        <v>0.25872889669546789</v>
      </c>
      <c r="O56" s="308">
        <f t="shared" si="24"/>
        <v>-4.429681965810988E-2</v>
      </c>
      <c r="P56" s="308">
        <f t="shared" si="25"/>
        <v>-0.50010623593758474</v>
      </c>
      <c r="Q56" s="308">
        <f t="shared" si="26"/>
        <v>0.13039603751304896</v>
      </c>
      <c r="R56" s="308">
        <f t="shared" si="17"/>
        <v>-0.26868387157995482</v>
      </c>
      <c r="S56" s="308">
        <f t="shared" si="18"/>
        <v>0.55178284609031103</v>
      </c>
      <c r="T56" s="308">
        <f t="shared" si="19"/>
        <v>-0.33524019005324007</v>
      </c>
      <c r="U56" s="308">
        <f t="shared" si="20"/>
        <v>7.4759242596177153E-2</v>
      </c>
      <c r="V56" s="308">
        <f t="shared" si="21"/>
        <v>-0.37662944050715036</v>
      </c>
      <c r="W56" s="308">
        <f t="shared" si="22"/>
        <v>-0.64565791477749057</v>
      </c>
    </row>
    <row r="57" spans="1:23">
      <c r="A57" s="306" t="s">
        <v>14</v>
      </c>
      <c r="B57" s="352">
        <v>0.3</v>
      </c>
      <c r="C57" s="352">
        <v>16</v>
      </c>
      <c r="D57" s="352">
        <v>25.2</v>
      </c>
      <c r="E57" s="352">
        <v>16.399999999999999</v>
      </c>
      <c r="F57" s="352">
        <v>8.1999999999999993</v>
      </c>
      <c r="G57" s="352">
        <v>1.6</v>
      </c>
      <c r="H57" s="352">
        <v>18</v>
      </c>
      <c r="I57" s="352">
        <v>14.5</v>
      </c>
      <c r="J57" s="352">
        <v>17.899999999999999</v>
      </c>
      <c r="K57" s="352">
        <v>13.6</v>
      </c>
      <c r="M57" s="306" t="s">
        <v>14</v>
      </c>
      <c r="N57" s="308">
        <f t="shared" si="23"/>
        <v>-2.9712250423912412</v>
      </c>
      <c r="O57" s="308">
        <f t="shared" si="24"/>
        <v>-1.04530864649734</v>
      </c>
      <c r="P57" s="308">
        <f t="shared" si="25"/>
        <v>0.34135781050851671</v>
      </c>
      <c r="Q57" s="308">
        <f t="shared" si="26"/>
        <v>-0.69867038164249484</v>
      </c>
      <c r="R57" s="308">
        <f t="shared" si="17"/>
        <v>-1.3037837229432987</v>
      </c>
      <c r="S57" s="308">
        <f t="shared" si="18"/>
        <v>-2.0621344521632845</v>
      </c>
      <c r="T57" s="308">
        <f t="shared" si="19"/>
        <v>-0.11118518866087396</v>
      </c>
      <c r="U57" s="308">
        <f t="shared" si="20"/>
        <v>-0.48268467502314255</v>
      </c>
      <c r="V57" s="308">
        <f t="shared" si="21"/>
        <v>-0.13922794483202747</v>
      </c>
      <c r="W57" s="308">
        <f t="shared" si="22"/>
        <v>-0.64565791477749057</v>
      </c>
    </row>
    <row r="58" spans="1:23">
      <c r="A58" s="306" t="s">
        <v>15</v>
      </c>
      <c r="B58" s="353" t="s">
        <v>69</v>
      </c>
      <c r="C58" s="353" t="s">
        <v>69</v>
      </c>
      <c r="D58" s="353" t="s">
        <v>69</v>
      </c>
      <c r="E58" s="353" t="s">
        <v>69</v>
      </c>
      <c r="F58" s="353" t="s">
        <v>69</v>
      </c>
      <c r="G58" s="353" t="s">
        <v>69</v>
      </c>
      <c r="H58" s="352">
        <v>11.9</v>
      </c>
      <c r="I58" s="352">
        <v>11.9</v>
      </c>
      <c r="J58" s="352">
        <v>12.9</v>
      </c>
      <c r="K58" s="352">
        <v>0.5</v>
      </c>
      <c r="M58" s="306" t="s">
        <v>15</v>
      </c>
      <c r="N58" s="308" t="e">
        <f t="shared" si="23"/>
        <v>#VALUE!</v>
      </c>
      <c r="O58" s="308" t="e">
        <f t="shared" si="24"/>
        <v>#VALUE!</v>
      </c>
      <c r="P58" s="308" t="e">
        <f t="shared" si="25"/>
        <v>#VALUE!</v>
      </c>
      <c r="Q58" s="308" t="e">
        <f t="shared" si="26"/>
        <v>#VALUE!</v>
      </c>
      <c r="R58" s="308" t="e">
        <f t="shared" si="17"/>
        <v>#VALUE!</v>
      </c>
      <c r="S58" s="308" t="e">
        <f t="shared" si="18"/>
        <v>#VALUE!</v>
      </c>
      <c r="T58" s="308">
        <f t="shared" si="19"/>
        <v>-0.83051966681531308</v>
      </c>
      <c r="U58" s="308">
        <f t="shared" si="20"/>
        <v>-0.77847124355584285</v>
      </c>
      <c r="V58" s="308">
        <f t="shared" si="21"/>
        <v>-0.76396872292445639</v>
      </c>
      <c r="W58" s="308">
        <f t="shared" si="22"/>
        <v>-2.4933052000266671</v>
      </c>
    </row>
    <row r="59" spans="1:23">
      <c r="A59" s="306" t="s">
        <v>16</v>
      </c>
      <c r="B59" s="352">
        <v>13.7</v>
      </c>
      <c r="C59" s="352">
        <v>14.7</v>
      </c>
      <c r="D59" s="352">
        <v>12.5</v>
      </c>
      <c r="E59" s="352">
        <v>14</v>
      </c>
      <c r="F59" s="352">
        <v>8.9</v>
      </c>
      <c r="G59" s="352">
        <v>8.4</v>
      </c>
      <c r="H59" s="352">
        <v>20.7</v>
      </c>
      <c r="I59" s="352">
        <v>19.3</v>
      </c>
      <c r="J59" s="352">
        <v>20.7</v>
      </c>
      <c r="K59" s="352">
        <v>23</v>
      </c>
      <c r="M59" s="306" t="s">
        <v>16</v>
      </c>
      <c r="N59" s="308">
        <f t="shared" si="23"/>
        <v>-1.2672335942116388</v>
      </c>
      <c r="O59" s="308">
        <f t="shared" si="24"/>
        <v>-1.2143106432364308</v>
      </c>
      <c r="P59" s="308">
        <f t="shared" si="25"/>
        <v>-1.3284224066579662</v>
      </c>
      <c r="Q59" s="308">
        <f t="shared" si="26"/>
        <v>-0.97124016328267349</v>
      </c>
      <c r="R59" s="308">
        <f t="shared" si="17"/>
        <v>-1.2290857955253252</v>
      </c>
      <c r="S59" s="308">
        <f t="shared" si="18"/>
        <v>-1.3057668935196911</v>
      </c>
      <c r="T59" s="308">
        <f t="shared" si="19"/>
        <v>0.20720876068617283</v>
      </c>
      <c r="U59" s="308">
        <f t="shared" si="20"/>
        <v>6.3382836114150451E-2</v>
      </c>
      <c r="V59" s="308">
        <f t="shared" si="21"/>
        <v>0.21062689089973294</v>
      </c>
      <c r="W59" s="308">
        <f t="shared" si="22"/>
        <v>0.68013479372191876</v>
      </c>
    </row>
    <row r="60" spans="1:23">
      <c r="A60" s="306" t="s">
        <v>17</v>
      </c>
      <c r="B60" s="352">
        <v>12.6</v>
      </c>
      <c r="C60" s="352">
        <v>14.1</v>
      </c>
      <c r="D60" s="352">
        <v>10.199999999999999</v>
      </c>
      <c r="E60" s="352">
        <v>12.1</v>
      </c>
      <c r="F60" s="352">
        <v>10.4</v>
      </c>
      <c r="G60" s="352">
        <v>11.8</v>
      </c>
      <c r="H60" s="352">
        <v>14.2</v>
      </c>
      <c r="I60" s="352">
        <v>16.2</v>
      </c>
      <c r="J60" s="352">
        <v>14.8</v>
      </c>
      <c r="K60" s="352">
        <v>17.2</v>
      </c>
      <c r="M60" s="306" t="s">
        <v>17</v>
      </c>
      <c r="N60" s="308">
        <f t="shared" si="23"/>
        <v>-1.407113489211457</v>
      </c>
      <c r="O60" s="308">
        <f t="shared" si="24"/>
        <v>-1.2923115648083188</v>
      </c>
      <c r="P60" s="308">
        <f t="shared" si="25"/>
        <v>-1.6308235483495341</v>
      </c>
      <c r="Q60" s="308">
        <f t="shared" si="26"/>
        <v>-1.1870245737478151</v>
      </c>
      <c r="R60" s="308">
        <f t="shared" si="17"/>
        <v>-1.0690188082010967</v>
      </c>
      <c r="S60" s="308">
        <f t="shared" si="18"/>
        <v>-0.92758311419789419</v>
      </c>
      <c r="T60" s="308">
        <f t="shared" si="19"/>
        <v>-0.55929519144560669</v>
      </c>
      <c r="U60" s="308">
        <f t="shared" si="20"/>
        <v>-0.28928576482868473</v>
      </c>
      <c r="V60" s="308">
        <f t="shared" si="21"/>
        <v>-0.52656722724933325</v>
      </c>
      <c r="W60" s="308">
        <f t="shared" si="22"/>
        <v>-0.13790751577771684</v>
      </c>
    </row>
    <row r="61" spans="1:23">
      <c r="A61" s="306" t="s">
        <v>18</v>
      </c>
      <c r="B61" s="352">
        <v>27.1</v>
      </c>
      <c r="C61" s="352">
        <v>16.7</v>
      </c>
      <c r="D61" s="352">
        <v>19.899999999999999</v>
      </c>
      <c r="E61" s="352">
        <v>24.3</v>
      </c>
      <c r="F61" s="352">
        <v>22.9</v>
      </c>
      <c r="G61" s="352">
        <v>26.4</v>
      </c>
      <c r="H61" s="352">
        <v>22.3</v>
      </c>
      <c r="I61" s="352">
        <v>20.8</v>
      </c>
      <c r="J61" s="352">
        <v>18.899999999999999</v>
      </c>
      <c r="K61" s="352">
        <v>17.8</v>
      </c>
      <c r="M61" s="306" t="s">
        <v>18</v>
      </c>
      <c r="N61" s="308">
        <f t="shared" si="23"/>
        <v>0.4367578539679639</v>
      </c>
      <c r="O61" s="308">
        <f t="shared" si="24"/>
        <v>-0.95430757133013722</v>
      </c>
      <c r="P61" s="308">
        <f t="shared" si="25"/>
        <v>-0.3554796029546613</v>
      </c>
      <c r="Q61" s="308">
        <f t="shared" si="26"/>
        <v>0.19853848292309381</v>
      </c>
      <c r="R61" s="308">
        <f t="shared" si="17"/>
        <v>0.26487275283413997</v>
      </c>
      <c r="S61" s="308">
        <f t="shared" si="18"/>
        <v>0.69638252641923304</v>
      </c>
      <c r="T61" s="308">
        <f t="shared" si="19"/>
        <v>0.39588665659553413</v>
      </c>
      <c r="U61" s="308">
        <f t="shared" si="20"/>
        <v>0.23402893334455449</v>
      </c>
      <c r="V61" s="308">
        <f t="shared" si="21"/>
        <v>-1.427978921354163E-2</v>
      </c>
      <c r="W61" s="308">
        <f t="shared" si="22"/>
        <v>-5.328244927775435E-2</v>
      </c>
    </row>
    <row r="62" spans="1:23">
      <c r="A62" s="306" t="s">
        <v>19</v>
      </c>
      <c r="B62" s="352">
        <v>11</v>
      </c>
      <c r="C62" s="352">
        <v>9.4</v>
      </c>
      <c r="D62" s="352">
        <v>9.8000000000000007</v>
      </c>
      <c r="E62" s="352">
        <v>11.1</v>
      </c>
      <c r="F62" s="352">
        <v>8.6999999999999993</v>
      </c>
      <c r="G62" s="352">
        <v>9.9</v>
      </c>
      <c r="H62" s="352">
        <v>10.6</v>
      </c>
      <c r="I62" s="352">
        <v>10.9</v>
      </c>
      <c r="J62" s="352">
        <v>11.8</v>
      </c>
      <c r="K62" s="352">
        <v>10.3</v>
      </c>
      <c r="M62" s="306" t="s">
        <v>19</v>
      </c>
      <c r="N62" s="308">
        <f t="shared" si="23"/>
        <v>-1.6105751546657376</v>
      </c>
      <c r="O62" s="308">
        <f t="shared" si="24"/>
        <v>-1.9033187837881085</v>
      </c>
      <c r="P62" s="308">
        <f t="shared" si="25"/>
        <v>-1.6834150512524153</v>
      </c>
      <c r="Q62" s="308">
        <f t="shared" si="26"/>
        <v>-1.3005953160978896</v>
      </c>
      <c r="R62" s="308">
        <f t="shared" si="17"/>
        <v>-1.2504280605018891</v>
      </c>
      <c r="S62" s="308">
        <f t="shared" si="18"/>
        <v>-1.1389211085247808</v>
      </c>
      <c r="T62" s="308">
        <f t="shared" si="19"/>
        <v>-0.98382045724166911</v>
      </c>
      <c r="U62" s="308">
        <f t="shared" si="20"/>
        <v>-0.8922353083761122</v>
      </c>
      <c r="V62" s="308">
        <f t="shared" si="21"/>
        <v>-0.90141169410479072</v>
      </c>
      <c r="W62" s="308">
        <f t="shared" si="22"/>
        <v>-1.111095780527283</v>
      </c>
    </row>
    <row r="63" spans="1:23">
      <c r="A63" s="306" t="s">
        <v>20</v>
      </c>
      <c r="B63" s="352">
        <v>6.5</v>
      </c>
      <c r="C63" s="352">
        <v>7.1</v>
      </c>
      <c r="D63" s="352">
        <v>7.1</v>
      </c>
      <c r="E63" s="352">
        <v>9.4</v>
      </c>
      <c r="F63" s="352">
        <v>8.4</v>
      </c>
      <c r="G63" s="352">
        <v>10.199999999999999</v>
      </c>
      <c r="H63" s="352">
        <v>11.2</v>
      </c>
      <c r="I63" s="352">
        <v>11.3</v>
      </c>
      <c r="J63" s="352">
        <v>8.9</v>
      </c>
      <c r="K63" s="352">
        <v>10.3</v>
      </c>
      <c r="M63" s="306" t="s">
        <v>20</v>
      </c>
      <c r="N63" s="308">
        <f t="shared" si="23"/>
        <v>-2.1828110887559027</v>
      </c>
      <c r="O63" s="308">
        <f t="shared" si="24"/>
        <v>-2.202322316480346</v>
      </c>
      <c r="P63" s="308">
        <f t="shared" si="25"/>
        <v>-2.0384076958468644</v>
      </c>
      <c r="Q63" s="308">
        <f t="shared" si="26"/>
        <v>-1.4936655780930161</v>
      </c>
      <c r="R63" s="308">
        <f t="shared" si="17"/>
        <v>-1.2824414579667347</v>
      </c>
      <c r="S63" s="308">
        <f t="shared" si="18"/>
        <v>-1.1055519515257988</v>
      </c>
      <c r="T63" s="308">
        <f t="shared" si="19"/>
        <v>-0.91306624627565869</v>
      </c>
      <c r="U63" s="308">
        <f t="shared" si="20"/>
        <v>-0.84672968244800439</v>
      </c>
      <c r="V63" s="308">
        <f t="shared" si="21"/>
        <v>-1.2637613453983996</v>
      </c>
      <c r="W63" s="308">
        <f t="shared" si="22"/>
        <v>-1.111095780527283</v>
      </c>
    </row>
    <row r="64" spans="1:23">
      <c r="A64" s="306" t="s">
        <v>21</v>
      </c>
      <c r="B64" s="352">
        <v>11.2</v>
      </c>
      <c r="C64" s="352">
        <v>11</v>
      </c>
      <c r="D64" s="352">
        <v>8</v>
      </c>
      <c r="E64" s="352">
        <v>8.1</v>
      </c>
      <c r="F64" s="352">
        <v>7.7</v>
      </c>
      <c r="G64" s="352">
        <v>8</v>
      </c>
      <c r="H64" s="352">
        <v>12.6</v>
      </c>
      <c r="I64" s="352">
        <v>11.9</v>
      </c>
      <c r="J64" s="352">
        <v>13.2</v>
      </c>
      <c r="K64" s="352">
        <v>11.8</v>
      </c>
      <c r="M64" s="306" t="s">
        <v>21</v>
      </c>
      <c r="N64" s="308">
        <f t="shared" si="23"/>
        <v>-1.5851424464839527</v>
      </c>
      <c r="O64" s="308">
        <f t="shared" si="24"/>
        <v>-1.6953163262630737</v>
      </c>
      <c r="P64" s="308">
        <f t="shared" si="25"/>
        <v>-1.9200768143153815</v>
      </c>
      <c r="Q64" s="308">
        <f t="shared" si="26"/>
        <v>-1.641307543148113</v>
      </c>
      <c r="R64" s="308">
        <f t="shared" si="17"/>
        <v>-1.357139385384708</v>
      </c>
      <c r="S64" s="308">
        <f t="shared" si="18"/>
        <v>-1.3502591028516673</v>
      </c>
      <c r="T64" s="308">
        <f t="shared" si="19"/>
        <v>-0.7479730873549677</v>
      </c>
      <c r="U64" s="308">
        <f t="shared" si="20"/>
        <v>-0.77847124355584285</v>
      </c>
      <c r="V64" s="308">
        <f t="shared" si="21"/>
        <v>-0.72648427623891076</v>
      </c>
      <c r="W64" s="308">
        <f t="shared" si="22"/>
        <v>-0.89953311427737725</v>
      </c>
    </row>
    <row r="65" spans="1:23">
      <c r="A65" s="306" t="s">
        <v>38</v>
      </c>
      <c r="B65" s="352">
        <v>15.3</v>
      </c>
      <c r="C65" s="352">
        <v>18.8</v>
      </c>
      <c r="D65" s="352">
        <v>12.2</v>
      </c>
      <c r="E65" s="352">
        <v>13</v>
      </c>
      <c r="F65" s="352">
        <v>11.4</v>
      </c>
      <c r="G65" s="352">
        <v>11.6</v>
      </c>
      <c r="H65" s="352">
        <v>13</v>
      </c>
      <c r="I65" s="352">
        <v>13.8</v>
      </c>
      <c r="J65" s="352">
        <v>12.7</v>
      </c>
      <c r="K65" s="352">
        <v>15.1</v>
      </c>
      <c r="M65" s="306" t="s">
        <v>38</v>
      </c>
      <c r="N65" s="308">
        <f t="shared" si="23"/>
        <v>-1.0637719287573577</v>
      </c>
      <c r="O65" s="308">
        <f t="shared" si="24"/>
        <v>-0.68130434582852883</v>
      </c>
      <c r="P65" s="308">
        <f t="shared" si="25"/>
        <v>-1.3678660338351272</v>
      </c>
      <c r="Q65" s="308">
        <f t="shared" si="26"/>
        <v>-1.084810905632748</v>
      </c>
      <c r="R65" s="308">
        <f t="shared" si="17"/>
        <v>-0.96230748331827787</v>
      </c>
      <c r="S65" s="308">
        <f t="shared" si="18"/>
        <v>-0.94982921886388239</v>
      </c>
      <c r="T65" s="308">
        <f t="shared" si="19"/>
        <v>-0.70080361337762742</v>
      </c>
      <c r="U65" s="308">
        <f t="shared" si="20"/>
        <v>-0.56231952039733102</v>
      </c>
      <c r="V65" s="308">
        <f t="shared" si="21"/>
        <v>-0.78895835404815362</v>
      </c>
      <c r="W65" s="308">
        <f t="shared" si="22"/>
        <v>-0.4340952485275848</v>
      </c>
    </row>
    <row r="66" spans="1:23">
      <c r="A66" s="306" t="s">
        <v>22</v>
      </c>
      <c r="B66" s="353" t="s">
        <v>69</v>
      </c>
      <c r="C66" s="352">
        <v>29.2</v>
      </c>
      <c r="D66" s="352">
        <v>20</v>
      </c>
      <c r="E66" s="352">
        <v>28</v>
      </c>
      <c r="F66" s="352">
        <v>10.199999999999999</v>
      </c>
      <c r="G66" s="352">
        <v>6.7</v>
      </c>
      <c r="H66" s="352">
        <v>18.7</v>
      </c>
      <c r="I66" s="352">
        <v>16.8</v>
      </c>
      <c r="J66" s="352">
        <v>18</v>
      </c>
      <c r="K66" s="352">
        <v>18.3</v>
      </c>
      <c r="M66" s="306" t="s">
        <v>22</v>
      </c>
      <c r="N66" s="308"/>
      <c r="O66" s="308">
        <f t="shared" si="24"/>
        <v>0.67071162808419738</v>
      </c>
      <c r="P66" s="308">
        <f t="shared" si="25"/>
        <v>-0.34233172722894079</v>
      </c>
      <c r="Q66" s="308">
        <f t="shared" si="26"/>
        <v>0.61875022961836934</v>
      </c>
      <c r="R66" s="308">
        <f t="shared" si="17"/>
        <v>-1.0903610731776607</v>
      </c>
      <c r="S66" s="308">
        <f t="shared" si="18"/>
        <v>-1.4948587831805895</v>
      </c>
      <c r="T66" s="308">
        <f t="shared" si="19"/>
        <v>-2.8638609200528551E-2</v>
      </c>
      <c r="U66" s="308">
        <f t="shared" si="20"/>
        <v>-0.22102732593652294</v>
      </c>
      <c r="V66" s="308">
        <f t="shared" si="21"/>
        <v>-0.12673312927017868</v>
      </c>
      <c r="W66" s="308">
        <f t="shared" si="22"/>
        <v>1.7238439472214231E-2</v>
      </c>
    </row>
    <row r="67" spans="1:23">
      <c r="A67" s="306" t="s">
        <v>23</v>
      </c>
      <c r="B67" s="352">
        <v>23.2</v>
      </c>
      <c r="C67" s="352">
        <v>22</v>
      </c>
      <c r="D67" s="352">
        <v>24.8</v>
      </c>
      <c r="E67" s="352">
        <v>23.6</v>
      </c>
      <c r="F67" s="352">
        <v>19.899999999999999</v>
      </c>
      <c r="G67" s="352">
        <v>21.5</v>
      </c>
      <c r="H67" s="352">
        <v>17.2</v>
      </c>
      <c r="I67" s="352">
        <v>17.7</v>
      </c>
      <c r="J67" s="352">
        <v>17.899999999999999</v>
      </c>
      <c r="K67" s="352">
        <v>19.100000000000001</v>
      </c>
      <c r="M67" s="306" t="s">
        <v>23</v>
      </c>
      <c r="N67" s="308">
        <f t="shared" ref="N67:N71" si="27">(B67-B$35)/B$36</f>
        <v>-5.9179955576846029E-2</v>
      </c>
      <c r="O67" s="308">
        <f t="shared" si="24"/>
        <v>-0.2652994307784593</v>
      </c>
      <c r="P67" s="308">
        <f t="shared" si="25"/>
        <v>0.28876630760563554</v>
      </c>
      <c r="Q67" s="308">
        <f t="shared" si="26"/>
        <v>0.11903896327804175</v>
      </c>
      <c r="R67" s="308">
        <f t="shared" si="17"/>
        <v>-5.5261221814316905E-2</v>
      </c>
      <c r="S67" s="308">
        <f t="shared" si="18"/>
        <v>0.15135296210252602</v>
      </c>
      <c r="T67" s="308">
        <f t="shared" si="19"/>
        <v>-0.2055241366155546</v>
      </c>
      <c r="U67" s="308">
        <f t="shared" si="20"/>
        <v>-0.11863966759828069</v>
      </c>
      <c r="V67" s="308">
        <f t="shared" si="21"/>
        <v>-0.13922794483202747</v>
      </c>
      <c r="W67" s="308">
        <f t="shared" si="22"/>
        <v>0.13007186147216407</v>
      </c>
    </row>
    <row r="68" spans="1:23">
      <c r="A68" s="306" t="s">
        <v>24</v>
      </c>
      <c r="B68" s="352">
        <v>19.8</v>
      </c>
      <c r="C68" s="352">
        <v>17.2</v>
      </c>
      <c r="D68" s="352">
        <v>17.600000000000001</v>
      </c>
      <c r="E68" s="352">
        <v>22.2</v>
      </c>
      <c r="F68" s="352">
        <v>21.2</v>
      </c>
      <c r="G68" s="352">
        <v>18</v>
      </c>
      <c r="H68" s="352">
        <v>17.2</v>
      </c>
      <c r="I68" s="352">
        <v>17.899999999999999</v>
      </c>
      <c r="J68" s="352">
        <v>13.2</v>
      </c>
      <c r="K68" s="352">
        <v>11.5</v>
      </c>
      <c r="M68" s="306" t="s">
        <v>24</v>
      </c>
      <c r="N68" s="308">
        <f t="shared" si="27"/>
        <v>-0.49153599466719272</v>
      </c>
      <c r="O68" s="308">
        <f t="shared" si="24"/>
        <v>-0.88930680335356382</v>
      </c>
      <c r="P68" s="308">
        <f t="shared" si="25"/>
        <v>-0.6578807446462287</v>
      </c>
      <c r="Q68" s="308">
        <f t="shared" si="26"/>
        <v>-3.9960076012062772E-2</v>
      </c>
      <c r="R68" s="308">
        <f t="shared" si="17"/>
        <v>8.346350053334782E-2</v>
      </c>
      <c r="S68" s="308">
        <f t="shared" si="18"/>
        <v>-0.2379538695522648</v>
      </c>
      <c r="T68" s="308">
        <f t="shared" si="19"/>
        <v>-0.2055241366155546</v>
      </c>
      <c r="U68" s="308">
        <f t="shared" si="20"/>
        <v>-9.5886854634226901E-2</v>
      </c>
      <c r="V68" s="308">
        <f t="shared" si="21"/>
        <v>-0.72648427623891076</v>
      </c>
      <c r="W68" s="308">
        <f t="shared" si="22"/>
        <v>-0.94184564752735855</v>
      </c>
    </row>
    <row r="69" spans="1:23">
      <c r="A69" s="306" t="s">
        <v>25</v>
      </c>
      <c r="B69" s="352">
        <v>12.5</v>
      </c>
      <c r="C69" s="352">
        <v>14.5</v>
      </c>
      <c r="D69" s="352">
        <v>13.7</v>
      </c>
      <c r="E69" s="352">
        <v>9.5</v>
      </c>
      <c r="F69" s="352">
        <v>8.4</v>
      </c>
      <c r="G69" s="352">
        <v>7.5</v>
      </c>
      <c r="H69" s="352">
        <v>8.6</v>
      </c>
      <c r="I69" s="352">
        <v>8.6</v>
      </c>
      <c r="J69" s="352">
        <v>8.8000000000000007</v>
      </c>
      <c r="K69" s="352">
        <v>9.1</v>
      </c>
      <c r="M69" s="306" t="s">
        <v>25</v>
      </c>
      <c r="N69" s="308">
        <f t="shared" si="27"/>
        <v>-1.4198298433023493</v>
      </c>
      <c r="O69" s="308">
        <f t="shared" si="24"/>
        <v>-1.24031095042706</v>
      </c>
      <c r="P69" s="308">
        <f t="shared" si="25"/>
        <v>-1.1706478979493222</v>
      </c>
      <c r="Q69" s="308">
        <f t="shared" si="26"/>
        <v>-1.4823085038580086</v>
      </c>
      <c r="R69" s="308">
        <f t="shared" si="17"/>
        <v>-1.2824414579667347</v>
      </c>
      <c r="S69" s="308">
        <f t="shared" si="18"/>
        <v>-1.4058743645166374</v>
      </c>
      <c r="T69" s="308">
        <f t="shared" si="19"/>
        <v>-1.2196678271283705</v>
      </c>
      <c r="U69" s="308">
        <f t="shared" si="20"/>
        <v>-1.153892657462732</v>
      </c>
      <c r="V69" s="308">
        <f t="shared" si="21"/>
        <v>-1.2762561609602481</v>
      </c>
      <c r="W69" s="308">
        <f t="shared" si="22"/>
        <v>-1.2803459135272077</v>
      </c>
    </row>
    <row r="70" spans="1:23">
      <c r="A70" s="306" t="s">
        <v>26</v>
      </c>
      <c r="B70" s="352">
        <v>6.2</v>
      </c>
      <c r="C70" s="352">
        <v>6.5</v>
      </c>
      <c r="D70" s="352">
        <v>9</v>
      </c>
      <c r="E70" s="352">
        <v>8.8000000000000007</v>
      </c>
      <c r="F70" s="352">
        <v>7.2</v>
      </c>
      <c r="G70" s="352">
        <v>5.9</v>
      </c>
      <c r="H70" s="352">
        <v>7.4</v>
      </c>
      <c r="I70" s="352">
        <v>6.6</v>
      </c>
      <c r="J70" s="352">
        <v>6.2</v>
      </c>
      <c r="K70" s="352">
        <v>6.2</v>
      </c>
      <c r="M70" s="306" t="s">
        <v>26</v>
      </c>
      <c r="N70" s="308">
        <f t="shared" si="27"/>
        <v>-2.2209601510285806</v>
      </c>
      <c r="O70" s="308">
        <f t="shared" si="24"/>
        <v>-2.280323238052234</v>
      </c>
      <c r="P70" s="308">
        <f t="shared" si="25"/>
        <v>-1.7885980570581781</v>
      </c>
      <c r="Q70" s="308">
        <f t="shared" si="26"/>
        <v>-1.5618080235030607</v>
      </c>
      <c r="R70" s="308">
        <f t="shared" si="17"/>
        <v>-1.4104950478261176</v>
      </c>
      <c r="S70" s="308">
        <f t="shared" si="18"/>
        <v>-1.5838432018445416</v>
      </c>
      <c r="T70" s="308">
        <f t="shared" si="19"/>
        <v>-1.3611762490603911</v>
      </c>
      <c r="U70" s="308">
        <f t="shared" si="20"/>
        <v>-1.3814207871032707</v>
      </c>
      <c r="V70" s="308">
        <f t="shared" si="21"/>
        <v>-1.6011213655683114</v>
      </c>
      <c r="W70" s="308">
        <f t="shared" si="22"/>
        <v>-1.6893670682770257</v>
      </c>
    </row>
    <row r="71" spans="1:23">
      <c r="A71" s="306" t="s">
        <v>42</v>
      </c>
      <c r="B71" s="352">
        <v>11.1</v>
      </c>
      <c r="C71" s="352">
        <v>11.1</v>
      </c>
      <c r="D71" s="352">
        <v>11</v>
      </c>
      <c r="E71" s="352">
        <v>11.6</v>
      </c>
      <c r="F71" s="352">
        <v>10.1</v>
      </c>
      <c r="G71" s="352">
        <v>9.9</v>
      </c>
      <c r="H71" s="352">
        <v>7.3</v>
      </c>
      <c r="I71" s="352">
        <v>6</v>
      </c>
      <c r="J71" s="352">
        <v>5.2</v>
      </c>
      <c r="K71" s="352">
        <v>6</v>
      </c>
      <c r="M71" s="306" t="s">
        <v>42</v>
      </c>
      <c r="N71" s="308">
        <f t="shared" si="27"/>
        <v>-1.5978588005748453</v>
      </c>
      <c r="O71" s="308">
        <f t="shared" si="24"/>
        <v>-1.6823161726677591</v>
      </c>
      <c r="P71" s="308">
        <f t="shared" si="25"/>
        <v>-1.5256405425437711</v>
      </c>
      <c r="Q71" s="308">
        <f t="shared" si="26"/>
        <v>-1.2438099449228524</v>
      </c>
      <c r="R71" s="308">
        <f t="shared" si="17"/>
        <v>-1.1010322056659425</v>
      </c>
      <c r="S71" s="308">
        <f t="shared" si="18"/>
        <v>-1.1389211085247808</v>
      </c>
      <c r="T71" s="308">
        <f t="shared" si="19"/>
        <v>-1.3729686175547262</v>
      </c>
      <c r="U71" s="308">
        <f t="shared" si="20"/>
        <v>-1.4496792259954321</v>
      </c>
      <c r="V71" s="308">
        <f t="shared" si="21"/>
        <v>-1.7260695211867974</v>
      </c>
      <c r="W71" s="308">
        <f t="shared" si="22"/>
        <v>-1.7175754237770129</v>
      </c>
    </row>
    <row r="72" spans="1:23">
      <c r="B72" s="354">
        <f>AVERAGE(B44:B71)</f>
        <v>13.991999999999997</v>
      </c>
      <c r="C72" s="354">
        <f t="shared" ref="C72:K72" si="28">AVERAGE(C44:C71)</f>
        <v>16.376923076923074</v>
      </c>
      <c r="D72" s="354">
        <f t="shared" si="28"/>
        <v>15.003846153846155</v>
      </c>
      <c r="E72" s="354">
        <f t="shared" si="28"/>
        <v>15.011538461538464</v>
      </c>
      <c r="F72" s="354">
        <f t="shared" si="28"/>
        <v>12.981481481481479</v>
      </c>
      <c r="G72" s="354">
        <f t="shared" si="28"/>
        <v>13.814814814814811</v>
      </c>
      <c r="H72" s="354">
        <f t="shared" si="28"/>
        <v>13.182142857142859</v>
      </c>
      <c r="I72" s="354">
        <f t="shared" si="28"/>
        <v>13.40357142857143</v>
      </c>
      <c r="J72" s="354">
        <f t="shared" si="28"/>
        <v>12.757142857142854</v>
      </c>
      <c r="K72" s="354">
        <f t="shared" si="28"/>
        <v>12.27777777777778</v>
      </c>
    </row>
    <row r="73" spans="1:23">
      <c r="B73" s="161">
        <f>STDEV(B44:B71)</f>
        <v>7.0893065011090268</v>
      </c>
      <c r="C73" s="161">
        <f t="shared" ref="C73:K73" si="29">STDEV(C44:C71)</f>
        <v>7.9545864854086688</v>
      </c>
      <c r="D73" s="161">
        <f t="shared" si="29"/>
        <v>6.8158333764393459</v>
      </c>
      <c r="E73" s="161">
        <f t="shared" si="29"/>
        <v>6.919729874674406</v>
      </c>
      <c r="F73" s="161">
        <f t="shared" si="29"/>
        <v>6.7449147247296413</v>
      </c>
      <c r="G73" s="161">
        <f t="shared" si="29"/>
        <v>9.8375928772354584</v>
      </c>
      <c r="H73" s="161">
        <f t="shared" si="29"/>
        <v>5.1636947417758279</v>
      </c>
      <c r="I73" s="161">
        <f t="shared" si="29"/>
        <v>6.542764289676378</v>
      </c>
      <c r="J73" s="161">
        <f t="shared" si="29"/>
        <v>5.6015492943786969</v>
      </c>
      <c r="K73" s="161">
        <f t="shared" si="29"/>
        <v>5.3752519320803307</v>
      </c>
    </row>
    <row r="77" spans="1:23">
      <c r="A77" s="161" t="s">
        <v>1668</v>
      </c>
    </row>
    <row r="79" spans="1:23">
      <c r="B79" s="316" t="s">
        <v>162</v>
      </c>
      <c r="C79" s="316"/>
      <c r="D79" s="316"/>
      <c r="E79" s="316"/>
      <c r="F79" s="316"/>
      <c r="G79" s="316"/>
      <c r="H79" s="316"/>
      <c r="I79" s="316"/>
      <c r="J79" s="316"/>
      <c r="K79" s="316"/>
      <c r="N79" s="316" t="s">
        <v>163</v>
      </c>
      <c r="O79" s="316"/>
      <c r="P79" s="316"/>
      <c r="Q79" s="316"/>
      <c r="R79" s="316"/>
      <c r="S79" s="316"/>
      <c r="T79" s="316"/>
      <c r="U79" s="316"/>
      <c r="V79" s="316"/>
      <c r="W79" s="316"/>
    </row>
    <row r="80" spans="1:23">
      <c r="A80" s="306" t="s">
        <v>71</v>
      </c>
      <c r="B80" s="306" t="s">
        <v>60</v>
      </c>
      <c r="C80" s="306" t="s">
        <v>61</v>
      </c>
      <c r="D80" s="306" t="s">
        <v>62</v>
      </c>
      <c r="E80" s="306" t="s">
        <v>63</v>
      </c>
      <c r="F80" s="306" t="s">
        <v>64</v>
      </c>
      <c r="G80" s="306" t="s">
        <v>65</v>
      </c>
      <c r="H80" s="306" t="s">
        <v>66</v>
      </c>
      <c r="I80" s="306" t="s">
        <v>73</v>
      </c>
      <c r="J80" s="306" t="s">
        <v>76</v>
      </c>
      <c r="K80" s="306" t="s">
        <v>165</v>
      </c>
      <c r="M80" s="306" t="s">
        <v>71</v>
      </c>
      <c r="N80" s="306" t="s">
        <v>60</v>
      </c>
      <c r="O80" s="306" t="s">
        <v>61</v>
      </c>
      <c r="P80" s="306" t="s">
        <v>62</v>
      </c>
      <c r="Q80" s="306" t="s">
        <v>63</v>
      </c>
      <c r="R80" s="306" t="s">
        <v>64</v>
      </c>
      <c r="S80" s="306" t="s">
        <v>65</v>
      </c>
      <c r="T80" s="306" t="s">
        <v>66</v>
      </c>
      <c r="U80" s="306" t="s">
        <v>73</v>
      </c>
      <c r="V80" s="306" t="s">
        <v>76</v>
      </c>
      <c r="W80" s="306" t="s">
        <v>165</v>
      </c>
    </row>
    <row r="81" spans="1:23">
      <c r="A81" s="306" t="s">
        <v>4</v>
      </c>
      <c r="B81" s="352">
        <v>8.5</v>
      </c>
      <c r="C81" s="352">
        <v>11.5</v>
      </c>
      <c r="D81" s="352">
        <v>12.7</v>
      </c>
      <c r="E81" s="352">
        <v>9.4</v>
      </c>
      <c r="F81" s="352">
        <v>12.4</v>
      </c>
      <c r="G81" s="352">
        <v>11.1</v>
      </c>
      <c r="H81" s="352">
        <v>11.2</v>
      </c>
      <c r="I81" s="352">
        <v>14.1</v>
      </c>
      <c r="J81" s="352">
        <v>12.7</v>
      </c>
      <c r="K81" s="352">
        <v>12.1</v>
      </c>
      <c r="M81" s="306" t="s">
        <v>4</v>
      </c>
      <c r="N81" s="308">
        <f t="shared" ref="N81:W81" si="30">(B81-B$35)/B$36</f>
        <v>-1.9284840069380516</v>
      </c>
      <c r="O81" s="308">
        <f t="shared" si="30"/>
        <v>-1.6303155582865003</v>
      </c>
      <c r="P81" s="308">
        <f t="shared" si="30"/>
        <v>-1.3021266552065256</v>
      </c>
      <c r="Q81" s="308">
        <f t="shared" si="30"/>
        <v>-1.4936655780930161</v>
      </c>
      <c r="R81" s="308">
        <f t="shared" si="30"/>
        <v>-0.85559615843545889</v>
      </c>
      <c r="S81" s="308">
        <f t="shared" si="30"/>
        <v>-1.0054444805288525</v>
      </c>
      <c r="T81" s="308">
        <f t="shared" si="30"/>
        <v>-0.91306624627565869</v>
      </c>
      <c r="U81" s="308">
        <f t="shared" si="30"/>
        <v>-0.5281903009512503</v>
      </c>
      <c r="V81" s="308">
        <f t="shared" si="30"/>
        <v>-0.78895835404815362</v>
      </c>
      <c r="W81" s="308">
        <f t="shared" si="30"/>
        <v>-0.85722058102739629</v>
      </c>
    </row>
    <row r="82" spans="1:23">
      <c r="A82" s="306" t="s">
        <v>5</v>
      </c>
      <c r="B82" s="352">
        <v>15.2</v>
      </c>
      <c r="C82" s="352">
        <v>17.5</v>
      </c>
      <c r="D82" s="352">
        <v>14.5</v>
      </c>
      <c r="E82" s="352">
        <v>13.6</v>
      </c>
      <c r="F82" s="352">
        <v>10.4</v>
      </c>
      <c r="G82" s="352">
        <v>10</v>
      </c>
      <c r="H82" s="352">
        <v>8.3000000000000007</v>
      </c>
      <c r="I82" s="352">
        <v>10.4</v>
      </c>
      <c r="J82" s="352">
        <v>9.6999999999999993</v>
      </c>
      <c r="K82" s="352">
        <v>11.5</v>
      </c>
      <c r="M82" s="306" t="s">
        <v>5</v>
      </c>
      <c r="N82" s="308">
        <f t="shared" ref="N82:N90" si="31">(B82-B$35)/B$36</f>
        <v>-1.0764882828482505</v>
      </c>
      <c r="O82" s="308">
        <f t="shared" ref="O82:O90" si="32">(C82-C$35)/C$36</f>
        <v>-0.85030634256761972</v>
      </c>
      <c r="P82" s="308">
        <f t="shared" ref="P82:P90" si="33">(D82-D$35)/D$36</f>
        <v>-1.0654648921435594</v>
      </c>
      <c r="Q82" s="308">
        <f t="shared" ref="Q82:Q90" si="34">(E82-E$35)/E$36</f>
        <v>-1.0166684602227034</v>
      </c>
      <c r="R82" s="308">
        <f t="shared" ref="R82:R108" si="35">(F82-F$35)/F$36</f>
        <v>-1.0690188082010967</v>
      </c>
      <c r="S82" s="308">
        <f t="shared" ref="S82:S108" si="36">(G82-G$35)/G$36</f>
        <v>-1.1277980561917866</v>
      </c>
      <c r="T82" s="308">
        <f t="shared" ref="T82:T108" si="37">(H82-H$35)/H$36</f>
        <v>-1.2550449326113755</v>
      </c>
      <c r="U82" s="308">
        <f t="shared" ref="U82:U108" si="38">(I82-I$35)/I$36</f>
        <v>-0.94911734078624688</v>
      </c>
      <c r="V82" s="308">
        <f t="shared" ref="V82:V108" si="39">(J82-J$35)/J$36</f>
        <v>-1.1638028209036111</v>
      </c>
      <c r="W82" s="308">
        <f t="shared" ref="W82:W108" si="40">(K82-K$35)/K$36</f>
        <v>-0.94184564752735855</v>
      </c>
    </row>
    <row r="83" spans="1:23">
      <c r="A83" s="306" t="s">
        <v>6</v>
      </c>
      <c r="B83" s="352">
        <v>14.9</v>
      </c>
      <c r="C83" s="352">
        <v>12.4</v>
      </c>
      <c r="D83" s="352">
        <v>11.8</v>
      </c>
      <c r="E83" s="352">
        <v>13.1</v>
      </c>
      <c r="F83" s="352">
        <v>13.1</v>
      </c>
      <c r="G83" s="352">
        <v>12.3</v>
      </c>
      <c r="H83" s="352">
        <v>12.9</v>
      </c>
      <c r="I83" s="352">
        <v>11.6</v>
      </c>
      <c r="J83" s="352">
        <v>8.6</v>
      </c>
      <c r="K83" s="352">
        <v>10.7</v>
      </c>
      <c r="M83" s="306" t="s">
        <v>6</v>
      </c>
      <c r="N83" s="308">
        <f t="shared" si="31"/>
        <v>-1.1146373451209279</v>
      </c>
      <c r="O83" s="308">
        <f t="shared" si="32"/>
        <v>-1.5133141759286681</v>
      </c>
      <c r="P83" s="308">
        <f t="shared" si="33"/>
        <v>-1.4204575367380083</v>
      </c>
      <c r="Q83" s="308">
        <f t="shared" si="34"/>
        <v>-1.0734538313977406</v>
      </c>
      <c r="R83" s="308">
        <f t="shared" si="35"/>
        <v>-0.78089823101748568</v>
      </c>
      <c r="S83" s="308">
        <f t="shared" si="36"/>
        <v>-0.87196785253292408</v>
      </c>
      <c r="T83" s="308">
        <f t="shared" si="37"/>
        <v>-0.71259598187196249</v>
      </c>
      <c r="U83" s="308">
        <f t="shared" si="38"/>
        <v>-0.81260046300192379</v>
      </c>
      <c r="V83" s="308">
        <f t="shared" si="39"/>
        <v>-1.3012457920839455</v>
      </c>
      <c r="W83" s="308">
        <f t="shared" si="40"/>
        <v>-1.0546790695273083</v>
      </c>
    </row>
    <row r="84" spans="1:23">
      <c r="A84" s="306" t="s">
        <v>7</v>
      </c>
      <c r="B84" s="352">
        <v>6.3</v>
      </c>
      <c r="C84" s="352">
        <v>5.0999999999999996</v>
      </c>
      <c r="D84" s="352">
        <v>4.4000000000000004</v>
      </c>
      <c r="E84" s="352">
        <v>6.5</v>
      </c>
      <c r="F84" s="352">
        <v>6.8</v>
      </c>
      <c r="G84" s="352">
        <v>6.4</v>
      </c>
      <c r="H84" s="352">
        <v>3.5</v>
      </c>
      <c r="I84" s="352">
        <v>3.6</v>
      </c>
      <c r="J84" s="352">
        <v>3.2</v>
      </c>
      <c r="K84" s="352">
        <v>4.2</v>
      </c>
      <c r="M84" s="306" t="s">
        <v>7</v>
      </c>
      <c r="N84" s="308">
        <f t="shared" si="31"/>
        <v>-2.2082437969376878</v>
      </c>
      <c r="O84" s="308">
        <f t="shared" si="32"/>
        <v>-2.4623253883866396</v>
      </c>
      <c r="P84" s="308">
        <f t="shared" si="33"/>
        <v>-2.3934003404413131</v>
      </c>
      <c r="Q84" s="308">
        <f t="shared" si="34"/>
        <v>-1.8230207309082322</v>
      </c>
      <c r="R84" s="308">
        <f t="shared" si="35"/>
        <v>-1.4531795777792451</v>
      </c>
      <c r="S84" s="308">
        <f t="shared" si="36"/>
        <v>-1.5282279401795715</v>
      </c>
      <c r="T84" s="308">
        <f t="shared" si="37"/>
        <v>-1.8210786203394589</v>
      </c>
      <c r="U84" s="308">
        <f t="shared" si="38"/>
        <v>-1.7227129815640787</v>
      </c>
      <c r="V84" s="308">
        <f t="shared" si="39"/>
        <v>-1.975965832423769</v>
      </c>
      <c r="W84" s="308">
        <f t="shared" si="40"/>
        <v>-1.9714506232768998</v>
      </c>
    </row>
    <row r="85" spans="1:23">
      <c r="A85" s="306" t="s">
        <v>72</v>
      </c>
      <c r="B85" s="352">
        <v>15.5</v>
      </c>
      <c r="C85" s="352">
        <v>12.8</v>
      </c>
      <c r="D85" s="352">
        <v>12.5</v>
      </c>
      <c r="E85" s="352">
        <v>12.5</v>
      </c>
      <c r="F85" s="352">
        <v>12.6</v>
      </c>
      <c r="G85" s="352">
        <v>15.7</v>
      </c>
      <c r="H85" s="352">
        <v>14.4</v>
      </c>
      <c r="I85" s="352">
        <v>13.1</v>
      </c>
      <c r="J85" s="352">
        <v>12.2</v>
      </c>
      <c r="K85" s="352">
        <v>13.7</v>
      </c>
      <c r="M85" s="306" t="s">
        <v>72</v>
      </c>
      <c r="N85" s="308">
        <f t="shared" si="31"/>
        <v>-1.0383392205755728</v>
      </c>
      <c r="O85" s="308">
        <f t="shared" si="32"/>
        <v>-1.4613135615474095</v>
      </c>
      <c r="P85" s="308">
        <f t="shared" si="33"/>
        <v>-1.3284224066579662</v>
      </c>
      <c r="Q85" s="308">
        <f t="shared" si="34"/>
        <v>-1.1415962768077852</v>
      </c>
      <c r="R85" s="308">
        <f t="shared" si="35"/>
        <v>-0.83425389345889522</v>
      </c>
      <c r="S85" s="308">
        <f t="shared" si="36"/>
        <v>-0.49378407321112744</v>
      </c>
      <c r="T85" s="308">
        <f t="shared" si="37"/>
        <v>-0.53571045445693644</v>
      </c>
      <c r="U85" s="308">
        <f t="shared" si="38"/>
        <v>-0.64195436577151976</v>
      </c>
      <c r="V85" s="308">
        <f t="shared" si="39"/>
        <v>-0.85143243185739659</v>
      </c>
      <c r="W85" s="308">
        <f t="shared" si="40"/>
        <v>-0.63155373702749684</v>
      </c>
    </row>
    <row r="86" spans="1:23">
      <c r="A86" s="306" t="s">
        <v>9</v>
      </c>
      <c r="B86" s="352">
        <v>19</v>
      </c>
      <c r="C86" s="352">
        <v>22.4</v>
      </c>
      <c r="D86" s="352">
        <v>19.399999999999999</v>
      </c>
      <c r="E86" s="352">
        <v>11.1</v>
      </c>
      <c r="F86" s="352">
        <v>9.1</v>
      </c>
      <c r="G86" s="352">
        <v>10.7</v>
      </c>
      <c r="H86" s="352">
        <v>11.3</v>
      </c>
      <c r="I86" s="352">
        <v>7.8</v>
      </c>
      <c r="J86" s="352">
        <v>8.9</v>
      </c>
      <c r="K86" s="352">
        <v>6.3</v>
      </c>
      <c r="M86" s="306" t="s">
        <v>9</v>
      </c>
      <c r="N86" s="308">
        <f t="shared" si="31"/>
        <v>-0.59326682739433323</v>
      </c>
      <c r="O86" s="308">
        <f t="shared" si="32"/>
        <v>-0.21329881639720077</v>
      </c>
      <c r="P86" s="308">
        <f t="shared" si="33"/>
        <v>-0.42121898158326299</v>
      </c>
      <c r="Q86" s="308">
        <f t="shared" si="34"/>
        <v>-1.3005953160978896</v>
      </c>
      <c r="R86" s="308">
        <f t="shared" si="35"/>
        <v>-1.2077435305487616</v>
      </c>
      <c r="S86" s="308">
        <f t="shared" si="36"/>
        <v>-1.0499366898608287</v>
      </c>
      <c r="T86" s="308">
        <f t="shared" si="37"/>
        <v>-0.90127387778132351</v>
      </c>
      <c r="U86" s="308">
        <f t="shared" si="38"/>
        <v>-1.2449039093189471</v>
      </c>
      <c r="V86" s="308">
        <f t="shared" si="39"/>
        <v>-1.2637613453983996</v>
      </c>
      <c r="W86" s="308">
        <f t="shared" si="40"/>
        <v>-1.6752628905270317</v>
      </c>
    </row>
    <row r="87" spans="1:23">
      <c r="A87" s="306" t="s">
        <v>32</v>
      </c>
      <c r="B87" s="352">
        <v>6.4</v>
      </c>
      <c r="C87" s="352">
        <v>7.5</v>
      </c>
      <c r="D87" s="352">
        <v>3.8</v>
      </c>
      <c r="E87" s="352">
        <v>2.8</v>
      </c>
      <c r="F87" s="352">
        <v>4.0999999999999996</v>
      </c>
      <c r="G87" s="352">
        <v>1.9</v>
      </c>
      <c r="H87" s="352">
        <v>3.1</v>
      </c>
      <c r="I87" s="352">
        <v>3.2</v>
      </c>
      <c r="J87" s="352">
        <v>3.5</v>
      </c>
      <c r="K87" s="353" t="s">
        <v>69</v>
      </c>
      <c r="M87" s="306" t="s">
        <v>32</v>
      </c>
      <c r="N87" s="308">
        <f t="shared" si="31"/>
        <v>-2.195527442846795</v>
      </c>
      <c r="O87" s="308">
        <f t="shared" si="32"/>
        <v>-2.1503217020990872</v>
      </c>
      <c r="P87" s="308">
        <f t="shared" si="33"/>
        <v>-2.4722875947956355</v>
      </c>
      <c r="Q87" s="308">
        <f t="shared" si="34"/>
        <v>-2.2432324776035077</v>
      </c>
      <c r="R87" s="308">
        <f t="shared" si="35"/>
        <v>-1.7413001549628566</v>
      </c>
      <c r="S87" s="308">
        <f t="shared" si="36"/>
        <v>-2.0287652951643027</v>
      </c>
      <c r="T87" s="308">
        <f t="shared" si="37"/>
        <v>-1.8682480943167994</v>
      </c>
      <c r="U87" s="308">
        <f t="shared" si="38"/>
        <v>-1.7682186074921864</v>
      </c>
      <c r="V87" s="308">
        <f t="shared" si="39"/>
        <v>-1.938481385738223</v>
      </c>
      <c r="W87" s="308" t="e">
        <f t="shared" si="40"/>
        <v>#VALUE!</v>
      </c>
    </row>
    <row r="88" spans="1:23">
      <c r="A88" s="306" t="s">
        <v>30</v>
      </c>
      <c r="B88" s="352">
        <v>4.9000000000000004</v>
      </c>
      <c r="C88" s="352">
        <v>5.4</v>
      </c>
      <c r="D88" s="352">
        <v>7.2</v>
      </c>
      <c r="E88" s="352">
        <v>10.5</v>
      </c>
      <c r="F88" s="352">
        <v>7.6</v>
      </c>
      <c r="G88" s="352">
        <v>11.4</v>
      </c>
      <c r="H88" s="352">
        <v>13.7</v>
      </c>
      <c r="I88" s="352">
        <v>10.7</v>
      </c>
      <c r="J88" s="352">
        <v>9.1</v>
      </c>
      <c r="K88" s="352">
        <v>6.2</v>
      </c>
      <c r="M88" s="306" t="s">
        <v>30</v>
      </c>
      <c r="N88" s="308">
        <f t="shared" si="31"/>
        <v>-2.3862727542101831</v>
      </c>
      <c r="O88" s="308">
        <f t="shared" si="32"/>
        <v>-2.4233249276006958</v>
      </c>
      <c r="P88" s="308">
        <f t="shared" si="33"/>
        <v>-2.025259820121144</v>
      </c>
      <c r="Q88" s="308">
        <f t="shared" si="34"/>
        <v>-1.3687377615079341</v>
      </c>
      <c r="R88" s="308">
        <f t="shared" si="35"/>
        <v>-1.36781051787299</v>
      </c>
      <c r="S88" s="308">
        <f t="shared" si="36"/>
        <v>-0.97207532352987036</v>
      </c>
      <c r="T88" s="308">
        <f t="shared" si="37"/>
        <v>-0.61825703391728204</v>
      </c>
      <c r="U88" s="308">
        <f t="shared" si="38"/>
        <v>-0.91498812134016627</v>
      </c>
      <c r="V88" s="308">
        <f t="shared" si="39"/>
        <v>-1.2387717142747026</v>
      </c>
      <c r="W88" s="308">
        <f t="shared" si="40"/>
        <v>-1.6893670682770257</v>
      </c>
    </row>
    <row r="89" spans="1:23">
      <c r="A89" s="306" t="s">
        <v>10</v>
      </c>
      <c r="B89" s="352">
        <v>8.1</v>
      </c>
      <c r="C89" s="352">
        <v>8.8000000000000007</v>
      </c>
      <c r="D89" s="352">
        <v>6.2</v>
      </c>
      <c r="E89" s="352">
        <v>8</v>
      </c>
      <c r="F89" s="352">
        <v>5.4</v>
      </c>
      <c r="G89" s="352">
        <v>4.3</v>
      </c>
      <c r="H89" s="352">
        <v>4.2</v>
      </c>
      <c r="I89" s="352">
        <v>5</v>
      </c>
      <c r="J89" s="352">
        <v>6.1</v>
      </c>
      <c r="K89" s="352">
        <v>4.9000000000000004</v>
      </c>
      <c r="M89" s="306" t="s">
        <v>10</v>
      </c>
      <c r="N89" s="308">
        <f t="shared" si="31"/>
        <v>-1.979349423301622</v>
      </c>
      <c r="O89" s="308">
        <f t="shared" si="32"/>
        <v>-1.9813197053599965</v>
      </c>
      <c r="P89" s="308">
        <f t="shared" si="33"/>
        <v>-2.1567385773783476</v>
      </c>
      <c r="Q89" s="308">
        <f t="shared" si="34"/>
        <v>-1.6526646173831205</v>
      </c>
      <c r="R89" s="308">
        <f t="shared" si="35"/>
        <v>-1.6025754326151915</v>
      </c>
      <c r="S89" s="308">
        <f t="shared" si="36"/>
        <v>-1.7618120391724459</v>
      </c>
      <c r="T89" s="308">
        <f t="shared" si="37"/>
        <v>-1.7385320408791136</v>
      </c>
      <c r="U89" s="308">
        <f t="shared" si="38"/>
        <v>-1.5634432908157014</v>
      </c>
      <c r="V89" s="308">
        <f t="shared" si="39"/>
        <v>-1.6136161811301601</v>
      </c>
      <c r="W89" s="308">
        <f t="shared" si="40"/>
        <v>-1.8727213790269437</v>
      </c>
    </row>
    <row r="90" spans="1:23">
      <c r="A90" s="306" t="s">
        <v>11</v>
      </c>
      <c r="B90" s="352">
        <v>9.1999999999999993</v>
      </c>
      <c r="C90" s="352">
        <v>9.4</v>
      </c>
      <c r="D90" s="352">
        <v>7.4</v>
      </c>
      <c r="E90" s="352">
        <v>7.3</v>
      </c>
      <c r="F90" s="352">
        <v>7.8</v>
      </c>
      <c r="G90" s="352">
        <v>6.8</v>
      </c>
      <c r="H90" s="352">
        <v>7.5</v>
      </c>
      <c r="I90" s="352">
        <v>6.7</v>
      </c>
      <c r="J90" s="352">
        <v>7.7</v>
      </c>
      <c r="K90" s="352">
        <v>7.4</v>
      </c>
      <c r="M90" s="306" t="s">
        <v>11</v>
      </c>
      <c r="N90" s="308">
        <f t="shared" si="31"/>
        <v>-1.8394695283018039</v>
      </c>
      <c r="O90" s="308">
        <f t="shared" si="32"/>
        <v>-1.9033187837881085</v>
      </c>
      <c r="P90" s="308">
        <f t="shared" si="33"/>
        <v>-1.9989640686697034</v>
      </c>
      <c r="Q90" s="308">
        <f t="shared" si="34"/>
        <v>-1.7321641370281724</v>
      </c>
      <c r="R90" s="308">
        <f t="shared" si="35"/>
        <v>-1.346468252896426</v>
      </c>
      <c r="S90" s="308">
        <f t="shared" si="36"/>
        <v>-1.4837357308475954</v>
      </c>
      <c r="T90" s="308">
        <f t="shared" si="37"/>
        <v>-1.3493838805660563</v>
      </c>
      <c r="U90" s="308">
        <f t="shared" si="38"/>
        <v>-1.3700443806212437</v>
      </c>
      <c r="V90" s="308">
        <f t="shared" si="39"/>
        <v>-1.4136991321405827</v>
      </c>
      <c r="W90" s="308">
        <f t="shared" si="40"/>
        <v>-1.5201169352771009</v>
      </c>
    </row>
    <row r="91" spans="1:23">
      <c r="A91" s="306" t="s">
        <v>46</v>
      </c>
      <c r="B91" s="353" t="s">
        <v>69</v>
      </c>
      <c r="C91" s="353" t="s">
        <v>69</v>
      </c>
      <c r="D91" s="353" t="s">
        <v>69</v>
      </c>
      <c r="E91" s="353" t="s">
        <v>69</v>
      </c>
      <c r="F91" s="352">
        <v>7.1</v>
      </c>
      <c r="G91" s="352">
        <v>5.8</v>
      </c>
      <c r="H91" s="352">
        <v>5</v>
      </c>
      <c r="I91" s="352">
        <v>5.7</v>
      </c>
      <c r="J91" s="352">
        <v>4.4000000000000004</v>
      </c>
      <c r="K91" s="352">
        <v>4.3</v>
      </c>
      <c r="M91" s="306" t="s">
        <v>46</v>
      </c>
      <c r="N91" s="308"/>
      <c r="O91" s="308"/>
      <c r="P91" s="308"/>
      <c r="Q91" s="308"/>
      <c r="R91" s="308">
        <f t="shared" si="35"/>
        <v>-1.4211661803143996</v>
      </c>
      <c r="S91" s="308">
        <f t="shared" si="36"/>
        <v>-1.5949662541775356</v>
      </c>
      <c r="T91" s="308">
        <f t="shared" si="37"/>
        <v>-1.6441930929244331</v>
      </c>
      <c r="U91" s="308">
        <f t="shared" si="38"/>
        <v>-1.483808445441513</v>
      </c>
      <c r="V91" s="308">
        <f t="shared" si="39"/>
        <v>-1.8260280456815858</v>
      </c>
      <c r="W91" s="308">
        <f t="shared" si="40"/>
        <v>-1.9573464455269061</v>
      </c>
    </row>
    <row r="92" spans="1:23">
      <c r="A92" s="306" t="s">
        <v>12</v>
      </c>
      <c r="B92" s="352">
        <v>7.4</v>
      </c>
      <c r="C92" s="352">
        <v>5.7</v>
      </c>
      <c r="D92" s="352">
        <v>7</v>
      </c>
      <c r="E92" s="352">
        <v>7.8</v>
      </c>
      <c r="F92" s="352">
        <v>6.5</v>
      </c>
      <c r="G92" s="352">
        <v>4.9000000000000004</v>
      </c>
      <c r="H92" s="352">
        <v>4.0999999999999996</v>
      </c>
      <c r="I92" s="352">
        <v>6.1</v>
      </c>
      <c r="J92" s="352">
        <v>6.5</v>
      </c>
      <c r="K92" s="352">
        <v>8.6</v>
      </c>
      <c r="M92" s="306" t="s">
        <v>12</v>
      </c>
      <c r="N92" s="308">
        <f t="shared" ref="N92:N102" si="41">(B92-B$35)/B$36</f>
        <v>-2.0683639019378695</v>
      </c>
      <c r="O92" s="308">
        <f t="shared" ref="O92:O108" si="42">(C92-C$35)/C$36</f>
        <v>-2.3843244668147516</v>
      </c>
      <c r="P92" s="308">
        <f t="shared" ref="P92:P108" si="43">(D92-D$35)/D$36</f>
        <v>-2.0515555715725848</v>
      </c>
      <c r="Q92" s="308">
        <f t="shared" ref="Q92:Q108" si="44">(E92-E$35)/E$36</f>
        <v>-1.6753787658531352</v>
      </c>
      <c r="R92" s="308">
        <f t="shared" si="35"/>
        <v>-1.4851929752440909</v>
      </c>
      <c r="S92" s="308">
        <f t="shared" si="36"/>
        <v>-1.6950737251744818</v>
      </c>
      <c r="T92" s="308">
        <f t="shared" si="37"/>
        <v>-1.7503244093734487</v>
      </c>
      <c r="U92" s="308">
        <f t="shared" si="38"/>
        <v>-1.4383028195134053</v>
      </c>
      <c r="V92" s="308">
        <f t="shared" si="39"/>
        <v>-1.5636369188827657</v>
      </c>
      <c r="W92" s="308">
        <f t="shared" si="40"/>
        <v>-1.3508668022771764</v>
      </c>
    </row>
    <row r="93" spans="1:23">
      <c r="A93" s="306" t="s">
        <v>13</v>
      </c>
      <c r="B93" s="352">
        <v>17.8</v>
      </c>
      <c r="C93" s="352">
        <v>19.7</v>
      </c>
      <c r="D93" s="352">
        <v>19.899999999999999</v>
      </c>
      <c r="E93" s="352">
        <v>20.7</v>
      </c>
      <c r="F93" s="352">
        <v>18.100000000000001</v>
      </c>
      <c r="G93" s="352">
        <v>15</v>
      </c>
      <c r="H93" s="352">
        <v>15.6</v>
      </c>
      <c r="I93" s="352">
        <v>15.1</v>
      </c>
      <c r="J93" s="352">
        <v>7.9</v>
      </c>
      <c r="K93" s="352">
        <v>10.3</v>
      </c>
      <c r="M93" s="306" t="s">
        <v>13</v>
      </c>
      <c r="N93" s="308">
        <f t="shared" si="41"/>
        <v>-0.74586307648504391</v>
      </c>
      <c r="O93" s="308">
        <f t="shared" si="42"/>
        <v>-0.56430296347069697</v>
      </c>
      <c r="P93" s="308">
        <f t="shared" si="43"/>
        <v>-0.3554796029546613</v>
      </c>
      <c r="Q93" s="308">
        <f t="shared" si="44"/>
        <v>-0.21031618953717451</v>
      </c>
      <c r="R93" s="308">
        <f t="shared" si="35"/>
        <v>-0.24734160660339072</v>
      </c>
      <c r="S93" s="308">
        <f t="shared" si="36"/>
        <v>-0.57164543954208547</v>
      </c>
      <c r="T93" s="308">
        <f t="shared" si="37"/>
        <v>-0.39420203252491565</v>
      </c>
      <c r="U93" s="308">
        <f t="shared" si="38"/>
        <v>-0.41442623613098101</v>
      </c>
      <c r="V93" s="308">
        <f t="shared" si="39"/>
        <v>-1.3887095010168855</v>
      </c>
      <c r="W93" s="308">
        <f t="shared" si="40"/>
        <v>-1.111095780527283</v>
      </c>
    </row>
    <row r="94" spans="1:23">
      <c r="A94" s="306" t="s">
        <v>14</v>
      </c>
      <c r="B94" s="352">
        <v>30.2</v>
      </c>
      <c r="C94" s="352">
        <v>30.3</v>
      </c>
      <c r="D94" s="352">
        <v>30.2</v>
      </c>
      <c r="E94" s="352">
        <v>28</v>
      </c>
      <c r="F94" s="352">
        <v>23.9</v>
      </c>
      <c r="G94" s="352">
        <v>19.899999999999999</v>
      </c>
      <c r="H94" s="352">
        <v>19.2</v>
      </c>
      <c r="I94" s="352">
        <v>16.5</v>
      </c>
      <c r="J94" s="352">
        <v>17.600000000000001</v>
      </c>
      <c r="K94" s="352">
        <v>14.8</v>
      </c>
      <c r="M94" s="306" t="s">
        <v>14</v>
      </c>
      <c r="N94" s="308">
        <f t="shared" si="41"/>
        <v>0.83096483078563288</v>
      </c>
      <c r="O94" s="308">
        <f t="shared" si="42"/>
        <v>0.81371331763265897</v>
      </c>
      <c r="P94" s="308">
        <f t="shared" si="43"/>
        <v>0.99875159679453362</v>
      </c>
      <c r="Q94" s="308">
        <f t="shared" si="44"/>
        <v>0.61875022961836934</v>
      </c>
      <c r="R94" s="308">
        <f t="shared" si="35"/>
        <v>0.37158407771695895</v>
      </c>
      <c r="S94" s="308">
        <f t="shared" si="36"/>
        <v>-2.6615875225378512E-2</v>
      </c>
      <c r="T94" s="308">
        <f t="shared" si="37"/>
        <v>3.0323233271146794E-2</v>
      </c>
      <c r="U94" s="308">
        <f t="shared" si="38"/>
        <v>-0.25515654538260385</v>
      </c>
      <c r="V94" s="308">
        <f t="shared" si="39"/>
        <v>-0.17671239151757284</v>
      </c>
      <c r="W94" s="308">
        <f t="shared" si="40"/>
        <v>-0.47640778177756582</v>
      </c>
    </row>
    <row r="95" spans="1:23">
      <c r="A95" s="306" t="s">
        <v>15</v>
      </c>
      <c r="B95" s="352">
        <v>9.3000000000000007</v>
      </c>
      <c r="C95" s="352">
        <v>9.4</v>
      </c>
      <c r="D95" s="352">
        <v>7.5</v>
      </c>
      <c r="E95" s="352">
        <v>8.9</v>
      </c>
      <c r="F95" s="352">
        <v>8</v>
      </c>
      <c r="G95" s="352">
        <v>7.5</v>
      </c>
      <c r="H95" s="352">
        <v>7.4</v>
      </c>
      <c r="I95" s="352">
        <v>10.4</v>
      </c>
      <c r="J95" s="352">
        <v>8.8000000000000007</v>
      </c>
      <c r="K95" s="352">
        <v>10.7</v>
      </c>
      <c r="M95" s="306" t="s">
        <v>15</v>
      </c>
      <c r="N95" s="308">
        <f t="shared" si="41"/>
        <v>-1.8267531742109111</v>
      </c>
      <c r="O95" s="308">
        <f t="shared" si="42"/>
        <v>-1.9033187837881085</v>
      </c>
      <c r="P95" s="308">
        <f t="shared" si="43"/>
        <v>-1.985816192943983</v>
      </c>
      <c r="Q95" s="308">
        <f t="shared" si="44"/>
        <v>-1.5504509492680534</v>
      </c>
      <c r="R95" s="308">
        <f t="shared" si="35"/>
        <v>-1.3251259879198625</v>
      </c>
      <c r="S95" s="308">
        <f t="shared" si="36"/>
        <v>-1.4058743645166374</v>
      </c>
      <c r="T95" s="308">
        <f t="shared" si="37"/>
        <v>-1.3611762490603911</v>
      </c>
      <c r="U95" s="308">
        <f t="shared" si="38"/>
        <v>-0.94911734078624688</v>
      </c>
      <c r="V95" s="308">
        <f t="shared" si="39"/>
        <v>-1.2762561609602481</v>
      </c>
      <c r="W95" s="308">
        <f t="shared" si="40"/>
        <v>-1.0546790695273083</v>
      </c>
    </row>
    <row r="96" spans="1:23">
      <c r="A96" s="306" t="s">
        <v>16</v>
      </c>
      <c r="B96" s="352">
        <v>13.7</v>
      </c>
      <c r="C96" s="352">
        <v>12.4</v>
      </c>
      <c r="D96" s="352">
        <v>12</v>
      </c>
      <c r="E96" s="352">
        <v>11.3</v>
      </c>
      <c r="F96" s="352">
        <v>6.6</v>
      </c>
      <c r="G96" s="352">
        <v>4.7</v>
      </c>
      <c r="H96" s="352">
        <v>7.8</v>
      </c>
      <c r="I96" s="352">
        <v>7.8</v>
      </c>
      <c r="J96" s="352">
        <v>10.8</v>
      </c>
      <c r="K96" s="352">
        <v>12</v>
      </c>
      <c r="M96" s="306" t="s">
        <v>16</v>
      </c>
      <c r="N96" s="308">
        <f t="shared" si="41"/>
        <v>-1.2672335942116388</v>
      </c>
      <c r="O96" s="308">
        <f t="shared" si="42"/>
        <v>-1.5133141759286681</v>
      </c>
      <c r="P96" s="308">
        <f t="shared" si="43"/>
        <v>-1.3941617852865678</v>
      </c>
      <c r="Q96" s="308">
        <f t="shared" si="44"/>
        <v>-1.2778811676278745</v>
      </c>
      <c r="R96" s="308">
        <f t="shared" si="35"/>
        <v>-1.4745218427558089</v>
      </c>
      <c r="S96" s="308">
        <f t="shared" si="36"/>
        <v>-1.7173198298404699</v>
      </c>
      <c r="T96" s="308">
        <f t="shared" si="37"/>
        <v>-1.3140067750830509</v>
      </c>
      <c r="U96" s="308">
        <f t="shared" si="38"/>
        <v>-1.2449039093189471</v>
      </c>
      <c r="V96" s="308">
        <f t="shared" si="39"/>
        <v>-1.0263598497232764</v>
      </c>
      <c r="W96" s="308">
        <f t="shared" si="40"/>
        <v>-0.87132475877738991</v>
      </c>
    </row>
    <row r="97" spans="1:23">
      <c r="A97" s="306" t="s">
        <v>17</v>
      </c>
      <c r="B97" s="352">
        <v>8.6999999999999993</v>
      </c>
      <c r="C97" s="352">
        <v>9</v>
      </c>
      <c r="D97" s="352">
        <v>8.6</v>
      </c>
      <c r="E97" s="352">
        <v>8.1</v>
      </c>
      <c r="F97" s="352">
        <v>8.8000000000000007</v>
      </c>
      <c r="G97" s="352">
        <v>8.5</v>
      </c>
      <c r="H97" s="352">
        <v>6.3</v>
      </c>
      <c r="I97" s="352">
        <v>10.5</v>
      </c>
      <c r="J97" s="352">
        <v>11.1</v>
      </c>
      <c r="K97" s="352">
        <v>12.3</v>
      </c>
      <c r="M97" s="306" t="s">
        <v>17</v>
      </c>
      <c r="N97" s="308">
        <f t="shared" si="41"/>
        <v>-1.9030512987562667</v>
      </c>
      <c r="O97" s="308">
        <f t="shared" si="42"/>
        <v>-1.9553193981693673</v>
      </c>
      <c r="P97" s="308">
        <f t="shared" si="43"/>
        <v>-1.8411895599610595</v>
      </c>
      <c r="Q97" s="308">
        <f t="shared" si="44"/>
        <v>-1.641307543148113</v>
      </c>
      <c r="R97" s="308">
        <f t="shared" si="35"/>
        <v>-1.2397569280136072</v>
      </c>
      <c r="S97" s="308">
        <f t="shared" si="36"/>
        <v>-1.294643841186697</v>
      </c>
      <c r="T97" s="308">
        <f t="shared" si="37"/>
        <v>-1.4908923024980769</v>
      </c>
      <c r="U97" s="308">
        <f t="shared" si="38"/>
        <v>-0.93774093430422001</v>
      </c>
      <c r="V97" s="308">
        <f t="shared" si="39"/>
        <v>-0.98887540303773092</v>
      </c>
      <c r="W97" s="308">
        <f t="shared" si="40"/>
        <v>-0.82901222552740872</v>
      </c>
    </row>
    <row r="98" spans="1:23">
      <c r="A98" s="306" t="s">
        <v>18</v>
      </c>
      <c r="B98" s="353" t="s">
        <v>69</v>
      </c>
      <c r="C98" s="353" t="s">
        <v>69</v>
      </c>
      <c r="D98" s="353" t="s">
        <v>69</v>
      </c>
      <c r="E98" s="353" t="s">
        <v>69</v>
      </c>
      <c r="F98" s="353" t="s">
        <v>69</v>
      </c>
      <c r="G98" s="353" t="s">
        <v>69</v>
      </c>
      <c r="H98" s="353" t="s">
        <v>69</v>
      </c>
      <c r="I98" s="353" t="s">
        <v>69</v>
      </c>
      <c r="J98" s="355">
        <v>0</v>
      </c>
      <c r="K98" s="355">
        <v>0</v>
      </c>
      <c r="M98" s="306" t="s">
        <v>18</v>
      </c>
      <c r="N98" s="308" t="e">
        <f t="shared" si="41"/>
        <v>#VALUE!</v>
      </c>
      <c r="O98" s="308" t="e">
        <f t="shared" si="42"/>
        <v>#VALUE!</v>
      </c>
      <c r="P98" s="308" t="e">
        <f t="shared" si="43"/>
        <v>#VALUE!</v>
      </c>
      <c r="Q98" s="308" t="e">
        <f t="shared" si="44"/>
        <v>#VALUE!</v>
      </c>
      <c r="R98" s="308" t="e">
        <f t="shared" si="35"/>
        <v>#VALUE!</v>
      </c>
      <c r="S98" s="308" t="e">
        <f t="shared" si="36"/>
        <v>#VALUE!</v>
      </c>
      <c r="T98" s="308" t="e">
        <f t="shared" si="37"/>
        <v>#VALUE!</v>
      </c>
      <c r="U98" s="308" t="e">
        <f t="shared" si="38"/>
        <v>#VALUE!</v>
      </c>
      <c r="V98" s="308">
        <f t="shared" si="39"/>
        <v>-2.3757999304029234</v>
      </c>
      <c r="W98" s="308">
        <f t="shared" si="40"/>
        <v>-2.563826088776636</v>
      </c>
    </row>
    <row r="99" spans="1:23">
      <c r="A99" s="306" t="s">
        <v>19</v>
      </c>
      <c r="B99" s="352">
        <v>8</v>
      </c>
      <c r="C99" s="352">
        <v>9.4</v>
      </c>
      <c r="D99" s="352">
        <v>6.7</v>
      </c>
      <c r="E99" s="352">
        <v>11.8</v>
      </c>
      <c r="F99" s="352">
        <v>10.9</v>
      </c>
      <c r="G99" s="352">
        <v>18.899999999999999</v>
      </c>
      <c r="H99" s="352">
        <v>8.6</v>
      </c>
      <c r="I99" s="352">
        <v>10.199999999999999</v>
      </c>
      <c r="J99" s="352">
        <v>11</v>
      </c>
      <c r="K99" s="352">
        <v>7.9</v>
      </c>
      <c r="M99" s="306" t="s">
        <v>19</v>
      </c>
      <c r="N99" s="308">
        <f t="shared" si="41"/>
        <v>-1.9920657773925143</v>
      </c>
      <c r="O99" s="308">
        <f t="shared" si="42"/>
        <v>-1.9033187837881085</v>
      </c>
      <c r="P99" s="308">
        <f t="shared" si="43"/>
        <v>-2.090999198749746</v>
      </c>
      <c r="Q99" s="308">
        <f t="shared" si="44"/>
        <v>-1.2210957964528373</v>
      </c>
      <c r="R99" s="308">
        <f t="shared" si="35"/>
        <v>-1.0156631457596874</v>
      </c>
      <c r="S99" s="308">
        <f t="shared" si="36"/>
        <v>-0.13784639855531874</v>
      </c>
      <c r="T99" s="308">
        <f t="shared" si="37"/>
        <v>-1.2196678271283705</v>
      </c>
      <c r="U99" s="308">
        <f t="shared" si="38"/>
        <v>-0.97187015375030095</v>
      </c>
      <c r="V99" s="308">
        <f t="shared" si="39"/>
        <v>-1.0013702185995794</v>
      </c>
      <c r="W99" s="308">
        <f t="shared" si="40"/>
        <v>-1.4495960465271323</v>
      </c>
    </row>
    <row r="100" spans="1:23">
      <c r="A100" s="306" t="s">
        <v>20</v>
      </c>
      <c r="B100" s="352">
        <v>4</v>
      </c>
      <c r="C100" s="352">
        <v>3.3</v>
      </c>
      <c r="D100" s="352">
        <v>5.2</v>
      </c>
      <c r="E100" s="352">
        <v>6.8</v>
      </c>
      <c r="F100" s="352">
        <v>6.3</v>
      </c>
      <c r="G100" s="352">
        <v>7.1</v>
      </c>
      <c r="H100" s="352">
        <v>7.1</v>
      </c>
      <c r="I100" s="352">
        <v>7.1</v>
      </c>
      <c r="J100" s="352">
        <v>5.9</v>
      </c>
      <c r="K100" s="352">
        <v>7</v>
      </c>
      <c r="M100" s="306" t="s">
        <v>20</v>
      </c>
      <c r="N100" s="308">
        <f t="shared" si="41"/>
        <v>-2.5007199410282168</v>
      </c>
      <c r="O100" s="308">
        <f t="shared" si="42"/>
        <v>-2.6963281531023036</v>
      </c>
      <c r="P100" s="308">
        <f t="shared" si="43"/>
        <v>-2.2882173346355508</v>
      </c>
      <c r="Q100" s="308">
        <f t="shared" si="44"/>
        <v>-1.7889495082032096</v>
      </c>
      <c r="R100" s="308">
        <f t="shared" si="35"/>
        <v>-1.5065352402206544</v>
      </c>
      <c r="S100" s="308">
        <f t="shared" si="36"/>
        <v>-1.4503665738486133</v>
      </c>
      <c r="T100" s="308">
        <f t="shared" si="37"/>
        <v>-1.3965533545433966</v>
      </c>
      <c r="U100" s="308">
        <f t="shared" si="38"/>
        <v>-1.324538754693136</v>
      </c>
      <c r="V100" s="308">
        <f t="shared" si="39"/>
        <v>-1.6386058122538572</v>
      </c>
      <c r="W100" s="308">
        <f t="shared" si="40"/>
        <v>-1.5765336462770758</v>
      </c>
    </row>
    <row r="101" spans="1:23">
      <c r="A101" s="306" t="s">
        <v>21</v>
      </c>
      <c r="B101" s="352">
        <v>7.4</v>
      </c>
      <c r="C101" s="352">
        <v>7.1</v>
      </c>
      <c r="D101" s="352">
        <v>7.5</v>
      </c>
      <c r="E101" s="352">
        <v>7.4</v>
      </c>
      <c r="F101" s="352">
        <v>6.2</v>
      </c>
      <c r="G101" s="352">
        <v>7.5</v>
      </c>
      <c r="H101" s="352">
        <v>6.3</v>
      </c>
      <c r="I101" s="352">
        <v>6.2</v>
      </c>
      <c r="J101" s="352">
        <v>6.6</v>
      </c>
      <c r="K101" s="352">
        <v>6.2</v>
      </c>
      <c r="M101" s="306" t="s">
        <v>21</v>
      </c>
      <c r="N101" s="308">
        <f t="shared" si="41"/>
        <v>-2.0683639019378695</v>
      </c>
      <c r="O101" s="308">
        <f t="shared" si="42"/>
        <v>-2.202322316480346</v>
      </c>
      <c r="P101" s="308">
        <f t="shared" si="43"/>
        <v>-1.985816192943983</v>
      </c>
      <c r="Q101" s="308">
        <f t="shared" si="44"/>
        <v>-1.7208070627931651</v>
      </c>
      <c r="R101" s="308">
        <f t="shared" si="35"/>
        <v>-1.5172063727089367</v>
      </c>
      <c r="S101" s="308">
        <f t="shared" si="36"/>
        <v>-1.4058743645166374</v>
      </c>
      <c r="T101" s="308">
        <f t="shared" si="37"/>
        <v>-1.4908923024980769</v>
      </c>
      <c r="U101" s="308">
        <f t="shared" si="38"/>
        <v>-1.4269264130313783</v>
      </c>
      <c r="V101" s="308">
        <f t="shared" si="39"/>
        <v>-1.5511421033209172</v>
      </c>
      <c r="W101" s="308">
        <f t="shared" si="40"/>
        <v>-1.6893670682770257</v>
      </c>
    </row>
    <row r="102" spans="1:23">
      <c r="A102" s="306" t="s">
        <v>38</v>
      </c>
      <c r="B102" s="352">
        <v>10.8</v>
      </c>
      <c r="C102" s="352">
        <v>9.6</v>
      </c>
      <c r="D102" s="352">
        <v>6.6</v>
      </c>
      <c r="E102" s="352">
        <v>7.6</v>
      </c>
      <c r="F102" s="352">
        <v>6.6</v>
      </c>
      <c r="G102" s="352">
        <v>7.1</v>
      </c>
      <c r="H102" s="352">
        <v>9.5</v>
      </c>
      <c r="I102" s="352">
        <v>10.4</v>
      </c>
      <c r="J102" s="352">
        <v>9.8000000000000007</v>
      </c>
      <c r="K102" s="352">
        <v>9.1999999999999993</v>
      </c>
      <c r="M102" s="306" t="s">
        <v>38</v>
      </c>
      <c r="N102" s="308">
        <f t="shared" si="41"/>
        <v>-1.6360078628475228</v>
      </c>
      <c r="O102" s="308">
        <f t="shared" si="42"/>
        <v>-1.8773184765974793</v>
      </c>
      <c r="P102" s="308">
        <f t="shared" si="43"/>
        <v>-2.1041470744754665</v>
      </c>
      <c r="Q102" s="308">
        <f t="shared" si="44"/>
        <v>-1.6980929143231502</v>
      </c>
      <c r="R102" s="308">
        <f t="shared" si="35"/>
        <v>-1.4745218427558089</v>
      </c>
      <c r="S102" s="308">
        <f t="shared" si="36"/>
        <v>-1.4503665738486133</v>
      </c>
      <c r="T102" s="308">
        <f t="shared" si="37"/>
        <v>-1.1135365106793549</v>
      </c>
      <c r="U102" s="308">
        <f t="shared" si="38"/>
        <v>-0.94911734078624688</v>
      </c>
      <c r="V102" s="308">
        <f t="shared" si="39"/>
        <v>-1.1513080053417624</v>
      </c>
      <c r="W102" s="308">
        <f t="shared" si="40"/>
        <v>-1.266241735777214</v>
      </c>
    </row>
    <row r="103" spans="1:23">
      <c r="A103" s="306" t="s">
        <v>22</v>
      </c>
      <c r="B103" s="353" t="s">
        <v>69</v>
      </c>
      <c r="C103" s="352">
        <v>12</v>
      </c>
      <c r="D103" s="352">
        <v>9.8000000000000007</v>
      </c>
      <c r="E103" s="352">
        <v>16.8</v>
      </c>
      <c r="F103" s="352">
        <v>13.9</v>
      </c>
      <c r="G103" s="352">
        <v>13.2</v>
      </c>
      <c r="H103" s="352">
        <v>9.4</v>
      </c>
      <c r="I103" s="352">
        <v>12.4</v>
      </c>
      <c r="J103" s="352">
        <v>10.1</v>
      </c>
      <c r="K103" s="352">
        <v>9.9</v>
      </c>
      <c r="M103" s="306" t="s">
        <v>22</v>
      </c>
      <c r="N103" s="308"/>
      <c r="O103" s="308">
        <f t="shared" si="42"/>
        <v>-1.5653147903099269</v>
      </c>
      <c r="P103" s="308">
        <f t="shared" si="43"/>
        <v>-1.6834150512524153</v>
      </c>
      <c r="Q103" s="308">
        <f t="shared" si="44"/>
        <v>-0.65324208470246481</v>
      </c>
      <c r="R103" s="308">
        <f t="shared" si="35"/>
        <v>-0.69552917111123047</v>
      </c>
      <c r="S103" s="308">
        <f t="shared" si="36"/>
        <v>-0.77186038153597802</v>
      </c>
      <c r="T103" s="308">
        <f t="shared" si="37"/>
        <v>-1.12532887917369</v>
      </c>
      <c r="U103" s="308">
        <f t="shared" si="38"/>
        <v>-0.72158921114570818</v>
      </c>
      <c r="V103" s="308">
        <f t="shared" si="39"/>
        <v>-1.1138235586562168</v>
      </c>
      <c r="W103" s="308">
        <f t="shared" si="40"/>
        <v>-1.1675124915272579</v>
      </c>
    </row>
    <row r="104" spans="1:23">
      <c r="A104" s="306" t="s">
        <v>23</v>
      </c>
      <c r="B104" s="352">
        <v>15.3</v>
      </c>
      <c r="C104" s="352">
        <v>15.4</v>
      </c>
      <c r="D104" s="352">
        <v>14.3</v>
      </c>
      <c r="E104" s="352">
        <v>15.2</v>
      </c>
      <c r="F104" s="352">
        <v>14.2</v>
      </c>
      <c r="G104" s="352">
        <v>14.2</v>
      </c>
      <c r="H104" s="352">
        <v>12.6</v>
      </c>
      <c r="I104" s="352">
        <v>11.9</v>
      </c>
      <c r="J104" s="352">
        <v>12</v>
      </c>
      <c r="K104" s="352">
        <v>12.7</v>
      </c>
      <c r="M104" s="306" t="s">
        <v>23</v>
      </c>
      <c r="N104" s="308">
        <f t="shared" ref="N104:N108" si="45">(B104-B$35)/B$36</f>
        <v>-1.0637719287573577</v>
      </c>
      <c r="O104" s="308">
        <f t="shared" si="42"/>
        <v>-1.123309568069228</v>
      </c>
      <c r="P104" s="308">
        <f t="shared" si="43"/>
        <v>-1.091760643595</v>
      </c>
      <c r="Q104" s="308">
        <f t="shared" si="44"/>
        <v>-0.83495527246258416</v>
      </c>
      <c r="R104" s="308">
        <f t="shared" si="35"/>
        <v>-0.66351577364638492</v>
      </c>
      <c r="S104" s="308">
        <f t="shared" si="36"/>
        <v>-0.66062985820603781</v>
      </c>
      <c r="T104" s="308">
        <f t="shared" si="37"/>
        <v>-0.7479730873549677</v>
      </c>
      <c r="U104" s="308">
        <f t="shared" si="38"/>
        <v>-0.77847124355584285</v>
      </c>
      <c r="V104" s="308">
        <f t="shared" si="39"/>
        <v>-0.8764220629810936</v>
      </c>
      <c r="W104" s="308">
        <f t="shared" si="40"/>
        <v>-0.77259551452743402</v>
      </c>
    </row>
    <row r="105" spans="1:23">
      <c r="A105" s="306" t="s">
        <v>24</v>
      </c>
      <c r="B105" s="352">
        <v>16.5</v>
      </c>
      <c r="C105" s="352">
        <v>14.7</v>
      </c>
      <c r="D105" s="352">
        <v>16.399999999999999</v>
      </c>
      <c r="E105" s="352">
        <v>21.3</v>
      </c>
      <c r="F105" s="352">
        <v>16.3</v>
      </c>
      <c r="G105" s="352">
        <v>14.1</v>
      </c>
      <c r="H105" s="352">
        <v>11.8</v>
      </c>
      <c r="I105" s="352">
        <v>11.3</v>
      </c>
      <c r="J105" s="352">
        <v>9.1</v>
      </c>
      <c r="K105" s="352">
        <v>9.6</v>
      </c>
      <c r="M105" s="306" t="s">
        <v>24</v>
      </c>
      <c r="N105" s="308">
        <f t="shared" si="45"/>
        <v>-0.91117567966664714</v>
      </c>
      <c r="O105" s="308">
        <f t="shared" si="42"/>
        <v>-1.2143106432364308</v>
      </c>
      <c r="P105" s="308">
        <f t="shared" si="43"/>
        <v>-0.8156552533548731</v>
      </c>
      <c r="Q105" s="308">
        <f t="shared" si="44"/>
        <v>-0.14217374412712966</v>
      </c>
      <c r="R105" s="308">
        <f t="shared" si="35"/>
        <v>-0.43942199139246491</v>
      </c>
      <c r="S105" s="308">
        <f t="shared" si="36"/>
        <v>-0.67175291053903174</v>
      </c>
      <c r="T105" s="308">
        <f t="shared" si="37"/>
        <v>-0.84231203530964815</v>
      </c>
      <c r="U105" s="308">
        <f t="shared" si="38"/>
        <v>-0.84672968244800439</v>
      </c>
      <c r="V105" s="308">
        <f t="shared" si="39"/>
        <v>-1.2387717142747026</v>
      </c>
      <c r="W105" s="308">
        <f t="shared" si="40"/>
        <v>-1.2098250247772393</v>
      </c>
    </row>
    <row r="106" spans="1:23">
      <c r="A106" s="306" t="s">
        <v>25</v>
      </c>
      <c r="B106" s="352">
        <v>9.3000000000000007</v>
      </c>
      <c r="C106" s="352">
        <v>9.9</v>
      </c>
      <c r="D106" s="352">
        <v>9.1999999999999993</v>
      </c>
      <c r="E106" s="352">
        <v>8</v>
      </c>
      <c r="F106" s="352">
        <v>6.9</v>
      </c>
      <c r="G106" s="352">
        <v>7.6</v>
      </c>
      <c r="H106" s="352">
        <v>8.1</v>
      </c>
      <c r="I106" s="352">
        <v>6</v>
      </c>
      <c r="J106" s="352">
        <v>6.1</v>
      </c>
      <c r="K106" s="352">
        <v>5.7</v>
      </c>
      <c r="M106" s="306" t="s">
        <v>25</v>
      </c>
      <c r="N106" s="308">
        <f t="shared" si="45"/>
        <v>-1.8267531742109111</v>
      </c>
      <c r="O106" s="308">
        <f t="shared" si="42"/>
        <v>-1.8383180158115351</v>
      </c>
      <c r="P106" s="308">
        <f t="shared" si="43"/>
        <v>-1.7623023056067375</v>
      </c>
      <c r="Q106" s="308">
        <f t="shared" si="44"/>
        <v>-1.6526646173831205</v>
      </c>
      <c r="R106" s="308">
        <f t="shared" si="35"/>
        <v>-1.4425084452909631</v>
      </c>
      <c r="S106" s="308">
        <f t="shared" si="36"/>
        <v>-1.3947513121836432</v>
      </c>
      <c r="T106" s="308">
        <f t="shared" si="37"/>
        <v>-1.2786296696000459</v>
      </c>
      <c r="U106" s="308">
        <f t="shared" si="38"/>
        <v>-1.4496792259954321</v>
      </c>
      <c r="V106" s="308">
        <f t="shared" si="39"/>
        <v>-1.6136161811301601</v>
      </c>
      <c r="W106" s="308">
        <f t="shared" si="40"/>
        <v>-1.7598879570269941</v>
      </c>
    </row>
    <row r="107" spans="1:23">
      <c r="A107" s="306" t="s">
        <v>26</v>
      </c>
      <c r="B107" s="352">
        <v>5.2</v>
      </c>
      <c r="C107" s="352">
        <v>5.5</v>
      </c>
      <c r="D107" s="352">
        <v>7</v>
      </c>
      <c r="E107" s="352">
        <v>6.5</v>
      </c>
      <c r="F107" s="352">
        <v>6</v>
      </c>
      <c r="G107" s="352">
        <v>5.5</v>
      </c>
      <c r="H107" s="352">
        <v>5.8</v>
      </c>
      <c r="I107" s="352">
        <v>4.4000000000000004</v>
      </c>
      <c r="J107" s="352">
        <v>4.0999999999999996</v>
      </c>
      <c r="K107" s="352">
        <v>3.5</v>
      </c>
      <c r="M107" s="306" t="s">
        <v>26</v>
      </c>
      <c r="N107" s="308">
        <f t="shared" si="45"/>
        <v>-2.3481236919375061</v>
      </c>
      <c r="O107" s="308">
        <f t="shared" si="42"/>
        <v>-2.4103247740053808</v>
      </c>
      <c r="P107" s="308">
        <f t="shared" si="43"/>
        <v>-2.0515555715725848</v>
      </c>
      <c r="Q107" s="308">
        <f t="shared" si="44"/>
        <v>-1.8230207309082322</v>
      </c>
      <c r="R107" s="308">
        <f t="shared" si="35"/>
        <v>-1.5385486376855002</v>
      </c>
      <c r="S107" s="308">
        <f t="shared" si="36"/>
        <v>-1.6283354111765178</v>
      </c>
      <c r="T107" s="308">
        <f t="shared" si="37"/>
        <v>-1.5498541449697523</v>
      </c>
      <c r="U107" s="308">
        <f t="shared" si="38"/>
        <v>-1.6317017297078631</v>
      </c>
      <c r="V107" s="308">
        <f t="shared" si="39"/>
        <v>-1.8635124923671318</v>
      </c>
      <c r="W107" s="308">
        <f t="shared" si="40"/>
        <v>-2.0701798675268557</v>
      </c>
    </row>
    <row r="108" spans="1:23">
      <c r="A108" s="306" t="s">
        <v>42</v>
      </c>
      <c r="B108" s="352">
        <v>10.7</v>
      </c>
      <c r="C108" s="352">
        <v>10.3</v>
      </c>
      <c r="D108" s="352">
        <v>9.4</v>
      </c>
      <c r="E108" s="352">
        <v>9.6999999999999993</v>
      </c>
      <c r="F108" s="352">
        <v>10.8</v>
      </c>
      <c r="G108" s="352">
        <v>8.6</v>
      </c>
      <c r="H108" s="352">
        <v>5.9</v>
      </c>
      <c r="I108" s="352">
        <v>5.0999999999999996</v>
      </c>
      <c r="J108" s="352">
        <v>6.3</v>
      </c>
      <c r="K108" s="352">
        <v>5.8</v>
      </c>
      <c r="M108" s="306" t="s">
        <v>42</v>
      </c>
      <c r="N108" s="308">
        <f t="shared" si="45"/>
        <v>-1.6487242169384155</v>
      </c>
      <c r="O108" s="308">
        <f t="shared" si="42"/>
        <v>-1.7863174014302763</v>
      </c>
      <c r="P108" s="308">
        <f t="shared" si="43"/>
        <v>-1.7360065541552967</v>
      </c>
      <c r="Q108" s="308">
        <f t="shared" si="44"/>
        <v>-1.459594355387994</v>
      </c>
      <c r="R108" s="308">
        <f t="shared" si="35"/>
        <v>-1.0263342782479692</v>
      </c>
      <c r="S108" s="308">
        <f t="shared" si="36"/>
        <v>-1.283520788853703</v>
      </c>
      <c r="T108" s="308">
        <f t="shared" si="37"/>
        <v>-1.5380617764754172</v>
      </c>
      <c r="U108" s="308">
        <f t="shared" si="38"/>
        <v>-1.5520668843336747</v>
      </c>
      <c r="V108" s="308">
        <f t="shared" si="39"/>
        <v>-1.5886265500064627</v>
      </c>
      <c r="W108" s="308">
        <f t="shared" si="40"/>
        <v>-1.7457837792770003</v>
      </c>
    </row>
    <row r="109" spans="1:23">
      <c r="B109" s="354">
        <f>AVERAGE(B81:B108)</f>
        <v>11.292</v>
      </c>
      <c r="C109" s="354">
        <f t="shared" ref="C109:K109" si="46">AVERAGE(C81:C108)</f>
        <v>11.403846153846153</v>
      </c>
      <c r="D109" s="354">
        <f t="shared" si="46"/>
        <v>10.661538461538461</v>
      </c>
      <c r="E109" s="354">
        <f t="shared" si="46"/>
        <v>11.180769230769233</v>
      </c>
      <c r="F109" s="354">
        <f t="shared" si="46"/>
        <v>9.8666666666666654</v>
      </c>
      <c r="G109" s="354">
        <f t="shared" si="46"/>
        <v>9.655555555555555</v>
      </c>
      <c r="H109" s="354">
        <f t="shared" si="46"/>
        <v>8.9111111111111114</v>
      </c>
      <c r="I109" s="354">
        <f t="shared" si="46"/>
        <v>9.0111111111111111</v>
      </c>
      <c r="J109" s="354">
        <f t="shared" si="46"/>
        <v>8.2071428571428573</v>
      </c>
      <c r="K109" s="354">
        <f t="shared" si="46"/>
        <v>8.4259259259259256</v>
      </c>
    </row>
    <row r="110" spans="1:23">
      <c r="B110" s="161">
        <f>STDEV(B81:B108)</f>
        <v>5.8202176362515283</v>
      </c>
      <c r="C110" s="161">
        <f t="shared" ref="C110:K110" si="47">STDEV(C81:C108)</f>
        <v>5.9633870086876479</v>
      </c>
      <c r="D110" s="161">
        <f t="shared" si="47"/>
        <v>5.8697241450055824</v>
      </c>
      <c r="E110" s="161">
        <f t="shared" si="47"/>
        <v>5.5242026922095633</v>
      </c>
      <c r="F110" s="161">
        <f t="shared" si="47"/>
        <v>4.5370271527306727</v>
      </c>
      <c r="G110" s="161">
        <f t="shared" si="47"/>
        <v>4.5477241420071719</v>
      </c>
      <c r="H110" s="161">
        <f t="shared" si="47"/>
        <v>4.0146207152331916</v>
      </c>
      <c r="I110" s="161">
        <f t="shared" si="47"/>
        <v>3.6366016821851441</v>
      </c>
      <c r="J110" s="161">
        <f t="shared" si="47"/>
        <v>3.5600591517587401</v>
      </c>
      <c r="K110" s="161">
        <f t="shared" si="47"/>
        <v>3.5635540376031045</v>
      </c>
    </row>
    <row r="112" spans="1:23">
      <c r="A112" s="161" t="s">
        <v>1585</v>
      </c>
    </row>
    <row r="113" spans="1:23">
      <c r="B113" s="316" t="s">
        <v>162</v>
      </c>
      <c r="C113" s="316"/>
      <c r="D113" s="316"/>
      <c r="E113" s="316"/>
      <c r="F113" s="316"/>
      <c r="G113" s="316"/>
      <c r="H113" s="316"/>
      <c r="I113" s="316"/>
      <c r="J113" s="316"/>
      <c r="K113" s="316"/>
      <c r="N113" s="316" t="s">
        <v>163</v>
      </c>
      <c r="O113" s="316"/>
      <c r="P113" s="316"/>
      <c r="Q113" s="316"/>
      <c r="R113" s="316"/>
      <c r="S113" s="316"/>
      <c r="T113" s="316"/>
      <c r="U113" s="316"/>
      <c r="V113" s="316"/>
      <c r="W113" s="316"/>
    </row>
    <row r="114" spans="1:23">
      <c r="A114" s="306" t="s">
        <v>71</v>
      </c>
      <c r="B114" s="306" t="s">
        <v>60</v>
      </c>
      <c r="C114" s="306" t="s">
        <v>61</v>
      </c>
      <c r="D114" s="306" t="s">
        <v>62</v>
      </c>
      <c r="E114" s="306" t="s">
        <v>63</v>
      </c>
      <c r="F114" s="306" t="s">
        <v>64</v>
      </c>
      <c r="G114" s="306" t="s">
        <v>65</v>
      </c>
      <c r="H114" s="306" t="s">
        <v>66</v>
      </c>
      <c r="I114" s="306" t="s">
        <v>73</v>
      </c>
      <c r="J114" s="306" t="s">
        <v>76</v>
      </c>
      <c r="K114" s="306" t="s">
        <v>165</v>
      </c>
      <c r="M114" s="306" t="s">
        <v>71</v>
      </c>
      <c r="N114" s="306" t="s">
        <v>60</v>
      </c>
      <c r="O114" s="306" t="s">
        <v>61</v>
      </c>
      <c r="P114" s="306" t="s">
        <v>62</v>
      </c>
      <c r="Q114" s="306" t="s">
        <v>63</v>
      </c>
      <c r="R114" s="306" t="s">
        <v>64</v>
      </c>
      <c r="S114" s="306" t="s">
        <v>65</v>
      </c>
      <c r="T114" s="306" t="s">
        <v>66</v>
      </c>
      <c r="U114" s="306" t="s">
        <v>73</v>
      </c>
      <c r="V114" s="306" t="s">
        <v>76</v>
      </c>
      <c r="W114" s="306" t="s">
        <v>165</v>
      </c>
    </row>
    <row r="115" spans="1:23">
      <c r="A115" s="306" t="s">
        <v>4</v>
      </c>
      <c r="B115" s="352">
        <f>(B81+B44+B7)/3</f>
        <v>13.300000000000002</v>
      </c>
      <c r="C115" s="352">
        <f t="shared" ref="C115:K115" si="48">(C81+C44+C7)/3</f>
        <v>15.166666666666666</v>
      </c>
      <c r="D115" s="352">
        <f t="shared" si="48"/>
        <v>14.666666666666666</v>
      </c>
      <c r="E115" s="352">
        <f t="shared" si="48"/>
        <v>12.6</v>
      </c>
      <c r="F115" s="352">
        <f t="shared" si="48"/>
        <v>12.799999999999999</v>
      </c>
      <c r="G115" s="352">
        <f t="shared" si="48"/>
        <v>14.4</v>
      </c>
      <c r="H115" s="352">
        <f t="shared" si="48"/>
        <v>15.6</v>
      </c>
      <c r="I115" s="352">
        <f t="shared" si="48"/>
        <v>18.333333333333332</v>
      </c>
      <c r="J115" s="352">
        <f t="shared" si="48"/>
        <v>16.966666666666665</v>
      </c>
      <c r="K115" s="352">
        <f t="shared" si="48"/>
        <v>15.733333333333334</v>
      </c>
      <c r="M115" s="306" t="s">
        <v>4</v>
      </c>
      <c r="N115" s="308">
        <f t="shared" ref="N115:W115" si="49">(B115-B$35)/B$36</f>
        <v>-1.3180990105752086</v>
      </c>
      <c r="O115" s="308">
        <f t="shared" si="49"/>
        <v>-1.1536432597916289</v>
      </c>
      <c r="P115" s="308">
        <f t="shared" si="49"/>
        <v>-1.0435517659340257</v>
      </c>
      <c r="Q115" s="308">
        <f t="shared" si="49"/>
        <v>-1.1302392025727779</v>
      </c>
      <c r="R115" s="308">
        <f t="shared" si="49"/>
        <v>-0.81291162848233145</v>
      </c>
      <c r="S115" s="308">
        <f t="shared" si="49"/>
        <v>-0.63838375354004961</v>
      </c>
      <c r="T115" s="308">
        <f t="shared" si="49"/>
        <v>-0.39420203252491565</v>
      </c>
      <c r="U115" s="308">
        <f t="shared" si="49"/>
        <v>-4.6589093212110147E-2</v>
      </c>
      <c r="V115" s="308">
        <f t="shared" si="49"/>
        <v>-0.25584622340928093</v>
      </c>
      <c r="W115" s="308">
        <f t="shared" si="49"/>
        <v>-0.34476878944429112</v>
      </c>
    </row>
    <row r="116" spans="1:23">
      <c r="A116" s="306" t="s">
        <v>5</v>
      </c>
      <c r="B116" s="352">
        <f t="shared" ref="B116:K116" si="50">(B82+B45+B8)/3</f>
        <v>24.5</v>
      </c>
      <c r="C116" s="352">
        <f t="shared" si="50"/>
        <v>26.333333333333332</v>
      </c>
      <c r="D116" s="352">
        <f t="shared" si="50"/>
        <v>20.7</v>
      </c>
      <c r="E116" s="352">
        <f t="shared" si="50"/>
        <v>21.3</v>
      </c>
      <c r="F116" s="352">
        <f t="shared" si="50"/>
        <v>16.133333333333333</v>
      </c>
      <c r="G116" s="352">
        <f t="shared" si="50"/>
        <v>15.666666666666666</v>
      </c>
      <c r="H116" s="352">
        <f t="shared" si="50"/>
        <v>14.266666666666666</v>
      </c>
      <c r="I116" s="352">
        <f t="shared" si="50"/>
        <v>14</v>
      </c>
      <c r="J116" s="352">
        <f t="shared" si="50"/>
        <v>15.4</v>
      </c>
      <c r="K116" s="352">
        <f t="shared" si="50"/>
        <v>14.6</v>
      </c>
      <c r="M116" s="306" t="s">
        <v>5</v>
      </c>
      <c r="N116" s="308">
        <f t="shared" ref="N116:N124" si="51">(B116-B$35)/B$36</f>
        <v>0.10613264760475728</v>
      </c>
      <c r="O116" s="308">
        <f t="shared" ref="O116:O124" si="52">(C116-C$35)/C$36</f>
        <v>0.29804055835184323</v>
      </c>
      <c r="P116" s="308">
        <f t="shared" ref="P116:P124" si="53">(D116-D$35)/D$36</f>
        <v>-0.25029659714889851</v>
      </c>
      <c r="Q116" s="308">
        <f t="shared" ref="Q116:Q124" si="54">(E116-E$35)/E$36</f>
        <v>-0.14217374412712966</v>
      </c>
      <c r="R116" s="308">
        <f t="shared" ref="R116:R142" si="55">(F116-F$35)/F$36</f>
        <v>-0.4572072122062682</v>
      </c>
      <c r="S116" s="308">
        <f t="shared" ref="S116:S142" si="56">(G116-G$35)/G$36</f>
        <v>-0.49749175732212542</v>
      </c>
      <c r="T116" s="308">
        <f t="shared" ref="T116:T142" si="57">(H116-H$35)/H$36</f>
        <v>-0.55143361244938327</v>
      </c>
      <c r="U116" s="308">
        <f t="shared" ref="U116:U142" si="58">(I116-I$35)/I$36</f>
        <v>-0.53956670743327728</v>
      </c>
      <c r="V116" s="308">
        <f t="shared" ref="V116:V142" si="59">(J116-J$35)/J$36</f>
        <v>-0.45159833387824178</v>
      </c>
      <c r="W116" s="308">
        <f t="shared" ref="W116:W142" si="60">(K116-K$35)/K$36</f>
        <v>-0.50461613727755339</v>
      </c>
    </row>
    <row r="117" spans="1:23">
      <c r="A117" s="306" t="s">
        <v>6</v>
      </c>
      <c r="B117" s="352">
        <f t="shared" ref="B117:K117" si="61">(B83+B46+B9)/3</f>
        <v>19.533333333333335</v>
      </c>
      <c r="C117" s="352">
        <f t="shared" si="61"/>
        <v>17.066666666666666</v>
      </c>
      <c r="D117" s="352">
        <f t="shared" si="61"/>
        <v>17.166666666666668</v>
      </c>
      <c r="E117" s="352">
        <f t="shared" si="61"/>
        <v>20.366666666666664</v>
      </c>
      <c r="F117" s="352">
        <f t="shared" si="61"/>
        <v>18.466666666666669</v>
      </c>
      <c r="G117" s="352">
        <f t="shared" si="61"/>
        <v>17.966666666666669</v>
      </c>
      <c r="H117" s="352">
        <f t="shared" si="61"/>
        <v>15.766666666666666</v>
      </c>
      <c r="I117" s="352">
        <f t="shared" si="61"/>
        <v>16.066666666666666</v>
      </c>
      <c r="J117" s="352">
        <f t="shared" si="61"/>
        <v>14.033333333333331</v>
      </c>
      <c r="K117" s="352">
        <f t="shared" si="61"/>
        <v>14.1</v>
      </c>
      <c r="M117" s="306" t="s">
        <v>6</v>
      </c>
      <c r="N117" s="308">
        <f t="shared" si="51"/>
        <v>-0.52544627224290608</v>
      </c>
      <c r="O117" s="308">
        <f t="shared" si="52"/>
        <v>-0.90664034148065009</v>
      </c>
      <c r="P117" s="308">
        <f t="shared" si="53"/>
        <v>-0.71485487279101689</v>
      </c>
      <c r="Q117" s="308">
        <f t="shared" si="54"/>
        <v>-0.24817310365386627</v>
      </c>
      <c r="R117" s="308">
        <f t="shared" si="55"/>
        <v>-0.20821412081302373</v>
      </c>
      <c r="S117" s="308">
        <f t="shared" si="56"/>
        <v>-0.24166155366326261</v>
      </c>
      <c r="T117" s="308">
        <f t="shared" si="57"/>
        <v>-0.37454808503435727</v>
      </c>
      <c r="U117" s="308">
        <f t="shared" si="58"/>
        <v>-0.30445430680472058</v>
      </c>
      <c r="V117" s="308">
        <f t="shared" si="59"/>
        <v>-0.622360813223506</v>
      </c>
      <c r="W117" s="308">
        <f t="shared" si="60"/>
        <v>-0.57513702602752204</v>
      </c>
    </row>
    <row r="118" spans="1:23">
      <c r="A118" s="306" t="s">
        <v>7</v>
      </c>
      <c r="B118" s="352">
        <f t="shared" ref="B118:K118" si="62">(B84+B47+B10)/3</f>
        <v>7.8</v>
      </c>
      <c r="C118" s="352">
        <f t="shared" si="62"/>
        <v>8.0333333333333332</v>
      </c>
      <c r="D118" s="352">
        <f t="shared" si="62"/>
        <v>7.666666666666667</v>
      </c>
      <c r="E118" s="352">
        <f t="shared" si="62"/>
        <v>7.833333333333333</v>
      </c>
      <c r="F118" s="352">
        <f t="shared" si="62"/>
        <v>8.1333333333333329</v>
      </c>
      <c r="G118" s="352">
        <f t="shared" si="62"/>
        <v>8.8333333333333339</v>
      </c>
      <c r="H118" s="352">
        <f t="shared" si="62"/>
        <v>5.3999999999999995</v>
      </c>
      <c r="I118" s="352">
        <f t="shared" si="62"/>
        <v>6.0666666666666664</v>
      </c>
      <c r="J118" s="352">
        <f t="shared" si="62"/>
        <v>6.8</v>
      </c>
      <c r="K118" s="352">
        <f t="shared" si="62"/>
        <v>6.666666666666667</v>
      </c>
      <c r="M118" s="306" t="s">
        <v>7</v>
      </c>
      <c r="N118" s="308">
        <f t="shared" si="51"/>
        <v>-2.0174984855742992</v>
      </c>
      <c r="O118" s="308">
        <f t="shared" si="52"/>
        <v>-2.0809875495907426</v>
      </c>
      <c r="P118" s="308">
        <f t="shared" si="53"/>
        <v>-1.963903066734449</v>
      </c>
      <c r="Q118" s="308">
        <f t="shared" si="54"/>
        <v>-1.6715930744414664</v>
      </c>
      <c r="R118" s="308">
        <f t="shared" si="55"/>
        <v>-1.3108978112688199</v>
      </c>
      <c r="S118" s="308">
        <f t="shared" si="56"/>
        <v>-1.257567000076717</v>
      </c>
      <c r="T118" s="308">
        <f t="shared" si="57"/>
        <v>-1.5970236189470928</v>
      </c>
      <c r="U118" s="308">
        <f t="shared" si="58"/>
        <v>-1.4420949550074142</v>
      </c>
      <c r="V118" s="308">
        <f t="shared" si="59"/>
        <v>-1.5261524721972197</v>
      </c>
      <c r="W118" s="308">
        <f t="shared" si="60"/>
        <v>-1.623547572110388</v>
      </c>
    </row>
    <row r="119" spans="1:23">
      <c r="A119" s="306" t="s">
        <v>72</v>
      </c>
      <c r="B119" s="352">
        <f t="shared" ref="B119:K119" si="63">(B85+B48+B11)/3</f>
        <v>22.099999999999998</v>
      </c>
      <c r="C119" s="352">
        <f t="shared" si="63"/>
        <v>19.099999999999998</v>
      </c>
      <c r="D119" s="352">
        <f t="shared" si="63"/>
        <v>19.933333333333334</v>
      </c>
      <c r="E119" s="352">
        <f t="shared" si="63"/>
        <v>19.833333333333332</v>
      </c>
      <c r="F119" s="352">
        <f t="shared" si="63"/>
        <v>18.633333333333333</v>
      </c>
      <c r="G119" s="352">
        <f t="shared" si="63"/>
        <v>20.9</v>
      </c>
      <c r="H119" s="352">
        <f t="shared" si="63"/>
        <v>21.866666666666664</v>
      </c>
      <c r="I119" s="352">
        <f t="shared" si="63"/>
        <v>21.7</v>
      </c>
      <c r="J119" s="352">
        <f t="shared" si="63"/>
        <v>21.666666666666668</v>
      </c>
      <c r="K119" s="352">
        <f t="shared" si="63"/>
        <v>22.400000000000002</v>
      </c>
      <c r="M119" s="306" t="s">
        <v>72</v>
      </c>
      <c r="N119" s="308">
        <f t="shared" si="51"/>
        <v>-0.19905985057666431</v>
      </c>
      <c r="O119" s="308">
        <f t="shared" si="52"/>
        <v>-0.64230388504258518</v>
      </c>
      <c r="P119" s="308">
        <f t="shared" si="53"/>
        <v>-0.35109697771275428</v>
      </c>
      <c r="Q119" s="308">
        <f t="shared" si="54"/>
        <v>-0.30874416624057244</v>
      </c>
      <c r="R119" s="308">
        <f t="shared" si="55"/>
        <v>-0.19042889999922083</v>
      </c>
      <c r="S119" s="308">
        <f t="shared" si="56"/>
        <v>8.4614648104561721E-2</v>
      </c>
      <c r="T119" s="308">
        <f t="shared" si="57"/>
        <v>0.34478639312008169</v>
      </c>
      <c r="U119" s="308">
        <f t="shared" si="58"/>
        <v>0.33641659168279675</v>
      </c>
      <c r="V119" s="308">
        <f t="shared" si="59"/>
        <v>0.33141010799760279</v>
      </c>
      <c r="W119" s="308">
        <f t="shared" si="60"/>
        <v>0.59550972722195683</v>
      </c>
    </row>
    <row r="120" spans="1:23">
      <c r="A120" s="306" t="s">
        <v>9</v>
      </c>
      <c r="B120" s="352">
        <f t="shared" ref="B120:K120" si="64">(B86+B49+B12)/3</f>
        <v>16.900000000000002</v>
      </c>
      <c r="C120" s="352">
        <f t="shared" si="64"/>
        <v>30.366666666666664</v>
      </c>
      <c r="D120" s="352">
        <f t="shared" si="64"/>
        <v>25.266666666666666</v>
      </c>
      <c r="E120" s="352">
        <f t="shared" si="64"/>
        <v>13.466666666666667</v>
      </c>
      <c r="F120" s="352">
        <f t="shared" si="64"/>
        <v>17.8</v>
      </c>
      <c r="G120" s="352">
        <f t="shared" si="64"/>
        <v>24.233333333333334</v>
      </c>
      <c r="H120" s="352">
        <f t="shared" si="64"/>
        <v>12.133333333333335</v>
      </c>
      <c r="I120" s="352">
        <f t="shared" si="64"/>
        <v>9.6</v>
      </c>
      <c r="J120" s="352">
        <f t="shared" si="64"/>
        <v>11.9</v>
      </c>
      <c r="K120" s="352">
        <f t="shared" si="64"/>
        <v>9.0666666666666664</v>
      </c>
      <c r="M120" s="306" t="s">
        <v>9</v>
      </c>
      <c r="N120" s="308">
        <f t="shared" si="51"/>
        <v>-0.86031026330307669</v>
      </c>
      <c r="O120" s="308">
        <f t="shared" si="52"/>
        <v>0.82238008669620155</v>
      </c>
      <c r="P120" s="308">
        <f t="shared" si="53"/>
        <v>0.35012306099233026</v>
      </c>
      <c r="Q120" s="308">
        <f t="shared" si="54"/>
        <v>-1.0318112258693799</v>
      </c>
      <c r="R120" s="308">
        <f t="shared" si="55"/>
        <v>-0.27935500406823649</v>
      </c>
      <c r="S120" s="308">
        <f t="shared" si="56"/>
        <v>0.45538305920436278</v>
      </c>
      <c r="T120" s="308">
        <f t="shared" si="57"/>
        <v>-0.80300414032853118</v>
      </c>
      <c r="U120" s="308">
        <f t="shared" si="58"/>
        <v>-1.0401285926424624</v>
      </c>
      <c r="V120" s="308">
        <f t="shared" si="59"/>
        <v>-0.88891687854294221</v>
      </c>
      <c r="W120" s="308">
        <f t="shared" si="60"/>
        <v>-1.285047306110539</v>
      </c>
    </row>
    <row r="121" spans="1:23">
      <c r="A121" s="306" t="s">
        <v>32</v>
      </c>
      <c r="B121" s="352">
        <f t="shared" ref="B121:J121" si="65">(B87+B50+B13)/3</f>
        <v>8.7000000000000011</v>
      </c>
      <c r="C121" s="352">
        <f t="shared" si="65"/>
        <v>9.3666666666666671</v>
      </c>
      <c r="D121" s="352">
        <f t="shared" si="65"/>
        <v>7.833333333333333</v>
      </c>
      <c r="E121" s="352">
        <f t="shared" si="65"/>
        <v>5.5</v>
      </c>
      <c r="F121" s="352">
        <f t="shared" si="65"/>
        <v>5.2666666666666666</v>
      </c>
      <c r="G121" s="352">
        <f t="shared" si="65"/>
        <v>4.1333333333333329</v>
      </c>
      <c r="H121" s="352">
        <f t="shared" si="65"/>
        <v>4.833333333333333</v>
      </c>
      <c r="I121" s="352">
        <f t="shared" si="65"/>
        <v>4.7</v>
      </c>
      <c r="J121" s="352">
        <f t="shared" si="65"/>
        <v>4.3</v>
      </c>
      <c r="K121" s="352" t="s">
        <v>89</v>
      </c>
      <c r="M121" s="306" t="s">
        <v>32</v>
      </c>
      <c r="N121" s="308">
        <f t="shared" si="51"/>
        <v>-1.9030512987562664</v>
      </c>
      <c r="O121" s="308">
        <f t="shared" si="52"/>
        <v>-1.9076521683198802</v>
      </c>
      <c r="P121" s="308">
        <f t="shared" si="53"/>
        <v>-1.9419899405249155</v>
      </c>
      <c r="Q121" s="308">
        <f t="shared" si="54"/>
        <v>-1.9365914732583067</v>
      </c>
      <c r="R121" s="308">
        <f t="shared" si="55"/>
        <v>-1.6168036092662343</v>
      </c>
      <c r="S121" s="308">
        <f t="shared" si="56"/>
        <v>-1.7803504597274362</v>
      </c>
      <c r="T121" s="308">
        <f t="shared" si="57"/>
        <v>-1.6638470404149914</v>
      </c>
      <c r="U121" s="308">
        <f t="shared" si="58"/>
        <v>-1.5975725102617824</v>
      </c>
      <c r="V121" s="308">
        <f t="shared" si="59"/>
        <v>-1.8385228612434343</v>
      </c>
      <c r="W121" s="308" t="e">
        <f t="shared" si="60"/>
        <v>#VALUE!</v>
      </c>
    </row>
    <row r="122" spans="1:23">
      <c r="A122" s="306" t="s">
        <v>30</v>
      </c>
      <c r="B122" s="352">
        <f t="shared" ref="B122:K122" si="66">(B88+B51+B14)/3</f>
        <v>18.599999999999998</v>
      </c>
      <c r="C122" s="352">
        <f t="shared" si="66"/>
        <v>21.8</v>
      </c>
      <c r="D122" s="352">
        <f t="shared" si="66"/>
        <v>22.966666666666669</v>
      </c>
      <c r="E122" s="352">
        <f t="shared" si="66"/>
        <v>24.900000000000002</v>
      </c>
      <c r="F122" s="352">
        <f t="shared" si="66"/>
        <v>25.966666666666669</v>
      </c>
      <c r="G122" s="352">
        <f t="shared" si="66"/>
        <v>26.033333333333331</v>
      </c>
      <c r="H122" s="352">
        <f t="shared" si="66"/>
        <v>24.633333333333336</v>
      </c>
      <c r="I122" s="352">
        <f t="shared" si="66"/>
        <v>28.833333333333332</v>
      </c>
      <c r="J122" s="352">
        <f t="shared" si="66"/>
        <v>23.433333333333334</v>
      </c>
      <c r="K122" s="352">
        <f t="shared" si="66"/>
        <v>18.833333333333332</v>
      </c>
      <c r="M122" s="306" t="s">
        <v>30</v>
      </c>
      <c r="N122" s="308">
        <f t="shared" si="51"/>
        <v>-0.64413224375790379</v>
      </c>
      <c r="O122" s="308">
        <f t="shared" si="52"/>
        <v>-0.29129973796908853</v>
      </c>
      <c r="P122" s="308">
        <f t="shared" si="53"/>
        <v>4.7721919300762854E-2</v>
      </c>
      <c r="Q122" s="308">
        <f t="shared" si="54"/>
        <v>0.26668092833313867</v>
      </c>
      <c r="R122" s="308">
        <f t="shared" si="55"/>
        <v>0.59212081580811848</v>
      </c>
      <c r="S122" s="308">
        <f t="shared" si="56"/>
        <v>0.65559800119825484</v>
      </c>
      <c r="T122" s="308">
        <f t="shared" si="57"/>
        <v>0.67104192146335262</v>
      </c>
      <c r="U122" s="308">
        <f t="shared" si="58"/>
        <v>1.1479335874007182</v>
      </c>
      <c r="V122" s="308">
        <f t="shared" si="59"/>
        <v>0.55215184959026098</v>
      </c>
      <c r="W122" s="308">
        <f t="shared" si="60"/>
        <v>9.2460720805513777E-2</v>
      </c>
    </row>
    <row r="123" spans="1:23">
      <c r="A123" s="306" t="s">
        <v>10</v>
      </c>
      <c r="B123" s="352">
        <f t="shared" ref="B123:K123" si="67">(B89+B52+B15)/3</f>
        <v>14.699999999999998</v>
      </c>
      <c r="C123" s="352">
        <f t="shared" si="67"/>
        <v>14.299999999999999</v>
      </c>
      <c r="D123" s="352">
        <f t="shared" si="67"/>
        <v>11.4</v>
      </c>
      <c r="E123" s="352">
        <f t="shared" si="67"/>
        <v>11.966666666666667</v>
      </c>
      <c r="F123" s="352">
        <f t="shared" si="67"/>
        <v>9.6333333333333329</v>
      </c>
      <c r="G123" s="352">
        <f t="shared" si="67"/>
        <v>7.6333333333333329</v>
      </c>
      <c r="H123" s="352">
        <f t="shared" si="67"/>
        <v>7.2666666666666666</v>
      </c>
      <c r="I123" s="352">
        <f t="shared" si="67"/>
        <v>8.5666666666666664</v>
      </c>
      <c r="J123" s="352">
        <f t="shared" si="67"/>
        <v>8.9</v>
      </c>
      <c r="K123" s="352">
        <f t="shared" si="67"/>
        <v>9.2000000000000011</v>
      </c>
      <c r="M123" s="306" t="s">
        <v>10</v>
      </c>
      <c r="N123" s="308">
        <f t="shared" si="51"/>
        <v>-1.1400700533027135</v>
      </c>
      <c r="O123" s="308">
        <f t="shared" si="52"/>
        <v>-1.2663112576176896</v>
      </c>
      <c r="P123" s="308">
        <f t="shared" si="53"/>
        <v>-1.4730490396408897</v>
      </c>
      <c r="Q123" s="308">
        <f t="shared" si="54"/>
        <v>-1.2021673393944916</v>
      </c>
      <c r="R123" s="308">
        <f t="shared" si="55"/>
        <v>-1.1508308239445915</v>
      </c>
      <c r="S123" s="308">
        <f t="shared" si="56"/>
        <v>-1.3910436280726453</v>
      </c>
      <c r="T123" s="308">
        <f t="shared" si="57"/>
        <v>-1.3768994070528382</v>
      </c>
      <c r="U123" s="308">
        <f t="shared" si="58"/>
        <v>-1.1576847929567409</v>
      </c>
      <c r="V123" s="308">
        <f t="shared" si="59"/>
        <v>-1.2637613453983996</v>
      </c>
      <c r="W123" s="308">
        <f t="shared" si="60"/>
        <v>-1.2662417357772138</v>
      </c>
    </row>
    <row r="124" spans="1:23">
      <c r="A124" s="306" t="s">
        <v>11</v>
      </c>
      <c r="B124" s="352">
        <f t="shared" ref="B124:K124" si="68">(B90+B53+B16)/3</f>
        <v>13.699999999999998</v>
      </c>
      <c r="C124" s="352">
        <f t="shared" si="68"/>
        <v>14.566666666666668</v>
      </c>
      <c r="D124" s="352">
        <f t="shared" si="68"/>
        <v>12.566666666666668</v>
      </c>
      <c r="E124" s="352">
        <f t="shared" si="68"/>
        <v>11.5</v>
      </c>
      <c r="F124" s="352">
        <f t="shared" si="68"/>
        <v>11.466666666666667</v>
      </c>
      <c r="G124" s="352">
        <f t="shared" si="68"/>
        <v>10.5</v>
      </c>
      <c r="H124" s="352">
        <f t="shared" si="68"/>
        <v>10.799999999999999</v>
      </c>
      <c r="I124" s="352">
        <f t="shared" si="68"/>
        <v>10.833333333333334</v>
      </c>
      <c r="J124" s="352">
        <f t="shared" si="68"/>
        <v>11.133333333333333</v>
      </c>
      <c r="K124" s="352">
        <f t="shared" si="68"/>
        <v>11.766666666666666</v>
      </c>
      <c r="M124" s="306" t="s">
        <v>11</v>
      </c>
      <c r="N124" s="308">
        <f t="shared" si="51"/>
        <v>-1.2672335942116391</v>
      </c>
      <c r="O124" s="308">
        <f t="shared" si="52"/>
        <v>-1.2316441813635168</v>
      </c>
      <c r="P124" s="308">
        <f t="shared" si="53"/>
        <v>-1.3196571561741524</v>
      </c>
      <c r="Q124" s="308">
        <f t="shared" si="54"/>
        <v>-1.2551670191578597</v>
      </c>
      <c r="R124" s="308">
        <f t="shared" si="55"/>
        <v>-0.95519339499275657</v>
      </c>
      <c r="S124" s="308">
        <f t="shared" si="56"/>
        <v>-1.0721827945268165</v>
      </c>
      <c r="T124" s="308">
        <f t="shared" si="57"/>
        <v>-0.96023572025299908</v>
      </c>
      <c r="U124" s="308">
        <f t="shared" si="58"/>
        <v>-0.89981957936413015</v>
      </c>
      <c r="V124" s="308">
        <f t="shared" si="59"/>
        <v>-0.98471046451711475</v>
      </c>
      <c r="W124" s="308">
        <f t="shared" si="60"/>
        <v>-0.90423450686070872</v>
      </c>
    </row>
    <row r="125" spans="1:23">
      <c r="A125" s="306" t="s">
        <v>46</v>
      </c>
      <c r="B125" s="352" t="s">
        <v>89</v>
      </c>
      <c r="C125" s="352" t="s">
        <v>89</v>
      </c>
      <c r="D125" s="352" t="s">
        <v>89</v>
      </c>
      <c r="E125" s="352" t="s">
        <v>89</v>
      </c>
      <c r="F125" s="352">
        <f t="shared" ref="F125:K125" si="69">(F91+F54+F17)/3</f>
        <v>9.7333333333333325</v>
      </c>
      <c r="G125" s="352">
        <f t="shared" si="69"/>
        <v>7.9333333333333336</v>
      </c>
      <c r="H125" s="352">
        <f t="shared" si="69"/>
        <v>7.7666666666666666</v>
      </c>
      <c r="I125" s="352">
        <f t="shared" si="69"/>
        <v>7.1000000000000005</v>
      </c>
      <c r="J125" s="352">
        <f t="shared" si="69"/>
        <v>6.2</v>
      </c>
      <c r="K125" s="352">
        <f t="shared" si="69"/>
        <v>6.4333333333333327</v>
      </c>
      <c r="M125" s="306" t="s">
        <v>46</v>
      </c>
      <c r="N125" s="308"/>
      <c r="O125" s="308"/>
      <c r="P125" s="308"/>
      <c r="Q125" s="308"/>
      <c r="R125" s="308">
        <f t="shared" si="55"/>
        <v>-1.1401596914563097</v>
      </c>
      <c r="S125" s="308">
        <f t="shared" si="56"/>
        <v>-1.3576744710736632</v>
      </c>
      <c r="T125" s="308">
        <f t="shared" si="57"/>
        <v>-1.3179375645811628</v>
      </c>
      <c r="U125" s="308">
        <f t="shared" si="58"/>
        <v>-1.3245387546931358</v>
      </c>
      <c r="V125" s="308">
        <f t="shared" si="59"/>
        <v>-1.6011213655683114</v>
      </c>
      <c r="W125" s="308">
        <f t="shared" si="60"/>
        <v>-1.6564573201937067</v>
      </c>
    </row>
    <row r="126" spans="1:23">
      <c r="A126" s="306" t="s">
        <v>12</v>
      </c>
      <c r="B126" s="352">
        <f t="shared" ref="B126:K126" si="70">(B92+B55+B18)/3</f>
        <v>18.466666666666665</v>
      </c>
      <c r="C126" s="352">
        <f t="shared" si="70"/>
        <v>17.866666666666664</v>
      </c>
      <c r="D126" s="352">
        <f t="shared" si="70"/>
        <v>16.766666666666666</v>
      </c>
      <c r="E126" s="352">
        <f t="shared" si="70"/>
        <v>17.8</v>
      </c>
      <c r="F126" s="352">
        <f t="shared" si="70"/>
        <v>14.733333333333334</v>
      </c>
      <c r="G126" s="352">
        <f t="shared" si="70"/>
        <v>16.333333333333332</v>
      </c>
      <c r="H126" s="352">
        <f t="shared" si="70"/>
        <v>14.433333333333332</v>
      </c>
      <c r="I126" s="352">
        <f t="shared" si="70"/>
        <v>14.666666666666666</v>
      </c>
      <c r="J126" s="352">
        <f t="shared" si="70"/>
        <v>15.766666666666666</v>
      </c>
      <c r="K126" s="352">
        <f t="shared" si="70"/>
        <v>16.866666666666667</v>
      </c>
      <c r="M126" s="306" t="s">
        <v>12</v>
      </c>
      <c r="N126" s="308">
        <f t="shared" ref="N126:N136" si="71">(B126-B$35)/B$36</f>
        <v>-0.66108738254576049</v>
      </c>
      <c r="O126" s="308">
        <f t="shared" ref="O126:O142" si="72">(C126-C$35)/C$36</f>
        <v>-0.80263911271813304</v>
      </c>
      <c r="P126" s="308">
        <f t="shared" ref="P126:P142" si="73">(D126-D$35)/D$36</f>
        <v>-0.76744637569389851</v>
      </c>
      <c r="Q126" s="308">
        <f t="shared" ref="Q126:Q142" si="74">(E126-E$35)/E$36</f>
        <v>-0.53967134235239034</v>
      </c>
      <c r="R126" s="308">
        <f t="shared" si="55"/>
        <v>-0.60660306704221456</v>
      </c>
      <c r="S126" s="308">
        <f t="shared" si="56"/>
        <v>-0.42333807510216531</v>
      </c>
      <c r="T126" s="308">
        <f t="shared" si="57"/>
        <v>-0.53177966495882489</v>
      </c>
      <c r="U126" s="308">
        <f t="shared" si="58"/>
        <v>-0.46372399755309773</v>
      </c>
      <c r="V126" s="308">
        <f t="shared" si="59"/>
        <v>-0.40578401015146381</v>
      </c>
      <c r="W126" s="308">
        <f t="shared" si="60"/>
        <v>-0.18492144161102905</v>
      </c>
    </row>
    <row r="127" spans="1:23">
      <c r="A127" s="306" t="s">
        <v>13</v>
      </c>
      <c r="B127" s="352">
        <f t="shared" ref="B127:K127" si="75">(B93+B56+B19)/3</f>
        <v>23.666666666666668</v>
      </c>
      <c r="C127" s="352">
        <f t="shared" si="75"/>
        <v>24.3</v>
      </c>
      <c r="D127" s="352">
        <f t="shared" si="75"/>
        <v>19.7</v>
      </c>
      <c r="E127" s="352">
        <f t="shared" si="75"/>
        <v>21.7</v>
      </c>
      <c r="F127" s="352">
        <f t="shared" si="75"/>
        <v>18.766666666666666</v>
      </c>
      <c r="G127" s="352">
        <f t="shared" si="75"/>
        <v>19.933333333333334</v>
      </c>
      <c r="H127" s="352">
        <f t="shared" si="75"/>
        <v>15.666666666666666</v>
      </c>
      <c r="I127" s="352">
        <f t="shared" si="75"/>
        <v>16.3</v>
      </c>
      <c r="J127" s="352">
        <f t="shared" si="75"/>
        <v>11.666666666666666</v>
      </c>
      <c r="K127" s="352">
        <f t="shared" si="75"/>
        <v>10.733333333333334</v>
      </c>
      <c r="M127" s="306" t="s">
        <v>13</v>
      </c>
      <c r="N127" s="308">
        <f t="shared" si="71"/>
        <v>1.6303018065280691E-4</v>
      </c>
      <c r="O127" s="308">
        <f t="shared" si="72"/>
        <v>3.3704101913778366E-2</v>
      </c>
      <c r="P127" s="308">
        <f t="shared" si="73"/>
        <v>-0.38177535440610189</v>
      </c>
      <c r="Q127" s="308">
        <f t="shared" si="74"/>
        <v>-9.6745447187100014E-2</v>
      </c>
      <c r="R127" s="308">
        <f t="shared" si="55"/>
        <v>-0.17620072334817835</v>
      </c>
      <c r="S127" s="308">
        <f t="shared" si="56"/>
        <v>-2.2908191114380319E-2</v>
      </c>
      <c r="T127" s="308">
        <f t="shared" si="57"/>
        <v>-0.38634045352869228</v>
      </c>
      <c r="U127" s="308">
        <f t="shared" si="58"/>
        <v>-0.27790935834665764</v>
      </c>
      <c r="V127" s="308">
        <f t="shared" si="59"/>
        <v>-0.91807144818725561</v>
      </c>
      <c r="W127" s="308">
        <f t="shared" si="60"/>
        <v>-1.0499776769439768</v>
      </c>
    </row>
    <row r="128" spans="1:23">
      <c r="A128" s="306" t="s">
        <v>14</v>
      </c>
      <c r="B128" s="352">
        <f t="shared" ref="B128:K128" si="76">(B94+B57+B20)/3</f>
        <v>22.766666666666666</v>
      </c>
      <c r="C128" s="352">
        <f t="shared" si="76"/>
        <v>28.433333333333334</v>
      </c>
      <c r="D128" s="352">
        <f t="shared" si="76"/>
        <v>31.866666666666664</v>
      </c>
      <c r="E128" s="352">
        <f t="shared" si="76"/>
        <v>25.966666666666669</v>
      </c>
      <c r="F128" s="352">
        <f t="shared" si="76"/>
        <v>22.2</v>
      </c>
      <c r="G128" s="352">
        <f t="shared" si="76"/>
        <v>17.166666666666668</v>
      </c>
      <c r="H128" s="352">
        <f t="shared" si="76"/>
        <v>20.866666666666667</v>
      </c>
      <c r="I128" s="352">
        <f t="shared" si="76"/>
        <v>17.599999999999998</v>
      </c>
      <c r="J128" s="352">
        <f t="shared" si="76"/>
        <v>19.766666666666666</v>
      </c>
      <c r="K128" s="352">
        <f t="shared" si="76"/>
        <v>17</v>
      </c>
      <c r="M128" s="306" t="s">
        <v>14</v>
      </c>
      <c r="N128" s="308">
        <f t="shared" si="71"/>
        <v>-0.11428415663738047</v>
      </c>
      <c r="O128" s="308">
        <f t="shared" si="72"/>
        <v>0.57104378385345156</v>
      </c>
      <c r="P128" s="308">
        <f t="shared" si="73"/>
        <v>1.2178828588898722</v>
      </c>
      <c r="Q128" s="308">
        <f t="shared" si="74"/>
        <v>0.38782305350655144</v>
      </c>
      <c r="R128" s="308">
        <f t="shared" si="55"/>
        <v>0.19017482541616679</v>
      </c>
      <c r="S128" s="308">
        <f t="shared" si="56"/>
        <v>-0.33064597232721488</v>
      </c>
      <c r="T128" s="308">
        <f t="shared" si="57"/>
        <v>0.22686270817673143</v>
      </c>
      <c r="U128" s="308">
        <f t="shared" si="58"/>
        <v>-0.1300160740803078</v>
      </c>
      <c r="V128" s="308">
        <f t="shared" si="59"/>
        <v>9.4008612322479479E-2</v>
      </c>
      <c r="W128" s="308">
        <f t="shared" si="60"/>
        <v>-0.16611587127770416</v>
      </c>
    </row>
    <row r="129" spans="1:23">
      <c r="A129" s="306" t="s">
        <v>15</v>
      </c>
      <c r="B129" s="352" t="s">
        <v>89</v>
      </c>
      <c r="C129" s="352" t="s">
        <v>89</v>
      </c>
      <c r="D129" s="352" t="s">
        <v>89</v>
      </c>
      <c r="E129" s="352" t="s">
        <v>89</v>
      </c>
      <c r="F129" s="352" t="s">
        <v>89</v>
      </c>
      <c r="G129" s="352" t="s">
        <v>89</v>
      </c>
      <c r="H129" s="352">
        <f t="shared" ref="H129:K129" si="77">(H95+H58+H21)/3</f>
        <v>14.166666666666666</v>
      </c>
      <c r="I129" s="352">
        <f t="shared" si="77"/>
        <v>14.800000000000002</v>
      </c>
      <c r="J129" s="352">
        <f t="shared" si="77"/>
        <v>14.166666666666666</v>
      </c>
      <c r="K129" s="352">
        <f t="shared" si="77"/>
        <v>10.799999999999999</v>
      </c>
      <c r="M129" s="306" t="s">
        <v>15</v>
      </c>
      <c r="N129" s="308" t="e">
        <f t="shared" si="71"/>
        <v>#VALUE!</v>
      </c>
      <c r="O129" s="308" t="e">
        <f t="shared" si="72"/>
        <v>#VALUE!</v>
      </c>
      <c r="P129" s="308" t="e">
        <f t="shared" si="73"/>
        <v>#VALUE!</v>
      </c>
      <c r="Q129" s="308" t="e">
        <f t="shared" si="74"/>
        <v>#VALUE!</v>
      </c>
      <c r="R129" s="308" t="e">
        <f t="shared" si="55"/>
        <v>#VALUE!</v>
      </c>
      <c r="S129" s="308" t="e">
        <f t="shared" si="56"/>
        <v>#VALUE!</v>
      </c>
      <c r="T129" s="308">
        <f t="shared" si="57"/>
        <v>-0.56322598094371834</v>
      </c>
      <c r="U129" s="308">
        <f t="shared" si="58"/>
        <v>-0.4485554555770615</v>
      </c>
      <c r="V129" s="308">
        <f t="shared" si="59"/>
        <v>-0.60570105914104111</v>
      </c>
      <c r="W129" s="308">
        <f t="shared" si="60"/>
        <v>-1.0405748917773148</v>
      </c>
    </row>
    <row r="130" spans="1:23">
      <c r="A130" s="306" t="s">
        <v>16</v>
      </c>
      <c r="B130" s="352">
        <f t="shared" ref="B130:K130" si="78">(B96+B59+B22)/3</f>
        <v>16.833333333333332</v>
      </c>
      <c r="C130" s="352">
        <f t="shared" si="78"/>
        <v>15.433333333333332</v>
      </c>
      <c r="D130" s="352">
        <f t="shared" si="78"/>
        <v>15.200000000000001</v>
      </c>
      <c r="E130" s="352">
        <f t="shared" si="78"/>
        <v>15.5</v>
      </c>
      <c r="F130" s="352">
        <f t="shared" si="78"/>
        <v>10.966666666666667</v>
      </c>
      <c r="G130" s="352">
        <f t="shared" si="78"/>
        <v>10</v>
      </c>
      <c r="H130" s="352">
        <f t="shared" si="78"/>
        <v>14.933333333333332</v>
      </c>
      <c r="I130" s="352">
        <f t="shared" si="78"/>
        <v>12.633333333333335</v>
      </c>
      <c r="J130" s="352">
        <f t="shared" si="78"/>
        <v>16.3</v>
      </c>
      <c r="K130" s="352">
        <f t="shared" si="78"/>
        <v>17.833333333333332</v>
      </c>
      <c r="M130" s="306" t="s">
        <v>16</v>
      </c>
      <c r="N130" s="308">
        <f t="shared" si="71"/>
        <v>-0.86878783269700544</v>
      </c>
      <c r="O130" s="308">
        <f t="shared" si="72"/>
        <v>-1.1189761835374565</v>
      </c>
      <c r="P130" s="308">
        <f t="shared" si="73"/>
        <v>-0.97342976206351683</v>
      </c>
      <c r="Q130" s="308">
        <f t="shared" si="74"/>
        <v>-0.80088404975756178</v>
      </c>
      <c r="R130" s="308">
        <f t="shared" si="55"/>
        <v>-1.008549057434166</v>
      </c>
      <c r="S130" s="308">
        <f t="shared" si="56"/>
        <v>-1.1277980561917866</v>
      </c>
      <c r="T130" s="308">
        <f t="shared" si="57"/>
        <v>-0.4728178224871496</v>
      </c>
      <c r="U130" s="308">
        <f t="shared" si="58"/>
        <v>-0.69504426268764519</v>
      </c>
      <c r="V130" s="308">
        <f t="shared" si="59"/>
        <v>-0.33914499382160451</v>
      </c>
      <c r="W130" s="308">
        <f t="shared" si="60"/>
        <v>-4.8581056694423377E-2</v>
      </c>
    </row>
    <row r="131" spans="1:23">
      <c r="A131" s="306" t="s">
        <v>17</v>
      </c>
      <c r="B131" s="352">
        <f t="shared" ref="B131:K131" si="79">(B97+B60+B23)/3</f>
        <v>13.5</v>
      </c>
      <c r="C131" s="352">
        <f t="shared" si="79"/>
        <v>14.233333333333334</v>
      </c>
      <c r="D131" s="352">
        <f t="shared" si="79"/>
        <v>11.333333333333334</v>
      </c>
      <c r="E131" s="352">
        <f t="shared" si="79"/>
        <v>11.9</v>
      </c>
      <c r="F131" s="352">
        <f t="shared" si="79"/>
        <v>11.366666666666667</v>
      </c>
      <c r="G131" s="352">
        <f t="shared" si="79"/>
        <v>12.633333333333335</v>
      </c>
      <c r="H131" s="352">
        <f t="shared" si="79"/>
        <v>12.1</v>
      </c>
      <c r="I131" s="352">
        <f t="shared" si="79"/>
        <v>14.699999999999998</v>
      </c>
      <c r="J131" s="352">
        <f t="shared" si="79"/>
        <v>15.5</v>
      </c>
      <c r="K131" s="352">
        <f t="shared" si="79"/>
        <v>15.466666666666667</v>
      </c>
      <c r="M131" s="306" t="s">
        <v>17</v>
      </c>
      <c r="N131" s="308">
        <f t="shared" si="71"/>
        <v>-1.2926663023934239</v>
      </c>
      <c r="O131" s="308">
        <f t="shared" si="72"/>
        <v>-1.2749780266812325</v>
      </c>
      <c r="P131" s="308">
        <f t="shared" si="73"/>
        <v>-1.4818142901247033</v>
      </c>
      <c r="Q131" s="308">
        <f t="shared" si="74"/>
        <v>-1.20973872221783</v>
      </c>
      <c r="R131" s="308">
        <f t="shared" si="55"/>
        <v>-0.96586452748103846</v>
      </c>
      <c r="S131" s="308">
        <f t="shared" si="56"/>
        <v>-0.83489101142294397</v>
      </c>
      <c r="T131" s="308">
        <f t="shared" si="57"/>
        <v>-0.80693492982664305</v>
      </c>
      <c r="U131" s="308">
        <f t="shared" si="58"/>
        <v>-0.45993186205908898</v>
      </c>
      <c r="V131" s="308">
        <f t="shared" si="59"/>
        <v>-0.43910351831639327</v>
      </c>
      <c r="W131" s="308">
        <f t="shared" si="60"/>
        <v>-0.38237993011094112</v>
      </c>
    </row>
    <row r="132" spans="1:23">
      <c r="A132" s="306" t="s">
        <v>18</v>
      </c>
      <c r="B132" s="352" t="s">
        <v>1669</v>
      </c>
      <c r="C132" s="352" t="s">
        <v>89</v>
      </c>
      <c r="D132" s="352" t="s">
        <v>89</v>
      </c>
      <c r="E132" s="352" t="s">
        <v>1670</v>
      </c>
      <c r="F132" s="352" t="s">
        <v>89</v>
      </c>
      <c r="G132" s="352" t="s">
        <v>89</v>
      </c>
      <c r="H132" s="352" t="s">
        <v>89</v>
      </c>
      <c r="I132" s="352" t="s">
        <v>89</v>
      </c>
      <c r="J132" s="352">
        <f t="shared" ref="J132:K132" si="80">(J98+J61+J24)/3</f>
        <v>19.633333333333333</v>
      </c>
      <c r="K132" s="352">
        <f t="shared" si="80"/>
        <v>17.3</v>
      </c>
      <c r="M132" s="306" t="s">
        <v>18</v>
      </c>
      <c r="N132" s="308" t="e">
        <f t="shared" si="71"/>
        <v>#VALUE!</v>
      </c>
      <c r="O132" s="308" t="e">
        <f t="shared" si="72"/>
        <v>#VALUE!</v>
      </c>
      <c r="P132" s="308" t="e">
        <f t="shared" si="73"/>
        <v>#VALUE!</v>
      </c>
      <c r="Q132" s="308" t="e">
        <f t="shared" si="74"/>
        <v>#VALUE!</v>
      </c>
      <c r="R132" s="308" t="e">
        <f t="shared" si="55"/>
        <v>#VALUE!</v>
      </c>
      <c r="S132" s="308" t="e">
        <f t="shared" si="56"/>
        <v>#VALUE!</v>
      </c>
      <c r="T132" s="308" t="e">
        <f t="shared" si="57"/>
        <v>#VALUE!</v>
      </c>
      <c r="U132" s="308" t="e">
        <f t="shared" si="58"/>
        <v>#VALUE!</v>
      </c>
      <c r="V132" s="308">
        <f t="shared" si="59"/>
        <v>7.7348858240014765E-2</v>
      </c>
      <c r="W132" s="308">
        <f t="shared" si="60"/>
        <v>-0.12380333802772293</v>
      </c>
    </row>
    <row r="133" spans="1:23">
      <c r="A133" s="306" t="s">
        <v>19</v>
      </c>
      <c r="B133" s="352">
        <f t="shared" ref="B133:K133" si="81">(B99+B62+B25)/3</f>
        <v>11.799999999999999</v>
      </c>
      <c r="C133" s="352">
        <f t="shared" si="81"/>
        <v>11.733333333333334</v>
      </c>
      <c r="D133" s="352">
        <f t="shared" si="81"/>
        <v>10.533333333333333</v>
      </c>
      <c r="E133" s="352">
        <f t="shared" si="81"/>
        <v>13.266666666666666</v>
      </c>
      <c r="F133" s="352">
        <f t="shared" si="81"/>
        <v>11.966666666666669</v>
      </c>
      <c r="G133" s="352">
        <f t="shared" si="81"/>
        <v>15</v>
      </c>
      <c r="H133" s="352">
        <f t="shared" si="81"/>
        <v>12.5</v>
      </c>
      <c r="I133" s="352">
        <f t="shared" si="81"/>
        <v>13.333333333333334</v>
      </c>
      <c r="J133" s="352">
        <f t="shared" si="81"/>
        <v>14.033333333333333</v>
      </c>
      <c r="K133" s="352">
        <f t="shared" si="81"/>
        <v>11.9</v>
      </c>
      <c r="M133" s="306" t="s">
        <v>19</v>
      </c>
      <c r="N133" s="308">
        <f t="shared" si="71"/>
        <v>-1.5088443219385974</v>
      </c>
      <c r="O133" s="308">
        <f t="shared" si="72"/>
        <v>-1.5999818665640992</v>
      </c>
      <c r="P133" s="308">
        <f t="shared" si="73"/>
        <v>-1.5869972959304661</v>
      </c>
      <c r="Q133" s="308">
        <f t="shared" si="74"/>
        <v>-1.054525374339395</v>
      </c>
      <c r="R133" s="308">
        <f t="shared" si="55"/>
        <v>-0.90183773255134692</v>
      </c>
      <c r="S133" s="308">
        <f t="shared" si="56"/>
        <v>-0.57164543954208547</v>
      </c>
      <c r="T133" s="308">
        <f t="shared" si="57"/>
        <v>-0.75976545584930277</v>
      </c>
      <c r="U133" s="308">
        <f t="shared" si="58"/>
        <v>-0.61540941731345677</v>
      </c>
      <c r="V133" s="308">
        <f t="shared" si="59"/>
        <v>-0.62236081322350578</v>
      </c>
      <c r="W133" s="308">
        <f t="shared" si="60"/>
        <v>-0.88542893652738364</v>
      </c>
    </row>
    <row r="134" spans="1:23">
      <c r="A134" s="306" t="s">
        <v>20</v>
      </c>
      <c r="B134" s="352">
        <f t="shared" ref="B134:K134" si="82">(B100+B63+B26)/3</f>
        <v>7.5666666666666664</v>
      </c>
      <c r="C134" s="352">
        <f t="shared" si="82"/>
        <v>8.0666666666666664</v>
      </c>
      <c r="D134" s="352">
        <f t="shared" si="82"/>
        <v>8.2333333333333343</v>
      </c>
      <c r="E134" s="352">
        <f t="shared" si="82"/>
        <v>9.9333333333333318</v>
      </c>
      <c r="F134" s="352">
        <f t="shared" si="82"/>
        <v>9.3666666666666671</v>
      </c>
      <c r="G134" s="352">
        <f t="shared" si="82"/>
        <v>10.499999999999998</v>
      </c>
      <c r="H134" s="352">
        <f t="shared" si="82"/>
        <v>11.299999999999999</v>
      </c>
      <c r="I134" s="352">
        <f t="shared" si="82"/>
        <v>11.433333333333332</v>
      </c>
      <c r="J134" s="352">
        <f t="shared" si="82"/>
        <v>10.266666666666667</v>
      </c>
      <c r="K134" s="352">
        <f t="shared" si="82"/>
        <v>11.166666666666666</v>
      </c>
      <c r="M134" s="306" t="s">
        <v>20</v>
      </c>
      <c r="N134" s="308">
        <f t="shared" si="71"/>
        <v>-2.047169978453049</v>
      </c>
      <c r="O134" s="308">
        <f t="shared" si="72"/>
        <v>-2.0766541650589709</v>
      </c>
      <c r="P134" s="308">
        <f t="shared" si="73"/>
        <v>-1.8893984376220339</v>
      </c>
      <c r="Q134" s="308">
        <f t="shared" si="74"/>
        <v>-1.43309451550631</v>
      </c>
      <c r="R134" s="308">
        <f t="shared" si="55"/>
        <v>-1.1792871772466764</v>
      </c>
      <c r="S134" s="308">
        <f t="shared" si="56"/>
        <v>-1.0721827945268168</v>
      </c>
      <c r="T134" s="308">
        <f t="shared" si="57"/>
        <v>-0.90127387778132373</v>
      </c>
      <c r="U134" s="308">
        <f t="shared" si="58"/>
        <v>-0.83156114047196883</v>
      </c>
      <c r="V134" s="308">
        <f t="shared" si="59"/>
        <v>-1.0929988660531356</v>
      </c>
      <c r="W134" s="308">
        <f t="shared" si="60"/>
        <v>-0.98885957336067098</v>
      </c>
    </row>
    <row r="135" spans="1:23">
      <c r="A135" s="306" t="s">
        <v>21</v>
      </c>
      <c r="B135" s="352">
        <f t="shared" ref="B135:K135" si="83">(B101+B64+B27)/3</f>
        <v>12.866666666666667</v>
      </c>
      <c r="C135" s="352">
        <f t="shared" si="83"/>
        <v>12.733333333333334</v>
      </c>
      <c r="D135" s="352">
        <f t="shared" si="83"/>
        <v>10.966666666666667</v>
      </c>
      <c r="E135" s="352">
        <f t="shared" si="83"/>
        <v>10.5</v>
      </c>
      <c r="F135" s="352">
        <f t="shared" si="83"/>
        <v>9.1333333333333329</v>
      </c>
      <c r="G135" s="352">
        <f t="shared" si="83"/>
        <v>10.633333333333333</v>
      </c>
      <c r="H135" s="352">
        <f t="shared" si="83"/>
        <v>11.566666666666668</v>
      </c>
      <c r="I135" s="352">
        <f t="shared" si="83"/>
        <v>11.700000000000001</v>
      </c>
      <c r="J135" s="352">
        <f t="shared" si="83"/>
        <v>12.266666666666666</v>
      </c>
      <c r="K135" s="352">
        <f t="shared" si="83"/>
        <v>11.200000000000001</v>
      </c>
      <c r="M135" s="306" t="s">
        <v>21</v>
      </c>
      <c r="N135" s="308">
        <f t="shared" si="71"/>
        <v>-1.3732032116357433</v>
      </c>
      <c r="O135" s="308">
        <f t="shared" si="72"/>
        <v>-1.4699803306109525</v>
      </c>
      <c r="P135" s="308">
        <f t="shared" si="73"/>
        <v>-1.5300231677856779</v>
      </c>
      <c r="Q135" s="308">
        <f t="shared" si="74"/>
        <v>-1.3687377615079341</v>
      </c>
      <c r="R135" s="308">
        <f t="shared" si="55"/>
        <v>-1.204186486386001</v>
      </c>
      <c r="S135" s="308">
        <f t="shared" si="56"/>
        <v>-1.0573520580828246</v>
      </c>
      <c r="T135" s="308">
        <f t="shared" si="57"/>
        <v>-0.86982756179642984</v>
      </c>
      <c r="U135" s="308">
        <f t="shared" si="58"/>
        <v>-0.8012240565198967</v>
      </c>
      <c r="V135" s="308">
        <f t="shared" si="59"/>
        <v>-0.84310255481616425</v>
      </c>
      <c r="W135" s="308">
        <f t="shared" si="60"/>
        <v>-0.98415818077733952</v>
      </c>
    </row>
    <row r="136" spans="1:23">
      <c r="A136" s="306" t="s">
        <v>38</v>
      </c>
      <c r="B136" s="352">
        <f t="shared" ref="B136:K136" si="84">(B102+B65+B28)/3</f>
        <v>18.900000000000002</v>
      </c>
      <c r="C136" s="352">
        <f t="shared" si="84"/>
        <v>19.866666666666664</v>
      </c>
      <c r="D136" s="352">
        <f t="shared" si="84"/>
        <v>14.733333333333333</v>
      </c>
      <c r="E136" s="352">
        <f t="shared" si="84"/>
        <v>16.5</v>
      </c>
      <c r="F136" s="352">
        <f t="shared" si="84"/>
        <v>14.366666666666667</v>
      </c>
      <c r="G136" s="352">
        <f t="shared" si="84"/>
        <v>13.533333333333331</v>
      </c>
      <c r="H136" s="352">
        <f t="shared" si="84"/>
        <v>14.1</v>
      </c>
      <c r="I136" s="352">
        <f t="shared" si="84"/>
        <v>14.100000000000001</v>
      </c>
      <c r="J136" s="352">
        <f t="shared" si="84"/>
        <v>13.1</v>
      </c>
      <c r="K136" s="352">
        <f t="shared" si="84"/>
        <v>13.633333333333333</v>
      </c>
      <c r="M136" s="306" t="s">
        <v>38</v>
      </c>
      <c r="N136" s="308">
        <f t="shared" si="71"/>
        <v>-0.60598318148522556</v>
      </c>
      <c r="O136" s="308">
        <f t="shared" si="72"/>
        <v>-0.54263604081183947</v>
      </c>
      <c r="P136" s="308">
        <f t="shared" si="73"/>
        <v>-1.0347865154502121</v>
      </c>
      <c r="Q136" s="308">
        <f t="shared" si="74"/>
        <v>-0.68731330740748731</v>
      </c>
      <c r="R136" s="308">
        <f t="shared" si="55"/>
        <v>-0.64573055283258163</v>
      </c>
      <c r="S136" s="308">
        <f t="shared" si="56"/>
        <v>-0.73478354042599803</v>
      </c>
      <c r="T136" s="308">
        <f t="shared" si="57"/>
        <v>-0.57108755993994165</v>
      </c>
      <c r="U136" s="308">
        <f t="shared" si="58"/>
        <v>-0.52819030095125019</v>
      </c>
      <c r="V136" s="308">
        <f t="shared" si="59"/>
        <v>-0.73897909180075927</v>
      </c>
      <c r="W136" s="308">
        <f t="shared" si="60"/>
        <v>-0.64095652219415933</v>
      </c>
    </row>
    <row r="137" spans="1:23">
      <c r="A137" s="306" t="s">
        <v>22</v>
      </c>
      <c r="B137" s="352" t="s">
        <v>89</v>
      </c>
      <c r="C137" s="352">
        <f t="shared" ref="C137:K137" si="85">(C103+C66+C29)/3</f>
        <v>23.400000000000002</v>
      </c>
      <c r="D137" s="352">
        <f t="shared" si="85"/>
        <v>19.5</v>
      </c>
      <c r="E137" s="352">
        <f t="shared" si="85"/>
        <v>27.733333333333331</v>
      </c>
      <c r="F137" s="352">
        <f t="shared" si="85"/>
        <v>18.166666666666668</v>
      </c>
      <c r="G137" s="352">
        <f t="shared" si="85"/>
        <v>16.466666666666665</v>
      </c>
      <c r="H137" s="352">
        <f t="shared" si="85"/>
        <v>18.366666666666667</v>
      </c>
      <c r="I137" s="352">
        <f t="shared" si="85"/>
        <v>17.966666666666669</v>
      </c>
      <c r="J137" s="352">
        <f t="shared" si="85"/>
        <v>17.400000000000002</v>
      </c>
      <c r="K137" s="352">
        <f t="shared" si="85"/>
        <v>16.266666666666669</v>
      </c>
      <c r="M137" s="306" t="s">
        <v>22</v>
      </c>
      <c r="N137" s="308"/>
      <c r="O137" s="308">
        <f t="shared" si="72"/>
        <v>-8.3297280444053545E-2</v>
      </c>
      <c r="P137" s="308">
        <f t="shared" si="73"/>
        <v>-0.40807110585754247</v>
      </c>
      <c r="Q137" s="308">
        <f t="shared" si="74"/>
        <v>0.58846469832501591</v>
      </c>
      <c r="R137" s="308">
        <f t="shared" si="55"/>
        <v>-0.24022751827786948</v>
      </c>
      <c r="S137" s="308">
        <f t="shared" si="56"/>
        <v>-0.40850733865817335</v>
      </c>
      <c r="T137" s="308">
        <f t="shared" si="57"/>
        <v>-6.7946504181645315E-2</v>
      </c>
      <c r="U137" s="308">
        <f t="shared" si="58"/>
        <v>-8.8302583646208563E-2</v>
      </c>
      <c r="V137" s="308">
        <f t="shared" si="59"/>
        <v>-0.20170202264126993</v>
      </c>
      <c r="W137" s="308">
        <f t="shared" si="60"/>
        <v>-0.26954650811099107</v>
      </c>
    </row>
    <row r="138" spans="1:23">
      <c r="A138" s="306" t="s">
        <v>23</v>
      </c>
      <c r="B138" s="352">
        <f t="shared" ref="B138:K138" si="86">(B104+B67+B30)/3</f>
        <v>22.566666666666666</v>
      </c>
      <c r="C138" s="352">
        <f t="shared" si="86"/>
        <v>21.533333333333331</v>
      </c>
      <c r="D138" s="352">
        <f t="shared" si="86"/>
        <v>21.766666666666666</v>
      </c>
      <c r="E138" s="352">
        <f t="shared" si="86"/>
        <v>22.099999999999998</v>
      </c>
      <c r="F138" s="352">
        <f t="shared" si="86"/>
        <v>20.233333333333331</v>
      </c>
      <c r="G138" s="352">
        <f t="shared" si="86"/>
        <v>20.400000000000002</v>
      </c>
      <c r="H138" s="352">
        <f t="shared" si="86"/>
        <v>17.099999999999998</v>
      </c>
      <c r="I138" s="352">
        <f t="shared" si="86"/>
        <v>16.066666666666666</v>
      </c>
      <c r="J138" s="352">
        <f t="shared" si="86"/>
        <v>16.8</v>
      </c>
      <c r="K138" s="352">
        <f t="shared" si="86"/>
        <v>16.566666666666666</v>
      </c>
      <c r="M138" s="306" t="s">
        <v>23</v>
      </c>
      <c r="N138" s="308">
        <f t="shared" ref="N138:N142" si="87">(B138-B$35)/B$36</f>
        <v>-0.13971686481916548</v>
      </c>
      <c r="O138" s="308">
        <f t="shared" si="72"/>
        <v>-0.32596681422326135</v>
      </c>
      <c r="P138" s="308">
        <f t="shared" si="73"/>
        <v>-0.11005258940788158</v>
      </c>
      <c r="Q138" s="308">
        <f t="shared" si="74"/>
        <v>-5.1317150247070377E-2</v>
      </c>
      <c r="R138" s="308">
        <f t="shared" si="55"/>
        <v>-1.9690780186710714E-2</v>
      </c>
      <c r="S138" s="308">
        <f t="shared" si="56"/>
        <v>2.8999386439592004E-2</v>
      </c>
      <c r="T138" s="308">
        <f t="shared" si="57"/>
        <v>-0.21731650510988984</v>
      </c>
      <c r="U138" s="308">
        <f t="shared" si="58"/>
        <v>-0.30445430680472058</v>
      </c>
      <c r="V138" s="308">
        <f t="shared" si="59"/>
        <v>-0.2766709160123616</v>
      </c>
      <c r="W138" s="308">
        <f t="shared" si="60"/>
        <v>-0.22723397486101032</v>
      </c>
    </row>
    <row r="139" spans="1:23">
      <c r="A139" s="306" t="s">
        <v>24</v>
      </c>
      <c r="B139" s="352">
        <f t="shared" ref="B139:K139" si="88">(B105+B68+B31)/3</f>
        <v>20.866666666666664</v>
      </c>
      <c r="C139" s="352">
        <f t="shared" si="88"/>
        <v>18.866666666666664</v>
      </c>
      <c r="D139" s="352">
        <f t="shared" si="88"/>
        <v>20</v>
      </c>
      <c r="E139" s="352">
        <f t="shared" si="88"/>
        <v>24.333333333333332</v>
      </c>
      <c r="F139" s="352">
        <f t="shared" si="88"/>
        <v>21</v>
      </c>
      <c r="G139" s="352">
        <f t="shared" si="88"/>
        <v>17.633333333333336</v>
      </c>
      <c r="H139" s="352">
        <f t="shared" si="88"/>
        <v>15.9</v>
      </c>
      <c r="I139" s="352">
        <f t="shared" si="88"/>
        <v>15.6</v>
      </c>
      <c r="J139" s="352">
        <f t="shared" si="88"/>
        <v>12.799999999999999</v>
      </c>
      <c r="K139" s="352">
        <f t="shared" si="88"/>
        <v>11.566666666666668</v>
      </c>
      <c r="M139" s="306" t="s">
        <v>24</v>
      </c>
      <c r="N139" s="308">
        <f t="shared" si="87"/>
        <v>-0.3558948843643393</v>
      </c>
      <c r="O139" s="308">
        <f t="shared" si="72"/>
        <v>-0.67263757676498626</v>
      </c>
      <c r="P139" s="308">
        <f t="shared" si="73"/>
        <v>-0.34233172722894079</v>
      </c>
      <c r="Q139" s="308">
        <f t="shared" si="74"/>
        <v>0.20232417433476277</v>
      </c>
      <c r="R139" s="308">
        <f t="shared" si="55"/>
        <v>6.2121235556784102E-2</v>
      </c>
      <c r="S139" s="308">
        <f t="shared" si="56"/>
        <v>-0.27873839477324253</v>
      </c>
      <c r="T139" s="308">
        <f t="shared" si="57"/>
        <v>-0.35882492704191038</v>
      </c>
      <c r="U139" s="308">
        <f t="shared" si="58"/>
        <v>-0.35754420372084633</v>
      </c>
      <c r="V139" s="308">
        <f t="shared" si="59"/>
        <v>-0.77646353848630512</v>
      </c>
      <c r="W139" s="308">
        <f t="shared" si="60"/>
        <v>-0.93244286236069585</v>
      </c>
    </row>
    <row r="140" spans="1:23">
      <c r="A140" s="306" t="s">
        <v>25</v>
      </c>
      <c r="B140" s="352">
        <f t="shared" ref="B140:K140" si="89">(B106+B69+B32)/3</f>
        <v>13.866666666666667</v>
      </c>
      <c r="C140" s="352">
        <f t="shared" si="89"/>
        <v>15.5</v>
      </c>
      <c r="D140" s="352">
        <f t="shared" si="89"/>
        <v>14.166666666666666</v>
      </c>
      <c r="E140" s="352">
        <f t="shared" si="89"/>
        <v>10.299999999999999</v>
      </c>
      <c r="F140" s="352">
        <f t="shared" si="89"/>
        <v>9.1666666666666661</v>
      </c>
      <c r="G140" s="352">
        <f t="shared" si="89"/>
        <v>9.0666666666666664</v>
      </c>
      <c r="H140" s="352">
        <f t="shared" si="89"/>
        <v>9.1</v>
      </c>
      <c r="I140" s="352">
        <f t="shared" si="89"/>
        <v>8.4333333333333318</v>
      </c>
      <c r="J140" s="352">
        <f t="shared" si="89"/>
        <v>8.5</v>
      </c>
      <c r="K140" s="352">
        <f t="shared" si="89"/>
        <v>8.2999999999999989</v>
      </c>
      <c r="M140" s="306" t="s">
        <v>25</v>
      </c>
      <c r="N140" s="308">
        <f t="shared" si="87"/>
        <v>-1.2460396707268178</v>
      </c>
      <c r="O140" s="308">
        <f t="shared" si="72"/>
        <v>-1.1103094144739132</v>
      </c>
      <c r="P140" s="308">
        <f t="shared" si="73"/>
        <v>-1.1092911445626272</v>
      </c>
      <c r="Q140" s="308">
        <f t="shared" si="74"/>
        <v>-1.3914519099779492</v>
      </c>
      <c r="R140" s="308">
        <f t="shared" si="55"/>
        <v>-1.2006294422232404</v>
      </c>
      <c r="S140" s="308">
        <f t="shared" si="56"/>
        <v>-1.2316132112997309</v>
      </c>
      <c r="T140" s="308">
        <f t="shared" si="57"/>
        <v>-1.1607059846566952</v>
      </c>
      <c r="U140" s="308">
        <f t="shared" si="58"/>
        <v>-1.1728533349327768</v>
      </c>
      <c r="V140" s="308">
        <f t="shared" si="59"/>
        <v>-1.313740607645794</v>
      </c>
      <c r="W140" s="308">
        <f t="shared" si="60"/>
        <v>-1.3931793355271576</v>
      </c>
    </row>
    <row r="141" spans="1:23">
      <c r="A141" s="306" t="s">
        <v>26</v>
      </c>
      <c r="B141" s="352">
        <f t="shared" ref="B141:K141" si="90">(B107+B70+B33)/3</f>
        <v>8.1666666666666661</v>
      </c>
      <c r="C141" s="352">
        <f t="shared" si="90"/>
        <v>8.1</v>
      </c>
      <c r="D141" s="352">
        <f t="shared" si="90"/>
        <v>11.166666666666666</v>
      </c>
      <c r="E141" s="352">
        <f t="shared" si="90"/>
        <v>10.700000000000001</v>
      </c>
      <c r="F141" s="352">
        <f t="shared" si="90"/>
        <v>8.7000000000000011</v>
      </c>
      <c r="G141" s="352">
        <f t="shared" si="90"/>
        <v>7.666666666666667</v>
      </c>
      <c r="H141" s="352">
        <f t="shared" si="90"/>
        <v>8.7333333333333325</v>
      </c>
      <c r="I141" s="352">
        <f t="shared" si="90"/>
        <v>7.6333333333333329</v>
      </c>
      <c r="J141" s="352">
        <f t="shared" si="90"/>
        <v>7.6333333333333329</v>
      </c>
      <c r="K141" s="352">
        <f t="shared" si="90"/>
        <v>7.1333333333333329</v>
      </c>
      <c r="M141" s="306" t="s">
        <v>26</v>
      </c>
      <c r="N141" s="308">
        <f t="shared" si="87"/>
        <v>-1.9708718539076935</v>
      </c>
      <c r="O141" s="308">
        <f t="shared" si="72"/>
        <v>-2.0723207805271993</v>
      </c>
      <c r="P141" s="308">
        <f t="shared" si="73"/>
        <v>-1.5037274163342373</v>
      </c>
      <c r="Q141" s="308">
        <f t="shared" si="74"/>
        <v>-1.3460236130379193</v>
      </c>
      <c r="R141" s="308">
        <f t="shared" si="55"/>
        <v>-1.2504280605018889</v>
      </c>
      <c r="S141" s="308">
        <f t="shared" si="56"/>
        <v>-1.3873359439616471</v>
      </c>
      <c r="T141" s="308">
        <f t="shared" si="57"/>
        <v>-1.2039446691359239</v>
      </c>
      <c r="U141" s="308">
        <f t="shared" si="58"/>
        <v>-1.2638645867889922</v>
      </c>
      <c r="V141" s="308">
        <f t="shared" si="59"/>
        <v>-1.4220290091818151</v>
      </c>
      <c r="W141" s="308">
        <f t="shared" si="60"/>
        <v>-1.5577280759437508</v>
      </c>
    </row>
    <row r="142" spans="1:23">
      <c r="A142" s="306" t="s">
        <v>42</v>
      </c>
      <c r="B142" s="352">
        <f t="shared" ref="B142:K142" si="91">(B108+B71+B34)/3</f>
        <v>11.966666666666667</v>
      </c>
      <c r="C142" s="352">
        <f t="shared" si="91"/>
        <v>11.766666666666666</v>
      </c>
      <c r="D142" s="352">
        <f t="shared" si="91"/>
        <v>11.366666666666665</v>
      </c>
      <c r="E142" s="352">
        <f t="shared" si="91"/>
        <v>11.333333333333334</v>
      </c>
      <c r="F142" s="352">
        <f t="shared" si="91"/>
        <v>11.299999999999999</v>
      </c>
      <c r="G142" s="352">
        <f t="shared" si="91"/>
        <v>10.5</v>
      </c>
      <c r="H142" s="352">
        <f t="shared" si="91"/>
        <v>7.5</v>
      </c>
      <c r="I142" s="352">
        <f t="shared" si="91"/>
        <v>7.166666666666667</v>
      </c>
      <c r="J142" s="352">
        <f t="shared" si="91"/>
        <v>6.8</v>
      </c>
      <c r="K142" s="352">
        <f t="shared" si="91"/>
        <v>7.4000000000000012</v>
      </c>
      <c r="M142" s="306" t="s">
        <v>42</v>
      </c>
      <c r="N142" s="308">
        <f t="shared" si="87"/>
        <v>-1.4876503984537763</v>
      </c>
      <c r="O142" s="308">
        <f t="shared" si="72"/>
        <v>-1.595648482032328</v>
      </c>
      <c r="P142" s="308">
        <f t="shared" si="73"/>
        <v>-1.4774316648827968</v>
      </c>
      <c r="Q142" s="308">
        <f t="shared" si="74"/>
        <v>-1.2740954762162053</v>
      </c>
      <c r="R142" s="308">
        <f t="shared" si="55"/>
        <v>-0.97297861580655987</v>
      </c>
      <c r="S142" s="308">
        <f t="shared" si="56"/>
        <v>-1.0721827945268165</v>
      </c>
      <c r="T142" s="308">
        <f t="shared" si="57"/>
        <v>-1.3493838805660563</v>
      </c>
      <c r="U142" s="308">
        <f t="shared" si="58"/>
        <v>-1.3169544837051177</v>
      </c>
      <c r="V142" s="308">
        <f t="shared" si="59"/>
        <v>-1.5261524721972197</v>
      </c>
      <c r="W142" s="308">
        <f t="shared" si="60"/>
        <v>-1.5201169352771007</v>
      </c>
    </row>
    <row r="143" spans="1:23">
      <c r="B143" s="354">
        <f>AVERAGE(B115:B142)</f>
        <v>15.984722222222219</v>
      </c>
      <c r="C143" s="354">
        <f t="shared" ref="C143:K143" si="92">AVERAGE(C115:C142)</f>
        <v>17.117333333333335</v>
      </c>
      <c r="D143" s="354">
        <f t="shared" si="92"/>
        <v>15.898666666666667</v>
      </c>
      <c r="E143" s="354">
        <f t="shared" si="92"/>
        <v>15.953333333333335</v>
      </c>
      <c r="F143" s="354">
        <f t="shared" si="92"/>
        <v>14.056410256410258</v>
      </c>
      <c r="G143" s="354">
        <f t="shared" si="92"/>
        <v>14.065384615384611</v>
      </c>
      <c r="H143" s="354">
        <f t="shared" si="92"/>
        <v>13.283950617283953</v>
      </c>
      <c r="I143" s="354">
        <f t="shared" si="92"/>
        <v>13.330864197530865</v>
      </c>
      <c r="J143" s="354">
        <f t="shared" si="92"/>
        <v>13.326190476190476</v>
      </c>
      <c r="K143" s="354">
        <f t="shared" si="92"/>
        <v>12.960493827160493</v>
      </c>
    </row>
    <row r="144" spans="1:23">
      <c r="B144" s="161">
        <f>STDEV(B115:B142)</f>
        <v>5.2662903843444111</v>
      </c>
      <c r="C144" s="161">
        <f t="shared" ref="C144:K144" si="93">STDEV(C115:C142)</f>
        <v>6.2942075075539101</v>
      </c>
      <c r="D144" s="161">
        <f t="shared" si="93"/>
        <v>5.9833834723990194</v>
      </c>
      <c r="E144" s="161">
        <f t="shared" si="93"/>
        <v>6.211652729316854</v>
      </c>
      <c r="F144" s="161">
        <f t="shared" si="93"/>
        <v>5.2129050909429946</v>
      </c>
      <c r="G144" s="161">
        <f t="shared" si="93"/>
        <v>5.5122367371289442</v>
      </c>
      <c r="H144" s="161">
        <f t="shared" si="93"/>
        <v>4.8798939526305771</v>
      </c>
      <c r="I144" s="161">
        <f t="shared" si="93"/>
        <v>5.2661142677355972</v>
      </c>
      <c r="J144" s="161">
        <f t="shared" si="93"/>
        <v>4.8440991819104777</v>
      </c>
      <c r="K144" s="161">
        <f t="shared" si="93"/>
        <v>4.2000105518491582</v>
      </c>
    </row>
  </sheetData>
  <mergeCells count="8">
    <mergeCell ref="B113:K113"/>
    <mergeCell ref="N113:W113"/>
    <mergeCell ref="B5:K5"/>
    <mergeCell ref="N5:W5"/>
    <mergeCell ref="B42:K42"/>
    <mergeCell ref="N42:W42"/>
    <mergeCell ref="B79:K79"/>
    <mergeCell ref="N79:W7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workbookViewId="0">
      <selection activeCell="K31" sqref="A1:XFD1048576"/>
    </sheetView>
  </sheetViews>
  <sheetFormatPr defaultColWidth="9.125" defaultRowHeight="13.8"/>
  <cols>
    <col min="1" max="16384" width="9.125" style="12"/>
  </cols>
  <sheetData>
    <row r="1" spans="1:33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S1" s="232" t="s">
        <v>163</v>
      </c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</row>
    <row r="2" spans="1:33">
      <c r="A2" s="12" t="s">
        <v>236</v>
      </c>
      <c r="B2" s="12" t="s">
        <v>292</v>
      </c>
      <c r="C2" s="12" t="s">
        <v>293</v>
      </c>
      <c r="D2" s="12" t="s">
        <v>294</v>
      </c>
      <c r="E2" s="12" t="s">
        <v>295</v>
      </c>
      <c r="F2" s="12" t="s">
        <v>296</v>
      </c>
      <c r="G2" s="12" t="s">
        <v>297</v>
      </c>
      <c r="H2" s="12" t="s">
        <v>298</v>
      </c>
      <c r="I2" s="12" t="s">
        <v>299</v>
      </c>
      <c r="J2" s="12" t="s">
        <v>300</v>
      </c>
      <c r="K2" s="12" t="s">
        <v>301</v>
      </c>
      <c r="L2" s="12" t="s">
        <v>302</v>
      </c>
      <c r="M2" s="12" t="s">
        <v>303</v>
      </c>
      <c r="N2" s="12" t="s">
        <v>304</v>
      </c>
      <c r="O2" s="12" t="s">
        <v>305</v>
      </c>
      <c r="P2" s="12" t="s">
        <v>306</v>
      </c>
      <c r="R2" s="12" t="s">
        <v>236</v>
      </c>
      <c r="S2" s="12" t="s">
        <v>292</v>
      </c>
      <c r="T2" s="12" t="s">
        <v>293</v>
      </c>
      <c r="U2" s="12" t="s">
        <v>294</v>
      </c>
      <c r="V2" s="12" t="s">
        <v>295</v>
      </c>
      <c r="W2" s="12" t="s">
        <v>296</v>
      </c>
      <c r="X2" s="12" t="s">
        <v>297</v>
      </c>
      <c r="Y2" s="12" t="s">
        <v>298</v>
      </c>
      <c r="Z2" s="12" t="s">
        <v>299</v>
      </c>
      <c r="AA2" s="12" t="s">
        <v>300</v>
      </c>
      <c r="AB2" s="12" t="s">
        <v>301</v>
      </c>
      <c r="AC2" s="12" t="s">
        <v>302</v>
      </c>
      <c r="AD2" s="12" t="s">
        <v>303</v>
      </c>
      <c r="AE2" s="12" t="s">
        <v>304</v>
      </c>
      <c r="AF2" s="12" t="s">
        <v>305</v>
      </c>
      <c r="AG2" s="12" t="s">
        <v>306</v>
      </c>
    </row>
    <row r="3" spans="1:33">
      <c r="A3" s="12" t="s">
        <v>27</v>
      </c>
      <c r="B3" s="12">
        <v>2.5</v>
      </c>
      <c r="C3" s="12">
        <v>2.5</v>
      </c>
      <c r="D3" s="12">
        <v>2.8</v>
      </c>
      <c r="E3" s="12">
        <v>3.1</v>
      </c>
      <c r="F3" s="12">
        <v>2.8</v>
      </c>
      <c r="G3" s="12">
        <v>2.6</v>
      </c>
      <c r="H3" s="12">
        <v>2.6</v>
      </c>
      <c r="I3" s="12">
        <v>2.9</v>
      </c>
      <c r="J3" s="12">
        <v>2.8</v>
      </c>
      <c r="K3" s="12">
        <v>2.8</v>
      </c>
      <c r="L3" s="12">
        <v>2.8</v>
      </c>
      <c r="M3" s="12">
        <v>2.9</v>
      </c>
      <c r="N3" s="12">
        <v>2.7</v>
      </c>
      <c r="O3" s="12">
        <v>2.1</v>
      </c>
      <c r="P3" s="12">
        <v>2</v>
      </c>
      <c r="R3" s="12" t="s">
        <v>27</v>
      </c>
      <c r="S3" s="12">
        <f>(B3-B$38)/B$39</f>
        <v>-1.7842570124787536</v>
      </c>
      <c r="T3" s="12">
        <f t="shared" ref="T3:AG18" si="0">(C3-C$38)/C$39</f>
        <v>-1.8152411703059042</v>
      </c>
      <c r="U3" s="12">
        <f t="shared" si="0"/>
        <v>-1.7576430321572314</v>
      </c>
      <c r="V3" s="12">
        <f t="shared" si="0"/>
        <v>-1.7035019152730704</v>
      </c>
      <c r="W3" s="12">
        <f t="shared" si="0"/>
        <v>-1.7256903542008726</v>
      </c>
      <c r="X3" s="12">
        <f t="shared" si="0"/>
        <v>-1.7284272714409556</v>
      </c>
      <c r="Y3" s="12">
        <f t="shared" si="0"/>
        <v>-1.7052137719112321</v>
      </c>
      <c r="Z3" s="12">
        <f t="shared" si="0"/>
        <v>-1.6498576668821636</v>
      </c>
      <c r="AA3" s="12">
        <f t="shared" si="0"/>
        <v>-1.7066152164900448</v>
      </c>
      <c r="AB3" s="12">
        <f t="shared" si="0"/>
        <v>-1.6779627192199773</v>
      </c>
      <c r="AC3" s="12">
        <f t="shared" si="0"/>
        <v>-1.6938463824149717</v>
      </c>
      <c r="AD3" s="12">
        <f t="shared" si="0"/>
        <v>-1.6454006072309479</v>
      </c>
      <c r="AE3" s="12">
        <f t="shared" si="0"/>
        <v>-1.6574777924214796</v>
      </c>
      <c r="AF3" s="12">
        <f t="shared" si="0"/>
        <v>-1.6430230702917152</v>
      </c>
      <c r="AG3" s="12">
        <f t="shared" si="0"/>
        <v>-1.6831228197279662</v>
      </c>
    </row>
    <row r="4" spans="1:33">
      <c r="A4" s="12" t="s">
        <v>20</v>
      </c>
      <c r="B4" s="12">
        <v>14.3</v>
      </c>
      <c r="C4" s="12">
        <v>13.8</v>
      </c>
      <c r="D4" s="12">
        <v>14.5</v>
      </c>
      <c r="E4" s="12">
        <v>16.399999999999999</v>
      </c>
      <c r="F4" s="12">
        <v>16.399999999999999</v>
      </c>
      <c r="G4" s="12">
        <v>16.399999999999999</v>
      </c>
      <c r="H4" s="12">
        <v>15.8</v>
      </c>
      <c r="I4" s="12">
        <v>15.4</v>
      </c>
      <c r="J4" s="12">
        <v>12.6</v>
      </c>
      <c r="K4" s="12">
        <v>12.5</v>
      </c>
      <c r="L4" s="12">
        <v>12.3</v>
      </c>
      <c r="M4" s="12">
        <v>13.9</v>
      </c>
      <c r="N4" s="12">
        <v>13.4</v>
      </c>
      <c r="O4" s="12">
        <v>12.7</v>
      </c>
      <c r="P4" s="12">
        <v>11.9</v>
      </c>
      <c r="R4" s="12" t="s">
        <v>20</v>
      </c>
      <c r="S4" s="12">
        <f t="shared" ref="S4:AG34" si="1">(B4-B$38)/B$39</f>
        <v>0.53668203052510555</v>
      </c>
      <c r="T4" s="12">
        <f t="shared" si="0"/>
        <v>0.53862074069732602</v>
      </c>
      <c r="U4" s="12">
        <f t="shared" si="0"/>
        <v>0.62881194684935504</v>
      </c>
      <c r="V4" s="12">
        <f t="shared" si="0"/>
        <v>0.85945911109930917</v>
      </c>
      <c r="W4" s="12">
        <f t="shared" si="0"/>
        <v>0.87212308223054913</v>
      </c>
      <c r="X4" s="12">
        <f t="shared" si="0"/>
        <v>0.88204918917812458</v>
      </c>
      <c r="Y4" s="12">
        <f t="shared" si="0"/>
        <v>0.76131334963851549</v>
      </c>
      <c r="Z4" s="12">
        <f t="shared" si="0"/>
        <v>0.7370891891394854</v>
      </c>
      <c r="AA4" s="12">
        <f t="shared" si="0"/>
        <v>0.50232447881593645</v>
      </c>
      <c r="AB4" s="12">
        <f t="shared" si="0"/>
        <v>0.5880211438475732</v>
      </c>
      <c r="AC4" s="12">
        <f t="shared" si="0"/>
        <v>0.58633144006672033</v>
      </c>
      <c r="AD4" s="12">
        <f t="shared" si="0"/>
        <v>0.78265318266523842</v>
      </c>
      <c r="AE4" s="12">
        <f t="shared" si="0"/>
        <v>0.72260439033099033</v>
      </c>
      <c r="AF4" s="12">
        <f t="shared" si="0"/>
        <v>0.71870323376960354</v>
      </c>
      <c r="AG4" s="12">
        <f t="shared" si="0"/>
        <v>0.72879635742563287</v>
      </c>
    </row>
    <row r="5" spans="1:33">
      <c r="A5" s="12" t="s">
        <v>4</v>
      </c>
      <c r="B5" s="12">
        <v>16.3</v>
      </c>
      <c r="C5" s="12">
        <v>15.4</v>
      </c>
      <c r="D5" s="12">
        <v>15.5</v>
      </c>
      <c r="E5" s="12">
        <v>16.3</v>
      </c>
      <c r="F5" s="12">
        <v>16.600000000000001</v>
      </c>
      <c r="G5" s="12">
        <v>16.899999999999999</v>
      </c>
      <c r="H5" s="12">
        <v>16.8</v>
      </c>
      <c r="I5" s="12">
        <v>15.8</v>
      </c>
      <c r="J5" s="12">
        <v>15.2</v>
      </c>
      <c r="K5" s="12">
        <v>14.9</v>
      </c>
      <c r="L5" s="12">
        <v>14.9</v>
      </c>
      <c r="M5" s="12">
        <v>15.8</v>
      </c>
      <c r="N5" s="12">
        <v>15.6</v>
      </c>
      <c r="O5" s="12">
        <v>14.6</v>
      </c>
      <c r="P5" s="12">
        <v>13.5</v>
      </c>
      <c r="R5" s="12" t="s">
        <v>4</v>
      </c>
      <c r="S5" s="12">
        <f t="shared" si="1"/>
        <v>0.93006152933931896</v>
      </c>
      <c r="T5" s="12">
        <f t="shared" si="0"/>
        <v>0.8719109227862788</v>
      </c>
      <c r="U5" s="12">
        <f t="shared" si="0"/>
        <v>0.83278245787555893</v>
      </c>
      <c r="V5" s="12">
        <f t="shared" si="0"/>
        <v>0.84018872744237438</v>
      </c>
      <c r="W5" s="12">
        <f t="shared" si="0"/>
        <v>0.91032622100159999</v>
      </c>
      <c r="X5" s="12">
        <f t="shared" si="0"/>
        <v>0.97663166963533765</v>
      </c>
      <c r="Y5" s="12">
        <f t="shared" si="0"/>
        <v>0.94817146490743576</v>
      </c>
      <c r="Z5" s="12">
        <f t="shared" si="0"/>
        <v>0.81347148853217821</v>
      </c>
      <c r="AA5" s="12">
        <f t="shared" si="0"/>
        <v>1.0883697041011966</v>
      </c>
      <c r="AB5" s="12">
        <f t="shared" si="0"/>
        <v>1.148676945018926</v>
      </c>
      <c r="AC5" s="12">
        <f t="shared" si="0"/>
        <v>1.210380107272236</v>
      </c>
      <c r="AD5" s="12">
        <f t="shared" si="0"/>
        <v>1.2020442918291252</v>
      </c>
      <c r="AE5" s="12">
        <f t="shared" si="0"/>
        <v>1.2119670821118718</v>
      </c>
      <c r="AF5" s="12">
        <f t="shared" si="0"/>
        <v>1.1420315335541795</v>
      </c>
      <c r="AG5" s="12">
        <f t="shared" si="0"/>
        <v>1.1186014769656083</v>
      </c>
    </row>
    <row r="6" spans="1:33">
      <c r="A6" s="12" t="s">
        <v>29</v>
      </c>
      <c r="B6" s="12">
        <v>8.5</v>
      </c>
      <c r="C6" s="12">
        <v>8.4</v>
      </c>
      <c r="D6" s="12">
        <v>8.8000000000000007</v>
      </c>
      <c r="E6" s="12">
        <v>9</v>
      </c>
      <c r="F6" s="12">
        <v>9</v>
      </c>
      <c r="G6" s="12">
        <v>9.1</v>
      </c>
      <c r="H6" s="12">
        <v>8.9</v>
      </c>
      <c r="I6" s="12">
        <v>8.3000000000000007</v>
      </c>
      <c r="J6" s="12">
        <v>7.7</v>
      </c>
      <c r="K6" s="12">
        <v>7.4</v>
      </c>
      <c r="L6" s="12">
        <v>6.9</v>
      </c>
      <c r="M6" s="12">
        <v>6.8</v>
      </c>
      <c r="N6" s="12">
        <v>6.4</v>
      </c>
      <c r="O6" s="12">
        <v>6.2</v>
      </c>
      <c r="P6" s="12">
        <v>6.4</v>
      </c>
      <c r="R6" s="12" t="s">
        <v>29</v>
      </c>
      <c r="S6" s="12">
        <f t="shared" si="1"/>
        <v>-0.60411851603611333</v>
      </c>
      <c r="T6" s="12">
        <f t="shared" si="0"/>
        <v>-0.58623362385289013</v>
      </c>
      <c r="U6" s="12">
        <f t="shared" si="0"/>
        <v>-0.53381996600000736</v>
      </c>
      <c r="V6" s="12">
        <f t="shared" si="0"/>
        <v>-0.56654927951389444</v>
      </c>
      <c r="W6" s="12">
        <f t="shared" si="0"/>
        <v>-0.54139305229831247</v>
      </c>
      <c r="X6" s="12">
        <f t="shared" si="0"/>
        <v>-0.49885502549718591</v>
      </c>
      <c r="Y6" s="12">
        <f t="shared" si="0"/>
        <v>-0.52800764571703429</v>
      </c>
      <c r="Z6" s="12">
        <f t="shared" si="0"/>
        <v>-0.61869662508081114</v>
      </c>
      <c r="AA6" s="12">
        <f t="shared" si="0"/>
        <v>-0.60214536883705405</v>
      </c>
      <c r="AB6" s="12">
        <f t="shared" si="0"/>
        <v>-0.60337243364155113</v>
      </c>
      <c r="AC6" s="12">
        <f t="shared" si="0"/>
        <v>-0.70976963797550452</v>
      </c>
      <c r="AD6" s="12">
        <f t="shared" si="0"/>
        <v>-0.78454517263139112</v>
      </c>
      <c r="AE6" s="12">
        <f t="shared" si="0"/>
        <v>-0.83445871988090592</v>
      </c>
      <c r="AF6" s="12">
        <f t="shared" si="0"/>
        <v>-0.72952516023026159</v>
      </c>
      <c r="AG6" s="12">
        <f t="shared" si="0"/>
        <v>-0.61115874099303324</v>
      </c>
    </row>
    <row r="7" spans="1:33">
      <c r="A7" s="12" t="s">
        <v>6</v>
      </c>
      <c r="B7" s="12">
        <v>16.399999999999999</v>
      </c>
      <c r="C7" s="12">
        <v>15.9</v>
      </c>
      <c r="D7" s="12">
        <v>17.2</v>
      </c>
      <c r="E7" s="12">
        <v>18.7</v>
      </c>
      <c r="F7" s="12">
        <v>18.7</v>
      </c>
      <c r="G7" s="12">
        <v>18.7</v>
      </c>
      <c r="H7" s="12">
        <v>18.5</v>
      </c>
      <c r="I7" s="12">
        <v>18</v>
      </c>
      <c r="J7" s="12">
        <v>14.2</v>
      </c>
      <c r="K7" s="12">
        <v>13.7</v>
      </c>
      <c r="L7" s="12">
        <v>13.9</v>
      </c>
      <c r="M7" s="12">
        <v>15.1</v>
      </c>
      <c r="N7" s="12">
        <v>15</v>
      </c>
      <c r="O7" s="12">
        <v>14.8</v>
      </c>
      <c r="P7" s="12">
        <v>14.1</v>
      </c>
      <c r="R7" s="12" t="s">
        <v>6</v>
      </c>
      <c r="S7" s="12">
        <f t="shared" si="1"/>
        <v>0.94973050428002925</v>
      </c>
      <c r="T7" s="12">
        <f t="shared" si="0"/>
        <v>0.97606410468907656</v>
      </c>
      <c r="U7" s="12">
        <f t="shared" si="0"/>
        <v>1.1795323266201054</v>
      </c>
      <c r="V7" s="12">
        <f t="shared" si="0"/>
        <v>1.3026779352088185</v>
      </c>
      <c r="W7" s="12">
        <f t="shared" si="0"/>
        <v>1.3114591780976279</v>
      </c>
      <c r="X7" s="12">
        <f t="shared" si="0"/>
        <v>1.3171285992813049</v>
      </c>
      <c r="Y7" s="12">
        <f t="shared" si="0"/>
        <v>1.2658302608646002</v>
      </c>
      <c r="Z7" s="12">
        <f t="shared" si="0"/>
        <v>1.2335741351919884</v>
      </c>
      <c r="AA7" s="12">
        <f t="shared" si="0"/>
        <v>0.86296769437609655</v>
      </c>
      <c r="AB7" s="12">
        <f t="shared" si="0"/>
        <v>0.86834904443324945</v>
      </c>
      <c r="AC7" s="12">
        <f t="shared" si="0"/>
        <v>0.97036138911626835</v>
      </c>
      <c r="AD7" s="12">
        <f t="shared" si="0"/>
        <v>1.0475317779266404</v>
      </c>
      <c r="AE7" s="12">
        <f t="shared" si="0"/>
        <v>1.0785045298079952</v>
      </c>
      <c r="AF7" s="12">
        <f t="shared" si="0"/>
        <v>1.1865924072157141</v>
      </c>
      <c r="AG7" s="12">
        <f t="shared" si="0"/>
        <v>1.2647783967930992</v>
      </c>
    </row>
    <row r="8" spans="1:33">
      <c r="A8" s="12" t="s">
        <v>7</v>
      </c>
      <c r="B8" s="12">
        <v>11.6</v>
      </c>
      <c r="C8" s="12">
        <v>11.5</v>
      </c>
      <c r="D8" s="12">
        <v>11.6</v>
      </c>
      <c r="E8" s="12">
        <v>12.3</v>
      </c>
      <c r="F8" s="12">
        <v>11.6</v>
      </c>
      <c r="G8" s="12">
        <v>10.8</v>
      </c>
      <c r="H8" s="12">
        <v>10.7</v>
      </c>
      <c r="I8" s="12">
        <v>10.6</v>
      </c>
      <c r="J8" s="12">
        <v>9.1999999999999993</v>
      </c>
      <c r="K8" s="12">
        <v>8.9</v>
      </c>
      <c r="L8" s="12">
        <v>9.4</v>
      </c>
      <c r="M8" s="12">
        <v>10.1</v>
      </c>
      <c r="N8" s="12">
        <v>10</v>
      </c>
      <c r="O8" s="12">
        <v>8.5</v>
      </c>
      <c r="P8" s="12">
        <v>8</v>
      </c>
      <c r="R8" s="12" t="s">
        <v>7</v>
      </c>
      <c r="S8" s="12">
        <f t="shared" si="1"/>
        <v>5.6197071259173137E-3</v>
      </c>
      <c r="T8" s="12">
        <f t="shared" si="0"/>
        <v>5.9516103944456035E-2</v>
      </c>
      <c r="U8" s="12">
        <f t="shared" si="0"/>
        <v>3.7297464873363453E-2</v>
      </c>
      <c r="V8" s="12">
        <f t="shared" si="0"/>
        <v>6.9373381164966899E-2</v>
      </c>
      <c r="W8" s="12">
        <f t="shared" si="0"/>
        <v>-4.4752248274658381E-2</v>
      </c>
      <c r="X8" s="12">
        <f t="shared" si="0"/>
        <v>-0.17727459194266129</v>
      </c>
      <c r="Y8" s="12">
        <f t="shared" si="0"/>
        <v>-0.19166303823297806</v>
      </c>
      <c r="Z8" s="12">
        <f t="shared" si="0"/>
        <v>-0.1794984035728279</v>
      </c>
      <c r="AA8" s="12">
        <f t="shared" si="0"/>
        <v>-0.26404235424940409</v>
      </c>
      <c r="AB8" s="12">
        <f t="shared" si="0"/>
        <v>-0.25296255790945577</v>
      </c>
      <c r="AC8" s="12">
        <f t="shared" si="0"/>
        <v>-0.10972284258558564</v>
      </c>
      <c r="AD8" s="12">
        <f t="shared" si="0"/>
        <v>-5.6129035662535257E-2</v>
      </c>
      <c r="AE8" s="12">
        <f t="shared" si="0"/>
        <v>-3.3683406057645061E-2</v>
      </c>
      <c r="AF8" s="12">
        <f t="shared" si="0"/>
        <v>-0.21707511312261696</v>
      </c>
      <c r="AG8" s="12">
        <f t="shared" si="0"/>
        <v>-0.22135362145305773</v>
      </c>
    </row>
    <row r="9" spans="1:33">
      <c r="A9" s="12" t="s">
        <v>9</v>
      </c>
      <c r="B9" s="12">
        <v>7.4</v>
      </c>
      <c r="C9" s="12">
        <v>7.2</v>
      </c>
      <c r="D9" s="12">
        <v>7.5</v>
      </c>
      <c r="E9" s="12">
        <v>8.1999999999999993</v>
      </c>
      <c r="F9" s="12">
        <v>7.6</v>
      </c>
      <c r="G9" s="12">
        <v>7.1</v>
      </c>
      <c r="H9" s="12">
        <v>7.1</v>
      </c>
      <c r="I9" s="12">
        <v>7.2</v>
      </c>
      <c r="J9" s="12">
        <v>8.8000000000000007</v>
      </c>
      <c r="K9" s="12">
        <v>7.6</v>
      </c>
      <c r="L9" s="12">
        <v>7.6</v>
      </c>
      <c r="M9" s="12">
        <v>7.1</v>
      </c>
      <c r="N9" s="12">
        <v>6.8</v>
      </c>
      <c r="O9" s="12">
        <v>6.7</v>
      </c>
      <c r="P9" s="12">
        <v>6.8</v>
      </c>
      <c r="R9" s="12" t="s">
        <v>9</v>
      </c>
      <c r="S9" s="12">
        <f t="shared" si="1"/>
        <v>-0.82047724038393066</v>
      </c>
      <c r="T9" s="12">
        <f t="shared" si="0"/>
        <v>-0.83620126041960485</v>
      </c>
      <c r="U9" s="12">
        <f t="shared" si="0"/>
        <v>-0.79898163033407266</v>
      </c>
      <c r="V9" s="12">
        <f t="shared" si="0"/>
        <v>-0.72071234876937607</v>
      </c>
      <c r="W9" s="12">
        <f t="shared" si="0"/>
        <v>-0.80881502369566483</v>
      </c>
      <c r="X9" s="12">
        <f t="shared" si="0"/>
        <v>-0.87718494732603813</v>
      </c>
      <c r="Y9" s="12">
        <f t="shared" si="0"/>
        <v>-0.86435225320109088</v>
      </c>
      <c r="Z9" s="12">
        <f t="shared" si="0"/>
        <v>-0.82874794841071631</v>
      </c>
      <c r="AA9" s="12">
        <f t="shared" si="0"/>
        <v>-0.35420315813944381</v>
      </c>
      <c r="AB9" s="12">
        <f t="shared" si="0"/>
        <v>-0.55665111687727198</v>
      </c>
      <c r="AC9" s="12">
        <f t="shared" si="0"/>
        <v>-0.54175653526632739</v>
      </c>
      <c r="AD9" s="12">
        <f t="shared" si="0"/>
        <v>-0.71832552381604065</v>
      </c>
      <c r="AE9" s="12">
        <f t="shared" si="0"/>
        <v>-0.74548368501165485</v>
      </c>
      <c r="AF9" s="12">
        <f t="shared" si="0"/>
        <v>-0.61812297607642575</v>
      </c>
      <c r="AG9" s="12">
        <f t="shared" si="0"/>
        <v>-0.51370746110803944</v>
      </c>
    </row>
    <row r="10" spans="1:33">
      <c r="A10" s="12" t="s">
        <v>25</v>
      </c>
      <c r="B10" s="12">
        <v>5.3</v>
      </c>
      <c r="C10" s="12">
        <v>5.4</v>
      </c>
      <c r="D10" s="12">
        <v>5.4</v>
      </c>
      <c r="E10" s="12">
        <v>5.6</v>
      </c>
      <c r="F10" s="12">
        <v>5.9</v>
      </c>
      <c r="G10" s="12">
        <v>6.2</v>
      </c>
      <c r="H10" s="12">
        <v>6.7</v>
      </c>
      <c r="I10" s="12">
        <v>6.4</v>
      </c>
      <c r="J10" s="12">
        <v>6</v>
      </c>
      <c r="K10" s="12">
        <v>5.7</v>
      </c>
      <c r="L10" s="12">
        <v>5.7</v>
      </c>
      <c r="M10" s="12">
        <v>5.6</v>
      </c>
      <c r="N10" s="12">
        <v>5.3</v>
      </c>
      <c r="O10" s="12">
        <v>5</v>
      </c>
      <c r="P10" s="12">
        <v>5.2</v>
      </c>
      <c r="R10" s="12" t="s">
        <v>25</v>
      </c>
      <c r="S10" s="12">
        <f t="shared" si="1"/>
        <v>-1.2335257141388547</v>
      </c>
      <c r="T10" s="12">
        <f t="shared" si="0"/>
        <v>-1.2111527152696768</v>
      </c>
      <c r="U10" s="12">
        <f t="shared" si="0"/>
        <v>-1.227319703489101</v>
      </c>
      <c r="V10" s="12">
        <f t="shared" si="0"/>
        <v>-1.2217423238496907</v>
      </c>
      <c r="W10" s="12">
        <f t="shared" si="0"/>
        <v>-1.1335417032495925</v>
      </c>
      <c r="X10" s="12">
        <f t="shared" si="0"/>
        <v>-1.0474334121490216</v>
      </c>
      <c r="Y10" s="12">
        <f t="shared" si="0"/>
        <v>-0.93909549930865888</v>
      </c>
      <c r="Z10" s="12">
        <f t="shared" si="0"/>
        <v>-0.98151254719610181</v>
      </c>
      <c r="AA10" s="12">
        <f t="shared" si="0"/>
        <v>-0.98532878536972435</v>
      </c>
      <c r="AB10" s="12">
        <f t="shared" si="0"/>
        <v>-1.0005036261379261</v>
      </c>
      <c r="AC10" s="12">
        <f t="shared" si="0"/>
        <v>-0.99779209976266559</v>
      </c>
      <c r="AD10" s="12">
        <f t="shared" si="0"/>
        <v>-1.0494237678927933</v>
      </c>
      <c r="AE10" s="12">
        <f t="shared" si="0"/>
        <v>-1.0791400657713468</v>
      </c>
      <c r="AF10" s="12">
        <f t="shared" si="0"/>
        <v>-0.99689040219946745</v>
      </c>
      <c r="AG10" s="12">
        <f t="shared" si="0"/>
        <v>-0.90351258064801498</v>
      </c>
    </row>
    <row r="11" spans="1:33">
      <c r="A11" s="12" t="s">
        <v>11</v>
      </c>
      <c r="B11" s="12">
        <v>12.3</v>
      </c>
      <c r="C11" s="12">
        <v>11.7</v>
      </c>
      <c r="D11" s="12">
        <v>11.6</v>
      </c>
      <c r="E11" s="12">
        <v>12.1</v>
      </c>
      <c r="F11" s="12">
        <v>11.9</v>
      </c>
      <c r="G11" s="12">
        <v>11.8</v>
      </c>
      <c r="H11" s="12">
        <v>11.8</v>
      </c>
      <c r="I11" s="12">
        <v>11.8</v>
      </c>
      <c r="J11" s="12">
        <v>11.5</v>
      </c>
      <c r="K11" s="12">
        <v>11</v>
      </c>
      <c r="L11" s="12">
        <v>10.7</v>
      </c>
      <c r="M11" s="12">
        <v>10.9</v>
      </c>
      <c r="N11" s="12">
        <v>10.6</v>
      </c>
      <c r="O11" s="12">
        <v>9.8000000000000007</v>
      </c>
      <c r="P11" s="12">
        <v>9.6999999999999993</v>
      </c>
      <c r="R11" s="12" t="s">
        <v>11</v>
      </c>
      <c r="S11" s="12">
        <f t="shared" si="1"/>
        <v>0.14330253171089222</v>
      </c>
      <c r="T11" s="12">
        <f t="shared" si="0"/>
        <v>0.101177376705575</v>
      </c>
      <c r="U11" s="12">
        <f t="shared" si="0"/>
        <v>3.7297464873363453E-2</v>
      </c>
      <c r="V11" s="12">
        <f t="shared" si="0"/>
        <v>3.0832613851096327E-2</v>
      </c>
      <c r="W11" s="12">
        <f t="shared" si="0"/>
        <v>1.2552459881917236E-2</v>
      </c>
      <c r="X11" s="12">
        <f t="shared" si="0"/>
        <v>1.1890368971764827E-2</v>
      </c>
      <c r="Y11" s="12">
        <f t="shared" si="0"/>
        <v>1.3880888562834492E-2</v>
      </c>
      <c r="Z11" s="12">
        <f t="shared" si="0"/>
        <v>4.9648494605250594E-2</v>
      </c>
      <c r="AA11" s="12">
        <f t="shared" si="0"/>
        <v>0.25438226811832637</v>
      </c>
      <c r="AB11" s="12">
        <f t="shared" si="0"/>
        <v>0.23761126811547778</v>
      </c>
      <c r="AC11" s="12">
        <f t="shared" si="0"/>
        <v>0.20230149101717193</v>
      </c>
      <c r="AD11" s="12">
        <f t="shared" si="0"/>
        <v>0.12045669451173301</v>
      </c>
      <c r="AE11" s="12">
        <f t="shared" si="0"/>
        <v>9.9779146246231673E-2</v>
      </c>
      <c r="AF11" s="12">
        <f t="shared" si="0"/>
        <v>7.2570565677356258E-2</v>
      </c>
      <c r="AG11" s="12">
        <f t="shared" si="0"/>
        <v>0.19281431805816615</v>
      </c>
    </row>
    <row r="12" spans="1:33">
      <c r="A12" s="12" t="s">
        <v>8</v>
      </c>
      <c r="B12" s="12">
        <v>15.1</v>
      </c>
      <c r="C12" s="12">
        <v>14.3</v>
      </c>
      <c r="D12" s="12">
        <v>14.7</v>
      </c>
      <c r="E12" s="12">
        <v>16.3</v>
      </c>
      <c r="F12" s="12">
        <v>16.2</v>
      </c>
      <c r="G12" s="12">
        <v>16.100000000000001</v>
      </c>
      <c r="H12" s="12">
        <v>16.100000000000001</v>
      </c>
      <c r="I12" s="12">
        <v>15.5</v>
      </c>
      <c r="J12" s="12">
        <v>13.2</v>
      </c>
      <c r="K12" s="12">
        <v>12.7</v>
      </c>
      <c r="L12" s="12">
        <v>12.7</v>
      </c>
      <c r="M12" s="12">
        <v>13.8</v>
      </c>
      <c r="N12" s="12">
        <v>13.3</v>
      </c>
      <c r="O12" s="12">
        <v>13.1</v>
      </c>
      <c r="P12" s="12">
        <v>11.9</v>
      </c>
      <c r="R12" s="12" t="s">
        <v>8</v>
      </c>
      <c r="S12" s="12">
        <f t="shared" si="1"/>
        <v>0.69403383005079067</v>
      </c>
      <c r="T12" s="12">
        <f t="shared" si="0"/>
        <v>0.64277392260012378</v>
      </c>
      <c r="U12" s="12">
        <f t="shared" si="0"/>
        <v>0.66960604905459564</v>
      </c>
      <c r="V12" s="12">
        <f t="shared" si="0"/>
        <v>0.84018872744237438</v>
      </c>
      <c r="W12" s="12">
        <f t="shared" si="0"/>
        <v>0.83391994345949894</v>
      </c>
      <c r="X12" s="12">
        <f t="shared" si="0"/>
        <v>0.82529970090379734</v>
      </c>
      <c r="Y12" s="12">
        <f t="shared" si="0"/>
        <v>0.81737078421919174</v>
      </c>
      <c r="Z12" s="12">
        <f t="shared" si="0"/>
        <v>0.75618476398765855</v>
      </c>
      <c r="AA12" s="12">
        <f t="shared" si="0"/>
        <v>0.63756568465099639</v>
      </c>
      <c r="AB12" s="12">
        <f t="shared" si="0"/>
        <v>0.63474246061185247</v>
      </c>
      <c r="AC12" s="12">
        <f t="shared" si="0"/>
        <v>0.68233892732910706</v>
      </c>
      <c r="AD12" s="12">
        <f t="shared" si="0"/>
        <v>0.76057996639345493</v>
      </c>
      <c r="AE12" s="12">
        <f t="shared" si="0"/>
        <v>0.70036063161367756</v>
      </c>
      <c r="AF12" s="12">
        <f t="shared" si="0"/>
        <v>0.8078249810926722</v>
      </c>
      <c r="AG12" s="12">
        <f t="shared" si="0"/>
        <v>0.72879635742563287</v>
      </c>
    </row>
    <row r="13" spans="1:33">
      <c r="A13" s="12" t="s">
        <v>30</v>
      </c>
      <c r="B13" s="12">
        <v>12.9</v>
      </c>
      <c r="C13" s="12">
        <v>12.1</v>
      </c>
      <c r="D13" s="12">
        <v>12.3</v>
      </c>
      <c r="E13" s="12">
        <v>13</v>
      </c>
      <c r="F13" s="12">
        <v>12.8</v>
      </c>
      <c r="G13" s="12">
        <v>12.7</v>
      </c>
      <c r="H13" s="12">
        <v>12.2</v>
      </c>
      <c r="I13" s="12">
        <v>12</v>
      </c>
      <c r="J13" s="12">
        <v>11.6</v>
      </c>
      <c r="K13" s="12">
        <v>11.3</v>
      </c>
      <c r="L13" s="12">
        <v>11.2</v>
      </c>
      <c r="M13" s="12">
        <v>11.6</v>
      </c>
      <c r="N13" s="12">
        <v>11.5</v>
      </c>
      <c r="O13" s="12">
        <v>10.7</v>
      </c>
      <c r="P13" s="12">
        <v>9.1</v>
      </c>
      <c r="R13" s="12" t="s">
        <v>30</v>
      </c>
      <c r="S13" s="12">
        <f t="shared" si="1"/>
        <v>0.26131638135515617</v>
      </c>
      <c r="T13" s="12">
        <f t="shared" si="0"/>
        <v>0.18449992222781331</v>
      </c>
      <c r="U13" s="12">
        <f t="shared" si="0"/>
        <v>0.18007682259170643</v>
      </c>
      <c r="V13" s="12">
        <f t="shared" si="0"/>
        <v>0.20426606676351308</v>
      </c>
      <c r="W13" s="12">
        <f t="shared" si="0"/>
        <v>0.18446658435164376</v>
      </c>
      <c r="X13" s="12">
        <f t="shared" si="0"/>
        <v>0.18213883379474807</v>
      </c>
      <c r="Y13" s="12">
        <f t="shared" si="0"/>
        <v>8.8624134670402324E-2</v>
      </c>
      <c r="Z13" s="12">
        <f t="shared" si="0"/>
        <v>8.7839644301596839E-2</v>
      </c>
      <c r="AA13" s="12">
        <f t="shared" si="0"/>
        <v>0.27692246909083634</v>
      </c>
      <c r="AB13" s="12">
        <f t="shared" si="0"/>
        <v>0.30769324326189706</v>
      </c>
      <c r="AC13" s="12">
        <f t="shared" si="0"/>
        <v>0.3223108500951557</v>
      </c>
      <c r="AD13" s="12">
        <f t="shared" si="0"/>
        <v>0.27496920841421746</v>
      </c>
      <c r="AE13" s="12">
        <f t="shared" si="0"/>
        <v>0.29997297470204698</v>
      </c>
      <c r="AF13" s="12">
        <f t="shared" si="0"/>
        <v>0.27309449715426037</v>
      </c>
      <c r="AG13" s="12">
        <f t="shared" si="0"/>
        <v>4.6637398230675399E-2</v>
      </c>
    </row>
    <row r="14" spans="1:33">
      <c r="A14" s="12" t="s">
        <v>17</v>
      </c>
      <c r="B14" s="12">
        <v>19.100000000000001</v>
      </c>
      <c r="C14" s="12">
        <v>18.2</v>
      </c>
      <c r="D14" s="12">
        <v>18.600000000000001</v>
      </c>
      <c r="E14" s="12">
        <v>19.2</v>
      </c>
      <c r="F14" s="12">
        <v>19</v>
      </c>
      <c r="G14" s="12">
        <v>18.8</v>
      </c>
      <c r="H14" s="12">
        <v>20.100000000000001</v>
      </c>
      <c r="I14" s="12">
        <v>20</v>
      </c>
      <c r="J14" s="12">
        <v>16</v>
      </c>
      <c r="K14" s="12">
        <v>15.3</v>
      </c>
      <c r="L14" s="12">
        <v>15</v>
      </c>
      <c r="M14" s="12">
        <v>16.600000000000001</v>
      </c>
      <c r="N14" s="12">
        <v>15.6</v>
      </c>
      <c r="O14" s="12">
        <v>15.2</v>
      </c>
      <c r="P14" s="12">
        <v>13.4</v>
      </c>
      <c r="R14" s="12" t="s">
        <v>17</v>
      </c>
      <c r="S14" s="12">
        <f t="shared" si="1"/>
        <v>1.4807928276792177</v>
      </c>
      <c r="T14" s="12">
        <f t="shared" si="0"/>
        <v>1.4551687414419463</v>
      </c>
      <c r="U14" s="12">
        <f t="shared" si="0"/>
        <v>1.4650910420567915</v>
      </c>
      <c r="V14" s="12">
        <f t="shared" si="0"/>
        <v>1.3990298534934944</v>
      </c>
      <c r="W14" s="12">
        <f t="shared" si="0"/>
        <v>1.3687638862542035</v>
      </c>
      <c r="X14" s="12">
        <f t="shared" si="0"/>
        <v>1.3360450953727476</v>
      </c>
      <c r="Y14" s="12">
        <f t="shared" si="0"/>
        <v>1.5648032452948728</v>
      </c>
      <c r="Z14" s="12">
        <f t="shared" si="0"/>
        <v>1.6154856321554523</v>
      </c>
      <c r="AA14" s="12">
        <f t="shared" si="0"/>
        <v>1.268691311881277</v>
      </c>
      <c r="AB14" s="12">
        <f t="shared" si="0"/>
        <v>1.2421195785474848</v>
      </c>
      <c r="AC14" s="12">
        <f t="shared" si="0"/>
        <v>1.2343819790878325</v>
      </c>
      <c r="AD14" s="12">
        <f t="shared" si="0"/>
        <v>1.3786300220033936</v>
      </c>
      <c r="AE14" s="12">
        <f t="shared" si="0"/>
        <v>1.2119670821118718</v>
      </c>
      <c r="AF14" s="12">
        <f t="shared" si="0"/>
        <v>1.2757141545387825</v>
      </c>
      <c r="AG14" s="12">
        <f t="shared" si="0"/>
        <v>1.0942386569943601</v>
      </c>
    </row>
    <row r="15" spans="1:33">
      <c r="A15" s="12" t="s">
        <v>44</v>
      </c>
      <c r="B15" s="12">
        <v>5.8</v>
      </c>
      <c r="C15" s="12">
        <v>6</v>
      </c>
      <c r="D15" s="12">
        <v>5.8</v>
      </c>
      <c r="E15" s="12">
        <v>5.8</v>
      </c>
      <c r="F15" s="12">
        <v>6</v>
      </c>
      <c r="G15" s="12">
        <v>6.2</v>
      </c>
      <c r="H15" s="12">
        <v>6.2</v>
      </c>
      <c r="I15" s="12">
        <v>6.1</v>
      </c>
      <c r="J15" s="12">
        <v>5.9</v>
      </c>
      <c r="K15" s="12">
        <v>5.9</v>
      </c>
      <c r="L15" s="12">
        <v>5.9</v>
      </c>
      <c r="M15" s="12">
        <v>5.7</v>
      </c>
      <c r="N15" s="12">
        <v>5.6</v>
      </c>
      <c r="O15" s="12">
        <v>4.5999999999999996</v>
      </c>
      <c r="P15" s="12">
        <v>4.5999999999999996</v>
      </c>
      <c r="R15" s="12" t="s">
        <v>44</v>
      </c>
      <c r="S15" s="12">
        <f t="shared" si="1"/>
        <v>-1.1351808394353013</v>
      </c>
      <c r="T15" s="12">
        <f t="shared" si="0"/>
        <v>-1.0861688969863197</v>
      </c>
      <c r="U15" s="12">
        <f t="shared" si="0"/>
        <v>-1.1457314990786194</v>
      </c>
      <c r="V15" s="12">
        <f t="shared" si="0"/>
        <v>-1.1832015565358205</v>
      </c>
      <c r="W15" s="12">
        <f t="shared" si="0"/>
        <v>-1.1144401338640673</v>
      </c>
      <c r="X15" s="12">
        <f t="shared" si="0"/>
        <v>-1.0474334121490216</v>
      </c>
      <c r="Y15" s="12">
        <f t="shared" si="0"/>
        <v>-1.032524556943119</v>
      </c>
      <c r="Z15" s="12">
        <f t="shared" si="0"/>
        <v>-1.0387992717406216</v>
      </c>
      <c r="AA15" s="12">
        <f t="shared" si="0"/>
        <v>-1.0078689863422343</v>
      </c>
      <c r="AB15" s="12">
        <f t="shared" si="0"/>
        <v>-0.95378230937364661</v>
      </c>
      <c r="AC15" s="12">
        <f t="shared" si="0"/>
        <v>-0.94978835613147206</v>
      </c>
      <c r="AD15" s="12">
        <f t="shared" si="0"/>
        <v>-1.0273505516210097</v>
      </c>
      <c r="AE15" s="12">
        <f t="shared" si="0"/>
        <v>-1.0124087896194085</v>
      </c>
      <c r="AF15" s="12">
        <f t="shared" si="0"/>
        <v>-1.0860121495225361</v>
      </c>
      <c r="AG15" s="12">
        <f t="shared" si="0"/>
        <v>-1.049689500475506</v>
      </c>
    </row>
    <row r="16" spans="1:33">
      <c r="A16" s="12" t="s">
        <v>31</v>
      </c>
      <c r="B16" s="12">
        <v>1.6</v>
      </c>
      <c r="C16" s="12">
        <v>1.9</v>
      </c>
      <c r="D16" s="12">
        <v>2</v>
      </c>
      <c r="E16" s="12">
        <v>2.2000000000000002</v>
      </c>
      <c r="F16" s="12">
        <v>2.1</v>
      </c>
      <c r="G16" s="12">
        <v>2.1</v>
      </c>
      <c r="H16" s="12">
        <v>2</v>
      </c>
      <c r="I16" s="12">
        <v>2</v>
      </c>
      <c r="J16" s="12">
        <v>2</v>
      </c>
      <c r="K16" s="12">
        <v>1.9</v>
      </c>
      <c r="L16" s="12">
        <v>2.1</v>
      </c>
      <c r="M16" s="12">
        <v>2.1</v>
      </c>
      <c r="N16" s="12">
        <v>2.1</v>
      </c>
      <c r="O16" s="12">
        <v>1.5</v>
      </c>
      <c r="P16" s="12">
        <v>1.5</v>
      </c>
      <c r="R16" s="12" t="s">
        <v>31</v>
      </c>
      <c r="S16" s="12">
        <f t="shared" si="1"/>
        <v>-1.9612777869451496</v>
      </c>
      <c r="T16" s="12">
        <f t="shared" si="0"/>
        <v>-1.9402249885892613</v>
      </c>
      <c r="U16" s="12">
        <f t="shared" si="0"/>
        <v>-1.9208194409781945</v>
      </c>
      <c r="V16" s="12">
        <f t="shared" si="0"/>
        <v>-1.8769353681854868</v>
      </c>
      <c r="W16" s="12">
        <f t="shared" si="0"/>
        <v>-1.8594013398995486</v>
      </c>
      <c r="X16" s="12">
        <f t="shared" si="0"/>
        <v>-1.8230097518981687</v>
      </c>
      <c r="Y16" s="12">
        <f t="shared" si="0"/>
        <v>-1.8173286410725842</v>
      </c>
      <c r="Z16" s="12">
        <f t="shared" si="0"/>
        <v>-1.8217178405157224</v>
      </c>
      <c r="AA16" s="12">
        <f t="shared" si="0"/>
        <v>-1.8869368242701248</v>
      </c>
      <c r="AB16" s="12">
        <f t="shared" si="0"/>
        <v>-1.8882086446592345</v>
      </c>
      <c r="AC16" s="12">
        <f t="shared" si="0"/>
        <v>-1.861859485124149</v>
      </c>
      <c r="AD16" s="12">
        <f t="shared" si="0"/>
        <v>-1.8219863374052163</v>
      </c>
      <c r="AE16" s="12">
        <f t="shared" si="0"/>
        <v>-1.7909403447253567</v>
      </c>
      <c r="AF16" s="12">
        <f t="shared" si="0"/>
        <v>-1.7767056912763179</v>
      </c>
      <c r="AG16" s="12">
        <f t="shared" si="0"/>
        <v>-1.8049369195842087</v>
      </c>
    </row>
    <row r="17" spans="1:33">
      <c r="A17" s="12" t="s">
        <v>32</v>
      </c>
      <c r="B17" s="12">
        <v>7.4</v>
      </c>
      <c r="C17" s="12">
        <v>6.3</v>
      </c>
      <c r="D17" s="12">
        <v>6.7</v>
      </c>
      <c r="E17" s="12">
        <v>7.1</v>
      </c>
      <c r="F17" s="12">
        <v>6.3</v>
      </c>
      <c r="G17" s="12">
        <v>5.5</v>
      </c>
      <c r="H17" s="12">
        <v>5.2</v>
      </c>
      <c r="I17" s="12">
        <v>5.8</v>
      </c>
      <c r="J17" s="12">
        <v>5.9</v>
      </c>
      <c r="K17" s="12">
        <v>5.6</v>
      </c>
      <c r="L17" s="12">
        <v>5.0999999999999996</v>
      </c>
      <c r="M17" s="12">
        <v>5.2</v>
      </c>
      <c r="N17" s="12">
        <v>4.9000000000000004</v>
      </c>
      <c r="O17" s="12">
        <v>3.8</v>
      </c>
      <c r="P17" s="12">
        <v>3.5</v>
      </c>
      <c r="R17" s="12" t="s">
        <v>32</v>
      </c>
      <c r="S17" s="12">
        <f t="shared" si="1"/>
        <v>-0.82047724038393066</v>
      </c>
      <c r="T17" s="12">
        <f t="shared" si="0"/>
        <v>-1.023676987844641</v>
      </c>
      <c r="U17" s="12">
        <f t="shared" si="0"/>
        <v>-0.96215803915503584</v>
      </c>
      <c r="V17" s="12">
        <f t="shared" si="0"/>
        <v>-0.93268656899566305</v>
      </c>
      <c r="W17" s="12">
        <f t="shared" si="0"/>
        <v>-1.0571354257074919</v>
      </c>
      <c r="X17" s="12">
        <f t="shared" si="0"/>
        <v>-1.17984888478912</v>
      </c>
      <c r="Y17" s="12">
        <f t="shared" si="0"/>
        <v>-1.2193826722120393</v>
      </c>
      <c r="Z17" s="12">
        <f t="shared" si="0"/>
        <v>-1.096085996285141</v>
      </c>
      <c r="AA17" s="12">
        <f t="shared" si="0"/>
        <v>-1.0078689863422343</v>
      </c>
      <c r="AB17" s="12">
        <f t="shared" si="0"/>
        <v>-1.0238642845200658</v>
      </c>
      <c r="AC17" s="12">
        <f t="shared" si="0"/>
        <v>-1.1418033306562463</v>
      </c>
      <c r="AD17" s="12">
        <f t="shared" si="0"/>
        <v>-1.1377166329799273</v>
      </c>
      <c r="AE17" s="12">
        <f t="shared" si="0"/>
        <v>-1.1681151006405979</v>
      </c>
      <c r="AF17" s="12">
        <f t="shared" si="0"/>
        <v>-1.2642556441686734</v>
      </c>
      <c r="AG17" s="12">
        <f t="shared" si="0"/>
        <v>-1.317680520159239</v>
      </c>
    </row>
    <row r="18" spans="1:33">
      <c r="A18" s="12" t="s">
        <v>45</v>
      </c>
      <c r="B18" s="12">
        <v>11.8</v>
      </c>
      <c r="C18" s="12">
        <v>11.7</v>
      </c>
      <c r="D18" s="12">
        <v>11.5</v>
      </c>
      <c r="E18" s="12">
        <v>11.3</v>
      </c>
      <c r="F18" s="12">
        <v>11.7</v>
      </c>
      <c r="G18" s="12">
        <v>12.1</v>
      </c>
      <c r="H18" s="12">
        <v>12.3</v>
      </c>
      <c r="I18" s="12">
        <v>11.9</v>
      </c>
      <c r="J18" s="12">
        <v>12.2</v>
      </c>
      <c r="K18" s="12">
        <v>11.7</v>
      </c>
      <c r="L18" s="12">
        <v>11.6</v>
      </c>
      <c r="M18" s="12">
        <v>11.7</v>
      </c>
      <c r="N18" s="12">
        <v>13.3</v>
      </c>
      <c r="O18" s="12">
        <v>12.8</v>
      </c>
      <c r="P18" s="12">
        <v>11.6</v>
      </c>
      <c r="R18" s="12" t="s">
        <v>45</v>
      </c>
      <c r="S18" s="12">
        <f t="shared" si="1"/>
        <v>4.4957657007338864E-2</v>
      </c>
      <c r="T18" s="12">
        <f t="shared" si="0"/>
        <v>0.101177376705575</v>
      </c>
      <c r="U18" s="12">
        <f t="shared" si="0"/>
        <v>1.6900413770743132E-2</v>
      </c>
      <c r="V18" s="12">
        <f t="shared" si="0"/>
        <v>-0.12333045540438496</v>
      </c>
      <c r="W18" s="12">
        <f t="shared" si="0"/>
        <v>-2.5650678889133288E-2</v>
      </c>
      <c r="X18" s="12">
        <f t="shared" si="0"/>
        <v>6.8639857246092464E-2</v>
      </c>
      <c r="Y18" s="12">
        <f t="shared" si="0"/>
        <v>0.10730994619729461</v>
      </c>
      <c r="Z18" s="12">
        <f t="shared" si="0"/>
        <v>6.874406945342372E-2</v>
      </c>
      <c r="AA18" s="12">
        <f t="shared" si="0"/>
        <v>0.41216367492589634</v>
      </c>
      <c r="AB18" s="12">
        <f t="shared" si="0"/>
        <v>0.40113587679045548</v>
      </c>
      <c r="AC18" s="12">
        <f t="shared" si="0"/>
        <v>0.41831833735754281</v>
      </c>
      <c r="AD18" s="12">
        <f t="shared" si="0"/>
        <v>0.29704242468600089</v>
      </c>
      <c r="AE18" s="12">
        <f t="shared" si="0"/>
        <v>0.70036063161367756</v>
      </c>
      <c r="AF18" s="12">
        <f t="shared" si="0"/>
        <v>0.74098367060037107</v>
      </c>
      <c r="AG18" s="12">
        <f t="shared" si="0"/>
        <v>0.65570789751188729</v>
      </c>
    </row>
    <row r="19" spans="1:33">
      <c r="A19" s="12" t="s">
        <v>12</v>
      </c>
      <c r="B19" s="12">
        <v>17.3</v>
      </c>
      <c r="C19" s="12">
        <v>16.2</v>
      </c>
      <c r="D19" s="12">
        <v>16.5</v>
      </c>
      <c r="E19" s="12">
        <v>16.600000000000001</v>
      </c>
      <c r="F19" s="12">
        <v>16.600000000000001</v>
      </c>
      <c r="G19" s="12">
        <v>16.5</v>
      </c>
      <c r="H19" s="12">
        <v>16.2</v>
      </c>
      <c r="I19" s="12">
        <v>15.5</v>
      </c>
      <c r="J19" s="12">
        <v>13.5</v>
      </c>
      <c r="K19" s="12">
        <v>13</v>
      </c>
      <c r="L19" s="12">
        <v>13</v>
      </c>
      <c r="M19" s="12">
        <v>13.7</v>
      </c>
      <c r="N19" s="12">
        <v>13.3</v>
      </c>
      <c r="O19" s="12">
        <v>12.8</v>
      </c>
      <c r="P19" s="12">
        <v>11.8</v>
      </c>
      <c r="R19" s="12" t="s">
        <v>12</v>
      </c>
      <c r="S19" s="12">
        <f t="shared" si="1"/>
        <v>1.1267512787464256</v>
      </c>
      <c r="T19" s="12">
        <f t="shared" si="1"/>
        <v>1.038556013830755</v>
      </c>
      <c r="U19" s="12">
        <f t="shared" si="1"/>
        <v>1.0367529689017629</v>
      </c>
      <c r="V19" s="12">
        <f t="shared" si="1"/>
        <v>0.89799987841318007</v>
      </c>
      <c r="W19" s="12">
        <f t="shared" si="1"/>
        <v>0.91032622100159999</v>
      </c>
      <c r="X19" s="12">
        <f t="shared" si="1"/>
        <v>0.90096568526956744</v>
      </c>
      <c r="Y19" s="12">
        <f t="shared" si="1"/>
        <v>0.83605659574608338</v>
      </c>
      <c r="Z19" s="12">
        <f t="shared" si="1"/>
        <v>0.75618476398765855</v>
      </c>
      <c r="AA19" s="12">
        <f t="shared" si="1"/>
        <v>0.70518628756852664</v>
      </c>
      <c r="AB19" s="12">
        <f t="shared" si="1"/>
        <v>0.70482443575827169</v>
      </c>
      <c r="AC19" s="12">
        <f t="shared" si="1"/>
        <v>0.75434454277589746</v>
      </c>
      <c r="AD19" s="12">
        <f t="shared" si="1"/>
        <v>0.73850675012167111</v>
      </c>
      <c r="AE19" s="12">
        <f t="shared" si="1"/>
        <v>0.70036063161367756</v>
      </c>
      <c r="AF19" s="12">
        <f t="shared" si="1"/>
        <v>0.74098367060037107</v>
      </c>
      <c r="AG19" s="12">
        <f t="shared" si="1"/>
        <v>0.70443353745438442</v>
      </c>
    </row>
    <row r="20" spans="1:33">
      <c r="A20" s="12" t="s">
        <v>33</v>
      </c>
      <c r="B20" s="12">
        <v>11.7</v>
      </c>
      <c r="C20" s="12">
        <v>12.2</v>
      </c>
      <c r="D20" s="12">
        <v>12.7</v>
      </c>
      <c r="E20" s="12">
        <v>13.2</v>
      </c>
      <c r="F20" s="12">
        <v>12.9</v>
      </c>
      <c r="G20" s="12">
        <v>12.7</v>
      </c>
      <c r="H20" s="12">
        <v>12.5</v>
      </c>
      <c r="I20" s="12">
        <v>13.1</v>
      </c>
      <c r="J20" s="12">
        <v>13.2</v>
      </c>
      <c r="K20" s="12">
        <v>12.8</v>
      </c>
      <c r="L20" s="12">
        <v>11.8</v>
      </c>
      <c r="M20" s="12">
        <v>11.8</v>
      </c>
      <c r="N20" s="12">
        <v>11.6</v>
      </c>
      <c r="O20" s="12">
        <v>10.9</v>
      </c>
      <c r="P20" s="12">
        <v>10.6</v>
      </c>
      <c r="R20" s="12" t="s">
        <v>33</v>
      </c>
      <c r="S20" s="12">
        <f t="shared" si="1"/>
        <v>2.5288682066627911E-2</v>
      </c>
      <c r="T20" s="12">
        <f t="shared" si="1"/>
        <v>0.20533055860837279</v>
      </c>
      <c r="U20" s="12">
        <f t="shared" si="1"/>
        <v>0.26166502700218774</v>
      </c>
      <c r="V20" s="12">
        <f t="shared" si="1"/>
        <v>0.24280683407738332</v>
      </c>
      <c r="W20" s="12">
        <f t="shared" si="1"/>
        <v>0.20356815373716886</v>
      </c>
      <c r="X20" s="12">
        <f t="shared" si="1"/>
        <v>0.18213883379474807</v>
      </c>
      <c r="Y20" s="12">
        <f t="shared" si="1"/>
        <v>0.14468156925107853</v>
      </c>
      <c r="Z20" s="12">
        <f t="shared" si="1"/>
        <v>0.29789096763150186</v>
      </c>
      <c r="AA20" s="12">
        <f t="shared" si="1"/>
        <v>0.63756568465099639</v>
      </c>
      <c r="AB20" s="12">
        <f t="shared" si="1"/>
        <v>0.65810311899399243</v>
      </c>
      <c r="AC20" s="12">
        <f t="shared" si="1"/>
        <v>0.46632208098873656</v>
      </c>
      <c r="AD20" s="12">
        <f t="shared" si="1"/>
        <v>0.31911564095778472</v>
      </c>
      <c r="AE20" s="12">
        <f t="shared" si="1"/>
        <v>0.32221673341935969</v>
      </c>
      <c r="AF20" s="12">
        <f t="shared" si="1"/>
        <v>0.31765537081579492</v>
      </c>
      <c r="AG20" s="12">
        <f t="shared" si="1"/>
        <v>0.41207969779940251</v>
      </c>
    </row>
    <row r="21" spans="1:33">
      <c r="A21" s="12" t="s">
        <v>14</v>
      </c>
      <c r="B21" s="12">
        <v>10.5</v>
      </c>
      <c r="C21" s="12">
        <v>9.8000000000000007</v>
      </c>
      <c r="D21" s="12">
        <v>9.9</v>
      </c>
      <c r="E21" s="12">
        <v>11.4</v>
      </c>
      <c r="F21" s="12">
        <v>10.8</v>
      </c>
      <c r="G21" s="12">
        <v>10.199999999999999</v>
      </c>
      <c r="H21" s="12">
        <v>10.4</v>
      </c>
      <c r="I21" s="12">
        <v>10.9</v>
      </c>
      <c r="J21" s="12">
        <v>10.1</v>
      </c>
      <c r="K21" s="12">
        <v>9.3000000000000007</v>
      </c>
      <c r="L21" s="12">
        <v>9.6</v>
      </c>
      <c r="M21" s="12">
        <v>9.1999999999999993</v>
      </c>
      <c r="N21" s="12">
        <v>8.8000000000000007</v>
      </c>
      <c r="O21" s="12">
        <v>8.1999999999999993</v>
      </c>
      <c r="P21" s="12">
        <v>8.9</v>
      </c>
      <c r="R21" s="12" t="s">
        <v>14</v>
      </c>
      <c r="S21" s="12">
        <f t="shared" si="1"/>
        <v>-0.21073901722189997</v>
      </c>
      <c r="T21" s="12">
        <f t="shared" si="1"/>
        <v>-0.29460471452505627</v>
      </c>
      <c r="U21" s="12">
        <f t="shared" si="1"/>
        <v>-0.30945240387118311</v>
      </c>
      <c r="V21" s="12">
        <f t="shared" si="1"/>
        <v>-0.10406007174744984</v>
      </c>
      <c r="W21" s="12">
        <f t="shared" si="1"/>
        <v>-0.19756480335885945</v>
      </c>
      <c r="X21" s="12">
        <f t="shared" si="1"/>
        <v>-0.29077356849131725</v>
      </c>
      <c r="Y21" s="12">
        <f t="shared" si="1"/>
        <v>-0.24772047281365395</v>
      </c>
      <c r="Z21" s="12">
        <f t="shared" si="1"/>
        <v>-0.12221167902830819</v>
      </c>
      <c r="AA21" s="12">
        <f t="shared" si="1"/>
        <v>-6.1180545496813878E-2</v>
      </c>
      <c r="AB21" s="12">
        <f t="shared" si="1"/>
        <v>-0.15951992438089688</v>
      </c>
      <c r="AC21" s="12">
        <f t="shared" si="1"/>
        <v>-6.1719098954392287E-2</v>
      </c>
      <c r="AD21" s="12">
        <f t="shared" si="1"/>
        <v>-0.25478798210858694</v>
      </c>
      <c r="AE21" s="12">
        <f t="shared" si="1"/>
        <v>-0.30060851066539857</v>
      </c>
      <c r="AF21" s="12">
        <f t="shared" si="1"/>
        <v>-0.28391642361491859</v>
      </c>
      <c r="AG21" s="12">
        <f t="shared" si="1"/>
        <v>-2.0882417118213768E-3</v>
      </c>
    </row>
    <row r="22" spans="1:33">
      <c r="A22" s="12" t="s">
        <v>16</v>
      </c>
      <c r="B22" s="12">
        <v>18.2</v>
      </c>
      <c r="C22" s="12">
        <v>16.2</v>
      </c>
      <c r="D22" s="12">
        <v>14.6</v>
      </c>
      <c r="E22" s="12">
        <v>12.9</v>
      </c>
      <c r="F22" s="12">
        <v>13.1</v>
      </c>
      <c r="G22" s="12">
        <v>13.2</v>
      </c>
      <c r="H22" s="12">
        <v>13.4</v>
      </c>
      <c r="I22" s="12">
        <v>13</v>
      </c>
      <c r="J22" s="12">
        <v>11</v>
      </c>
      <c r="K22" s="12">
        <v>10.9</v>
      </c>
      <c r="L22" s="12">
        <v>10</v>
      </c>
      <c r="M22" s="12">
        <v>12.5</v>
      </c>
      <c r="N22" s="12">
        <v>12.6</v>
      </c>
      <c r="O22" s="12">
        <v>12.2</v>
      </c>
      <c r="P22" s="12">
        <v>10</v>
      </c>
      <c r="R22" s="12" t="s">
        <v>16</v>
      </c>
      <c r="S22" s="12">
        <f t="shared" si="1"/>
        <v>1.3037720532128214</v>
      </c>
      <c r="T22" s="12">
        <f t="shared" si="1"/>
        <v>1.038556013830755</v>
      </c>
      <c r="U22" s="12">
        <f t="shared" si="1"/>
        <v>0.64920899795197529</v>
      </c>
      <c r="V22" s="12">
        <f t="shared" si="1"/>
        <v>0.18499568310657796</v>
      </c>
      <c r="W22" s="12">
        <f t="shared" si="1"/>
        <v>0.24177129250821902</v>
      </c>
      <c r="X22" s="12">
        <f t="shared" si="1"/>
        <v>0.27672131425196111</v>
      </c>
      <c r="Y22" s="12">
        <f t="shared" si="1"/>
        <v>0.31285387299310685</v>
      </c>
      <c r="Z22" s="12">
        <f t="shared" si="1"/>
        <v>0.27879539278332877</v>
      </c>
      <c r="AA22" s="12">
        <f t="shared" si="1"/>
        <v>0.14168126325577632</v>
      </c>
      <c r="AB22" s="12">
        <f t="shared" si="1"/>
        <v>0.21425060973333818</v>
      </c>
      <c r="AC22" s="12">
        <f t="shared" si="1"/>
        <v>3.428838830799482E-2</v>
      </c>
      <c r="AD22" s="12">
        <f t="shared" si="1"/>
        <v>0.47362815486026916</v>
      </c>
      <c r="AE22" s="12">
        <f t="shared" si="1"/>
        <v>0.54465432059248775</v>
      </c>
      <c r="AF22" s="12">
        <f t="shared" si="1"/>
        <v>0.6073010496157677</v>
      </c>
      <c r="AG22" s="12">
        <f t="shared" si="1"/>
        <v>0.26590277797191175</v>
      </c>
    </row>
    <row r="23" spans="1:33">
      <c r="A23" s="12" t="s">
        <v>35</v>
      </c>
      <c r="B23" s="12">
        <v>11.7</v>
      </c>
      <c r="C23" s="12">
        <v>10.6</v>
      </c>
      <c r="D23" s="12">
        <v>11.4</v>
      </c>
      <c r="E23" s="12">
        <v>11.6</v>
      </c>
      <c r="F23" s="12">
        <v>11.5</v>
      </c>
      <c r="G23" s="12">
        <v>11.3</v>
      </c>
      <c r="H23" s="12">
        <v>10.9</v>
      </c>
      <c r="I23" s="12">
        <v>11</v>
      </c>
      <c r="J23" s="12">
        <v>10.5</v>
      </c>
      <c r="K23" s="12">
        <v>10.3</v>
      </c>
      <c r="L23" s="12">
        <v>10</v>
      </c>
      <c r="M23" s="12">
        <v>10.1</v>
      </c>
      <c r="N23" s="12">
        <v>10.1</v>
      </c>
      <c r="O23" s="12">
        <v>10.199999999999999</v>
      </c>
      <c r="P23" s="12">
        <v>10.199999999999999</v>
      </c>
      <c r="R23" s="12" t="s">
        <v>35</v>
      </c>
      <c r="S23" s="12">
        <f t="shared" si="1"/>
        <v>2.5288682066627911E-2</v>
      </c>
      <c r="T23" s="12">
        <f t="shared" si="1"/>
        <v>-0.12795962348058004</v>
      </c>
      <c r="U23" s="12">
        <f t="shared" si="1"/>
        <v>-3.4966373318771901E-3</v>
      </c>
      <c r="V23" s="12">
        <f t="shared" si="1"/>
        <v>-6.5519304433579603E-2</v>
      </c>
      <c r="W23" s="12">
        <f t="shared" si="1"/>
        <v>-6.3853817660183471E-2</v>
      </c>
      <c r="X23" s="12">
        <f t="shared" si="1"/>
        <v>-8.2692111485448236E-2</v>
      </c>
      <c r="Y23" s="12">
        <f t="shared" si="1"/>
        <v>-0.15429141517919381</v>
      </c>
      <c r="Z23" s="12">
        <f t="shared" si="1"/>
        <v>-0.10311610418013507</v>
      </c>
      <c r="AA23" s="12">
        <f t="shared" si="1"/>
        <v>2.8980258393226255E-2</v>
      </c>
      <c r="AB23" s="12">
        <f t="shared" si="1"/>
        <v>7.408665944050008E-2</v>
      </c>
      <c r="AC23" s="12">
        <f t="shared" si="1"/>
        <v>3.428838830799482E-2</v>
      </c>
      <c r="AD23" s="12">
        <f t="shared" si="1"/>
        <v>-5.6129035662535257E-2</v>
      </c>
      <c r="AE23" s="12">
        <f t="shared" si="1"/>
        <v>-1.1439647340332338E-2</v>
      </c>
      <c r="AF23" s="12">
        <f t="shared" si="1"/>
        <v>0.16169231300042458</v>
      </c>
      <c r="AG23" s="12">
        <f t="shared" si="1"/>
        <v>0.31462841791440854</v>
      </c>
    </row>
    <row r="24" spans="1:33">
      <c r="A24" s="12" t="s">
        <v>19</v>
      </c>
      <c r="B24" s="12">
        <v>16.7</v>
      </c>
      <c r="C24" s="12">
        <v>15.4</v>
      </c>
      <c r="D24" s="12">
        <v>15.3</v>
      </c>
      <c r="E24" s="12">
        <v>16</v>
      </c>
      <c r="F24" s="12">
        <v>15.7</v>
      </c>
      <c r="G24" s="12">
        <v>15.5</v>
      </c>
      <c r="H24" s="12">
        <v>15.3</v>
      </c>
      <c r="I24" s="12">
        <v>15.1</v>
      </c>
      <c r="J24" s="12">
        <v>14.4</v>
      </c>
      <c r="K24" s="12">
        <v>13.3</v>
      </c>
      <c r="L24" s="12">
        <v>13.6</v>
      </c>
      <c r="M24" s="12">
        <v>14.2</v>
      </c>
      <c r="N24" s="12">
        <v>14.1</v>
      </c>
      <c r="O24" s="12">
        <v>12.1</v>
      </c>
      <c r="P24" s="12">
        <v>11.7</v>
      </c>
      <c r="R24" s="12" t="s">
        <v>19</v>
      </c>
      <c r="S24" s="12">
        <f t="shared" si="1"/>
        <v>1.0087374291021614</v>
      </c>
      <c r="T24" s="12">
        <f t="shared" si="1"/>
        <v>0.8719109227862788</v>
      </c>
      <c r="U24" s="12">
        <f t="shared" si="1"/>
        <v>0.79198835567031833</v>
      </c>
      <c r="V24" s="12">
        <f t="shared" si="1"/>
        <v>0.78237757647156869</v>
      </c>
      <c r="W24" s="12">
        <f t="shared" si="1"/>
        <v>0.73841209653187312</v>
      </c>
      <c r="X24" s="12">
        <f t="shared" si="1"/>
        <v>0.7118007243551413</v>
      </c>
      <c r="Y24" s="12">
        <f t="shared" si="1"/>
        <v>0.66788429200405541</v>
      </c>
      <c r="Z24" s="12">
        <f t="shared" si="1"/>
        <v>0.67980246459496574</v>
      </c>
      <c r="AA24" s="12">
        <f t="shared" si="1"/>
        <v>0.90804809632111683</v>
      </c>
      <c r="AB24" s="12">
        <f t="shared" si="1"/>
        <v>0.77490641090469092</v>
      </c>
      <c r="AC24" s="12">
        <f t="shared" si="1"/>
        <v>0.89835577366947794</v>
      </c>
      <c r="AD24" s="12">
        <f t="shared" si="1"/>
        <v>0.84887283148058867</v>
      </c>
      <c r="AE24" s="12">
        <f t="shared" si="1"/>
        <v>0.87831070135217981</v>
      </c>
      <c r="AF24" s="12">
        <f t="shared" si="1"/>
        <v>0.58502061278500062</v>
      </c>
      <c r="AG24" s="12">
        <f t="shared" si="1"/>
        <v>0.68007071748313563</v>
      </c>
    </row>
    <row r="25" spans="1:33">
      <c r="A25" s="12" t="s">
        <v>36</v>
      </c>
      <c r="B25" s="12">
        <v>1.5</v>
      </c>
      <c r="C25" s="12">
        <v>1.8</v>
      </c>
      <c r="D25" s="12">
        <v>1.8</v>
      </c>
      <c r="E25" s="12">
        <v>1.8</v>
      </c>
      <c r="F25" s="12">
        <v>1.8</v>
      </c>
      <c r="G25" s="12">
        <v>1.8</v>
      </c>
      <c r="H25" s="12">
        <v>1.8</v>
      </c>
      <c r="I25" s="12">
        <v>1.9</v>
      </c>
      <c r="J25" s="12">
        <v>1.9</v>
      </c>
      <c r="K25" s="12">
        <v>2</v>
      </c>
      <c r="L25" s="12">
        <v>1.9</v>
      </c>
      <c r="M25" s="12">
        <v>2</v>
      </c>
      <c r="N25" s="12">
        <v>2</v>
      </c>
      <c r="O25" s="12">
        <v>1.2</v>
      </c>
      <c r="P25" s="12">
        <v>1.2</v>
      </c>
      <c r="R25" s="12" t="s">
        <v>36</v>
      </c>
      <c r="S25" s="12">
        <f t="shared" si="1"/>
        <v>-1.9809467618858601</v>
      </c>
      <c r="T25" s="12">
        <f t="shared" si="1"/>
        <v>-1.9610556249698208</v>
      </c>
      <c r="U25" s="12">
        <f t="shared" si="1"/>
        <v>-1.9616135431834352</v>
      </c>
      <c r="V25" s="12">
        <f t="shared" si="1"/>
        <v>-1.9540169028132277</v>
      </c>
      <c r="W25" s="12">
        <f t="shared" si="1"/>
        <v>-1.916706048056124</v>
      </c>
      <c r="X25" s="12">
        <f t="shared" si="1"/>
        <v>-1.8797592401724963</v>
      </c>
      <c r="Y25" s="12">
        <f t="shared" si="1"/>
        <v>-1.8547002641263681</v>
      </c>
      <c r="Z25" s="12">
        <f t="shared" si="1"/>
        <v>-1.8408134153638955</v>
      </c>
      <c r="AA25" s="12">
        <f t="shared" si="1"/>
        <v>-1.9094770252426347</v>
      </c>
      <c r="AB25" s="12">
        <f t="shared" si="1"/>
        <v>-1.8648479862770948</v>
      </c>
      <c r="AC25" s="12">
        <f t="shared" si="1"/>
        <v>-1.9098632287553423</v>
      </c>
      <c r="AD25" s="12">
        <f t="shared" si="1"/>
        <v>-1.8440595536769997</v>
      </c>
      <c r="AE25" s="12">
        <f t="shared" si="1"/>
        <v>-1.8131841034426692</v>
      </c>
      <c r="AF25" s="12">
        <f t="shared" si="1"/>
        <v>-1.8435470017686197</v>
      </c>
      <c r="AG25" s="12">
        <f t="shared" si="1"/>
        <v>-1.878025379497954</v>
      </c>
    </row>
    <row r="26" spans="1:33">
      <c r="A26" s="12" t="s">
        <v>37</v>
      </c>
      <c r="B26" s="12">
        <v>4.8</v>
      </c>
      <c r="C26" s="12">
        <v>5</v>
      </c>
      <c r="D26" s="12">
        <v>5</v>
      </c>
      <c r="E26" s="12">
        <v>5.5</v>
      </c>
      <c r="F26" s="12">
        <v>5.5</v>
      </c>
      <c r="G26" s="12">
        <v>5.4</v>
      </c>
      <c r="H26" s="12">
        <v>5.3</v>
      </c>
      <c r="I26" s="12">
        <v>5.2</v>
      </c>
      <c r="J26" s="12">
        <v>4.3</v>
      </c>
      <c r="K26" s="12">
        <v>4.2</v>
      </c>
      <c r="L26" s="12">
        <v>4.2</v>
      </c>
      <c r="M26" s="12">
        <v>4.8</v>
      </c>
      <c r="N26" s="12">
        <v>4.2</v>
      </c>
      <c r="O26" s="12">
        <v>3.9</v>
      </c>
      <c r="P26" s="12">
        <v>3.6</v>
      </c>
      <c r="R26" s="12" t="s">
        <v>37</v>
      </c>
      <c r="S26" s="12">
        <f t="shared" si="1"/>
        <v>-1.3318705888424081</v>
      </c>
      <c r="T26" s="12">
        <f t="shared" si="1"/>
        <v>-1.2944752607919152</v>
      </c>
      <c r="U26" s="12">
        <f t="shared" si="1"/>
        <v>-1.3089079078995827</v>
      </c>
      <c r="V26" s="12">
        <f t="shared" si="1"/>
        <v>-1.241012707506626</v>
      </c>
      <c r="W26" s="12">
        <f t="shared" si="1"/>
        <v>-1.2099479807916931</v>
      </c>
      <c r="X26" s="12">
        <f t="shared" si="1"/>
        <v>-1.1987653808805625</v>
      </c>
      <c r="Y26" s="12">
        <f t="shared" si="1"/>
        <v>-1.2006968606851474</v>
      </c>
      <c r="Z26" s="12">
        <f t="shared" si="1"/>
        <v>-1.2106594453741801</v>
      </c>
      <c r="AA26" s="12">
        <f t="shared" si="1"/>
        <v>-1.3685122019023945</v>
      </c>
      <c r="AB26" s="12">
        <f t="shared" si="1"/>
        <v>-1.3509135018700216</v>
      </c>
      <c r="AC26" s="12">
        <f t="shared" si="1"/>
        <v>-1.3578201769966169</v>
      </c>
      <c r="AD26" s="12">
        <f t="shared" si="1"/>
        <v>-1.2260094980670615</v>
      </c>
      <c r="AE26" s="12">
        <f t="shared" si="1"/>
        <v>-1.3238214116617877</v>
      </c>
      <c r="AF26" s="12">
        <f t="shared" si="1"/>
        <v>-1.2419752073379062</v>
      </c>
      <c r="AG26" s="12">
        <f t="shared" si="1"/>
        <v>-1.2933177001879907</v>
      </c>
    </row>
    <row r="27" spans="1:33">
      <c r="A27" s="12" t="s">
        <v>21</v>
      </c>
      <c r="B27" s="12">
        <v>17.600000000000001</v>
      </c>
      <c r="C27" s="12">
        <v>17.399999999999999</v>
      </c>
      <c r="D27" s="12">
        <v>18.600000000000001</v>
      </c>
      <c r="E27" s="12">
        <v>20.6</v>
      </c>
      <c r="F27" s="12">
        <v>20</v>
      </c>
      <c r="G27" s="12">
        <v>19.399999999999999</v>
      </c>
      <c r="H27" s="12">
        <v>19.100000000000001</v>
      </c>
      <c r="I27" s="12">
        <v>18.8</v>
      </c>
      <c r="J27" s="12">
        <v>15.4</v>
      </c>
      <c r="K27" s="12">
        <v>14.9</v>
      </c>
      <c r="L27" s="12">
        <v>14.8</v>
      </c>
      <c r="M27" s="12">
        <v>16.7</v>
      </c>
      <c r="N27" s="12">
        <v>15.7</v>
      </c>
      <c r="O27" s="12">
        <v>14.3</v>
      </c>
      <c r="P27" s="12">
        <v>13.3</v>
      </c>
      <c r="R27" s="12" t="s">
        <v>21</v>
      </c>
      <c r="S27" s="12">
        <f t="shared" si="1"/>
        <v>1.1857582035685579</v>
      </c>
      <c r="T27" s="12">
        <f t="shared" si="1"/>
        <v>1.2885236503974695</v>
      </c>
      <c r="U27" s="12">
        <f t="shared" si="1"/>
        <v>1.4650910420567915</v>
      </c>
      <c r="V27" s="12">
        <f t="shared" si="1"/>
        <v>1.6688152246905876</v>
      </c>
      <c r="W27" s="12">
        <f t="shared" si="1"/>
        <v>1.5597795801094552</v>
      </c>
      <c r="X27" s="12">
        <f t="shared" si="1"/>
        <v>1.449544071921403</v>
      </c>
      <c r="Y27" s="12">
        <f t="shared" si="1"/>
        <v>1.3779451300259524</v>
      </c>
      <c r="Z27" s="12">
        <f t="shared" si="1"/>
        <v>1.3863387339773741</v>
      </c>
      <c r="AA27" s="12">
        <f t="shared" si="1"/>
        <v>1.133450106046217</v>
      </c>
      <c r="AB27" s="12">
        <f t="shared" si="1"/>
        <v>1.148676945018926</v>
      </c>
      <c r="AC27" s="12">
        <f t="shared" si="1"/>
        <v>1.1863782354566392</v>
      </c>
      <c r="AD27" s="12">
        <f t="shared" si="1"/>
        <v>1.4007032382751765</v>
      </c>
      <c r="AE27" s="12">
        <f t="shared" si="1"/>
        <v>1.2342108408291845</v>
      </c>
      <c r="AF27" s="12">
        <f t="shared" si="1"/>
        <v>1.0751902230618784</v>
      </c>
      <c r="AG27" s="12">
        <f t="shared" si="1"/>
        <v>1.0698758370231116</v>
      </c>
    </row>
    <row r="28" spans="1:33">
      <c r="A28" s="12" t="s">
        <v>38</v>
      </c>
      <c r="B28" s="12">
        <v>9.9</v>
      </c>
      <c r="C28" s="12">
        <v>9.4</v>
      </c>
      <c r="D28" s="12">
        <v>9.1999999999999993</v>
      </c>
      <c r="E28" s="12">
        <v>9.1</v>
      </c>
      <c r="F28" s="12">
        <v>9</v>
      </c>
      <c r="G28" s="12">
        <v>8.9</v>
      </c>
      <c r="H28" s="12">
        <v>8.6999999999999993</v>
      </c>
      <c r="I28" s="12">
        <v>8.1</v>
      </c>
      <c r="J28" s="12">
        <v>7.4</v>
      </c>
      <c r="K28" s="12">
        <v>6.5</v>
      </c>
      <c r="L28" s="12">
        <v>6.4</v>
      </c>
      <c r="M28" s="12">
        <v>6.6</v>
      </c>
      <c r="N28" s="12">
        <v>6.7</v>
      </c>
      <c r="O28" s="12">
        <v>5.6</v>
      </c>
      <c r="P28" s="12">
        <v>5.4</v>
      </c>
      <c r="R28" s="12" t="s">
        <v>38</v>
      </c>
      <c r="S28" s="12">
        <f t="shared" si="1"/>
        <v>-0.3287528668661639</v>
      </c>
      <c r="T28" s="12">
        <f t="shared" si="1"/>
        <v>-0.3779272600472946</v>
      </c>
      <c r="U28" s="12">
        <f t="shared" si="1"/>
        <v>-0.4522317615895261</v>
      </c>
      <c r="V28" s="12">
        <f t="shared" si="1"/>
        <v>-0.54727889585695932</v>
      </c>
      <c r="W28" s="12">
        <f t="shared" si="1"/>
        <v>-0.54139305229831247</v>
      </c>
      <c r="X28" s="12">
        <f t="shared" si="1"/>
        <v>-0.53668801768007102</v>
      </c>
      <c r="Y28" s="12">
        <f t="shared" si="1"/>
        <v>-0.56537926877081857</v>
      </c>
      <c r="Z28" s="12">
        <f t="shared" si="1"/>
        <v>-0.65688777477715765</v>
      </c>
      <c r="AA28" s="12">
        <f t="shared" si="1"/>
        <v>-0.66976597175458408</v>
      </c>
      <c r="AB28" s="12">
        <f t="shared" si="1"/>
        <v>-0.81361835908080848</v>
      </c>
      <c r="AC28" s="12">
        <f t="shared" si="1"/>
        <v>-0.82977899705348834</v>
      </c>
      <c r="AD28" s="12">
        <f t="shared" si="1"/>
        <v>-0.82869160517495821</v>
      </c>
      <c r="AE28" s="12">
        <f t="shared" si="1"/>
        <v>-0.76772744372896751</v>
      </c>
      <c r="AF28" s="12">
        <f t="shared" si="1"/>
        <v>-0.86320778121486463</v>
      </c>
      <c r="AG28" s="12">
        <f t="shared" si="1"/>
        <v>-0.85478694070551797</v>
      </c>
    </row>
    <row r="29" spans="1:33">
      <c r="A29" s="12" t="s">
        <v>24</v>
      </c>
      <c r="B29" s="12">
        <v>17.600000000000001</v>
      </c>
      <c r="C29" s="12">
        <v>17</v>
      </c>
      <c r="D29" s="12">
        <v>16.399999999999999</v>
      </c>
      <c r="E29" s="12">
        <v>17.399999999999999</v>
      </c>
      <c r="F29" s="12">
        <v>17.399999999999999</v>
      </c>
      <c r="G29" s="12">
        <v>17.399999999999999</v>
      </c>
      <c r="H29" s="12">
        <v>17.7</v>
      </c>
      <c r="I29" s="12">
        <v>17.399999999999999</v>
      </c>
      <c r="J29" s="12">
        <v>14.6</v>
      </c>
      <c r="K29" s="12">
        <v>14</v>
      </c>
      <c r="L29" s="12">
        <v>14.1</v>
      </c>
      <c r="M29" s="12">
        <v>15.3</v>
      </c>
      <c r="N29" s="12">
        <v>15.1</v>
      </c>
      <c r="O29" s="12">
        <v>14.3</v>
      </c>
      <c r="P29" s="12">
        <v>12.7</v>
      </c>
      <c r="R29" s="12" t="s">
        <v>24</v>
      </c>
      <c r="S29" s="12">
        <f t="shared" si="1"/>
        <v>1.1857582035685579</v>
      </c>
      <c r="T29" s="12">
        <f t="shared" si="1"/>
        <v>1.2052011048752316</v>
      </c>
      <c r="U29" s="12">
        <f t="shared" si="1"/>
        <v>1.0163559177991421</v>
      </c>
      <c r="V29" s="12">
        <f t="shared" si="1"/>
        <v>1.0521629476686609</v>
      </c>
      <c r="W29" s="12">
        <f t="shared" si="1"/>
        <v>1.0631387760858007</v>
      </c>
      <c r="X29" s="12">
        <f t="shared" si="1"/>
        <v>1.0712141500925507</v>
      </c>
      <c r="Y29" s="12">
        <f t="shared" si="1"/>
        <v>1.1163437686494637</v>
      </c>
      <c r="Z29" s="12">
        <f t="shared" si="1"/>
        <v>1.1190006861029489</v>
      </c>
      <c r="AA29" s="12">
        <f t="shared" si="1"/>
        <v>0.95312849826613666</v>
      </c>
      <c r="AB29" s="12">
        <f t="shared" si="1"/>
        <v>0.93843101957966868</v>
      </c>
      <c r="AC29" s="12">
        <f t="shared" si="1"/>
        <v>1.0183651327474617</v>
      </c>
      <c r="AD29" s="12">
        <f t="shared" si="1"/>
        <v>1.0916782104702076</v>
      </c>
      <c r="AE29" s="12">
        <f t="shared" si="1"/>
        <v>1.1007482885253079</v>
      </c>
      <c r="AF29" s="12">
        <f t="shared" si="1"/>
        <v>1.0751902230618784</v>
      </c>
      <c r="AG29" s="12">
        <f t="shared" si="1"/>
        <v>0.92369891719562036</v>
      </c>
    </row>
    <row r="30" spans="1:33">
      <c r="A30" s="12" t="s">
        <v>23</v>
      </c>
      <c r="B30" s="12">
        <v>17.399999999999999</v>
      </c>
      <c r="C30" s="12">
        <v>16.5</v>
      </c>
      <c r="D30" s="12">
        <v>16.899999999999999</v>
      </c>
      <c r="E30" s="12">
        <v>17</v>
      </c>
      <c r="F30" s="12">
        <v>17</v>
      </c>
      <c r="G30" s="12">
        <v>17.100000000000001</v>
      </c>
      <c r="H30" s="12">
        <v>18</v>
      </c>
      <c r="I30" s="12">
        <v>17.7</v>
      </c>
      <c r="J30" s="12">
        <v>12.3</v>
      </c>
      <c r="K30" s="12">
        <v>12.3</v>
      </c>
      <c r="L30" s="12">
        <v>12.8</v>
      </c>
      <c r="M30" s="12">
        <v>14.3</v>
      </c>
      <c r="N30" s="12">
        <v>13.6</v>
      </c>
      <c r="O30" s="12">
        <v>12.7</v>
      </c>
      <c r="P30" s="12">
        <v>11.3</v>
      </c>
      <c r="R30" s="12" t="s">
        <v>23</v>
      </c>
      <c r="S30" s="12">
        <f t="shared" si="1"/>
        <v>1.146420253687136</v>
      </c>
      <c r="T30" s="12">
        <f t="shared" si="1"/>
        <v>1.1010479229724339</v>
      </c>
      <c r="U30" s="12">
        <f t="shared" si="1"/>
        <v>1.1183411733122441</v>
      </c>
      <c r="V30" s="12">
        <f t="shared" si="1"/>
        <v>0.97508141304092055</v>
      </c>
      <c r="W30" s="12">
        <f t="shared" si="1"/>
        <v>0.98673249854370038</v>
      </c>
      <c r="X30" s="12">
        <f t="shared" si="1"/>
        <v>1.0144646618182234</v>
      </c>
      <c r="Y30" s="12">
        <f t="shared" si="1"/>
        <v>1.1724012032301399</v>
      </c>
      <c r="Z30" s="12">
        <f t="shared" si="1"/>
        <v>1.1762874106474686</v>
      </c>
      <c r="AA30" s="12">
        <f t="shared" si="1"/>
        <v>0.43470387589840664</v>
      </c>
      <c r="AB30" s="12">
        <f t="shared" si="1"/>
        <v>0.54129982708329405</v>
      </c>
      <c r="AC30" s="12">
        <f t="shared" si="1"/>
        <v>0.70634079914470416</v>
      </c>
      <c r="AD30" s="12">
        <f t="shared" si="1"/>
        <v>0.8709460477523725</v>
      </c>
      <c r="AE30" s="12">
        <f t="shared" si="1"/>
        <v>0.76709190776561575</v>
      </c>
      <c r="AF30" s="12">
        <f t="shared" si="1"/>
        <v>0.71870323376960354</v>
      </c>
      <c r="AG30" s="12">
        <f t="shared" si="1"/>
        <v>0.58261943759814205</v>
      </c>
    </row>
    <row r="31" spans="1:33">
      <c r="A31" s="12" t="s">
        <v>160</v>
      </c>
      <c r="B31" s="12">
        <v>20.100000000000001</v>
      </c>
      <c r="C31" s="12">
        <v>20.5</v>
      </c>
      <c r="D31" s="12">
        <v>21.2</v>
      </c>
      <c r="E31" s="12">
        <v>22.3</v>
      </c>
      <c r="F31" s="12">
        <v>22.9</v>
      </c>
      <c r="G31" s="12">
        <v>23.4</v>
      </c>
      <c r="H31" s="12">
        <v>23</v>
      </c>
      <c r="I31" s="12">
        <v>23.7</v>
      </c>
      <c r="J31" s="12">
        <v>23.1</v>
      </c>
      <c r="K31" s="12">
        <v>22.1</v>
      </c>
      <c r="L31" s="12">
        <v>20.5</v>
      </c>
      <c r="M31" s="12">
        <v>20.2</v>
      </c>
      <c r="N31" s="12">
        <v>20</v>
      </c>
      <c r="O31" s="12">
        <v>19.7</v>
      </c>
      <c r="P31" s="12">
        <v>19.5</v>
      </c>
      <c r="R31" s="12" t="s">
        <v>160</v>
      </c>
      <c r="S31" s="12">
        <f t="shared" si="1"/>
        <v>1.6774825770863244</v>
      </c>
      <c r="T31" s="12">
        <f t="shared" si="1"/>
        <v>1.9342733781948163</v>
      </c>
      <c r="U31" s="12">
        <f t="shared" si="1"/>
        <v>1.9954143707249214</v>
      </c>
      <c r="V31" s="12">
        <f t="shared" si="1"/>
        <v>1.9964117468584857</v>
      </c>
      <c r="W31" s="12">
        <f t="shared" si="1"/>
        <v>2.1137250922896844</v>
      </c>
      <c r="X31" s="12">
        <f t="shared" si="1"/>
        <v>2.2062039155791076</v>
      </c>
      <c r="Y31" s="12">
        <f t="shared" si="1"/>
        <v>2.1066917795747413</v>
      </c>
      <c r="Z31" s="12">
        <f t="shared" si="1"/>
        <v>2.3220219015378603</v>
      </c>
      <c r="AA31" s="12">
        <f t="shared" si="1"/>
        <v>2.8690455809294884</v>
      </c>
      <c r="AB31" s="12">
        <f t="shared" si="1"/>
        <v>2.8306443485329842</v>
      </c>
      <c r="AC31" s="12">
        <f t="shared" si="1"/>
        <v>2.5544849289456542</v>
      </c>
      <c r="AD31" s="12">
        <f t="shared" si="1"/>
        <v>2.1732658077875993</v>
      </c>
      <c r="AE31" s="12">
        <f t="shared" si="1"/>
        <v>2.1906924656736351</v>
      </c>
      <c r="AF31" s="12">
        <f t="shared" si="1"/>
        <v>2.2783338119233045</v>
      </c>
      <c r="AG31" s="12">
        <f t="shared" si="1"/>
        <v>2.5803706752405167</v>
      </c>
    </row>
    <row r="32" spans="1:33">
      <c r="A32" s="12" t="s">
        <v>10</v>
      </c>
      <c r="B32" s="12">
        <v>10.5</v>
      </c>
      <c r="C32" s="12">
        <v>10</v>
      </c>
      <c r="D32" s="12">
        <v>9.9</v>
      </c>
      <c r="E32" s="12">
        <v>9.6</v>
      </c>
      <c r="F32" s="12">
        <v>9.4</v>
      </c>
      <c r="G32" s="12">
        <v>9.1999999999999993</v>
      </c>
      <c r="H32" s="12">
        <v>8.9</v>
      </c>
      <c r="I32" s="12">
        <v>8.6</v>
      </c>
      <c r="J32" s="12">
        <v>8.1</v>
      </c>
      <c r="K32" s="12">
        <v>8.1</v>
      </c>
      <c r="L32" s="12">
        <v>8</v>
      </c>
      <c r="M32" s="12">
        <v>7.9</v>
      </c>
      <c r="N32" s="12">
        <v>7.8</v>
      </c>
      <c r="O32" s="12">
        <v>6.9</v>
      </c>
      <c r="P32" s="12">
        <v>6.6</v>
      </c>
      <c r="R32" s="12" t="s">
        <v>10</v>
      </c>
      <c r="S32" s="12">
        <f t="shared" si="1"/>
        <v>-0.21073901722189997</v>
      </c>
      <c r="T32" s="12">
        <f t="shared" si="1"/>
        <v>-0.25294344176393729</v>
      </c>
      <c r="U32" s="12">
        <f t="shared" si="1"/>
        <v>-0.30945240387118311</v>
      </c>
      <c r="V32" s="12">
        <f t="shared" si="1"/>
        <v>-0.45092697757228334</v>
      </c>
      <c r="W32" s="12">
        <f t="shared" si="1"/>
        <v>-0.46498677475621181</v>
      </c>
      <c r="X32" s="12">
        <f t="shared" si="1"/>
        <v>-0.47993852940574339</v>
      </c>
      <c r="Y32" s="12">
        <f t="shared" si="1"/>
        <v>-0.52800764571703429</v>
      </c>
      <c r="Z32" s="12">
        <f t="shared" si="1"/>
        <v>-0.56140990053629169</v>
      </c>
      <c r="AA32" s="12">
        <f t="shared" si="1"/>
        <v>-0.51198456494701416</v>
      </c>
      <c r="AB32" s="12">
        <f t="shared" si="1"/>
        <v>-0.43984782496657349</v>
      </c>
      <c r="AC32" s="12">
        <f t="shared" si="1"/>
        <v>-0.44574904800394027</v>
      </c>
      <c r="AD32" s="12">
        <f t="shared" si="1"/>
        <v>-0.54173979364177238</v>
      </c>
      <c r="AE32" s="12">
        <f t="shared" si="1"/>
        <v>-0.52304609783852674</v>
      </c>
      <c r="AF32" s="12">
        <f t="shared" si="1"/>
        <v>-0.57356210241489136</v>
      </c>
      <c r="AG32" s="12">
        <f t="shared" si="1"/>
        <v>-0.56243310105053645</v>
      </c>
    </row>
    <row r="33" spans="1:33">
      <c r="A33" s="12" t="s">
        <v>26</v>
      </c>
      <c r="B33" s="12">
        <v>7.4</v>
      </c>
      <c r="C33" s="12">
        <v>7.2</v>
      </c>
      <c r="D33" s="12">
        <v>7</v>
      </c>
      <c r="E33" s="12">
        <v>7.4</v>
      </c>
      <c r="F33" s="12">
        <v>7.5</v>
      </c>
      <c r="G33" s="12">
        <v>7.6</v>
      </c>
      <c r="H33" s="12">
        <v>8</v>
      </c>
      <c r="I33" s="12">
        <v>8.1</v>
      </c>
      <c r="J33" s="12">
        <v>6.8</v>
      </c>
      <c r="K33" s="12">
        <v>6.5</v>
      </c>
      <c r="L33" s="12">
        <v>6.6</v>
      </c>
      <c r="M33" s="12">
        <v>6.8</v>
      </c>
      <c r="N33" s="12">
        <v>6.5</v>
      </c>
      <c r="O33" s="12">
        <v>5.8</v>
      </c>
      <c r="P33" s="12">
        <v>5.7</v>
      </c>
      <c r="R33" s="12" t="s">
        <v>26</v>
      </c>
      <c r="S33" s="12">
        <f t="shared" si="1"/>
        <v>-0.82047724038393066</v>
      </c>
      <c r="T33" s="12">
        <f t="shared" si="1"/>
        <v>-0.83620126041960485</v>
      </c>
      <c r="U33" s="12">
        <f t="shared" si="1"/>
        <v>-0.90096688584717466</v>
      </c>
      <c r="V33" s="12">
        <f t="shared" si="1"/>
        <v>-0.87487541802485735</v>
      </c>
      <c r="W33" s="12">
        <f t="shared" si="1"/>
        <v>-0.82791659308118992</v>
      </c>
      <c r="X33" s="12">
        <f t="shared" si="1"/>
        <v>-0.78260246686882506</v>
      </c>
      <c r="Y33" s="12">
        <f t="shared" si="1"/>
        <v>-0.69617994945906259</v>
      </c>
      <c r="Z33" s="12">
        <f t="shared" si="1"/>
        <v>-0.65688777477715765</v>
      </c>
      <c r="AA33" s="12">
        <f t="shared" si="1"/>
        <v>-0.80500717758964424</v>
      </c>
      <c r="AB33" s="12">
        <f t="shared" si="1"/>
        <v>-0.81361835908080848</v>
      </c>
      <c r="AC33" s="12">
        <f t="shared" si="1"/>
        <v>-0.78177525342229492</v>
      </c>
      <c r="AD33" s="12">
        <f t="shared" si="1"/>
        <v>-0.78454517263139112</v>
      </c>
      <c r="AE33" s="12">
        <f t="shared" si="1"/>
        <v>-0.81221496116359315</v>
      </c>
      <c r="AF33" s="12">
        <f t="shared" si="1"/>
        <v>-0.81864690755333025</v>
      </c>
      <c r="AG33" s="12">
        <f t="shared" si="1"/>
        <v>-0.78169848079177262</v>
      </c>
    </row>
    <row r="34" spans="1:33">
      <c r="A34" s="12" t="s">
        <v>40</v>
      </c>
      <c r="B34" s="12">
        <v>10.4</v>
      </c>
      <c r="C34" s="12">
        <v>11.7</v>
      </c>
      <c r="D34" s="12">
        <v>12.3</v>
      </c>
      <c r="E34" s="12">
        <v>13.3</v>
      </c>
      <c r="F34" s="12">
        <v>13.9</v>
      </c>
      <c r="G34" s="12">
        <v>14.4</v>
      </c>
      <c r="H34" s="12">
        <v>15.8</v>
      </c>
      <c r="I34" s="12">
        <v>14.2</v>
      </c>
      <c r="J34" s="12">
        <v>11.1</v>
      </c>
      <c r="K34" s="12">
        <v>10.7</v>
      </c>
      <c r="L34" s="12">
        <v>11.3</v>
      </c>
      <c r="M34" s="12">
        <v>12.1</v>
      </c>
      <c r="N34" s="12">
        <v>13</v>
      </c>
      <c r="O34" s="12">
        <v>12.7</v>
      </c>
      <c r="P34" s="12">
        <v>11.3</v>
      </c>
      <c r="R34" s="12" t="s">
        <v>40</v>
      </c>
      <c r="S34" s="12">
        <f t="shared" si="1"/>
        <v>-0.23040799216261057</v>
      </c>
      <c r="T34" s="12">
        <f t="shared" si="1"/>
        <v>0.101177376705575</v>
      </c>
      <c r="U34" s="12">
        <f t="shared" si="1"/>
        <v>0.18007682259170643</v>
      </c>
      <c r="V34" s="12">
        <f t="shared" si="1"/>
        <v>0.26207721773431875</v>
      </c>
      <c r="W34" s="12">
        <f t="shared" si="1"/>
        <v>0.39458384759242043</v>
      </c>
      <c r="X34" s="12">
        <f t="shared" si="1"/>
        <v>0.50371926734927264</v>
      </c>
      <c r="Y34" s="12">
        <f t="shared" si="1"/>
        <v>0.76131334963851549</v>
      </c>
      <c r="Z34" s="12">
        <f t="shared" si="1"/>
        <v>0.50794229096140697</v>
      </c>
      <c r="AA34" s="12">
        <f t="shared" si="1"/>
        <v>0.16422146422828626</v>
      </c>
      <c r="AB34" s="12">
        <f t="shared" si="1"/>
        <v>0.16752929296905852</v>
      </c>
      <c r="AC34" s="12">
        <f t="shared" si="1"/>
        <v>0.3463127219107528</v>
      </c>
      <c r="AD34" s="12">
        <f t="shared" si="1"/>
        <v>0.38533528977313503</v>
      </c>
      <c r="AE34" s="12">
        <f t="shared" si="1"/>
        <v>0.63362935546173904</v>
      </c>
      <c r="AF34" s="12">
        <f t="shared" si="1"/>
        <v>0.71870323376960354</v>
      </c>
      <c r="AG34" s="12">
        <f t="shared" si="1"/>
        <v>0.58261943759814205</v>
      </c>
    </row>
    <row r="35" spans="1:33">
      <c r="A35" s="12" t="s">
        <v>41</v>
      </c>
      <c r="B35" s="12">
        <v>10.5</v>
      </c>
      <c r="C35" s="12">
        <v>10.8</v>
      </c>
      <c r="D35" s="12">
        <v>11.3</v>
      </c>
      <c r="E35" s="12">
        <v>11.9</v>
      </c>
      <c r="F35" s="12">
        <v>11.9</v>
      </c>
      <c r="G35" s="12">
        <v>11.9</v>
      </c>
      <c r="H35" s="12">
        <v>12.4</v>
      </c>
      <c r="I35" s="12">
        <v>12.2</v>
      </c>
      <c r="J35" s="12">
        <v>11.7</v>
      </c>
      <c r="K35" s="12">
        <v>11.7</v>
      </c>
      <c r="L35" s="12">
        <v>11.6</v>
      </c>
      <c r="M35" s="12">
        <v>12.5</v>
      </c>
      <c r="N35" s="12">
        <v>12.1</v>
      </c>
      <c r="O35" s="12">
        <v>11.2</v>
      </c>
      <c r="P35" s="12">
        <v>10.4</v>
      </c>
      <c r="R35" s="12" t="s">
        <v>41</v>
      </c>
      <c r="S35" s="12">
        <f t="shared" ref="S35:AG37" si="2">(B35-B$38)/B$39</f>
        <v>-0.21073901722189997</v>
      </c>
      <c r="T35" s="12">
        <f t="shared" si="2"/>
        <v>-8.6298350719460709E-2</v>
      </c>
      <c r="U35" s="12">
        <f t="shared" si="2"/>
        <v>-2.3893688434497514E-2</v>
      </c>
      <c r="V35" s="12">
        <f t="shared" si="2"/>
        <v>-7.70815346277391E-3</v>
      </c>
      <c r="W35" s="12">
        <f t="shared" si="2"/>
        <v>1.2552459881917236E-2</v>
      </c>
      <c r="X35" s="12">
        <f t="shared" si="2"/>
        <v>3.0806865063207373E-2</v>
      </c>
      <c r="Y35" s="12">
        <f t="shared" si="2"/>
        <v>0.12599575772418659</v>
      </c>
      <c r="Z35" s="12">
        <f t="shared" si="2"/>
        <v>0.12603079399794309</v>
      </c>
      <c r="AA35" s="12">
        <f t="shared" si="2"/>
        <v>0.29946267006334626</v>
      </c>
      <c r="AB35" s="12">
        <f t="shared" si="2"/>
        <v>0.40113587679045548</v>
      </c>
      <c r="AC35" s="12">
        <f t="shared" si="2"/>
        <v>0.41831833735754281</v>
      </c>
      <c r="AD35" s="12">
        <f t="shared" si="2"/>
        <v>0.47362815486026916</v>
      </c>
      <c r="AE35" s="12">
        <f t="shared" si="2"/>
        <v>0.43343552700592375</v>
      </c>
      <c r="AF35" s="12">
        <f t="shared" si="2"/>
        <v>0.38449668130809617</v>
      </c>
      <c r="AG35" s="12">
        <f t="shared" si="2"/>
        <v>0.36335405785690572</v>
      </c>
    </row>
    <row r="36" spans="1:33">
      <c r="A36" s="12" t="s">
        <v>42</v>
      </c>
      <c r="B36" s="12">
        <v>12.1</v>
      </c>
      <c r="C36" s="12">
        <v>11.9</v>
      </c>
      <c r="D36" s="12">
        <v>12.2</v>
      </c>
      <c r="E36" s="12">
        <v>12.7</v>
      </c>
      <c r="F36" s="12">
        <v>12</v>
      </c>
      <c r="G36" s="12">
        <v>11.3</v>
      </c>
      <c r="H36" s="12">
        <v>10</v>
      </c>
      <c r="I36" s="12">
        <v>9.9</v>
      </c>
      <c r="J36" s="12">
        <v>9.5</v>
      </c>
      <c r="K36" s="12">
        <v>9.1999999999999993</v>
      </c>
      <c r="L36" s="12">
        <v>9</v>
      </c>
      <c r="M36" s="12">
        <v>9</v>
      </c>
      <c r="N36" s="12">
        <v>8.6999999999999993</v>
      </c>
      <c r="O36" s="12">
        <v>7.7</v>
      </c>
      <c r="P36" s="12">
        <v>7.6</v>
      </c>
      <c r="R36" s="12" t="s">
        <v>42</v>
      </c>
      <c r="S36" s="12">
        <f t="shared" si="2"/>
        <v>0.10396458182947066</v>
      </c>
      <c r="T36" s="12">
        <f t="shared" si="2"/>
        <v>0.14283864946669433</v>
      </c>
      <c r="U36" s="12">
        <f t="shared" si="2"/>
        <v>0.15967977148908577</v>
      </c>
      <c r="V36" s="12">
        <f t="shared" si="2"/>
        <v>0.14645491579270739</v>
      </c>
      <c r="W36" s="12">
        <f t="shared" si="2"/>
        <v>3.1654029267442332E-2</v>
      </c>
      <c r="X36" s="12">
        <f t="shared" si="2"/>
        <v>-8.2692111485448236E-2</v>
      </c>
      <c r="Y36" s="12">
        <f t="shared" si="2"/>
        <v>-0.32246371892122211</v>
      </c>
      <c r="Z36" s="12">
        <f t="shared" si="2"/>
        <v>-0.31316742751004012</v>
      </c>
      <c r="AA36" s="12">
        <f t="shared" si="2"/>
        <v>-0.19642175133187387</v>
      </c>
      <c r="AB36" s="12">
        <f t="shared" si="2"/>
        <v>-0.1828805827630369</v>
      </c>
      <c r="AC36" s="12">
        <f t="shared" si="2"/>
        <v>-0.20573032984797274</v>
      </c>
      <c r="AD36" s="12">
        <f t="shared" si="2"/>
        <v>-0.29893441465215381</v>
      </c>
      <c r="AE36" s="12">
        <f t="shared" si="2"/>
        <v>-0.32285226938271167</v>
      </c>
      <c r="AF36" s="12">
        <f t="shared" si="2"/>
        <v>-0.39531860776875416</v>
      </c>
      <c r="AG36" s="12">
        <f t="shared" si="2"/>
        <v>-0.31880490133805173</v>
      </c>
    </row>
    <row r="37" spans="1:33">
      <c r="A37" s="12" t="s">
        <v>48</v>
      </c>
      <c r="B37" s="12">
        <v>10.8</v>
      </c>
      <c r="C37" s="12">
        <v>10.6</v>
      </c>
      <c r="D37" s="12">
        <v>10.9</v>
      </c>
      <c r="E37" s="12">
        <v>11</v>
      </c>
      <c r="F37" s="12">
        <v>10.7</v>
      </c>
      <c r="G37" s="12">
        <v>10.5</v>
      </c>
      <c r="H37" s="12">
        <v>10</v>
      </c>
      <c r="I37" s="12">
        <v>9.8000000000000007</v>
      </c>
      <c r="J37" s="12">
        <v>9.3000000000000007</v>
      </c>
      <c r="K37" s="12">
        <v>8.6999999999999993</v>
      </c>
      <c r="L37" s="12">
        <v>8</v>
      </c>
      <c r="M37" s="12">
        <v>7.8</v>
      </c>
      <c r="N37" s="12">
        <v>7.3</v>
      </c>
      <c r="O37" s="12">
        <v>7.1</v>
      </c>
      <c r="P37" s="12">
        <v>6.8</v>
      </c>
      <c r="R37" s="12" t="s">
        <v>48</v>
      </c>
      <c r="S37" s="12">
        <f t="shared" si="2"/>
        <v>-0.15173209239976782</v>
      </c>
      <c r="T37" s="12">
        <f t="shared" si="2"/>
        <v>-0.12795962348058004</v>
      </c>
      <c r="U37" s="12">
        <f t="shared" si="2"/>
        <v>-0.10548189284497916</v>
      </c>
      <c r="V37" s="12">
        <f t="shared" si="2"/>
        <v>-0.18114160637519067</v>
      </c>
      <c r="W37" s="12">
        <f t="shared" si="2"/>
        <v>-0.21666637274438491</v>
      </c>
      <c r="X37" s="12">
        <f t="shared" si="2"/>
        <v>-0.23402408021698926</v>
      </c>
      <c r="Y37" s="12">
        <f t="shared" si="2"/>
        <v>-0.32246371892122211</v>
      </c>
      <c r="Z37" s="12">
        <f t="shared" si="2"/>
        <v>-0.33226300235821321</v>
      </c>
      <c r="AA37" s="12">
        <f t="shared" si="2"/>
        <v>-0.24150215327689373</v>
      </c>
      <c r="AB37" s="12">
        <f t="shared" si="2"/>
        <v>-0.29968387467373536</v>
      </c>
      <c r="AC37" s="12">
        <f t="shared" si="2"/>
        <v>-0.44574904800394027</v>
      </c>
      <c r="AD37" s="12">
        <f t="shared" si="2"/>
        <v>-0.56381300991355598</v>
      </c>
      <c r="AE37" s="12">
        <f t="shared" si="2"/>
        <v>-0.63426489142509079</v>
      </c>
      <c r="AF37" s="12">
        <f t="shared" si="2"/>
        <v>-0.5290012287533572</v>
      </c>
      <c r="AG37" s="12">
        <f t="shared" si="2"/>
        <v>-0.51370746110803944</v>
      </c>
    </row>
    <row r="38" spans="1:33">
      <c r="B38" s="12">
        <f>AVERAGE(B3:B37)</f>
        <v>11.571428571428571</v>
      </c>
      <c r="C38" s="12">
        <f t="shared" ref="C38:P38" si="3">AVERAGE(C3:C37)</f>
        <v>11.214285714285714</v>
      </c>
      <c r="D38" s="12">
        <f t="shared" si="3"/>
        <v>11.417142857142855</v>
      </c>
      <c r="E38" s="12">
        <f t="shared" si="3"/>
        <v>11.94</v>
      </c>
      <c r="F38" s="12">
        <f t="shared" si="3"/>
        <v>11.834285714285711</v>
      </c>
      <c r="G38" s="12">
        <f t="shared" si="3"/>
        <v>11.737142857142853</v>
      </c>
      <c r="H38" s="12">
        <f t="shared" si="3"/>
        <v>11.725714285714284</v>
      </c>
      <c r="I38" s="12">
        <f t="shared" si="3"/>
        <v>11.54</v>
      </c>
      <c r="J38" s="12">
        <f t="shared" si="3"/>
        <v>10.371428571428575</v>
      </c>
      <c r="K38" s="12">
        <f t="shared" si="3"/>
        <v>9.982857142857144</v>
      </c>
      <c r="L38" s="12">
        <f t="shared" si="3"/>
        <v>9.8571428571428594</v>
      </c>
      <c r="M38" s="12">
        <f t="shared" si="3"/>
        <v>10.354285714285714</v>
      </c>
      <c r="N38" s="12">
        <f t="shared" si="3"/>
        <v>10.151428571428571</v>
      </c>
      <c r="O38" s="12">
        <f t="shared" si="3"/>
        <v>9.4742857142857133</v>
      </c>
      <c r="P38" s="12">
        <f t="shared" si="3"/>
        <v>8.9085714285714293</v>
      </c>
    </row>
    <row r="39" spans="1:33">
      <c r="B39" s="12">
        <f>STDEV(B3:B37)</f>
        <v>5.084149036817414</v>
      </c>
      <c r="C39" s="12">
        <f t="shared" ref="C39:P39" si="4">STDEV(C3:C37)</f>
        <v>4.800621458369184</v>
      </c>
      <c r="D39" s="12">
        <f t="shared" si="4"/>
        <v>4.9026694837840097</v>
      </c>
      <c r="E39" s="12">
        <f t="shared" si="4"/>
        <v>5.1893102794562767</v>
      </c>
      <c r="F39" s="12">
        <f t="shared" si="4"/>
        <v>5.2351719370125824</v>
      </c>
      <c r="G39" s="12">
        <f t="shared" si="4"/>
        <v>5.2863912807424045</v>
      </c>
      <c r="H39" s="12">
        <f t="shared" si="4"/>
        <v>5.3516541069721901</v>
      </c>
      <c r="I39" s="12">
        <f t="shared" si="4"/>
        <v>5.2368153771273693</v>
      </c>
      <c r="J39" s="12">
        <f t="shared" si="4"/>
        <v>4.4365176744413155</v>
      </c>
      <c r="K39" s="12">
        <f t="shared" si="4"/>
        <v>4.2807012698090148</v>
      </c>
      <c r="L39" s="12">
        <f t="shared" si="4"/>
        <v>4.1663417240241483</v>
      </c>
      <c r="M39" s="12">
        <f t="shared" si="4"/>
        <v>4.5303773935215474</v>
      </c>
      <c r="N39" s="12">
        <f t="shared" si="4"/>
        <v>4.495643082217387</v>
      </c>
      <c r="O39" s="12">
        <f t="shared" si="4"/>
        <v>4.4882423428031508</v>
      </c>
      <c r="P39" s="12">
        <f t="shared" si="4"/>
        <v>4.1046151520232037</v>
      </c>
    </row>
  </sheetData>
  <mergeCells count="2">
    <mergeCell ref="B1:P1"/>
    <mergeCell ref="S1:AG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workbookViewId="0">
      <selection activeCell="K31" sqref="A1:XFD1048576"/>
    </sheetView>
  </sheetViews>
  <sheetFormatPr defaultRowHeight="13.8"/>
  <cols>
    <col min="1" max="32" width="9" style="12"/>
    <col min="33" max="33" width="12.75" style="12" bestFit="1" customWidth="1"/>
    <col min="34" max="16384" width="9" style="12"/>
  </cols>
  <sheetData>
    <row r="1" spans="1:33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S1" s="232" t="s">
        <v>163</v>
      </c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</row>
    <row r="2" spans="1:33">
      <c r="A2" s="12" t="s">
        <v>236</v>
      </c>
      <c r="B2" s="12" t="s">
        <v>292</v>
      </c>
      <c r="C2" s="12" t="s">
        <v>293</v>
      </c>
      <c r="D2" s="12" t="s">
        <v>294</v>
      </c>
      <c r="E2" s="12" t="s">
        <v>295</v>
      </c>
      <c r="F2" s="12" t="s">
        <v>296</v>
      </c>
      <c r="G2" s="12" t="s">
        <v>297</v>
      </c>
      <c r="H2" s="12" t="s">
        <v>298</v>
      </c>
      <c r="I2" s="12" t="s">
        <v>299</v>
      </c>
      <c r="J2" s="12" t="s">
        <v>300</v>
      </c>
      <c r="K2" s="12" t="s">
        <v>301</v>
      </c>
      <c r="L2" s="12" t="s">
        <v>302</v>
      </c>
      <c r="M2" s="12" t="s">
        <v>303</v>
      </c>
      <c r="N2" s="12" t="s">
        <v>304</v>
      </c>
      <c r="O2" s="12" t="s">
        <v>305</v>
      </c>
      <c r="P2" s="12" t="s">
        <v>306</v>
      </c>
      <c r="R2" s="12" t="s">
        <v>236</v>
      </c>
      <c r="S2" s="12" t="s">
        <v>292</v>
      </c>
      <c r="T2" s="12" t="s">
        <v>293</v>
      </c>
      <c r="U2" s="12" t="s">
        <v>294</v>
      </c>
      <c r="V2" s="12" t="s">
        <v>295</v>
      </c>
      <c r="W2" s="12" t="s">
        <v>296</v>
      </c>
      <c r="X2" s="12" t="s">
        <v>297</v>
      </c>
      <c r="Y2" s="12" t="s">
        <v>298</v>
      </c>
      <c r="Z2" s="12" t="s">
        <v>299</v>
      </c>
      <c r="AA2" s="12" t="s">
        <v>300</v>
      </c>
      <c r="AB2" s="12" t="s">
        <v>301</v>
      </c>
      <c r="AC2" s="12" t="s">
        <v>302</v>
      </c>
      <c r="AD2" s="12" t="s">
        <v>303</v>
      </c>
      <c r="AE2" s="12" t="s">
        <v>304</v>
      </c>
      <c r="AF2" s="12" t="s">
        <v>305</v>
      </c>
      <c r="AG2" s="12" t="s">
        <v>306</v>
      </c>
    </row>
    <row r="3" spans="1:33">
      <c r="A3" s="12" t="s">
        <v>27</v>
      </c>
      <c r="B3" s="12">
        <v>0</v>
      </c>
      <c r="C3" s="12">
        <v>0</v>
      </c>
      <c r="D3" s="12">
        <v>0</v>
      </c>
      <c r="E3" s="12">
        <v>0</v>
      </c>
      <c r="F3" s="12">
        <v>0</v>
      </c>
      <c r="G3" s="12">
        <v>0</v>
      </c>
      <c r="H3" s="12">
        <v>0</v>
      </c>
      <c r="I3" s="12">
        <v>0</v>
      </c>
      <c r="J3" s="12">
        <v>0</v>
      </c>
      <c r="K3" s="12">
        <v>0</v>
      </c>
      <c r="L3" s="12">
        <v>0</v>
      </c>
      <c r="M3" s="12">
        <v>0</v>
      </c>
      <c r="N3" s="12">
        <v>0</v>
      </c>
      <c r="O3" s="12">
        <v>0</v>
      </c>
      <c r="P3" s="12">
        <v>0</v>
      </c>
      <c r="R3" s="12" t="s">
        <v>27</v>
      </c>
      <c r="S3" s="12">
        <f>(B3-B$38)/B$39</f>
        <v>-1.3001377476083329</v>
      </c>
      <c r="T3" s="12">
        <f t="shared" ref="T3:AG3" si="0">(C3-C$38)/C$39</f>
        <v>-1.2545806833241078</v>
      </c>
      <c r="U3" s="12">
        <f t="shared" si="0"/>
        <v>-1.2758786238552522</v>
      </c>
      <c r="V3" s="12">
        <f t="shared" si="0"/>
        <v>-1.2910420656695814</v>
      </c>
      <c r="W3" s="12">
        <f t="shared" si="0"/>
        <v>-1.2617662324630345</v>
      </c>
      <c r="X3" s="12">
        <f t="shared" si="0"/>
        <v>-1.2287119376678868</v>
      </c>
      <c r="Y3" s="12">
        <f t="shared" si="0"/>
        <v>-1.2102322569294257</v>
      </c>
      <c r="Z3" s="12">
        <f t="shared" si="0"/>
        <v>-1.2014693812008035</v>
      </c>
      <c r="AA3" s="12">
        <f t="shared" si="0"/>
        <v>-1.1791791968032013</v>
      </c>
      <c r="AB3" s="12">
        <f t="shared" si="0"/>
        <v>-1.115383694957524</v>
      </c>
      <c r="AC3" s="12">
        <f t="shared" si="0"/>
        <v>-1.0952827543903019</v>
      </c>
      <c r="AD3" s="12">
        <f t="shared" si="0"/>
        <v>-1.104256358372071</v>
      </c>
      <c r="AE3" s="12">
        <f t="shared" si="0"/>
        <v>-1.081813605064571</v>
      </c>
      <c r="AF3" s="12">
        <f t="shared" si="0"/>
        <v>-1.0393075245223224</v>
      </c>
      <c r="AG3" s="12">
        <f t="shared" si="0"/>
        <v>-1.0074457677139685</v>
      </c>
    </row>
    <row r="4" spans="1:33">
      <c r="A4" s="12" t="s">
        <v>20</v>
      </c>
      <c r="B4" s="12">
        <v>0.35499999999999998</v>
      </c>
      <c r="C4" s="12">
        <v>0.33750000000000002</v>
      </c>
      <c r="D4" s="12">
        <v>0.35499999999999998</v>
      </c>
      <c r="E4" s="12">
        <v>0.39500000000000002</v>
      </c>
      <c r="F4" s="12">
        <v>0.40250000000000002</v>
      </c>
      <c r="G4" s="12">
        <v>0.41249999999999998</v>
      </c>
      <c r="H4" s="12">
        <v>0.40749999999999997</v>
      </c>
      <c r="I4" s="12">
        <v>0.39750000000000002</v>
      </c>
      <c r="J4" s="12">
        <v>0.27750000000000002</v>
      </c>
      <c r="K4" s="12">
        <v>0.28000000000000003</v>
      </c>
      <c r="L4" s="12">
        <v>0.2475</v>
      </c>
      <c r="M4" s="12">
        <v>0.32500000000000001</v>
      </c>
      <c r="N4" s="12">
        <v>0.29749999999999999</v>
      </c>
      <c r="O4" s="12">
        <v>0.26750000000000002</v>
      </c>
      <c r="P4" s="12">
        <v>0.23250000000000001</v>
      </c>
      <c r="R4" s="12" t="s">
        <v>20</v>
      </c>
      <c r="S4" s="12">
        <f t="shared" ref="S4:S37" si="1">(B4-B$38)/B$39</f>
        <v>0.84020163815298299</v>
      </c>
      <c r="T4" s="12">
        <f t="shared" ref="T4:T37" si="2">(C4-C$38)/C$39</f>
        <v>0.80729539622594781</v>
      </c>
      <c r="U4" s="12">
        <f t="shared" ref="U4:U37" si="3">(D4-D$38)/D$39</f>
        <v>0.85845889232132266</v>
      </c>
      <c r="V4" s="12">
        <f t="shared" ref="V4:V37" si="4">(E4-E$38)/E$39</f>
        <v>0.94633262037015053</v>
      </c>
      <c r="W4" s="12">
        <f t="shared" ref="W4:W37" si="5">(F4-F$38)/F$39</f>
        <v>0.99754508623070559</v>
      </c>
      <c r="X4" s="12">
        <f t="shared" ref="X4:X37" si="6">(G4-G$38)/G$39</f>
        <v>1.0573097891465613</v>
      </c>
      <c r="Y4" s="12">
        <f t="shared" ref="Y4:Y37" si="7">(H4-H$38)/H$39</f>
        <v>1.0438895275244995</v>
      </c>
      <c r="Z4" s="12">
        <f t="shared" ref="Z4:Z37" si="8">(I4-I$38)/I$39</f>
        <v>1.0324688434508742</v>
      </c>
      <c r="AA4" s="12">
        <f t="shared" ref="AA4:AA37" si="9">(J4-J$38)/J$39</f>
        <v>0.67102725698534316</v>
      </c>
      <c r="AB4" s="12">
        <f t="shared" ref="AB4:AB37" si="10">(K4-K$38)/K$39</f>
        <v>0.8048201189350952</v>
      </c>
      <c r="AC4" s="12">
        <f t="shared" ref="AC4:AC37" si="11">(L4-L$38)/L$39</f>
        <v>0.64401822817724896</v>
      </c>
      <c r="AD4" s="12">
        <f t="shared" ref="AD4:AD37" si="12">(M4-M$38)/M$39</f>
        <v>0.91843544138353383</v>
      </c>
      <c r="AE4" s="12">
        <f t="shared" ref="AE4:AE37" si="13">(N4-N$38)/N$39</f>
        <v>0.84372214924907762</v>
      </c>
      <c r="AF4" s="12">
        <f t="shared" ref="AF4:AF37" si="14">(O4-O$38)/O$39</f>
        <v>0.7828866137436411</v>
      </c>
      <c r="AG4" s="12">
        <f t="shared" ref="AG4:AG37" si="15">(P4-P$38)/P$39</f>
        <v>0.83689392514821848</v>
      </c>
    </row>
    <row r="5" spans="1:33">
      <c r="A5" s="12" t="s">
        <v>4</v>
      </c>
      <c r="B5" s="12">
        <v>0.40250000000000002</v>
      </c>
      <c r="C5" s="12">
        <v>0.3725</v>
      </c>
      <c r="D5" s="12">
        <v>0.38250000000000001</v>
      </c>
      <c r="E5" s="12">
        <v>0.4325</v>
      </c>
      <c r="F5" s="12">
        <v>0.44750000000000001</v>
      </c>
      <c r="G5" s="12">
        <v>0.46</v>
      </c>
      <c r="H5" s="12">
        <v>0.46</v>
      </c>
      <c r="I5" s="12">
        <v>0.4325</v>
      </c>
      <c r="J5" s="12">
        <v>0.39500000000000002</v>
      </c>
      <c r="K5" s="12">
        <v>0.39</v>
      </c>
      <c r="L5" s="12">
        <v>0.38500000000000001</v>
      </c>
      <c r="M5" s="12">
        <v>0.43</v>
      </c>
      <c r="N5" s="12">
        <v>0.40749999999999997</v>
      </c>
      <c r="O5" s="12">
        <v>0.36</v>
      </c>
      <c r="P5" s="12">
        <v>0.28999999999999998</v>
      </c>
      <c r="R5" s="12" t="s">
        <v>4</v>
      </c>
      <c r="S5" s="12">
        <f t="shared" si="1"/>
        <v>1.1265850770928778</v>
      </c>
      <c r="T5" s="12">
        <f t="shared" si="2"/>
        <v>1.0211195822533607</v>
      </c>
      <c r="U5" s="12">
        <f t="shared" si="3"/>
        <v>1.0237948970955646</v>
      </c>
      <c r="V5" s="12">
        <f t="shared" si="4"/>
        <v>1.1587416095511376</v>
      </c>
      <c r="W5" s="12">
        <f t="shared" si="5"/>
        <v>1.250138898258577</v>
      </c>
      <c r="X5" s="12">
        <f t="shared" si="6"/>
        <v>1.3205486546585281</v>
      </c>
      <c r="Y5" s="12">
        <f t="shared" si="7"/>
        <v>1.334297855582981</v>
      </c>
      <c r="Z5" s="12">
        <f t="shared" si="8"/>
        <v>1.2291678066277514</v>
      </c>
      <c r="AA5" s="12">
        <f t="shared" si="9"/>
        <v>1.4544480076886004</v>
      </c>
      <c r="AB5" s="12">
        <f t="shared" si="10"/>
        <v>1.5591859029643382</v>
      </c>
      <c r="AC5" s="12">
        <f t="shared" si="11"/>
        <v>1.6102965518258885</v>
      </c>
      <c r="AD5" s="12">
        <f t="shared" si="12"/>
        <v>1.5719204843814985</v>
      </c>
      <c r="AE5" s="12">
        <f t="shared" si="13"/>
        <v>1.5556849491633677</v>
      </c>
      <c r="AF5" s="12">
        <f t="shared" si="14"/>
        <v>1.4129911288449555</v>
      </c>
      <c r="AG5" s="12">
        <f t="shared" si="15"/>
        <v>1.2930209459635977</v>
      </c>
    </row>
    <row r="6" spans="1:33">
      <c r="A6" s="12" t="s">
        <v>29</v>
      </c>
      <c r="B6" s="12">
        <v>0.10249999999999999</v>
      </c>
      <c r="C6" s="12">
        <v>9.7500000000000003E-2</v>
      </c>
      <c r="D6" s="12">
        <v>0.11749999999999999</v>
      </c>
      <c r="E6" s="12">
        <v>0.115</v>
      </c>
      <c r="F6" s="12">
        <v>0.115</v>
      </c>
      <c r="G6" s="12">
        <v>0.115</v>
      </c>
      <c r="H6" s="12">
        <v>0.115</v>
      </c>
      <c r="I6" s="12">
        <v>9.7500000000000003E-2</v>
      </c>
      <c r="J6" s="12">
        <v>0.06</v>
      </c>
      <c r="K6" s="12">
        <v>0.04</v>
      </c>
      <c r="L6" s="12">
        <v>0.03</v>
      </c>
      <c r="M6" s="12">
        <v>2.2499999999999999E-2</v>
      </c>
      <c r="N6" s="12">
        <v>1.2500000000000001E-2</v>
      </c>
      <c r="O6" s="12">
        <v>5.0000000000000001E-3</v>
      </c>
      <c r="P6" s="12">
        <v>2.5000000000000001E-3</v>
      </c>
      <c r="R6" s="12" t="s">
        <v>29</v>
      </c>
      <c r="S6" s="12">
        <f t="shared" si="1"/>
        <v>-0.68215243200119247</v>
      </c>
      <c r="T6" s="12">
        <f t="shared" si="2"/>
        <v>-0.65892759367631393</v>
      </c>
      <c r="U6" s="12">
        <f t="shared" si="3"/>
        <v>-0.56944296709258302</v>
      </c>
      <c r="V6" s="12">
        <f t="shared" si="4"/>
        <v>-0.63965449884788728</v>
      </c>
      <c r="W6" s="12">
        <f t="shared" si="5"/>
        <v>-0.61624871283625171</v>
      </c>
      <c r="X6" s="12">
        <f t="shared" si="6"/>
        <v>-0.59139678958628306</v>
      </c>
      <c r="Y6" s="12">
        <f t="shared" si="7"/>
        <v>-0.57409972880132409</v>
      </c>
      <c r="Z6" s="12">
        <f t="shared" si="8"/>
        <v>-0.65352226949378822</v>
      </c>
      <c r="AA6" s="12">
        <f t="shared" si="9"/>
        <v>-0.77913455814621868</v>
      </c>
      <c r="AB6" s="12">
        <f t="shared" si="10"/>
        <v>-0.84106886440143558</v>
      </c>
      <c r="AC6" s="12">
        <f t="shared" si="11"/>
        <v>-0.88445839286696237</v>
      </c>
      <c r="AD6" s="12">
        <f t="shared" si="12"/>
        <v>-0.96422384915822157</v>
      </c>
      <c r="AE6" s="12">
        <f t="shared" si="13"/>
        <v>-1.0009087414379469</v>
      </c>
      <c r="AF6" s="12">
        <f t="shared" si="14"/>
        <v>-1.0052478210033324</v>
      </c>
      <c r="AG6" s="12">
        <f t="shared" si="15"/>
        <v>-0.98761415811329989</v>
      </c>
    </row>
    <row r="7" spans="1:33">
      <c r="A7" s="12" t="s">
        <v>6</v>
      </c>
      <c r="B7" s="12">
        <v>0.41749999999999998</v>
      </c>
      <c r="C7" s="12">
        <v>0.41749999999999998</v>
      </c>
      <c r="D7" s="12">
        <v>0.45</v>
      </c>
      <c r="E7" s="12">
        <v>0.47749999999999998</v>
      </c>
      <c r="F7" s="12">
        <v>0.47749999999999998</v>
      </c>
      <c r="G7" s="12">
        <v>0.47499999999999998</v>
      </c>
      <c r="H7" s="12">
        <v>0.47</v>
      </c>
      <c r="I7" s="12">
        <v>0.45</v>
      </c>
      <c r="J7" s="12">
        <v>0.33500000000000002</v>
      </c>
      <c r="K7" s="12">
        <v>0.30499999999999999</v>
      </c>
      <c r="L7" s="12">
        <v>0.3175</v>
      </c>
      <c r="M7" s="12">
        <v>0.37</v>
      </c>
      <c r="N7" s="12">
        <v>0.36499999999999999</v>
      </c>
      <c r="O7" s="12">
        <v>0.35749999999999998</v>
      </c>
      <c r="P7" s="12">
        <v>0.32500000000000001</v>
      </c>
      <c r="R7" s="12" t="s">
        <v>6</v>
      </c>
      <c r="S7" s="12">
        <f t="shared" si="1"/>
        <v>1.2170219525475809</v>
      </c>
      <c r="T7" s="12">
        <f t="shared" si="2"/>
        <v>1.2960363928600347</v>
      </c>
      <c r="U7" s="12">
        <f t="shared" si="3"/>
        <v>1.4296196360868851</v>
      </c>
      <c r="V7" s="12">
        <f t="shared" si="4"/>
        <v>1.4136323965683222</v>
      </c>
      <c r="W7" s="12">
        <f t="shared" si="5"/>
        <v>1.4185347729438245</v>
      </c>
      <c r="X7" s="12">
        <f t="shared" si="6"/>
        <v>1.4036767174517806</v>
      </c>
      <c r="Y7" s="12">
        <f t="shared" si="7"/>
        <v>1.3896137275941198</v>
      </c>
      <c r="Z7" s="12">
        <f t="shared" si="8"/>
        <v>1.3275172882161901</v>
      </c>
      <c r="AA7" s="12">
        <f t="shared" si="9"/>
        <v>1.0544033690316179</v>
      </c>
      <c r="AB7" s="12">
        <f t="shared" si="10"/>
        <v>0.97626688803265016</v>
      </c>
      <c r="AC7" s="12">
        <f t="shared" si="11"/>
        <v>1.1359417383983745</v>
      </c>
      <c r="AD7" s="12">
        <f t="shared" si="12"/>
        <v>1.1985004598112328</v>
      </c>
      <c r="AE7" s="12">
        <f t="shared" si="13"/>
        <v>1.2806084128328468</v>
      </c>
      <c r="AF7" s="12">
        <f t="shared" si="14"/>
        <v>1.3959612770854604</v>
      </c>
      <c r="AG7" s="12">
        <f t="shared" si="15"/>
        <v>1.5706634803729596</v>
      </c>
    </row>
    <row r="8" spans="1:33">
      <c r="A8" s="12" t="s">
        <v>7</v>
      </c>
      <c r="B8" s="12">
        <v>0.20749999999999999</v>
      </c>
      <c r="C8" s="12">
        <v>0.19</v>
      </c>
      <c r="D8" s="12">
        <v>0.19</v>
      </c>
      <c r="E8" s="12">
        <v>0.23749999999999999</v>
      </c>
      <c r="F8" s="12">
        <v>0.20499999999999999</v>
      </c>
      <c r="G8" s="12">
        <v>0.16750000000000001</v>
      </c>
      <c r="H8" s="12">
        <v>0.1575</v>
      </c>
      <c r="I8" s="12">
        <v>0.1575</v>
      </c>
      <c r="J8" s="12">
        <v>0.10249999999999999</v>
      </c>
      <c r="K8" s="12">
        <v>0.08</v>
      </c>
      <c r="L8" s="12">
        <v>8.7499999999999994E-2</v>
      </c>
      <c r="M8" s="12">
        <v>0.1225</v>
      </c>
      <c r="N8" s="12">
        <v>0.11749999999999999</v>
      </c>
      <c r="O8" s="12">
        <v>7.0000000000000007E-2</v>
      </c>
      <c r="P8" s="12">
        <v>5.7500000000000002E-2</v>
      </c>
      <c r="R8" s="12" t="s">
        <v>7</v>
      </c>
      <c r="S8" s="12">
        <f t="shared" si="1"/>
        <v>-4.9094303818267966E-2</v>
      </c>
      <c r="T8" s="12">
        <f t="shared" si="2"/>
        <v>-9.3820816318150604E-2</v>
      </c>
      <c r="U8" s="12">
        <f t="shared" si="3"/>
        <v>-0.13355713632412755</v>
      </c>
      <c r="V8" s="12">
        <f t="shared" si="4"/>
        <v>5.4214865810004148E-2</v>
      </c>
      <c r="W8" s="12">
        <f t="shared" si="5"/>
        <v>-0.11106108878050866</v>
      </c>
      <c r="X8" s="12">
        <f t="shared" si="6"/>
        <v>-0.30044856980989876</v>
      </c>
      <c r="Y8" s="12">
        <f t="shared" si="7"/>
        <v>-0.33900727275398224</v>
      </c>
      <c r="Z8" s="12">
        <f t="shared" si="8"/>
        <v>-0.31632404690485577</v>
      </c>
      <c r="AA8" s="12">
        <f t="shared" si="9"/>
        <v>-0.49576960576418944</v>
      </c>
      <c r="AB8" s="12">
        <f t="shared" si="10"/>
        <v>-0.56675403384534717</v>
      </c>
      <c r="AC8" s="12">
        <f t="shared" si="11"/>
        <v>-0.48037836661389505</v>
      </c>
      <c r="AD8" s="12">
        <f t="shared" si="12"/>
        <v>-0.34185714154111235</v>
      </c>
      <c r="AE8" s="12">
        <f t="shared" si="13"/>
        <v>-0.3213078869743064</v>
      </c>
      <c r="AF8" s="12">
        <f t="shared" si="14"/>
        <v>-0.5624716752564628</v>
      </c>
      <c r="AG8" s="12">
        <f t="shared" si="15"/>
        <v>-0.55131874689858906</v>
      </c>
    </row>
    <row r="9" spans="1:33">
      <c r="A9" s="12" t="s">
        <v>9</v>
      </c>
      <c r="B9" s="12">
        <v>2.2499999999999999E-2</v>
      </c>
      <c r="C9" s="12">
        <v>1.2500000000000001E-2</v>
      </c>
      <c r="D9" s="12">
        <v>1.7500000000000002E-2</v>
      </c>
      <c r="E9" s="12">
        <v>0.02</v>
      </c>
      <c r="F9" s="12">
        <v>0.01</v>
      </c>
      <c r="G9" s="12">
        <v>0</v>
      </c>
      <c r="H9" s="12">
        <v>2.5000000000000001E-3</v>
      </c>
      <c r="I9" s="12">
        <v>7.4999999999999997E-3</v>
      </c>
      <c r="J9" s="12">
        <v>0.05</v>
      </c>
      <c r="K9" s="12">
        <v>0.01</v>
      </c>
      <c r="L9" s="12">
        <v>7.4999999999999997E-3</v>
      </c>
      <c r="M9" s="12">
        <v>2.5000000000000001E-3</v>
      </c>
      <c r="N9" s="12">
        <v>2.5000000000000001E-3</v>
      </c>
      <c r="O9" s="12">
        <v>0</v>
      </c>
      <c r="P9" s="12">
        <v>2.5000000000000001E-3</v>
      </c>
      <c r="R9" s="12" t="s">
        <v>9</v>
      </c>
      <c r="S9" s="12">
        <f t="shared" si="1"/>
        <v>-1.1644824344262779</v>
      </c>
      <c r="T9" s="12">
        <f t="shared" si="2"/>
        <v>-1.1782149026000315</v>
      </c>
      <c r="U9" s="12">
        <f t="shared" si="3"/>
        <v>-1.1706648026352802</v>
      </c>
      <c r="V9" s="12">
        <f t="shared" si="4"/>
        <v>-1.1777572714397215</v>
      </c>
      <c r="W9" s="12">
        <f t="shared" si="5"/>
        <v>-1.2056342742346187</v>
      </c>
      <c r="X9" s="12">
        <f t="shared" si="6"/>
        <v>-1.2287119376678868</v>
      </c>
      <c r="Y9" s="12">
        <f t="shared" si="7"/>
        <v>-1.1964032889266409</v>
      </c>
      <c r="Z9" s="12">
        <f t="shared" si="8"/>
        <v>-1.1593196033771869</v>
      </c>
      <c r="AA9" s="12">
        <f t="shared" si="9"/>
        <v>-0.84580866458904891</v>
      </c>
      <c r="AB9" s="12">
        <f t="shared" si="10"/>
        <v>-1.0468049873185019</v>
      </c>
      <c r="AC9" s="12">
        <f t="shared" si="11"/>
        <v>-1.0425766640094669</v>
      </c>
      <c r="AD9" s="12">
        <f t="shared" si="12"/>
        <v>-1.0886971906816434</v>
      </c>
      <c r="AE9" s="12">
        <f t="shared" si="13"/>
        <v>-1.0656326323392462</v>
      </c>
      <c r="AF9" s="12">
        <f t="shared" si="14"/>
        <v>-1.0393075245223224</v>
      </c>
      <c r="AG9" s="12">
        <f t="shared" si="15"/>
        <v>-0.98761415811329989</v>
      </c>
    </row>
    <row r="10" spans="1:33">
      <c r="A10" s="12" t="s">
        <v>25</v>
      </c>
      <c r="B10" s="12">
        <v>5.0000000000000001E-3</v>
      </c>
      <c r="C10" s="12">
        <v>2.5000000000000001E-3</v>
      </c>
      <c r="D10" s="12">
        <v>2.5000000000000001E-3</v>
      </c>
      <c r="E10" s="12">
        <v>0</v>
      </c>
      <c r="F10" s="12">
        <v>0</v>
      </c>
      <c r="G10" s="12">
        <v>0</v>
      </c>
      <c r="H10" s="12">
        <v>2.5000000000000001E-3</v>
      </c>
      <c r="I10" s="12">
        <v>2.5000000000000001E-3</v>
      </c>
      <c r="J10" s="12">
        <v>7.4999999999999997E-3</v>
      </c>
      <c r="K10" s="12">
        <v>2.5000000000000001E-3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R10" s="12" t="s">
        <v>25</v>
      </c>
      <c r="S10" s="12">
        <f t="shared" si="1"/>
        <v>-1.2699921224567652</v>
      </c>
      <c r="T10" s="12">
        <f t="shared" si="2"/>
        <v>-1.2393075271792924</v>
      </c>
      <c r="U10" s="12">
        <f t="shared" si="3"/>
        <v>-1.2608480779666846</v>
      </c>
      <c r="V10" s="12">
        <f t="shared" si="4"/>
        <v>-1.2910420656695814</v>
      </c>
      <c r="W10" s="12">
        <f t="shared" si="5"/>
        <v>-1.2617662324630345</v>
      </c>
      <c r="X10" s="12">
        <f t="shared" si="6"/>
        <v>-1.2287119376678868</v>
      </c>
      <c r="Y10" s="12">
        <f t="shared" si="7"/>
        <v>-1.1964032889266409</v>
      </c>
      <c r="Z10" s="12">
        <f t="shared" si="8"/>
        <v>-1.187419455259598</v>
      </c>
      <c r="AA10" s="12">
        <f t="shared" si="9"/>
        <v>-1.1291736169710782</v>
      </c>
      <c r="AB10" s="12">
        <f t="shared" si="10"/>
        <v>-1.0982390180477686</v>
      </c>
      <c r="AC10" s="12">
        <f t="shared" si="11"/>
        <v>-1.0952827543903019</v>
      </c>
      <c r="AD10" s="12">
        <f t="shared" si="12"/>
        <v>-1.104256358372071</v>
      </c>
      <c r="AE10" s="12">
        <f t="shared" si="13"/>
        <v>-1.081813605064571</v>
      </c>
      <c r="AF10" s="12">
        <f t="shared" si="14"/>
        <v>-1.0393075245223224</v>
      </c>
      <c r="AG10" s="12">
        <f t="shared" si="15"/>
        <v>-1.0074457677139685</v>
      </c>
    </row>
    <row r="11" spans="1:33">
      <c r="A11" s="12" t="s">
        <v>11</v>
      </c>
      <c r="B11" s="12">
        <v>0.23499999999999999</v>
      </c>
      <c r="C11" s="12">
        <v>0.2</v>
      </c>
      <c r="D11" s="12">
        <v>0.1925</v>
      </c>
      <c r="E11" s="12">
        <v>0.22</v>
      </c>
      <c r="F11" s="12">
        <v>0.215</v>
      </c>
      <c r="G11" s="12">
        <v>0.21249999999999999</v>
      </c>
      <c r="H11" s="12">
        <v>0.21249999999999999</v>
      </c>
      <c r="I11" s="12">
        <v>0.21249999999999999</v>
      </c>
      <c r="J11" s="12">
        <v>0.19500000000000001</v>
      </c>
      <c r="K11" s="12">
        <v>0.17</v>
      </c>
      <c r="L11" s="12">
        <v>0.155</v>
      </c>
      <c r="M11" s="12">
        <v>0.17</v>
      </c>
      <c r="N11" s="12">
        <v>0.1575</v>
      </c>
      <c r="O11" s="12">
        <v>0.13250000000000001</v>
      </c>
      <c r="P11" s="12">
        <v>0.12</v>
      </c>
      <c r="R11" s="12" t="s">
        <v>11</v>
      </c>
      <c r="S11" s="12">
        <f t="shared" si="1"/>
        <v>0.1167066345153551</v>
      </c>
      <c r="T11" s="12">
        <f t="shared" si="2"/>
        <v>-3.2728191738889655E-2</v>
      </c>
      <c r="U11" s="12">
        <f t="shared" si="3"/>
        <v>-0.11852659043556012</v>
      </c>
      <c r="V11" s="12">
        <f t="shared" si="4"/>
        <v>-4.4909329141123132E-2</v>
      </c>
      <c r="W11" s="12">
        <f t="shared" si="5"/>
        <v>-5.4929130552092705E-2</v>
      </c>
      <c r="X11" s="12">
        <f t="shared" si="6"/>
        <v>-5.1064381430140852E-2</v>
      </c>
      <c r="Y11" s="12">
        <f t="shared" si="7"/>
        <v>-3.4769976692716253E-2</v>
      </c>
      <c r="Z11" s="12">
        <f t="shared" si="8"/>
        <v>-7.2256761983343848E-3</v>
      </c>
      <c r="AA11" s="12">
        <f t="shared" si="9"/>
        <v>0.12096587883199204</v>
      </c>
      <c r="AB11" s="12">
        <f t="shared" si="10"/>
        <v>5.0454334905851862E-2</v>
      </c>
      <c r="AC11" s="12">
        <f t="shared" si="11"/>
        <v>-6.0235531863811614E-3</v>
      </c>
      <c r="AD11" s="12">
        <f t="shared" si="12"/>
        <v>-4.6232955422985389E-2</v>
      </c>
      <c r="AE11" s="12">
        <f t="shared" si="13"/>
        <v>-6.2412323369109894E-2</v>
      </c>
      <c r="AF11" s="12">
        <f t="shared" si="14"/>
        <v>-0.13672538126908812</v>
      </c>
      <c r="AG11" s="12">
        <f t="shared" si="15"/>
        <v>-5.5528506881872122E-2</v>
      </c>
    </row>
    <row r="12" spans="1:33">
      <c r="A12" s="12" t="s">
        <v>8</v>
      </c>
      <c r="B12" s="12">
        <v>0.24249999999999999</v>
      </c>
      <c r="C12" s="12">
        <v>0.34250000000000003</v>
      </c>
      <c r="D12" s="12">
        <v>0.35749999999999998</v>
      </c>
      <c r="E12" s="12">
        <v>0.42499999999999999</v>
      </c>
      <c r="F12" s="12">
        <v>0.42499999999999999</v>
      </c>
      <c r="G12" s="12">
        <v>0.42249999999999999</v>
      </c>
      <c r="H12" s="12">
        <v>0.41749999999999998</v>
      </c>
      <c r="I12" s="12">
        <v>0.39250000000000002</v>
      </c>
      <c r="J12" s="12">
        <v>0.28249999999999997</v>
      </c>
      <c r="K12" s="12">
        <v>0.26250000000000001</v>
      </c>
      <c r="L12" s="12">
        <v>0.26250000000000001</v>
      </c>
      <c r="M12" s="12">
        <v>0.32</v>
      </c>
      <c r="N12" s="12">
        <v>0.29499999999999998</v>
      </c>
      <c r="O12" s="12">
        <v>0.28249999999999997</v>
      </c>
      <c r="P12" s="12">
        <v>0.22500000000000001</v>
      </c>
      <c r="R12" s="12" t="s">
        <v>8</v>
      </c>
      <c r="S12" s="12">
        <f t="shared" si="1"/>
        <v>0.16192507224270689</v>
      </c>
      <c r="T12" s="12">
        <f t="shared" si="2"/>
        <v>0.83784170851557827</v>
      </c>
      <c r="U12" s="12">
        <f t="shared" si="3"/>
        <v>0.87348943820989011</v>
      </c>
      <c r="V12" s="12">
        <f t="shared" si="4"/>
        <v>1.11625981171494</v>
      </c>
      <c r="W12" s="12">
        <f t="shared" si="5"/>
        <v>1.1238419922446412</v>
      </c>
      <c r="X12" s="12">
        <f t="shared" si="6"/>
        <v>1.1127284976753964</v>
      </c>
      <c r="Y12" s="12">
        <f t="shared" si="7"/>
        <v>1.0992053995356388</v>
      </c>
      <c r="Z12" s="12">
        <f t="shared" si="8"/>
        <v>1.004368991568463</v>
      </c>
      <c r="AA12" s="12">
        <f t="shared" si="9"/>
        <v>0.70436431020675794</v>
      </c>
      <c r="AB12" s="12">
        <f t="shared" si="10"/>
        <v>0.68480738056680635</v>
      </c>
      <c r="AC12" s="12">
        <f t="shared" si="11"/>
        <v>0.74943040893891877</v>
      </c>
      <c r="AD12" s="12">
        <f t="shared" si="12"/>
        <v>0.88731710600267832</v>
      </c>
      <c r="AE12" s="12">
        <f t="shared" si="13"/>
        <v>0.82754117652375281</v>
      </c>
      <c r="AF12" s="12">
        <f t="shared" si="14"/>
        <v>0.8850657243006107</v>
      </c>
      <c r="AG12" s="12">
        <f t="shared" si="15"/>
        <v>0.7773990963462124</v>
      </c>
    </row>
    <row r="13" spans="1:33">
      <c r="A13" s="12" t="s">
        <v>30</v>
      </c>
      <c r="B13" s="12">
        <v>0.26</v>
      </c>
      <c r="C13" s="12">
        <v>0.22500000000000001</v>
      </c>
      <c r="D13" s="12">
        <v>0.23749999999999999</v>
      </c>
      <c r="E13" s="12">
        <v>0.27500000000000002</v>
      </c>
      <c r="F13" s="12">
        <v>0.27</v>
      </c>
      <c r="G13" s="12">
        <v>0.26750000000000002</v>
      </c>
      <c r="H13" s="12">
        <v>0.2525</v>
      </c>
      <c r="I13" s="12">
        <v>0.26750000000000002</v>
      </c>
      <c r="J13" s="12">
        <v>0.24249999999999999</v>
      </c>
      <c r="K13" s="12">
        <v>0.2</v>
      </c>
      <c r="L13" s="12">
        <v>0.17749999999999999</v>
      </c>
      <c r="M13" s="12">
        <v>0.20749999999999999</v>
      </c>
      <c r="N13" s="12">
        <v>0.2</v>
      </c>
      <c r="O13" s="12">
        <v>0.16750000000000001</v>
      </c>
      <c r="P13" s="12">
        <v>9.2499999999999999E-2</v>
      </c>
      <c r="R13" s="12" t="s">
        <v>30</v>
      </c>
      <c r="S13" s="12">
        <f t="shared" si="1"/>
        <v>0.26743476027319441</v>
      </c>
      <c r="T13" s="12">
        <f t="shared" si="2"/>
        <v>0.12000336970926256</v>
      </c>
      <c r="U13" s="12">
        <f t="shared" si="3"/>
        <v>0.15202323555865352</v>
      </c>
      <c r="V13" s="12">
        <f t="shared" si="4"/>
        <v>0.2666238549909915</v>
      </c>
      <c r="W13" s="12">
        <f t="shared" si="5"/>
        <v>0.25379663970419486</v>
      </c>
      <c r="X13" s="12">
        <f t="shared" si="6"/>
        <v>0.25373851547845233</v>
      </c>
      <c r="Y13" s="12">
        <f t="shared" si="7"/>
        <v>0.18649351135184089</v>
      </c>
      <c r="Z13" s="12">
        <f t="shared" si="8"/>
        <v>0.30187269450818716</v>
      </c>
      <c r="AA13" s="12">
        <f t="shared" si="9"/>
        <v>0.43766788443543642</v>
      </c>
      <c r="AB13" s="12">
        <f t="shared" si="10"/>
        <v>0.25619045782291816</v>
      </c>
      <c r="AC13" s="12">
        <f t="shared" si="11"/>
        <v>0.15209471795612342</v>
      </c>
      <c r="AD13" s="12">
        <f t="shared" si="12"/>
        <v>0.18715455993343041</v>
      </c>
      <c r="AE13" s="12">
        <f t="shared" si="13"/>
        <v>0.21266421296141141</v>
      </c>
      <c r="AF13" s="12">
        <f t="shared" si="14"/>
        <v>0.10169254336384168</v>
      </c>
      <c r="AG13" s="12">
        <f t="shared" si="15"/>
        <v>-0.27367621248922752</v>
      </c>
    </row>
    <row r="14" spans="1:33">
      <c r="A14" s="12" t="s">
        <v>17</v>
      </c>
      <c r="B14" s="12">
        <v>0.495</v>
      </c>
      <c r="C14" s="12">
        <v>0.48749999999999999</v>
      </c>
      <c r="D14" s="12">
        <v>0.495</v>
      </c>
      <c r="E14" s="12">
        <v>0.4975</v>
      </c>
      <c r="F14" s="12">
        <v>0.4975</v>
      </c>
      <c r="G14" s="12">
        <v>0.4975</v>
      </c>
      <c r="H14" s="12">
        <v>0.5</v>
      </c>
      <c r="I14" s="12">
        <v>0.495</v>
      </c>
      <c r="J14" s="12">
        <v>0.42499999999999999</v>
      </c>
      <c r="K14" s="12">
        <v>0.39750000000000002</v>
      </c>
      <c r="L14" s="12">
        <v>0.38</v>
      </c>
      <c r="M14" s="12">
        <v>0.45250000000000001</v>
      </c>
      <c r="N14" s="12">
        <v>0.4</v>
      </c>
      <c r="O14" s="12">
        <v>0.38250000000000001</v>
      </c>
      <c r="P14" s="12">
        <v>0.27</v>
      </c>
      <c r="R14" s="12" t="s">
        <v>17</v>
      </c>
      <c r="S14" s="12">
        <f t="shared" si="1"/>
        <v>1.6842791423968824</v>
      </c>
      <c r="T14" s="12">
        <f t="shared" si="2"/>
        <v>1.723684764914861</v>
      </c>
      <c r="U14" s="12">
        <f t="shared" si="3"/>
        <v>1.7001694620810988</v>
      </c>
      <c r="V14" s="12">
        <f t="shared" si="4"/>
        <v>1.5269171907981822</v>
      </c>
      <c r="W14" s="12">
        <f t="shared" si="5"/>
        <v>1.5307986894006562</v>
      </c>
      <c r="X14" s="12">
        <f t="shared" si="6"/>
        <v>1.5283688116416596</v>
      </c>
      <c r="Y14" s="12">
        <f t="shared" si="7"/>
        <v>1.555561343627538</v>
      </c>
      <c r="Z14" s="12">
        <f t="shared" si="8"/>
        <v>1.5804159551578894</v>
      </c>
      <c r="AA14" s="12">
        <f t="shared" si="9"/>
        <v>1.6544703270170915</v>
      </c>
      <c r="AB14" s="12">
        <f t="shared" si="10"/>
        <v>1.6106199336936049</v>
      </c>
      <c r="AC14" s="12">
        <f t="shared" si="11"/>
        <v>1.575159158238665</v>
      </c>
      <c r="AD14" s="12">
        <f t="shared" si="12"/>
        <v>1.7119529935953479</v>
      </c>
      <c r="AE14" s="12">
        <f t="shared" si="13"/>
        <v>1.5071420309873937</v>
      </c>
      <c r="AF14" s="12">
        <f t="shared" si="14"/>
        <v>1.5662597946804104</v>
      </c>
      <c r="AG14" s="12">
        <f t="shared" si="15"/>
        <v>1.1343680691582487</v>
      </c>
    </row>
    <row r="15" spans="1:33">
      <c r="A15" s="12" t="s">
        <v>44</v>
      </c>
      <c r="B15" s="12">
        <v>1.4999999999999999E-2</v>
      </c>
      <c r="C15" s="12">
        <v>1.7500000000000002E-2</v>
      </c>
      <c r="D15" s="12">
        <v>1.4999999999999999E-2</v>
      </c>
      <c r="E15" s="12">
        <v>1.4999999999999999E-2</v>
      </c>
      <c r="F15" s="12">
        <v>1.4999999999999999E-2</v>
      </c>
      <c r="G15" s="12">
        <v>1.4999999999999999E-2</v>
      </c>
      <c r="H15" s="12">
        <v>2.2499999999999999E-2</v>
      </c>
      <c r="I15" s="12">
        <v>2.2499999999999999E-2</v>
      </c>
      <c r="J15" s="12">
        <v>1.4999999999999999E-2</v>
      </c>
      <c r="K15" s="12">
        <v>1.4999999999999999E-2</v>
      </c>
      <c r="L15" s="12">
        <v>1.7500000000000002E-2</v>
      </c>
      <c r="M15" s="12">
        <v>1.7500000000000002E-2</v>
      </c>
      <c r="N15" s="12">
        <v>1.7500000000000002E-2</v>
      </c>
      <c r="O15" s="12">
        <v>0</v>
      </c>
      <c r="P15" s="12">
        <v>0</v>
      </c>
      <c r="R15" s="12" t="s">
        <v>44</v>
      </c>
      <c r="S15" s="12">
        <f t="shared" si="1"/>
        <v>-1.2097008721536293</v>
      </c>
      <c r="T15" s="12">
        <f t="shared" si="2"/>
        <v>-1.1476685903104011</v>
      </c>
      <c r="U15" s="12">
        <f t="shared" si="3"/>
        <v>-1.1856953485238475</v>
      </c>
      <c r="V15" s="12">
        <f t="shared" si="4"/>
        <v>-1.2060784699971865</v>
      </c>
      <c r="W15" s="12">
        <f t="shared" si="5"/>
        <v>-1.1775682951204107</v>
      </c>
      <c r="X15" s="12">
        <f t="shared" si="6"/>
        <v>-1.1455838748746341</v>
      </c>
      <c r="Y15" s="12">
        <f t="shared" si="7"/>
        <v>-1.0857715449043626</v>
      </c>
      <c r="Z15" s="12">
        <f t="shared" si="8"/>
        <v>-1.0750200477299539</v>
      </c>
      <c r="AA15" s="12">
        <f t="shared" si="9"/>
        <v>-1.0791680371389556</v>
      </c>
      <c r="AB15" s="12">
        <f t="shared" si="10"/>
        <v>-1.0125156334989911</v>
      </c>
      <c r="AC15" s="12">
        <f t="shared" si="11"/>
        <v>-0.97230187683502045</v>
      </c>
      <c r="AD15" s="12">
        <f t="shared" si="12"/>
        <v>-0.99534218453907708</v>
      </c>
      <c r="AE15" s="12">
        <f t="shared" si="13"/>
        <v>-0.96854679598729743</v>
      </c>
      <c r="AF15" s="12">
        <f t="shared" si="14"/>
        <v>-1.0393075245223224</v>
      </c>
      <c r="AG15" s="12">
        <f t="shared" si="15"/>
        <v>-1.0074457677139685</v>
      </c>
    </row>
    <row r="16" spans="1:33">
      <c r="A16" s="12" t="s">
        <v>31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R16" s="12" t="s">
        <v>31</v>
      </c>
      <c r="S16" s="12">
        <f t="shared" si="1"/>
        <v>-1.3001377476083329</v>
      </c>
      <c r="T16" s="12">
        <f t="shared" si="2"/>
        <v>-1.2545806833241078</v>
      </c>
      <c r="U16" s="12">
        <f t="shared" si="3"/>
        <v>-1.2758786238552522</v>
      </c>
      <c r="V16" s="12">
        <f t="shared" si="4"/>
        <v>-1.2910420656695814</v>
      </c>
      <c r="W16" s="12">
        <f t="shared" si="5"/>
        <v>-1.2617662324630345</v>
      </c>
      <c r="X16" s="12">
        <f t="shared" si="6"/>
        <v>-1.2287119376678868</v>
      </c>
      <c r="Y16" s="12">
        <f t="shared" si="7"/>
        <v>-1.2102322569294257</v>
      </c>
      <c r="Z16" s="12">
        <f t="shared" si="8"/>
        <v>-1.2014693812008035</v>
      </c>
      <c r="AA16" s="12">
        <f t="shared" si="9"/>
        <v>-1.1791791968032013</v>
      </c>
      <c r="AB16" s="12">
        <f t="shared" si="10"/>
        <v>-1.115383694957524</v>
      </c>
      <c r="AC16" s="12">
        <f t="shared" si="11"/>
        <v>-1.0952827543903019</v>
      </c>
      <c r="AD16" s="12">
        <f t="shared" si="12"/>
        <v>-1.104256358372071</v>
      </c>
      <c r="AE16" s="12">
        <f t="shared" si="13"/>
        <v>-1.081813605064571</v>
      </c>
      <c r="AF16" s="12">
        <f t="shared" si="14"/>
        <v>-1.0393075245223224</v>
      </c>
      <c r="AG16" s="12">
        <f t="shared" si="15"/>
        <v>-1.0074457677139685</v>
      </c>
    </row>
    <row r="17" spans="1:33">
      <c r="A17" s="12" t="s">
        <v>32</v>
      </c>
      <c r="B17" s="12">
        <v>0.03</v>
      </c>
      <c r="C17" s="12">
        <v>2.5000000000000001E-3</v>
      </c>
      <c r="D17" s="12">
        <v>1.2500000000000001E-2</v>
      </c>
      <c r="E17" s="12">
        <v>1.4999999999999999E-2</v>
      </c>
      <c r="F17" s="12">
        <v>7.4999999999999997E-3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R17" s="12" t="s">
        <v>32</v>
      </c>
      <c r="S17" s="12">
        <f t="shared" si="1"/>
        <v>-1.119263996698926</v>
      </c>
      <c r="T17" s="12">
        <f t="shared" si="2"/>
        <v>-1.2393075271792924</v>
      </c>
      <c r="U17" s="12">
        <f t="shared" si="3"/>
        <v>-1.2007258944124148</v>
      </c>
      <c r="V17" s="12">
        <f t="shared" si="4"/>
        <v>-1.2060784699971865</v>
      </c>
      <c r="W17" s="12">
        <f t="shared" si="5"/>
        <v>-1.2196672637917225</v>
      </c>
      <c r="X17" s="12">
        <f t="shared" si="6"/>
        <v>-1.2287119376678868</v>
      </c>
      <c r="Y17" s="12">
        <f t="shared" si="7"/>
        <v>-1.2102322569294257</v>
      </c>
      <c r="Z17" s="12">
        <f t="shared" si="8"/>
        <v>-1.2014693812008035</v>
      </c>
      <c r="AA17" s="12">
        <f t="shared" si="9"/>
        <v>-1.1791791968032013</v>
      </c>
      <c r="AB17" s="12">
        <f t="shared" si="10"/>
        <v>-1.115383694957524</v>
      </c>
      <c r="AC17" s="12">
        <f t="shared" si="11"/>
        <v>-1.0952827543903019</v>
      </c>
      <c r="AD17" s="12">
        <f t="shared" si="12"/>
        <v>-1.104256358372071</v>
      </c>
      <c r="AE17" s="12">
        <f t="shared" si="13"/>
        <v>-1.081813605064571</v>
      </c>
      <c r="AF17" s="12">
        <f t="shared" si="14"/>
        <v>-1.0393075245223224</v>
      </c>
      <c r="AG17" s="12">
        <f t="shared" si="15"/>
        <v>-1.0074457677139685</v>
      </c>
    </row>
    <row r="18" spans="1:33">
      <c r="A18" s="12" t="s">
        <v>45</v>
      </c>
      <c r="B18" s="12">
        <v>0.24</v>
      </c>
      <c r="C18" s="12">
        <v>0.23250000000000001</v>
      </c>
      <c r="D18" s="12">
        <v>0.23499999999999999</v>
      </c>
      <c r="E18" s="12">
        <v>0.245</v>
      </c>
      <c r="F18" s="12">
        <v>0.2475</v>
      </c>
      <c r="G18" s="12">
        <v>0.2525</v>
      </c>
      <c r="H18" s="12">
        <v>0.2525</v>
      </c>
      <c r="I18" s="12">
        <v>0.25</v>
      </c>
      <c r="J18" s="12">
        <v>0.255</v>
      </c>
      <c r="K18" s="12">
        <v>0.2525</v>
      </c>
      <c r="L18" s="12">
        <v>0.2525</v>
      </c>
      <c r="M18" s="12">
        <v>0.2525</v>
      </c>
      <c r="N18" s="12">
        <v>0.28499999999999998</v>
      </c>
      <c r="O18" s="12">
        <v>0.26250000000000001</v>
      </c>
      <c r="P18" s="12">
        <v>0.24249999999999999</v>
      </c>
      <c r="R18" s="12" t="s">
        <v>45</v>
      </c>
      <c r="S18" s="12">
        <f t="shared" si="1"/>
        <v>0.14685225966692295</v>
      </c>
      <c r="T18" s="12">
        <f t="shared" si="2"/>
        <v>0.16582283814370827</v>
      </c>
      <c r="U18" s="12">
        <f t="shared" si="3"/>
        <v>0.13699268967008607</v>
      </c>
      <c r="V18" s="12">
        <f t="shared" si="4"/>
        <v>9.6696663646201622E-2</v>
      </c>
      <c r="W18" s="12">
        <f t="shared" si="5"/>
        <v>0.12749973369025897</v>
      </c>
      <c r="X18" s="12">
        <f t="shared" si="6"/>
        <v>0.17061045268519962</v>
      </c>
      <c r="Y18" s="12">
        <f t="shared" si="7"/>
        <v>0.18649351135184089</v>
      </c>
      <c r="Z18" s="12">
        <f t="shared" si="8"/>
        <v>0.20352321291974843</v>
      </c>
      <c r="AA18" s="12">
        <f t="shared" si="9"/>
        <v>0.52101051748897453</v>
      </c>
      <c r="AB18" s="12">
        <f t="shared" si="10"/>
        <v>0.61622867292778416</v>
      </c>
      <c r="AC18" s="12">
        <f t="shared" si="11"/>
        <v>0.67915562176447219</v>
      </c>
      <c r="AD18" s="12">
        <f t="shared" si="12"/>
        <v>0.46721957836112959</v>
      </c>
      <c r="AE18" s="12">
        <f t="shared" si="13"/>
        <v>0.76281728562245366</v>
      </c>
      <c r="AF18" s="12">
        <f t="shared" si="14"/>
        <v>0.74882691022465109</v>
      </c>
      <c r="AG18" s="12">
        <f t="shared" si="15"/>
        <v>0.91622036355089298</v>
      </c>
    </row>
    <row r="19" spans="1:33">
      <c r="A19" s="12" t="s">
        <v>12</v>
      </c>
      <c r="B19" s="12">
        <v>0.21</v>
      </c>
      <c r="C19" s="12">
        <v>0.20250000000000001</v>
      </c>
      <c r="D19" s="12">
        <v>0.21</v>
      </c>
      <c r="E19" s="12">
        <v>0.22</v>
      </c>
      <c r="F19" s="12">
        <v>0.2175</v>
      </c>
      <c r="G19" s="12">
        <v>0.215</v>
      </c>
      <c r="H19" s="12">
        <v>0.19750000000000001</v>
      </c>
      <c r="I19" s="12">
        <v>0.1825</v>
      </c>
      <c r="J19" s="12">
        <v>0.14499999999999999</v>
      </c>
      <c r="K19" s="12">
        <v>0.14249999999999999</v>
      </c>
      <c r="L19" s="12">
        <v>0.14249999999999999</v>
      </c>
      <c r="M19" s="12">
        <v>0.1575</v>
      </c>
      <c r="N19" s="12">
        <v>0.14249999999999999</v>
      </c>
      <c r="O19" s="12">
        <v>0.22500000000000001</v>
      </c>
      <c r="P19" s="12">
        <v>0.2</v>
      </c>
      <c r="R19" s="12" t="s">
        <v>12</v>
      </c>
      <c r="S19" s="12">
        <f t="shared" si="1"/>
        <v>-3.4021491242484041E-2</v>
      </c>
      <c r="T19" s="12">
        <f t="shared" si="2"/>
        <v>-1.7455035594074412E-2</v>
      </c>
      <c r="U19" s="12">
        <f t="shared" si="3"/>
        <v>-1.3312769215588187E-2</v>
      </c>
      <c r="V19" s="12">
        <f t="shared" si="4"/>
        <v>-4.4909329141123132E-2</v>
      </c>
      <c r="W19" s="12">
        <f t="shared" si="5"/>
        <v>-4.0896140994988721E-2</v>
      </c>
      <c r="X19" s="12">
        <f t="shared" si="6"/>
        <v>-3.7209704297932064E-2</v>
      </c>
      <c r="Y19" s="12">
        <f t="shared" si="7"/>
        <v>-0.11774378470942509</v>
      </c>
      <c r="Z19" s="12">
        <f t="shared" si="8"/>
        <v>-0.17582478749280062</v>
      </c>
      <c r="AA19" s="12">
        <f t="shared" si="9"/>
        <v>-0.21240465338216016</v>
      </c>
      <c r="AB19" s="12">
        <f t="shared" si="10"/>
        <v>-0.1381371111014591</v>
      </c>
      <c r="AC19" s="12">
        <f t="shared" si="11"/>
        <v>-9.3867037154439364E-2</v>
      </c>
      <c r="AD19" s="12">
        <f t="shared" si="12"/>
        <v>-0.12402879387512411</v>
      </c>
      <c r="AE19" s="12">
        <f t="shared" si="13"/>
        <v>-0.15949815972105866</v>
      </c>
      <c r="AF19" s="12">
        <f t="shared" si="14"/>
        <v>0.49337913383222631</v>
      </c>
      <c r="AG19" s="12">
        <f t="shared" si="15"/>
        <v>0.57908300033952564</v>
      </c>
    </row>
    <row r="20" spans="1:33">
      <c r="A20" s="12" t="s">
        <v>33</v>
      </c>
      <c r="B20" s="12">
        <v>0.17</v>
      </c>
      <c r="C20" s="12">
        <v>0.1825</v>
      </c>
      <c r="D20" s="12">
        <v>0.20499999999999999</v>
      </c>
      <c r="E20" s="12">
        <v>0.2225</v>
      </c>
      <c r="F20" s="12">
        <v>0.215</v>
      </c>
      <c r="G20" s="12">
        <v>0.20749999999999999</v>
      </c>
      <c r="H20" s="12">
        <v>0.21249999999999999</v>
      </c>
      <c r="I20" s="12">
        <v>0.2225</v>
      </c>
      <c r="J20" s="12">
        <v>0.22750000000000001</v>
      </c>
      <c r="K20" s="12">
        <v>0.2175</v>
      </c>
      <c r="L20" s="12">
        <v>0.19</v>
      </c>
      <c r="M20" s="12">
        <v>0.185</v>
      </c>
      <c r="N20" s="12">
        <v>0.18</v>
      </c>
      <c r="O20" s="12">
        <v>0.19</v>
      </c>
      <c r="P20" s="12">
        <v>0.17</v>
      </c>
      <c r="R20" s="12" t="s">
        <v>33</v>
      </c>
      <c r="S20" s="12">
        <f t="shared" si="1"/>
        <v>-0.27518649245502658</v>
      </c>
      <c r="T20" s="12">
        <f t="shared" si="2"/>
        <v>-0.13964028475259632</v>
      </c>
      <c r="U20" s="12">
        <f t="shared" si="3"/>
        <v>-4.3373860992723071E-2</v>
      </c>
      <c r="V20" s="12">
        <f t="shared" si="4"/>
        <v>-3.0748729862390644E-2</v>
      </c>
      <c r="W20" s="12">
        <f t="shared" si="5"/>
        <v>-5.4929130552092705E-2</v>
      </c>
      <c r="X20" s="12">
        <f t="shared" si="6"/>
        <v>-7.8773735694558436E-2</v>
      </c>
      <c r="Y20" s="12">
        <f t="shared" si="7"/>
        <v>-3.4769976692716253E-2</v>
      </c>
      <c r="Z20" s="12">
        <f t="shared" si="8"/>
        <v>4.8974027566487742E-2</v>
      </c>
      <c r="AA20" s="12">
        <f t="shared" si="9"/>
        <v>0.33765672477119091</v>
      </c>
      <c r="AB20" s="12">
        <f t="shared" si="10"/>
        <v>0.37620319619120679</v>
      </c>
      <c r="AC20" s="12">
        <f t="shared" si="11"/>
        <v>0.23993820192418161</v>
      </c>
      <c r="AD20" s="12">
        <f t="shared" si="12"/>
        <v>4.7122050719580894E-2</v>
      </c>
      <c r="AE20" s="12">
        <f t="shared" si="13"/>
        <v>8.3216431158813067E-2</v>
      </c>
      <c r="AF20" s="12">
        <f t="shared" si="14"/>
        <v>0.25496120919929649</v>
      </c>
      <c r="AG20" s="12">
        <f t="shared" si="15"/>
        <v>0.34110368513150152</v>
      </c>
    </row>
    <row r="21" spans="1:33">
      <c r="A21" s="12" t="s">
        <v>14</v>
      </c>
      <c r="B21" s="12">
        <v>0.16750000000000001</v>
      </c>
      <c r="C21" s="12">
        <v>0.1</v>
      </c>
      <c r="D21" s="12">
        <v>0.105</v>
      </c>
      <c r="E21" s="12">
        <v>0.19500000000000001</v>
      </c>
      <c r="F21" s="12">
        <v>0.16</v>
      </c>
      <c r="G21" s="12">
        <v>0.125</v>
      </c>
      <c r="H21" s="12">
        <v>0.1575</v>
      </c>
      <c r="I21" s="12">
        <v>0.19</v>
      </c>
      <c r="J21" s="12">
        <v>0.1575</v>
      </c>
      <c r="K21" s="12">
        <v>9.7500000000000003E-2</v>
      </c>
      <c r="L21" s="12">
        <v>0.11</v>
      </c>
      <c r="M21" s="12">
        <v>9.7500000000000003E-2</v>
      </c>
      <c r="N21" s="12">
        <v>4.7500000000000001E-2</v>
      </c>
      <c r="O21" s="12">
        <v>3.5000000000000003E-2</v>
      </c>
      <c r="P21" s="12">
        <v>7.0000000000000007E-2</v>
      </c>
      <c r="R21" s="12" t="s">
        <v>14</v>
      </c>
      <c r="S21" s="12">
        <f t="shared" si="1"/>
        <v>-0.29025930503081049</v>
      </c>
      <c r="T21" s="12">
        <f t="shared" si="2"/>
        <v>-0.64365443753149865</v>
      </c>
      <c r="U21" s="12">
        <f t="shared" si="3"/>
        <v>-0.64459569653542015</v>
      </c>
      <c r="V21" s="12">
        <f t="shared" si="4"/>
        <v>-0.18651532192844789</v>
      </c>
      <c r="W21" s="12">
        <f t="shared" si="5"/>
        <v>-0.36365490080838014</v>
      </c>
      <c r="X21" s="12">
        <f t="shared" si="6"/>
        <v>-0.53597808105744804</v>
      </c>
      <c r="Y21" s="12">
        <f t="shared" si="7"/>
        <v>-0.33900727275398224</v>
      </c>
      <c r="Z21" s="12">
        <f t="shared" si="8"/>
        <v>-0.13367500966918403</v>
      </c>
      <c r="AA21" s="12">
        <f t="shared" si="9"/>
        <v>-0.12906202032862207</v>
      </c>
      <c r="AB21" s="12">
        <f t="shared" si="10"/>
        <v>-0.44674129547705849</v>
      </c>
      <c r="AC21" s="12">
        <f t="shared" si="11"/>
        <v>-0.3222600954713904</v>
      </c>
      <c r="AD21" s="12">
        <f t="shared" si="12"/>
        <v>-0.49744881844538957</v>
      </c>
      <c r="AE21" s="12">
        <f t="shared" si="13"/>
        <v>-0.77437512328340019</v>
      </c>
      <c r="AF21" s="12">
        <f t="shared" si="14"/>
        <v>-0.80088959988939257</v>
      </c>
      <c r="AG21" s="12">
        <f t="shared" si="15"/>
        <v>-0.45216069889524557</v>
      </c>
    </row>
    <row r="22" spans="1:33">
      <c r="A22" s="12" t="s">
        <v>16</v>
      </c>
      <c r="B22" s="12">
        <v>0.495</v>
      </c>
      <c r="C22" s="12">
        <v>0.45</v>
      </c>
      <c r="D22" s="12">
        <v>0.34749999999999998</v>
      </c>
      <c r="E22" s="12">
        <v>0.255</v>
      </c>
      <c r="F22" s="12">
        <v>0.26250000000000001</v>
      </c>
      <c r="G22" s="12">
        <v>0.27250000000000002</v>
      </c>
      <c r="H22" s="12">
        <v>0.27250000000000002</v>
      </c>
      <c r="I22" s="12">
        <v>0.25750000000000001</v>
      </c>
      <c r="J22" s="12">
        <v>0.22750000000000001</v>
      </c>
      <c r="K22" s="12">
        <v>0.22500000000000001</v>
      </c>
      <c r="L22" s="12">
        <v>0.1225</v>
      </c>
      <c r="M22" s="12">
        <v>0.24249999999999999</v>
      </c>
      <c r="N22" s="12">
        <v>0.24249999999999999</v>
      </c>
      <c r="O22" s="12">
        <v>0.24</v>
      </c>
      <c r="P22" s="12">
        <v>9.5000000000000001E-2</v>
      </c>
      <c r="R22" s="12" t="s">
        <v>16</v>
      </c>
      <c r="S22" s="12">
        <f t="shared" si="1"/>
        <v>1.6842791423968824</v>
      </c>
      <c r="T22" s="12">
        <f t="shared" si="2"/>
        <v>1.4945874227426328</v>
      </c>
      <c r="U22" s="12">
        <f t="shared" si="3"/>
        <v>0.81336725465562032</v>
      </c>
      <c r="V22" s="12">
        <f t="shared" si="4"/>
        <v>0.1533390607611316</v>
      </c>
      <c r="W22" s="12">
        <f t="shared" si="5"/>
        <v>0.21169767103288289</v>
      </c>
      <c r="X22" s="12">
        <f t="shared" si="6"/>
        <v>0.28144786974286989</v>
      </c>
      <c r="Y22" s="12">
        <f t="shared" si="7"/>
        <v>0.29712525537411955</v>
      </c>
      <c r="Z22" s="12">
        <f t="shared" si="8"/>
        <v>0.24567299074336502</v>
      </c>
      <c r="AA22" s="12">
        <f t="shared" si="9"/>
        <v>0.33765672477119091</v>
      </c>
      <c r="AB22" s="12">
        <f t="shared" si="10"/>
        <v>0.4276372269204734</v>
      </c>
      <c r="AC22" s="12">
        <f t="shared" si="11"/>
        <v>-0.23441661150333229</v>
      </c>
      <c r="AD22" s="12">
        <f t="shared" si="12"/>
        <v>0.40498290759941863</v>
      </c>
      <c r="AE22" s="12">
        <f t="shared" si="13"/>
        <v>0.48774074929193256</v>
      </c>
      <c r="AF22" s="12">
        <f t="shared" si="14"/>
        <v>0.59555824438919613</v>
      </c>
      <c r="AG22" s="12">
        <f t="shared" si="15"/>
        <v>-0.25384460288855887</v>
      </c>
    </row>
    <row r="23" spans="1:33">
      <c r="A23" s="12" t="s">
        <v>35</v>
      </c>
      <c r="B23" s="12">
        <v>0.2175</v>
      </c>
      <c r="C23" s="12">
        <v>0.17</v>
      </c>
      <c r="D23" s="12">
        <v>0.215</v>
      </c>
      <c r="E23" s="12">
        <v>0.215</v>
      </c>
      <c r="F23" s="12">
        <v>0.21249999999999999</v>
      </c>
      <c r="G23" s="12">
        <v>0.21</v>
      </c>
      <c r="H23" s="12">
        <v>0.19</v>
      </c>
      <c r="I23" s="12">
        <v>0.19750000000000001</v>
      </c>
      <c r="J23" s="12">
        <v>0.17749999999999999</v>
      </c>
      <c r="K23" s="12">
        <v>0.16250000000000001</v>
      </c>
      <c r="L23" s="12">
        <v>0.155</v>
      </c>
      <c r="M23" s="12">
        <v>0.16</v>
      </c>
      <c r="N23" s="12">
        <v>0.16500000000000001</v>
      </c>
      <c r="O23" s="12">
        <v>0.17</v>
      </c>
      <c r="P23" s="12">
        <v>0.17249999999999999</v>
      </c>
      <c r="R23" s="12" t="s">
        <v>35</v>
      </c>
      <c r="S23" s="12">
        <f t="shared" si="1"/>
        <v>1.1196946484867751E-2</v>
      </c>
      <c r="T23" s="12">
        <f t="shared" si="2"/>
        <v>-0.21600606547667234</v>
      </c>
      <c r="U23" s="12">
        <f t="shared" si="3"/>
        <v>1.6748322561546698E-2</v>
      </c>
      <c r="V23" s="12">
        <f t="shared" si="4"/>
        <v>-7.3230527698588121E-2</v>
      </c>
      <c r="W23" s="12">
        <f t="shared" si="5"/>
        <v>-6.8962120109196695E-2</v>
      </c>
      <c r="X23" s="12">
        <f t="shared" si="6"/>
        <v>-6.4919058562349641E-2</v>
      </c>
      <c r="Y23" s="12">
        <f t="shared" si="7"/>
        <v>-0.15923068871777957</v>
      </c>
      <c r="Z23" s="12">
        <f t="shared" si="8"/>
        <v>-9.152523184556742E-2</v>
      </c>
      <c r="AA23" s="12">
        <f t="shared" si="9"/>
        <v>4.2861925570387054E-3</v>
      </c>
      <c r="AB23" s="12">
        <f t="shared" si="10"/>
        <v>-9.7969582341476567E-4</v>
      </c>
      <c r="AC23" s="12">
        <f t="shared" si="11"/>
        <v>-6.0235531863811614E-3</v>
      </c>
      <c r="AD23" s="12">
        <f t="shared" si="12"/>
        <v>-0.10846962618469637</v>
      </c>
      <c r="AE23" s="12">
        <f t="shared" si="13"/>
        <v>-1.3869405193135512E-2</v>
      </c>
      <c r="AF23" s="12">
        <f t="shared" si="14"/>
        <v>0.11872239512333668</v>
      </c>
      <c r="AG23" s="12">
        <f t="shared" si="15"/>
        <v>0.36093529473217001</v>
      </c>
    </row>
    <row r="24" spans="1:33">
      <c r="A24" s="12" t="s">
        <v>19</v>
      </c>
      <c r="B24" s="12">
        <v>0.44</v>
      </c>
      <c r="C24" s="12">
        <v>0.39750000000000002</v>
      </c>
      <c r="D24" s="12">
        <v>0.4</v>
      </c>
      <c r="E24" s="12">
        <v>0.45</v>
      </c>
      <c r="F24" s="12">
        <v>0.435</v>
      </c>
      <c r="G24" s="12">
        <v>0.41749999999999998</v>
      </c>
      <c r="H24" s="12">
        <v>0.41</v>
      </c>
      <c r="I24" s="12">
        <v>0.38500000000000001</v>
      </c>
      <c r="J24" s="12">
        <v>0.34250000000000003</v>
      </c>
      <c r="K24" s="12">
        <v>0.28999999999999998</v>
      </c>
      <c r="L24" s="12">
        <v>0.32</v>
      </c>
      <c r="M24" s="12">
        <v>0.34250000000000003</v>
      </c>
      <c r="N24" s="12">
        <v>0.33250000000000002</v>
      </c>
      <c r="O24" s="12">
        <v>0.22750000000000001</v>
      </c>
      <c r="P24" s="12">
        <v>0.21</v>
      </c>
      <c r="R24" s="12" t="s">
        <v>19</v>
      </c>
      <c r="S24" s="12">
        <f t="shared" si="1"/>
        <v>1.3526772657296362</v>
      </c>
      <c r="T24" s="12">
        <f t="shared" si="2"/>
        <v>1.1738511437015131</v>
      </c>
      <c r="U24" s="12">
        <f t="shared" si="3"/>
        <v>1.1290087183155366</v>
      </c>
      <c r="V24" s="12">
        <f t="shared" si="4"/>
        <v>1.257865804502265</v>
      </c>
      <c r="W24" s="12">
        <f t="shared" si="5"/>
        <v>1.1799739504730571</v>
      </c>
      <c r="X24" s="12">
        <f t="shared" si="6"/>
        <v>1.0850191434109788</v>
      </c>
      <c r="Y24" s="12">
        <f t="shared" si="7"/>
        <v>1.0577184955272843</v>
      </c>
      <c r="Z24" s="12">
        <f t="shared" si="8"/>
        <v>0.96221921374484654</v>
      </c>
      <c r="AA24" s="12">
        <f t="shared" si="9"/>
        <v>1.1044089488637407</v>
      </c>
      <c r="AB24" s="12">
        <f t="shared" si="10"/>
        <v>0.87339882657411694</v>
      </c>
      <c r="AC24" s="12">
        <f t="shared" si="11"/>
        <v>1.153510435191986</v>
      </c>
      <c r="AD24" s="12">
        <f t="shared" si="12"/>
        <v>1.027349615216528</v>
      </c>
      <c r="AE24" s="12">
        <f t="shared" si="13"/>
        <v>1.0702557674036248</v>
      </c>
      <c r="AF24" s="12">
        <f t="shared" si="14"/>
        <v>0.51040898559172132</v>
      </c>
      <c r="AG24" s="12">
        <f t="shared" si="15"/>
        <v>0.65840943874220026</v>
      </c>
    </row>
    <row r="25" spans="1:33">
      <c r="A25" s="12" t="s">
        <v>36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R25" s="12" t="s">
        <v>36</v>
      </c>
      <c r="S25" s="12">
        <f t="shared" si="1"/>
        <v>-1.3001377476083329</v>
      </c>
      <c r="T25" s="12">
        <f t="shared" si="2"/>
        <v>-1.2545806833241078</v>
      </c>
      <c r="U25" s="12">
        <f t="shared" si="3"/>
        <v>-1.2758786238552522</v>
      </c>
      <c r="V25" s="12">
        <f t="shared" si="4"/>
        <v>-1.2910420656695814</v>
      </c>
      <c r="W25" s="12">
        <f t="shared" si="5"/>
        <v>-1.2617662324630345</v>
      </c>
      <c r="X25" s="12">
        <f t="shared" si="6"/>
        <v>-1.2287119376678868</v>
      </c>
      <c r="Y25" s="12">
        <f t="shared" si="7"/>
        <v>-1.2102322569294257</v>
      </c>
      <c r="Z25" s="12">
        <f t="shared" si="8"/>
        <v>-1.2014693812008035</v>
      </c>
      <c r="AA25" s="12">
        <f t="shared" si="9"/>
        <v>-1.1791791968032013</v>
      </c>
      <c r="AB25" s="12">
        <f t="shared" si="10"/>
        <v>-1.115383694957524</v>
      </c>
      <c r="AC25" s="12">
        <f t="shared" si="11"/>
        <v>-1.0952827543903019</v>
      </c>
      <c r="AD25" s="12">
        <f t="shared" si="12"/>
        <v>-1.104256358372071</v>
      </c>
      <c r="AE25" s="12">
        <f t="shared" si="13"/>
        <v>-1.081813605064571</v>
      </c>
      <c r="AF25" s="12">
        <f t="shared" si="14"/>
        <v>-1.0393075245223224</v>
      </c>
      <c r="AG25" s="12">
        <f t="shared" si="15"/>
        <v>-1.0074457677139685</v>
      </c>
    </row>
    <row r="26" spans="1:33">
      <c r="A26" s="12" t="s">
        <v>37</v>
      </c>
      <c r="B26" s="12">
        <v>7.4999999999999997E-3</v>
      </c>
      <c r="C26" s="12">
        <v>7.4999999999999997E-3</v>
      </c>
      <c r="D26" s="12">
        <v>0</v>
      </c>
      <c r="E26" s="12">
        <v>0</v>
      </c>
      <c r="F26" s="12">
        <v>2.5000000000000001E-3</v>
      </c>
      <c r="G26" s="12">
        <v>2.5000000000000001E-3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R26" s="12" t="s">
        <v>37</v>
      </c>
      <c r="S26" s="12">
        <f t="shared" si="1"/>
        <v>-1.2549193098809812</v>
      </c>
      <c r="T26" s="12">
        <f t="shared" si="2"/>
        <v>-1.208761214889662</v>
      </c>
      <c r="U26" s="12">
        <f t="shared" si="3"/>
        <v>-1.2758786238552522</v>
      </c>
      <c r="V26" s="12">
        <f t="shared" si="4"/>
        <v>-1.2910420656695814</v>
      </c>
      <c r="W26" s="12">
        <f t="shared" si="5"/>
        <v>-1.2477332429059305</v>
      </c>
      <c r="X26" s="12">
        <f t="shared" si="6"/>
        <v>-1.214857260535678</v>
      </c>
      <c r="Y26" s="12">
        <f t="shared" si="7"/>
        <v>-1.2102322569294257</v>
      </c>
      <c r="Z26" s="12">
        <f t="shared" si="8"/>
        <v>-1.2014693812008035</v>
      </c>
      <c r="AA26" s="12">
        <f t="shared" si="9"/>
        <v>-1.1791791968032013</v>
      </c>
      <c r="AB26" s="12">
        <f t="shared" si="10"/>
        <v>-1.115383694957524</v>
      </c>
      <c r="AC26" s="12">
        <f t="shared" si="11"/>
        <v>-1.0952827543903019</v>
      </c>
      <c r="AD26" s="12">
        <f t="shared" si="12"/>
        <v>-1.104256358372071</v>
      </c>
      <c r="AE26" s="12">
        <f t="shared" si="13"/>
        <v>-1.081813605064571</v>
      </c>
      <c r="AF26" s="12">
        <f t="shared" si="14"/>
        <v>-1.0393075245223224</v>
      </c>
      <c r="AG26" s="12">
        <f t="shared" si="15"/>
        <v>-1.0074457677139685</v>
      </c>
    </row>
    <row r="27" spans="1:33">
      <c r="A27" s="12" t="s">
        <v>21</v>
      </c>
      <c r="B27" s="12">
        <v>0.45</v>
      </c>
      <c r="C27" s="12">
        <v>0.44750000000000001</v>
      </c>
      <c r="D27" s="12">
        <v>0.47</v>
      </c>
      <c r="E27" s="12">
        <v>0.51500000000000001</v>
      </c>
      <c r="F27" s="12">
        <v>0.5</v>
      </c>
      <c r="G27" s="12">
        <v>0.48</v>
      </c>
      <c r="H27" s="12">
        <v>0.47249999999999998</v>
      </c>
      <c r="I27" s="12">
        <v>0.47249999999999998</v>
      </c>
      <c r="J27" s="12">
        <v>0.38</v>
      </c>
      <c r="K27" s="12">
        <v>0.36499999999999999</v>
      </c>
      <c r="L27" s="12">
        <v>0.36</v>
      </c>
      <c r="M27" s="12">
        <v>0.41749999999999998</v>
      </c>
      <c r="N27" s="12">
        <v>0.38250000000000001</v>
      </c>
      <c r="O27" s="12">
        <v>0.32500000000000001</v>
      </c>
      <c r="P27" s="12">
        <v>0.29249999999999998</v>
      </c>
      <c r="R27" s="12" t="s">
        <v>21</v>
      </c>
      <c r="S27" s="12">
        <f t="shared" si="1"/>
        <v>1.4129685160327721</v>
      </c>
      <c r="T27" s="12">
        <f t="shared" si="2"/>
        <v>1.4793142665978176</v>
      </c>
      <c r="U27" s="12">
        <f t="shared" si="3"/>
        <v>1.5498640031954243</v>
      </c>
      <c r="V27" s="12">
        <f t="shared" si="4"/>
        <v>1.6260413857493092</v>
      </c>
      <c r="W27" s="12">
        <f t="shared" si="5"/>
        <v>1.5448316789577605</v>
      </c>
      <c r="X27" s="12">
        <f t="shared" si="6"/>
        <v>1.4313860717161981</v>
      </c>
      <c r="Y27" s="12">
        <f t="shared" si="7"/>
        <v>1.4034426955969048</v>
      </c>
      <c r="Z27" s="12">
        <f t="shared" si="8"/>
        <v>1.4539666216870395</v>
      </c>
      <c r="AA27" s="12">
        <f t="shared" si="9"/>
        <v>1.3544368480243547</v>
      </c>
      <c r="AB27" s="12">
        <f t="shared" si="10"/>
        <v>1.3877391338667828</v>
      </c>
      <c r="AC27" s="12">
        <f t="shared" si="11"/>
        <v>1.4346095838897719</v>
      </c>
      <c r="AD27" s="12">
        <f t="shared" si="12"/>
        <v>1.4941246459293596</v>
      </c>
      <c r="AE27" s="12">
        <f t="shared" si="13"/>
        <v>1.3938752219101203</v>
      </c>
      <c r="AF27" s="12">
        <f t="shared" si="14"/>
        <v>1.1745732042120258</v>
      </c>
      <c r="AG27" s="12">
        <f t="shared" si="15"/>
        <v>1.3128525555642665</v>
      </c>
    </row>
    <row r="28" spans="1:33">
      <c r="A28" s="12" t="s">
        <v>38</v>
      </c>
      <c r="B28" s="12">
        <v>0.12</v>
      </c>
      <c r="C28" s="12">
        <v>0.09</v>
      </c>
      <c r="D28" s="12">
        <v>7.7499999999999999E-2</v>
      </c>
      <c r="E28" s="12">
        <v>8.2500000000000004E-2</v>
      </c>
      <c r="F28" s="12">
        <v>7.7499999999999999E-2</v>
      </c>
      <c r="G28" s="12">
        <v>7.4999999999999997E-2</v>
      </c>
      <c r="H28" s="12">
        <v>5.5E-2</v>
      </c>
      <c r="I28" s="12">
        <v>3.5000000000000003E-2</v>
      </c>
      <c r="J28" s="12">
        <v>1.4999999999999999E-2</v>
      </c>
      <c r="K28" s="12">
        <v>7.4999999999999997E-3</v>
      </c>
      <c r="L28" s="12">
        <v>7.4999999999999997E-3</v>
      </c>
      <c r="M28" s="12">
        <v>7.4999999999999997E-3</v>
      </c>
      <c r="N28" s="12">
        <v>7.4999999999999997E-3</v>
      </c>
      <c r="O28" s="12">
        <v>0</v>
      </c>
      <c r="P28" s="12">
        <v>0</v>
      </c>
      <c r="R28" s="12" t="s">
        <v>38</v>
      </c>
      <c r="S28" s="12">
        <f t="shared" si="1"/>
        <v>-0.57664274397070503</v>
      </c>
      <c r="T28" s="12">
        <f t="shared" si="2"/>
        <v>-0.70474706211075966</v>
      </c>
      <c r="U28" s="12">
        <f t="shared" si="3"/>
        <v>-0.80993170130966174</v>
      </c>
      <c r="V28" s="12">
        <f t="shared" si="4"/>
        <v>-0.82374228947140948</v>
      </c>
      <c r="W28" s="12">
        <f t="shared" si="5"/>
        <v>-0.82674355619281137</v>
      </c>
      <c r="X28" s="12">
        <f t="shared" si="6"/>
        <v>-0.81307162370162345</v>
      </c>
      <c r="Y28" s="12">
        <f t="shared" si="7"/>
        <v>-0.90599496086815978</v>
      </c>
      <c r="Z28" s="12">
        <f t="shared" si="8"/>
        <v>-1.0047704180239263</v>
      </c>
      <c r="AA28" s="12">
        <f t="shared" si="9"/>
        <v>-1.0791680371389556</v>
      </c>
      <c r="AB28" s="12">
        <f t="shared" si="10"/>
        <v>-1.0639496642282575</v>
      </c>
      <c r="AC28" s="12">
        <f t="shared" si="11"/>
        <v>-1.0425766640094669</v>
      </c>
      <c r="AD28" s="12">
        <f t="shared" si="12"/>
        <v>-1.0575788553007879</v>
      </c>
      <c r="AE28" s="12">
        <f t="shared" si="13"/>
        <v>-1.0332706868885966</v>
      </c>
      <c r="AF28" s="12">
        <f t="shared" si="14"/>
        <v>-1.0393075245223224</v>
      </c>
      <c r="AG28" s="12">
        <f t="shared" si="15"/>
        <v>-1.0074457677139685</v>
      </c>
    </row>
    <row r="29" spans="1:33">
      <c r="A29" s="12" t="s">
        <v>24</v>
      </c>
      <c r="B29" s="12">
        <v>0.43</v>
      </c>
      <c r="C29" s="12">
        <v>0.42249999999999999</v>
      </c>
      <c r="D29" s="12">
        <v>0.40749999999999997</v>
      </c>
      <c r="E29" s="12">
        <v>0.44</v>
      </c>
      <c r="F29" s="12">
        <v>0.435</v>
      </c>
      <c r="G29" s="12">
        <v>0.4325</v>
      </c>
      <c r="H29" s="12">
        <v>0.44500000000000001</v>
      </c>
      <c r="I29" s="12">
        <v>0.4425</v>
      </c>
      <c r="J29" s="12">
        <v>0.35749999999999998</v>
      </c>
      <c r="K29" s="12">
        <v>0.33250000000000002</v>
      </c>
      <c r="L29" s="12">
        <v>0.33750000000000002</v>
      </c>
      <c r="M29" s="12">
        <v>0.38750000000000001</v>
      </c>
      <c r="N29" s="12">
        <v>0.38750000000000001</v>
      </c>
      <c r="O29" s="12">
        <v>0.34499999999999997</v>
      </c>
      <c r="P29" s="12">
        <v>0.24249999999999999</v>
      </c>
      <c r="R29" s="12" t="s">
        <v>24</v>
      </c>
      <c r="S29" s="12">
        <f t="shared" si="1"/>
        <v>1.2923860154265006</v>
      </c>
      <c r="T29" s="12">
        <f t="shared" si="2"/>
        <v>1.3265827051496653</v>
      </c>
      <c r="U29" s="12">
        <f t="shared" si="3"/>
        <v>1.1741003559812386</v>
      </c>
      <c r="V29" s="12">
        <f t="shared" si="4"/>
        <v>1.2012234073873349</v>
      </c>
      <c r="W29" s="12">
        <f t="shared" si="5"/>
        <v>1.1799739504730571</v>
      </c>
      <c r="X29" s="12">
        <f t="shared" si="6"/>
        <v>1.1681472062042315</v>
      </c>
      <c r="Y29" s="12">
        <f t="shared" si="7"/>
        <v>1.2513240475662719</v>
      </c>
      <c r="Z29" s="12">
        <f t="shared" si="8"/>
        <v>1.2853675103925735</v>
      </c>
      <c r="AA29" s="12">
        <f t="shared" si="9"/>
        <v>1.2044201085279862</v>
      </c>
      <c r="AB29" s="12">
        <f t="shared" si="10"/>
        <v>1.1648583340399612</v>
      </c>
      <c r="AC29" s="12">
        <f t="shared" si="11"/>
        <v>1.2764913127472677</v>
      </c>
      <c r="AD29" s="12">
        <f t="shared" si="12"/>
        <v>1.3074146336442269</v>
      </c>
      <c r="AE29" s="12">
        <f t="shared" si="13"/>
        <v>1.4262371673607699</v>
      </c>
      <c r="AF29" s="12">
        <f t="shared" si="14"/>
        <v>1.3108120182879854</v>
      </c>
      <c r="AG29" s="12">
        <f t="shared" si="15"/>
        <v>0.91622036355089298</v>
      </c>
    </row>
    <row r="30" spans="1:33">
      <c r="A30" s="12" t="s">
        <v>23</v>
      </c>
      <c r="B30" s="12">
        <v>0.4325</v>
      </c>
      <c r="C30" s="12">
        <v>0.39250000000000002</v>
      </c>
      <c r="D30" s="12">
        <v>0.44750000000000001</v>
      </c>
      <c r="E30" s="12">
        <v>0.45</v>
      </c>
      <c r="F30" s="12">
        <v>0.45750000000000002</v>
      </c>
      <c r="G30" s="12">
        <v>0.46250000000000002</v>
      </c>
      <c r="H30" s="12">
        <v>0.46750000000000003</v>
      </c>
      <c r="I30" s="12">
        <v>0.45250000000000001</v>
      </c>
      <c r="J30" s="12">
        <v>0.2525</v>
      </c>
      <c r="K30" s="12">
        <v>0.25750000000000001</v>
      </c>
      <c r="L30" s="12">
        <v>0.26</v>
      </c>
      <c r="M30" s="12">
        <v>0.34749999999999998</v>
      </c>
      <c r="N30" s="12">
        <v>0.29499999999999998</v>
      </c>
      <c r="O30" s="12">
        <v>0.27</v>
      </c>
      <c r="P30" s="12">
        <v>0.19750000000000001</v>
      </c>
      <c r="R30" s="12" t="s">
        <v>23</v>
      </c>
      <c r="S30" s="12">
        <f t="shared" si="1"/>
        <v>1.3074588280022845</v>
      </c>
      <c r="T30" s="12">
        <f t="shared" si="2"/>
        <v>1.1433048314118828</v>
      </c>
      <c r="U30" s="12">
        <f t="shared" si="3"/>
        <v>1.4145890901983176</v>
      </c>
      <c r="V30" s="12">
        <f t="shared" si="4"/>
        <v>1.257865804502265</v>
      </c>
      <c r="W30" s="12">
        <f t="shared" si="5"/>
        <v>1.3062708564869929</v>
      </c>
      <c r="X30" s="12">
        <f t="shared" si="6"/>
        <v>1.3344033317907369</v>
      </c>
      <c r="Y30" s="12">
        <f t="shared" si="7"/>
        <v>1.3757847595913355</v>
      </c>
      <c r="Z30" s="12">
        <f t="shared" si="8"/>
        <v>1.3415672141573955</v>
      </c>
      <c r="AA30" s="12">
        <f t="shared" si="9"/>
        <v>0.50434199087826692</v>
      </c>
      <c r="AB30" s="12">
        <f t="shared" si="10"/>
        <v>0.65051802674729531</v>
      </c>
      <c r="AC30" s="12">
        <f t="shared" si="11"/>
        <v>0.73186171214530715</v>
      </c>
      <c r="AD30" s="12">
        <f t="shared" si="12"/>
        <v>1.0584679505973831</v>
      </c>
      <c r="AE30" s="12">
        <f t="shared" si="13"/>
        <v>0.82754117652375281</v>
      </c>
      <c r="AF30" s="12">
        <f t="shared" si="14"/>
        <v>0.79991646550313611</v>
      </c>
      <c r="AG30" s="12">
        <f t="shared" si="15"/>
        <v>0.55925139073885699</v>
      </c>
    </row>
    <row r="31" spans="1:33">
      <c r="A31" s="12" t="s">
        <v>160</v>
      </c>
      <c r="B31" s="12">
        <v>0.48249999999999998</v>
      </c>
      <c r="C31" s="12">
        <v>0.495</v>
      </c>
      <c r="D31" s="12">
        <v>0.51749999999999996</v>
      </c>
      <c r="E31" s="12">
        <v>0.54749999999999999</v>
      </c>
      <c r="F31" s="12">
        <v>0.5575</v>
      </c>
      <c r="G31" s="12">
        <v>0.57250000000000001</v>
      </c>
      <c r="H31" s="12">
        <v>0.5675</v>
      </c>
      <c r="I31" s="12">
        <v>0.58250000000000002</v>
      </c>
      <c r="J31" s="12">
        <v>0.57250000000000001</v>
      </c>
      <c r="K31" s="12">
        <v>0.5575</v>
      </c>
      <c r="L31" s="12">
        <v>0.51749999999999996</v>
      </c>
      <c r="M31" s="12">
        <v>0.505</v>
      </c>
      <c r="N31" s="12">
        <v>0.49249999999999999</v>
      </c>
      <c r="O31" s="12">
        <v>0.48749999999999999</v>
      </c>
      <c r="P31" s="12">
        <v>0.48499999999999999</v>
      </c>
      <c r="R31" s="12" t="s">
        <v>160</v>
      </c>
      <c r="S31" s="12">
        <f t="shared" si="1"/>
        <v>1.6089150795179628</v>
      </c>
      <c r="T31" s="12">
        <f t="shared" si="2"/>
        <v>1.7695042333493067</v>
      </c>
      <c r="U31" s="12">
        <f t="shared" si="3"/>
        <v>1.8354443750782055</v>
      </c>
      <c r="V31" s="12">
        <f t="shared" si="4"/>
        <v>1.8101291763728313</v>
      </c>
      <c r="W31" s="12">
        <f t="shared" si="5"/>
        <v>1.8675904387711519</v>
      </c>
      <c r="X31" s="12">
        <f t="shared" si="6"/>
        <v>1.944009125607923</v>
      </c>
      <c r="Y31" s="12">
        <f t="shared" si="7"/>
        <v>1.9289434797027281</v>
      </c>
      <c r="Z31" s="12">
        <f t="shared" si="8"/>
        <v>2.0721633631000826</v>
      </c>
      <c r="AA31" s="12">
        <f t="shared" si="9"/>
        <v>2.6379133970488402</v>
      </c>
      <c r="AB31" s="12">
        <f t="shared" si="10"/>
        <v>2.7078792559179581</v>
      </c>
      <c r="AC31" s="12">
        <f t="shared" si="11"/>
        <v>2.541437481887304</v>
      </c>
      <c r="AD31" s="12">
        <f t="shared" si="12"/>
        <v>2.03869551509433</v>
      </c>
      <c r="AE31" s="12">
        <f t="shared" si="13"/>
        <v>2.1058380218244106</v>
      </c>
      <c r="AF31" s="12">
        <f t="shared" si="14"/>
        <v>2.2815135685791996</v>
      </c>
      <c r="AG31" s="12">
        <f t="shared" si="15"/>
        <v>2.8398864948157545</v>
      </c>
    </row>
    <row r="32" spans="1:33">
      <c r="A32" s="12" t="s">
        <v>10</v>
      </c>
      <c r="B32" s="12">
        <v>0.14249999999999999</v>
      </c>
      <c r="C32" s="12">
        <v>0.11749999999999999</v>
      </c>
      <c r="D32" s="12">
        <v>0.11749999999999999</v>
      </c>
      <c r="E32" s="12">
        <v>0.105</v>
      </c>
      <c r="F32" s="12">
        <v>9.7500000000000003E-2</v>
      </c>
      <c r="G32" s="12">
        <v>0.09</v>
      </c>
      <c r="H32" s="12">
        <v>7.0000000000000007E-2</v>
      </c>
      <c r="I32" s="12">
        <v>4.7500000000000001E-2</v>
      </c>
      <c r="J32" s="12">
        <v>0.03</v>
      </c>
      <c r="K32" s="12">
        <v>0.03</v>
      </c>
      <c r="L32" s="12">
        <v>0.03</v>
      </c>
      <c r="M32" s="12">
        <v>2.5000000000000001E-2</v>
      </c>
      <c r="N32" s="12">
        <v>2.2499999999999999E-2</v>
      </c>
      <c r="O32" s="12">
        <v>5.0000000000000001E-3</v>
      </c>
      <c r="P32" s="12">
        <v>5.0000000000000001E-3</v>
      </c>
      <c r="R32" s="12" t="s">
        <v>10</v>
      </c>
      <c r="S32" s="12">
        <f t="shared" si="1"/>
        <v>-0.44098743078864983</v>
      </c>
      <c r="T32" s="12">
        <f t="shared" si="2"/>
        <v>-0.53674234451779212</v>
      </c>
      <c r="U32" s="12">
        <f t="shared" si="3"/>
        <v>-0.56944296709258302</v>
      </c>
      <c r="V32" s="12">
        <f t="shared" si="4"/>
        <v>-0.69629689596281719</v>
      </c>
      <c r="W32" s="12">
        <f t="shared" si="5"/>
        <v>-0.7144796397359795</v>
      </c>
      <c r="X32" s="12">
        <f t="shared" si="6"/>
        <v>-0.72994356090837087</v>
      </c>
      <c r="Y32" s="12">
        <f t="shared" si="7"/>
        <v>-0.82302115285145083</v>
      </c>
      <c r="Z32" s="12">
        <f t="shared" si="8"/>
        <v>-0.93452078831789864</v>
      </c>
      <c r="AA32" s="12">
        <f t="shared" si="9"/>
        <v>-0.97915687747470992</v>
      </c>
      <c r="AB32" s="12">
        <f t="shared" si="10"/>
        <v>-0.90964757204045776</v>
      </c>
      <c r="AC32" s="12">
        <f t="shared" si="11"/>
        <v>-0.88445839286696237</v>
      </c>
      <c r="AD32" s="12">
        <f t="shared" si="12"/>
        <v>-0.94866468146779381</v>
      </c>
      <c r="AE32" s="12">
        <f t="shared" si="13"/>
        <v>-0.93618485053664802</v>
      </c>
      <c r="AF32" s="12">
        <f t="shared" si="14"/>
        <v>-1.0052478210033324</v>
      </c>
      <c r="AG32" s="12">
        <f t="shared" si="15"/>
        <v>-0.96778254851263124</v>
      </c>
    </row>
    <row r="33" spans="1:33">
      <c r="A33" s="12" t="s">
        <v>26</v>
      </c>
      <c r="B33" s="12">
        <v>3.2500000000000001E-2</v>
      </c>
      <c r="C33" s="12">
        <v>3.2500000000000001E-2</v>
      </c>
      <c r="D33" s="12">
        <v>2.75E-2</v>
      </c>
      <c r="E33" s="12">
        <v>3.5000000000000003E-2</v>
      </c>
      <c r="F33" s="12">
        <v>3.2500000000000001E-2</v>
      </c>
      <c r="G33" s="12">
        <v>2.75E-2</v>
      </c>
      <c r="H33" s="12">
        <v>3.7499999999999999E-2</v>
      </c>
      <c r="I33" s="12">
        <v>3.7499999999999999E-2</v>
      </c>
      <c r="J33" s="12">
        <v>2.2499999999999999E-2</v>
      </c>
      <c r="K33" s="12">
        <v>0.02</v>
      </c>
      <c r="L33" s="12">
        <v>2.5000000000000001E-2</v>
      </c>
      <c r="M33" s="12">
        <v>0.04</v>
      </c>
      <c r="N33" s="12">
        <v>2.75E-2</v>
      </c>
      <c r="O33" s="12">
        <v>0.01</v>
      </c>
      <c r="P33" s="12">
        <v>5.0000000000000001E-3</v>
      </c>
      <c r="R33" s="12" t="s">
        <v>26</v>
      </c>
      <c r="S33" s="12">
        <f t="shared" si="1"/>
        <v>-1.104191184123142</v>
      </c>
      <c r="T33" s="12">
        <f t="shared" si="2"/>
        <v>-1.0560296534415097</v>
      </c>
      <c r="U33" s="12">
        <f t="shared" si="3"/>
        <v>-1.1105426190810104</v>
      </c>
      <c r="V33" s="12">
        <f t="shared" si="4"/>
        <v>-1.0927936757673267</v>
      </c>
      <c r="W33" s="12">
        <f t="shared" si="5"/>
        <v>-1.0793373682206828</v>
      </c>
      <c r="X33" s="12">
        <f t="shared" si="6"/>
        <v>-1.0763104892135902</v>
      </c>
      <c r="Y33" s="12">
        <f t="shared" si="7"/>
        <v>-1.0027977368876535</v>
      </c>
      <c r="Z33" s="12">
        <f t="shared" si="8"/>
        <v>-0.99072049208272062</v>
      </c>
      <c r="AA33" s="12">
        <f t="shared" si="9"/>
        <v>-1.0291624573068328</v>
      </c>
      <c r="AB33" s="12">
        <f t="shared" si="10"/>
        <v>-0.97822627967947995</v>
      </c>
      <c r="AC33" s="12">
        <f t="shared" si="11"/>
        <v>-0.91959578645418572</v>
      </c>
      <c r="AD33" s="12">
        <f t="shared" si="12"/>
        <v>-0.85530967532522739</v>
      </c>
      <c r="AE33" s="12">
        <f t="shared" si="13"/>
        <v>-0.9038229050859985</v>
      </c>
      <c r="AF33" s="12">
        <f t="shared" si="14"/>
        <v>-0.97118811748434242</v>
      </c>
      <c r="AG33" s="12">
        <f t="shared" si="15"/>
        <v>-0.96778254851263124</v>
      </c>
    </row>
    <row r="34" spans="1:33">
      <c r="A34" s="12" t="s">
        <v>40</v>
      </c>
      <c r="B34" s="12">
        <v>0.16750000000000001</v>
      </c>
      <c r="C34" s="12">
        <v>0.19750000000000001</v>
      </c>
      <c r="D34" s="12">
        <v>0.2225</v>
      </c>
      <c r="E34" s="12">
        <v>0.245</v>
      </c>
      <c r="F34" s="12">
        <v>0.27</v>
      </c>
      <c r="G34" s="12">
        <v>0.29499999999999998</v>
      </c>
      <c r="H34" s="12">
        <v>0.3125</v>
      </c>
      <c r="I34" s="12">
        <v>0.28249999999999997</v>
      </c>
      <c r="J34" s="12">
        <v>0.19750000000000001</v>
      </c>
      <c r="K34" s="12">
        <v>0.19</v>
      </c>
      <c r="L34" s="12">
        <v>0.20499999999999999</v>
      </c>
      <c r="M34" s="12">
        <v>0.22</v>
      </c>
      <c r="N34" s="12">
        <v>0.23250000000000001</v>
      </c>
      <c r="O34" s="12">
        <v>0.26750000000000002</v>
      </c>
      <c r="P34" s="12">
        <v>0.23250000000000001</v>
      </c>
      <c r="R34" s="12" t="s">
        <v>40</v>
      </c>
      <c r="S34" s="12">
        <f t="shared" si="1"/>
        <v>-0.29025930503081049</v>
      </c>
      <c r="T34" s="12">
        <f t="shared" si="2"/>
        <v>-4.8001347883704887E-2</v>
      </c>
      <c r="U34" s="12">
        <f t="shared" si="3"/>
        <v>6.1839960227249025E-2</v>
      </c>
      <c r="V34" s="12">
        <f t="shared" si="4"/>
        <v>9.6696663646201622E-2</v>
      </c>
      <c r="W34" s="12">
        <f t="shared" si="5"/>
        <v>0.25379663970419486</v>
      </c>
      <c r="X34" s="12">
        <f t="shared" si="6"/>
        <v>0.4061399639327487</v>
      </c>
      <c r="Y34" s="12">
        <f t="shared" si="7"/>
        <v>0.51838874341867647</v>
      </c>
      <c r="Z34" s="12">
        <f t="shared" si="8"/>
        <v>0.38617225015542006</v>
      </c>
      <c r="AA34" s="12">
        <f t="shared" si="9"/>
        <v>0.13763440544269967</v>
      </c>
      <c r="AB34" s="12">
        <f t="shared" si="10"/>
        <v>0.187611750183896</v>
      </c>
      <c r="AC34" s="12">
        <f t="shared" si="11"/>
        <v>0.34535038268585128</v>
      </c>
      <c r="AD34" s="12">
        <f t="shared" si="12"/>
        <v>0.26495039838556911</v>
      </c>
      <c r="AE34" s="12">
        <f t="shared" si="13"/>
        <v>0.42301685839063358</v>
      </c>
      <c r="AF34" s="12">
        <f t="shared" si="14"/>
        <v>0.7828866137436411</v>
      </c>
      <c r="AG34" s="12">
        <f t="shared" si="15"/>
        <v>0.83689392514821848</v>
      </c>
    </row>
    <row r="35" spans="1:33">
      <c r="A35" s="12" t="s">
        <v>41</v>
      </c>
      <c r="B35" s="12">
        <v>0.17249999999999999</v>
      </c>
      <c r="C35" s="12">
        <v>0.16750000000000001</v>
      </c>
      <c r="D35" s="12">
        <v>0.2</v>
      </c>
      <c r="E35" s="12">
        <v>0.22500000000000001</v>
      </c>
      <c r="F35" s="12">
        <v>0.22500000000000001</v>
      </c>
      <c r="G35" s="12">
        <v>0.23</v>
      </c>
      <c r="H35" s="12">
        <v>0.24</v>
      </c>
      <c r="I35" s="12">
        <v>0.245</v>
      </c>
      <c r="J35" s="12">
        <v>0.2175</v>
      </c>
      <c r="K35" s="12">
        <v>0.21</v>
      </c>
      <c r="L35" s="12">
        <v>0.21</v>
      </c>
      <c r="M35" s="12">
        <v>0.2525</v>
      </c>
      <c r="N35" s="12">
        <v>0.23749999999999999</v>
      </c>
      <c r="O35" s="12">
        <v>0.19500000000000001</v>
      </c>
      <c r="P35" s="12">
        <v>0.14499999999999999</v>
      </c>
      <c r="R35" s="12" t="s">
        <v>41</v>
      </c>
      <c r="S35" s="12">
        <f t="shared" si="1"/>
        <v>-0.26011367987924283</v>
      </c>
      <c r="T35" s="12">
        <f t="shared" si="2"/>
        <v>-0.23127922162148759</v>
      </c>
      <c r="U35" s="12">
        <f t="shared" si="3"/>
        <v>-7.3434952769857786E-2</v>
      </c>
      <c r="V35" s="12">
        <f t="shared" si="4"/>
        <v>-1.6588130583658153E-2</v>
      </c>
      <c r="W35" s="12">
        <f t="shared" si="5"/>
        <v>1.2028276763232433E-3</v>
      </c>
      <c r="X35" s="12">
        <f t="shared" si="6"/>
        <v>4.5918358495320666E-2</v>
      </c>
      <c r="Y35" s="12">
        <f t="shared" si="7"/>
        <v>0.11734867133791672</v>
      </c>
      <c r="Z35" s="12">
        <f t="shared" si="8"/>
        <v>0.17542336103733738</v>
      </c>
      <c r="AA35" s="12">
        <f t="shared" si="9"/>
        <v>0.27098261832836046</v>
      </c>
      <c r="AB35" s="12">
        <f t="shared" si="10"/>
        <v>0.32476916546194018</v>
      </c>
      <c r="AC35" s="12">
        <f t="shared" si="11"/>
        <v>0.38048777627307456</v>
      </c>
      <c r="AD35" s="12">
        <f t="shared" si="12"/>
        <v>0.46721957836112959</v>
      </c>
      <c r="AE35" s="12">
        <f t="shared" si="13"/>
        <v>0.45537880384128299</v>
      </c>
      <c r="AF35" s="12">
        <f t="shared" si="14"/>
        <v>0.2890209127182865</v>
      </c>
      <c r="AG35" s="12">
        <f t="shared" si="15"/>
        <v>0.1427875891248146</v>
      </c>
    </row>
    <row r="36" spans="1:33">
      <c r="A36" s="12" t="s">
        <v>42</v>
      </c>
      <c r="B36" s="12">
        <v>0.21249999999999999</v>
      </c>
      <c r="C36" s="12">
        <v>0.215</v>
      </c>
      <c r="D36" s="12">
        <v>0.22750000000000001</v>
      </c>
      <c r="E36" s="12">
        <v>0.23250000000000001</v>
      </c>
      <c r="F36" s="12">
        <v>0.21</v>
      </c>
      <c r="G36" s="12">
        <v>0.1925</v>
      </c>
      <c r="H36" s="12">
        <v>0.13500000000000001</v>
      </c>
      <c r="I36" s="12">
        <v>0.13250000000000001</v>
      </c>
      <c r="J36" s="12">
        <v>0.11</v>
      </c>
      <c r="K36" s="12">
        <v>9.2499999999999999E-2</v>
      </c>
      <c r="L36" s="12">
        <v>0.08</v>
      </c>
      <c r="M36" s="12">
        <v>7.2499999999999995E-2</v>
      </c>
      <c r="N36" s="12">
        <v>5.7500000000000002E-2</v>
      </c>
      <c r="O36" s="12">
        <v>2.75E-2</v>
      </c>
      <c r="P36" s="12">
        <v>3.7499999999999999E-2</v>
      </c>
      <c r="R36" s="12" t="s">
        <v>42</v>
      </c>
      <c r="S36" s="12">
        <f t="shared" si="1"/>
        <v>-1.8948678666700108E-2</v>
      </c>
      <c r="T36" s="12">
        <f t="shared" si="2"/>
        <v>5.8910745130001607E-2</v>
      </c>
      <c r="U36" s="12">
        <f t="shared" si="3"/>
        <v>9.1901052004383907E-2</v>
      </c>
      <c r="V36" s="12">
        <f t="shared" si="4"/>
        <v>2.5893667252539321E-2</v>
      </c>
      <c r="W36" s="12">
        <f t="shared" si="5"/>
        <v>-8.2995109666300679E-2</v>
      </c>
      <c r="X36" s="12">
        <f t="shared" si="6"/>
        <v>-0.161901798487811</v>
      </c>
      <c r="Y36" s="12">
        <f t="shared" si="7"/>
        <v>-0.46346798477904555</v>
      </c>
      <c r="Z36" s="12">
        <f t="shared" si="8"/>
        <v>-0.45682330631691093</v>
      </c>
      <c r="AA36" s="12">
        <f t="shared" si="9"/>
        <v>-0.44576402593206654</v>
      </c>
      <c r="AB36" s="12">
        <f t="shared" si="10"/>
        <v>-0.48103064929656958</v>
      </c>
      <c r="AC36" s="12">
        <f t="shared" si="11"/>
        <v>-0.53308445699472984</v>
      </c>
      <c r="AD36" s="12">
        <f t="shared" si="12"/>
        <v>-0.65304049534966691</v>
      </c>
      <c r="AE36" s="12">
        <f t="shared" si="13"/>
        <v>-0.70965123238210115</v>
      </c>
      <c r="AF36" s="12">
        <f t="shared" si="14"/>
        <v>-0.85197915516787759</v>
      </c>
      <c r="AG36" s="12">
        <f t="shared" si="15"/>
        <v>-0.7099716237039384</v>
      </c>
    </row>
    <row r="37" spans="1:33">
      <c r="A37" s="12" t="s">
        <v>48</v>
      </c>
      <c r="B37" s="12">
        <v>0.16750000000000001</v>
      </c>
      <c r="C37" s="12">
        <v>0.16250000000000001</v>
      </c>
      <c r="D37" s="12">
        <v>0.17</v>
      </c>
      <c r="E37" s="12">
        <v>0.17249999999999999</v>
      </c>
      <c r="F37" s="12">
        <v>0.16500000000000001</v>
      </c>
      <c r="G37" s="12">
        <v>0.155</v>
      </c>
      <c r="H37" s="12">
        <v>0.14249999999999999</v>
      </c>
      <c r="I37" s="12">
        <v>0.13250000000000001</v>
      </c>
      <c r="J37" s="12">
        <v>0.115</v>
      </c>
      <c r="K37" s="12">
        <v>0.09</v>
      </c>
      <c r="L37" s="12">
        <v>6.25E-2</v>
      </c>
      <c r="M37" s="12">
        <v>5.7500000000000002E-2</v>
      </c>
      <c r="N37" s="12">
        <v>0.04</v>
      </c>
      <c r="O37" s="12">
        <v>3.2500000000000001E-2</v>
      </c>
      <c r="P37" s="12">
        <v>2.5000000000000001E-2</v>
      </c>
      <c r="R37" s="12" t="s">
        <v>48</v>
      </c>
      <c r="S37" s="12">
        <f t="shared" si="1"/>
        <v>-0.29025930503081049</v>
      </c>
      <c r="T37" s="12">
        <f t="shared" si="2"/>
        <v>-0.26182553391111807</v>
      </c>
      <c r="U37" s="12">
        <f t="shared" si="3"/>
        <v>-0.25380150343266694</v>
      </c>
      <c r="V37" s="12">
        <f t="shared" si="4"/>
        <v>-0.31396071543704029</v>
      </c>
      <c r="W37" s="12">
        <f t="shared" si="5"/>
        <v>-0.33558892169417215</v>
      </c>
      <c r="X37" s="12">
        <f t="shared" si="6"/>
        <v>-0.36972195547094266</v>
      </c>
      <c r="Y37" s="12">
        <f t="shared" si="7"/>
        <v>-0.42198108077069119</v>
      </c>
      <c r="Z37" s="12">
        <f t="shared" si="8"/>
        <v>-0.45682330631691093</v>
      </c>
      <c r="AA37" s="12">
        <f t="shared" si="9"/>
        <v>-0.41242697271065132</v>
      </c>
      <c r="AB37" s="12">
        <f t="shared" si="10"/>
        <v>-0.4981753262063251</v>
      </c>
      <c r="AC37" s="12">
        <f t="shared" si="11"/>
        <v>-0.65606533455001126</v>
      </c>
      <c r="AD37" s="12">
        <f t="shared" si="12"/>
        <v>-0.74639550149223333</v>
      </c>
      <c r="AE37" s="12">
        <f t="shared" si="13"/>
        <v>-0.82291804145937453</v>
      </c>
      <c r="AF37" s="12">
        <f t="shared" si="14"/>
        <v>-0.81791945164888757</v>
      </c>
      <c r="AG37" s="12">
        <f t="shared" si="15"/>
        <v>-0.80912967170728189</v>
      </c>
    </row>
    <row r="38" spans="1:33">
      <c r="B38" s="12">
        <f>AVERAGE(B3:B37)</f>
        <v>0.21564285714285719</v>
      </c>
      <c r="C38" s="12">
        <f t="shared" ref="C38:P38" si="16">AVERAGE(C3:C37)</f>
        <v>0.20535714285714285</v>
      </c>
      <c r="D38" s="12">
        <f t="shared" si="16"/>
        <v>0.21221428571428569</v>
      </c>
      <c r="E38" s="12">
        <f t="shared" si="16"/>
        <v>0.22792857142857145</v>
      </c>
      <c r="F38" s="12">
        <f t="shared" si="16"/>
        <v>0.22478571428571428</v>
      </c>
      <c r="G38" s="12">
        <f t="shared" si="16"/>
        <v>0.2217142857142857</v>
      </c>
      <c r="H38" s="12">
        <f t="shared" si="16"/>
        <v>0.21878571428571431</v>
      </c>
      <c r="I38" s="12">
        <f t="shared" si="16"/>
        <v>0.2137857142857143</v>
      </c>
      <c r="J38" s="12">
        <f t="shared" si="16"/>
        <v>0.17685714285714291</v>
      </c>
      <c r="K38" s="12">
        <f t="shared" si="16"/>
        <v>0.16264285714285717</v>
      </c>
      <c r="L38" s="12">
        <f t="shared" si="16"/>
        <v>0.15585714285714286</v>
      </c>
      <c r="M38" s="12">
        <f t="shared" si="16"/>
        <v>0.17742857142857146</v>
      </c>
      <c r="N38" s="12">
        <f t="shared" si="16"/>
        <v>0.16714285714285715</v>
      </c>
      <c r="O38" s="12">
        <f t="shared" si="16"/>
        <v>0.15257142857142855</v>
      </c>
      <c r="P38" s="12">
        <f t="shared" si="16"/>
        <v>0.12699999999999997</v>
      </c>
    </row>
    <row r="39" spans="1:33">
      <c r="B39" s="12">
        <f>STDEV(B3:B37)</f>
        <v>0.16586154623965252</v>
      </c>
      <c r="C39" s="12">
        <f t="shared" ref="C39:P39" si="17">STDEV(C3:C37)</f>
        <v>0.16368587974193366</v>
      </c>
      <c r="D39" s="12">
        <f t="shared" si="17"/>
        <v>0.16632795764933303</v>
      </c>
      <c r="E39" s="12">
        <f t="shared" si="17"/>
        <v>0.17654620053790379</v>
      </c>
      <c r="F39" s="12">
        <f t="shared" si="17"/>
        <v>0.17815163261020281</v>
      </c>
      <c r="G39" s="12">
        <f t="shared" si="17"/>
        <v>0.18044447922846965</v>
      </c>
      <c r="H39" s="12">
        <f t="shared" si="17"/>
        <v>0.180779939580203</v>
      </c>
      <c r="I39" s="12">
        <f t="shared" si="17"/>
        <v>0.17793688098155866</v>
      </c>
      <c r="J39" s="12">
        <f t="shared" si="17"/>
        <v>0.1499832623714947</v>
      </c>
      <c r="K39" s="12">
        <f t="shared" si="17"/>
        <v>0.14581785432057165</v>
      </c>
      <c r="L39" s="12">
        <f t="shared" si="17"/>
        <v>0.14229854549650242</v>
      </c>
      <c r="M39" s="12">
        <f t="shared" si="17"/>
        <v>0.16067697512753484</v>
      </c>
      <c r="N39" s="12">
        <f t="shared" si="17"/>
        <v>0.1545024543603154</v>
      </c>
      <c r="O39" s="12">
        <f t="shared" si="17"/>
        <v>0.14680104297479432</v>
      </c>
      <c r="P39" s="12">
        <f t="shared" si="17"/>
        <v>0.12606137627455644</v>
      </c>
      <c r="AG39" s="12">
        <f>MAX(AG3:AG37)</f>
        <v>2.8398864948157545</v>
      </c>
    </row>
  </sheetData>
  <mergeCells count="2">
    <mergeCell ref="B1:P1"/>
    <mergeCell ref="S1:AG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workbookViewId="0">
      <selection sqref="A1:XFD1048576"/>
    </sheetView>
  </sheetViews>
  <sheetFormatPr defaultRowHeight="13.8"/>
  <cols>
    <col min="1" max="3" width="9" style="12"/>
    <col min="4" max="26" width="9.25" style="12" bestFit="1" customWidth="1"/>
    <col min="27" max="30" width="9" style="12"/>
    <col min="31" max="45" width="14.5" style="12" bestFit="1" customWidth="1"/>
    <col min="46" max="53" width="9.25" style="12" bestFit="1" customWidth="1"/>
    <col min="54" max="16384" width="9" style="12"/>
  </cols>
  <sheetData>
    <row r="1" spans="1:53">
      <c r="A1" s="133" t="s">
        <v>162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B1" s="133" t="s">
        <v>163</v>
      </c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</row>
    <row r="2" spans="1:53">
      <c r="A2" s="155" t="s">
        <v>91</v>
      </c>
      <c r="B2" s="156"/>
      <c r="C2" s="157"/>
      <c r="D2" s="168" t="s">
        <v>314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70"/>
      <c r="AB2" s="162" t="s">
        <v>91</v>
      </c>
      <c r="AC2" s="163"/>
      <c r="AD2" s="164"/>
      <c r="AE2" s="171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3"/>
    </row>
    <row r="3" spans="1:53">
      <c r="A3" s="155" t="s">
        <v>83</v>
      </c>
      <c r="B3" s="156"/>
      <c r="C3" s="157"/>
      <c r="D3" s="168" t="s">
        <v>177</v>
      </c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70"/>
      <c r="AB3" s="162" t="s">
        <v>83</v>
      </c>
      <c r="AC3" s="163"/>
      <c r="AD3" s="164"/>
      <c r="AE3" s="171" t="s">
        <v>177</v>
      </c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3"/>
    </row>
    <row r="4" spans="1:53">
      <c r="A4" s="174" t="s">
        <v>90</v>
      </c>
      <c r="B4" s="175"/>
      <c r="C4" s="176"/>
      <c r="D4" s="177" t="s">
        <v>84</v>
      </c>
      <c r="E4" s="177" t="s">
        <v>85</v>
      </c>
      <c r="F4" s="177" t="s">
        <v>86</v>
      </c>
      <c r="G4" s="177" t="s">
        <v>87</v>
      </c>
      <c r="H4" s="177" t="s">
        <v>88</v>
      </c>
      <c r="I4" s="177" t="s">
        <v>49</v>
      </c>
      <c r="J4" s="177" t="s">
        <v>50</v>
      </c>
      <c r="K4" s="177" t="s">
        <v>51</v>
      </c>
      <c r="L4" s="177" t="s">
        <v>52</v>
      </c>
      <c r="M4" s="177" t="s">
        <v>53</v>
      </c>
      <c r="N4" s="177" t="s">
        <v>54</v>
      </c>
      <c r="O4" s="177" t="s">
        <v>55</v>
      </c>
      <c r="P4" s="177" t="s">
        <v>56</v>
      </c>
      <c r="Q4" s="177" t="s">
        <v>57</v>
      </c>
      <c r="R4" s="177" t="s">
        <v>58</v>
      </c>
      <c r="S4" s="177" t="s">
        <v>59</v>
      </c>
      <c r="T4" s="177" t="s">
        <v>60</v>
      </c>
      <c r="U4" s="177" t="s">
        <v>61</v>
      </c>
      <c r="V4" s="177" t="s">
        <v>62</v>
      </c>
      <c r="W4" s="177" t="s">
        <v>63</v>
      </c>
      <c r="X4" s="177" t="s">
        <v>64</v>
      </c>
      <c r="Y4" s="177" t="s">
        <v>65</v>
      </c>
      <c r="Z4" s="177" t="s">
        <v>66</v>
      </c>
      <c r="AB4" s="178" t="s">
        <v>90</v>
      </c>
      <c r="AC4" s="179"/>
      <c r="AD4" s="180"/>
      <c r="AE4" s="177" t="s">
        <v>84</v>
      </c>
      <c r="AF4" s="177" t="s">
        <v>85</v>
      </c>
      <c r="AG4" s="177" t="s">
        <v>86</v>
      </c>
      <c r="AH4" s="177" t="s">
        <v>87</v>
      </c>
      <c r="AI4" s="177" t="s">
        <v>88</v>
      </c>
      <c r="AJ4" s="177" t="s">
        <v>49</v>
      </c>
      <c r="AK4" s="177" t="s">
        <v>50</v>
      </c>
      <c r="AL4" s="177" t="s">
        <v>51</v>
      </c>
      <c r="AM4" s="177" t="s">
        <v>52</v>
      </c>
      <c r="AN4" s="177" t="s">
        <v>53</v>
      </c>
      <c r="AO4" s="177" t="s">
        <v>54</v>
      </c>
      <c r="AP4" s="177" t="s">
        <v>55</v>
      </c>
      <c r="AQ4" s="177" t="s">
        <v>56</v>
      </c>
      <c r="AR4" s="177" t="s">
        <v>57</v>
      </c>
      <c r="AS4" s="177" t="s">
        <v>58</v>
      </c>
      <c r="AT4" s="177" t="s">
        <v>59</v>
      </c>
      <c r="AU4" s="177" t="s">
        <v>60</v>
      </c>
      <c r="AV4" s="177" t="s">
        <v>61</v>
      </c>
      <c r="AW4" s="177" t="s">
        <v>62</v>
      </c>
      <c r="AX4" s="177" t="s">
        <v>63</v>
      </c>
      <c r="AY4" s="177" t="s">
        <v>64</v>
      </c>
      <c r="AZ4" s="177" t="s">
        <v>65</v>
      </c>
      <c r="BA4" s="177" t="s">
        <v>66</v>
      </c>
    </row>
    <row r="5" spans="1:53">
      <c r="A5" s="181" t="s">
        <v>47</v>
      </c>
      <c r="B5" s="182"/>
      <c r="C5" s="183" t="s">
        <v>28</v>
      </c>
      <c r="D5" s="183" t="s">
        <v>28</v>
      </c>
      <c r="E5" s="183" t="s">
        <v>28</v>
      </c>
      <c r="F5" s="183" t="s">
        <v>28</v>
      </c>
      <c r="G5" s="183" t="s">
        <v>28</v>
      </c>
      <c r="H5" s="183" t="s">
        <v>28</v>
      </c>
      <c r="I5" s="183" t="s">
        <v>28</v>
      </c>
      <c r="J5" s="183" t="s">
        <v>28</v>
      </c>
      <c r="K5" s="183" t="s">
        <v>28</v>
      </c>
      <c r="L5" s="183" t="s">
        <v>28</v>
      </c>
      <c r="M5" s="183" t="s">
        <v>28</v>
      </c>
      <c r="N5" s="183" t="s">
        <v>28</v>
      </c>
      <c r="O5" s="183" t="s">
        <v>28</v>
      </c>
      <c r="P5" s="183" t="s">
        <v>28</v>
      </c>
      <c r="Q5" s="183" t="s">
        <v>28</v>
      </c>
      <c r="R5" s="183" t="s">
        <v>28</v>
      </c>
      <c r="S5" s="183" t="s">
        <v>28</v>
      </c>
      <c r="T5" s="183" t="s">
        <v>28</v>
      </c>
      <c r="U5" s="183" t="s">
        <v>28</v>
      </c>
      <c r="V5" s="183" t="s">
        <v>28</v>
      </c>
      <c r="W5" s="183" t="s">
        <v>28</v>
      </c>
      <c r="X5" s="183" t="s">
        <v>28</v>
      </c>
      <c r="Y5" s="183" t="s">
        <v>28</v>
      </c>
      <c r="Z5" s="183" t="s">
        <v>28</v>
      </c>
      <c r="AB5" s="184" t="s">
        <v>47</v>
      </c>
      <c r="AC5" s="185"/>
      <c r="AD5" s="183" t="s">
        <v>28</v>
      </c>
      <c r="AE5" s="183" t="s">
        <v>28</v>
      </c>
      <c r="AF5" s="183" t="s">
        <v>28</v>
      </c>
      <c r="AG5" s="183" t="s">
        <v>28</v>
      </c>
      <c r="AH5" s="183" t="s">
        <v>28</v>
      </c>
      <c r="AI5" s="183" t="s">
        <v>28</v>
      </c>
      <c r="AJ5" s="183" t="s">
        <v>28</v>
      </c>
      <c r="AK5" s="183" t="s">
        <v>28</v>
      </c>
      <c r="AL5" s="183" t="s">
        <v>28</v>
      </c>
      <c r="AM5" s="183" t="s">
        <v>28</v>
      </c>
      <c r="AN5" s="183" t="s">
        <v>28</v>
      </c>
      <c r="AO5" s="183" t="s">
        <v>28</v>
      </c>
      <c r="AP5" s="183" t="s">
        <v>28</v>
      </c>
      <c r="AQ5" s="183" t="s">
        <v>28</v>
      </c>
      <c r="AR5" s="183" t="s">
        <v>28</v>
      </c>
      <c r="AS5" s="183" t="s">
        <v>28</v>
      </c>
      <c r="AT5" s="183" t="s">
        <v>28</v>
      </c>
      <c r="AU5" s="183" t="s">
        <v>28</v>
      </c>
      <c r="AV5" s="183" t="s">
        <v>28</v>
      </c>
      <c r="AW5" s="183" t="s">
        <v>28</v>
      </c>
      <c r="AX5" s="183" t="s">
        <v>28</v>
      </c>
      <c r="AY5" s="183" t="s">
        <v>28</v>
      </c>
      <c r="AZ5" s="183" t="s">
        <v>28</v>
      </c>
      <c r="BA5" s="183" t="s">
        <v>28</v>
      </c>
    </row>
    <row r="6" spans="1:53">
      <c r="A6" s="168" t="s">
        <v>27</v>
      </c>
      <c r="B6" s="170"/>
      <c r="C6" s="183" t="s">
        <v>28</v>
      </c>
      <c r="D6" s="186">
        <v>0.5</v>
      </c>
      <c r="E6" s="186">
        <v>0.5</v>
      </c>
      <c r="F6" s="186">
        <v>0.5</v>
      </c>
      <c r="G6" s="186">
        <v>0.5</v>
      </c>
      <c r="H6" s="186">
        <v>0.5</v>
      </c>
      <c r="I6" s="186">
        <v>0.5</v>
      </c>
      <c r="J6" s="186">
        <v>0.4166667</v>
      </c>
      <c r="K6" s="186">
        <v>0.4166667</v>
      </c>
      <c r="L6" s="186">
        <v>0.66666669999999995</v>
      </c>
      <c r="M6" s="186">
        <v>0.66666669999999995</v>
      </c>
      <c r="N6" s="186">
        <v>0.58333330000000005</v>
      </c>
      <c r="O6" s="186">
        <v>0.8</v>
      </c>
      <c r="P6" s="186">
        <v>0.8</v>
      </c>
      <c r="Q6" s="186">
        <v>0.8</v>
      </c>
      <c r="R6" s="186">
        <v>0.71666660000000004</v>
      </c>
      <c r="S6" s="186">
        <v>0.71666660000000004</v>
      </c>
      <c r="T6" s="186">
        <v>0.76666670000000003</v>
      </c>
      <c r="U6" s="186">
        <v>0.76666670000000003</v>
      </c>
      <c r="V6" s="186">
        <v>1.266667</v>
      </c>
      <c r="W6" s="186">
        <v>1.5</v>
      </c>
      <c r="X6" s="186">
        <v>1.6333329999999999</v>
      </c>
      <c r="Y6" s="186">
        <v>1.8</v>
      </c>
      <c r="Z6" s="186">
        <v>2.733333</v>
      </c>
      <c r="AB6" s="171" t="s">
        <v>27</v>
      </c>
      <c r="AC6" s="173"/>
      <c r="AD6" s="183" t="s">
        <v>28</v>
      </c>
      <c r="AE6" s="186">
        <f>(D6-D$33)/D$34</f>
        <v>0.5768924910760187</v>
      </c>
      <c r="AF6" s="186">
        <f t="shared" ref="AF6:BA17" si="0">(E6-E$33)/E$34</f>
        <v>-7.9785279519595607E-3</v>
      </c>
      <c r="AG6" s="186">
        <f t="shared" si="0"/>
        <v>-0.25674635453522315</v>
      </c>
      <c r="AH6" s="186">
        <f t="shared" si="0"/>
        <v>-0.28681186511707096</v>
      </c>
      <c r="AI6" s="186">
        <f t="shared" si="0"/>
        <v>-0.47873079227078408</v>
      </c>
      <c r="AJ6" s="186">
        <f t="shared" si="0"/>
        <v>-0.63257735475272969</v>
      </c>
      <c r="AK6" s="186">
        <f t="shared" si="0"/>
        <v>-0.81020106297151095</v>
      </c>
      <c r="AL6" s="186">
        <f t="shared" si="0"/>
        <v>-0.81683542643684093</v>
      </c>
      <c r="AM6" s="186">
        <f t="shared" si="0"/>
        <v>-0.42316087241324657</v>
      </c>
      <c r="AN6" s="186">
        <f t="shared" si="0"/>
        <v>-0.39345476963044829</v>
      </c>
      <c r="AO6" s="186">
        <f t="shared" si="0"/>
        <v>-0.49697507732858415</v>
      </c>
      <c r="AP6" s="186">
        <f t="shared" si="0"/>
        <v>-0.40161241079018045</v>
      </c>
      <c r="AQ6" s="186">
        <f t="shared" si="0"/>
        <v>-0.51384943555137175</v>
      </c>
      <c r="AR6" s="186">
        <f t="shared" si="0"/>
        <v>-0.64845226027032921</v>
      </c>
      <c r="AS6" s="186">
        <f t="shared" si="0"/>
        <v>-0.80521878812951819</v>
      </c>
      <c r="AT6" s="186">
        <f t="shared" si="0"/>
        <v>-1.4961415925839332</v>
      </c>
      <c r="AU6" s="186">
        <f t="shared" si="0"/>
        <v>-1.2833229590737205</v>
      </c>
      <c r="AV6" s="186">
        <f t="shared" si="0"/>
        <v>-0.9529827661749225</v>
      </c>
      <c r="AW6" s="186">
        <f t="shared" si="0"/>
        <v>-0.64902053176280516</v>
      </c>
      <c r="AX6" s="186">
        <f t="shared" si="0"/>
        <v>-0.6898445997893442</v>
      </c>
      <c r="AY6" s="186">
        <f t="shared" si="0"/>
        <v>-0.66515723314935837</v>
      </c>
      <c r="AZ6" s="186">
        <f t="shared" si="0"/>
        <v>-0.3796105523221513</v>
      </c>
      <c r="BA6" s="186">
        <f t="shared" si="0"/>
        <v>1.2857277387062336</v>
      </c>
    </row>
    <row r="7" spans="1:53">
      <c r="A7" s="168" t="s">
        <v>20</v>
      </c>
      <c r="B7" s="170"/>
      <c r="C7" s="183" t="s">
        <v>28</v>
      </c>
      <c r="D7" s="186">
        <v>0.3333333</v>
      </c>
      <c r="E7" s="186">
        <v>0.3333333</v>
      </c>
      <c r="F7" s="186">
        <v>0.3333333</v>
      </c>
      <c r="G7" s="186">
        <v>0.3333333</v>
      </c>
      <c r="H7" s="186">
        <v>0.3333333</v>
      </c>
      <c r="I7" s="186">
        <v>1.25</v>
      </c>
      <c r="J7" s="186">
        <v>1.25</v>
      </c>
      <c r="K7" s="186">
        <v>1.0833330000000001</v>
      </c>
      <c r="L7" s="186">
        <v>1.25</v>
      </c>
      <c r="M7" s="186">
        <v>1.0833330000000001</v>
      </c>
      <c r="N7" s="186">
        <v>1.1666669999999999</v>
      </c>
      <c r="O7" s="186">
        <v>1.5333330000000001</v>
      </c>
      <c r="P7" s="186">
        <v>1.5333330000000001</v>
      </c>
      <c r="Q7" s="186">
        <v>2.0833330000000001</v>
      </c>
      <c r="R7" s="186">
        <v>1.9166669999999999</v>
      </c>
      <c r="S7" s="186">
        <v>2.7166670000000002</v>
      </c>
      <c r="T7" s="186">
        <v>2.4666670000000002</v>
      </c>
      <c r="U7" s="186">
        <v>1.8833329999999999</v>
      </c>
      <c r="V7" s="186">
        <v>1.816667</v>
      </c>
      <c r="W7" s="186">
        <v>2.0333329999999998</v>
      </c>
      <c r="X7" s="186">
        <v>2.0333329999999998</v>
      </c>
      <c r="Y7" s="186">
        <v>2.0333329999999998</v>
      </c>
      <c r="Z7" s="186">
        <v>1.766667</v>
      </c>
      <c r="AB7" s="171" t="s">
        <v>20</v>
      </c>
      <c r="AC7" s="173"/>
      <c r="AD7" s="183" t="s">
        <v>28</v>
      </c>
      <c r="AE7" s="186">
        <f t="shared" ref="AE7:AR32" si="1">(D7-D$33)/D$34</f>
        <v>-0.21253946346460695</v>
      </c>
      <c r="AF7" s="186">
        <f t="shared" si="0"/>
        <v>-0.42286223038402476</v>
      </c>
      <c r="AG7" s="186">
        <f t="shared" si="0"/>
        <v>-0.73356119687203958</v>
      </c>
      <c r="AH7" s="186">
        <f t="shared" si="0"/>
        <v>-0.76791589027743645</v>
      </c>
      <c r="AI7" s="186">
        <f t="shared" si="0"/>
        <v>-0.84481918085175933</v>
      </c>
      <c r="AJ7" s="186">
        <f t="shared" si="0"/>
        <v>1.0886217984375715</v>
      </c>
      <c r="AK7" s="186">
        <f t="shared" si="0"/>
        <v>0.97498809019819288</v>
      </c>
      <c r="AL7" s="186">
        <f t="shared" si="0"/>
        <v>0.59901206555589259</v>
      </c>
      <c r="AM7" s="186">
        <f t="shared" si="0"/>
        <v>0.66156160748516801</v>
      </c>
      <c r="AN7" s="186">
        <f t="shared" si="0"/>
        <v>0.27955954920919995</v>
      </c>
      <c r="AO7" s="186">
        <f t="shared" si="0"/>
        <v>0.3897847857124499</v>
      </c>
      <c r="AP7" s="186">
        <f t="shared" si="0"/>
        <v>0.65701532120321415</v>
      </c>
      <c r="AQ7" s="186">
        <f t="shared" si="0"/>
        <v>0.62759444586719848</v>
      </c>
      <c r="AR7" s="186">
        <f t="shared" si="0"/>
        <v>1.2920576914851005</v>
      </c>
      <c r="AS7" s="186">
        <f t="shared" si="0"/>
        <v>1.0330372873853326</v>
      </c>
      <c r="AT7" s="186">
        <f t="shared" si="0"/>
        <v>1.207427750532259</v>
      </c>
      <c r="AU7" s="186">
        <f t="shared" si="0"/>
        <v>0.73972940836600032</v>
      </c>
      <c r="AV7" s="186">
        <f t="shared" si="0"/>
        <v>0.64919687135506354</v>
      </c>
      <c r="AW7" s="186">
        <f t="shared" si="0"/>
        <v>0.25312889532869109</v>
      </c>
      <c r="AX7" s="186">
        <f t="shared" si="0"/>
        <v>4.5081883404604221E-2</v>
      </c>
      <c r="AY7" s="186">
        <f t="shared" si="0"/>
        <v>-0.15019707513388411</v>
      </c>
      <c r="AZ7" s="186">
        <f t="shared" si="0"/>
        <v>-3.7146086486275688E-2</v>
      </c>
      <c r="BA7" s="186">
        <f t="shared" si="0"/>
        <v>-0.16175541069604424</v>
      </c>
    </row>
    <row r="8" spans="1:53">
      <c r="A8" s="168" t="s">
        <v>4</v>
      </c>
      <c r="B8" s="170"/>
      <c r="C8" s="183" t="s">
        <v>28</v>
      </c>
      <c r="D8" s="186">
        <v>0.3333333</v>
      </c>
      <c r="E8" s="186">
        <v>0.3333333</v>
      </c>
      <c r="F8" s="186">
        <v>0.4166667</v>
      </c>
      <c r="G8" s="186">
        <v>0.4166667</v>
      </c>
      <c r="H8" s="186">
        <v>0.4166667</v>
      </c>
      <c r="I8" s="186">
        <v>0.4166667</v>
      </c>
      <c r="J8" s="186">
        <v>0.4166667</v>
      </c>
      <c r="K8" s="186">
        <v>0.4166667</v>
      </c>
      <c r="L8" s="186">
        <v>0.4166667</v>
      </c>
      <c r="M8" s="186">
        <v>0.4166667</v>
      </c>
      <c r="N8" s="186">
        <v>0.3333333</v>
      </c>
      <c r="O8" s="186">
        <v>0.3333333</v>
      </c>
      <c r="P8" s="186">
        <v>0.55000000000000004</v>
      </c>
      <c r="Q8" s="186">
        <v>0.46666669999999999</v>
      </c>
      <c r="R8" s="186">
        <v>0.46666669999999999</v>
      </c>
      <c r="S8" s="186">
        <v>1.266667</v>
      </c>
      <c r="T8" s="186">
        <v>1.183333</v>
      </c>
      <c r="U8" s="186">
        <v>0.65</v>
      </c>
      <c r="V8" s="186">
        <v>0.91666669999999995</v>
      </c>
      <c r="W8" s="186">
        <v>1.1333329999999999</v>
      </c>
      <c r="X8" s="186">
        <v>1.45</v>
      </c>
      <c r="Y8" s="186">
        <v>1.316667</v>
      </c>
      <c r="Z8" s="186">
        <v>1.183333</v>
      </c>
      <c r="AB8" s="171" t="s">
        <v>4</v>
      </c>
      <c r="AC8" s="173"/>
      <c r="AD8" s="183" t="s">
        <v>28</v>
      </c>
      <c r="AE8" s="186">
        <f t="shared" si="1"/>
        <v>-0.21253946346460695</v>
      </c>
      <c r="AF8" s="186">
        <f t="shared" si="0"/>
        <v>-0.42286223038402476</v>
      </c>
      <c r="AG8" s="186">
        <f t="shared" si="0"/>
        <v>-0.49515363265920731</v>
      </c>
      <c r="AH8" s="186">
        <f t="shared" si="0"/>
        <v>-0.527363733366075</v>
      </c>
      <c r="AI8" s="186">
        <f t="shared" si="0"/>
        <v>-0.66177487673477708</v>
      </c>
      <c r="AJ8" s="186">
        <f t="shared" si="0"/>
        <v>-0.8238216286094675</v>
      </c>
      <c r="AK8" s="186">
        <f t="shared" si="0"/>
        <v>-0.81020106297151095</v>
      </c>
      <c r="AL8" s="186">
        <f t="shared" si="0"/>
        <v>-0.81683542643684093</v>
      </c>
      <c r="AM8" s="186">
        <f t="shared" si="0"/>
        <v>-0.88804196179148642</v>
      </c>
      <c r="AN8" s="186">
        <f t="shared" si="0"/>
        <v>-0.79726371628611004</v>
      </c>
      <c r="AO8" s="186">
        <f t="shared" si="0"/>
        <v>-0.87701477974978592</v>
      </c>
      <c r="AP8" s="186">
        <f t="shared" si="0"/>
        <v>-1.0752849582111226</v>
      </c>
      <c r="AQ8" s="186">
        <f t="shared" si="0"/>
        <v>-0.90297820836623566</v>
      </c>
      <c r="AR8" s="186">
        <f t="shared" si="0"/>
        <v>-1.1524808996815175</v>
      </c>
      <c r="AS8" s="186">
        <f t="shared" si="0"/>
        <v>-1.1881885230171942</v>
      </c>
      <c r="AT8" s="186">
        <f t="shared" si="0"/>
        <v>-0.7526596312095043</v>
      </c>
      <c r="AU8" s="186">
        <f t="shared" si="0"/>
        <v>-0.78747731443039393</v>
      </c>
      <c r="AV8" s="186">
        <f t="shared" si="0"/>
        <v>-1.1203747713942254</v>
      </c>
      <c r="AW8" s="186">
        <f t="shared" si="0"/>
        <v>-1.2231161138116267</v>
      </c>
      <c r="AX8" s="186">
        <f t="shared" si="0"/>
        <v>-1.1951073321034436</v>
      </c>
      <c r="AY8" s="186">
        <f t="shared" si="0"/>
        <v>-0.90118020977298574</v>
      </c>
      <c r="AZ8" s="186">
        <f t="shared" si="0"/>
        <v>-1.0890017557346623</v>
      </c>
      <c r="BA8" s="186">
        <f t="shared" si="0"/>
        <v>-1.0352382222084264</v>
      </c>
    </row>
    <row r="9" spans="1:53">
      <c r="A9" s="168" t="s">
        <v>29</v>
      </c>
      <c r="B9" s="170"/>
      <c r="C9" s="183" t="s">
        <v>28</v>
      </c>
      <c r="D9" s="186">
        <v>0.25</v>
      </c>
      <c r="E9" s="186">
        <v>0.25</v>
      </c>
      <c r="F9" s="186">
        <v>0.4166667</v>
      </c>
      <c r="G9" s="186">
        <v>0.5</v>
      </c>
      <c r="H9" s="186">
        <v>0.5</v>
      </c>
      <c r="I9" s="186">
        <v>0.5</v>
      </c>
      <c r="J9" s="186">
        <v>0.4166667</v>
      </c>
      <c r="K9" s="186">
        <v>0.4166667</v>
      </c>
      <c r="L9" s="186">
        <v>0.4166667</v>
      </c>
      <c r="M9" s="186">
        <v>0.4166667</v>
      </c>
      <c r="N9" s="186">
        <v>0.4166667</v>
      </c>
      <c r="O9" s="186">
        <v>0.4166667</v>
      </c>
      <c r="P9" s="186">
        <v>1.0833330000000001</v>
      </c>
      <c r="Q9" s="186">
        <v>1.0833330000000001</v>
      </c>
      <c r="R9" s="186">
        <v>1.0833330000000001</v>
      </c>
      <c r="S9" s="186">
        <v>1</v>
      </c>
      <c r="T9" s="186">
        <v>0.83333330000000005</v>
      </c>
      <c r="U9" s="186">
        <v>1.6666669999999999</v>
      </c>
      <c r="V9" s="186">
        <v>1.5833330000000001</v>
      </c>
      <c r="W9" s="186">
        <v>1.8333330000000001</v>
      </c>
      <c r="X9" s="186">
        <v>1.6666669999999999</v>
      </c>
      <c r="Y9" s="186">
        <v>1.8</v>
      </c>
      <c r="Z9" s="186">
        <v>1.8</v>
      </c>
      <c r="AB9" s="171" t="s">
        <v>29</v>
      </c>
      <c r="AC9" s="173"/>
      <c r="AD9" s="183" t="s">
        <v>28</v>
      </c>
      <c r="AE9" s="186">
        <f t="shared" si="1"/>
        <v>-0.60725520390538079</v>
      </c>
      <c r="AF9" s="186">
        <f t="shared" si="0"/>
        <v>-0.63030395713497156</v>
      </c>
      <c r="AG9" s="186">
        <f t="shared" si="0"/>
        <v>-0.49515363265920731</v>
      </c>
      <c r="AH9" s="186">
        <f t="shared" si="0"/>
        <v>-0.28681186511707096</v>
      </c>
      <c r="AI9" s="186">
        <f t="shared" si="0"/>
        <v>-0.47873079227078408</v>
      </c>
      <c r="AJ9" s="186">
        <f t="shared" si="0"/>
        <v>-0.63257735475272969</v>
      </c>
      <c r="AK9" s="186">
        <f t="shared" si="0"/>
        <v>-0.81020106297151095</v>
      </c>
      <c r="AL9" s="186">
        <f t="shared" si="0"/>
        <v>-0.81683542643684093</v>
      </c>
      <c r="AM9" s="186">
        <f t="shared" si="0"/>
        <v>-0.88804196179148642</v>
      </c>
      <c r="AN9" s="186">
        <f t="shared" si="0"/>
        <v>-0.79726371628611004</v>
      </c>
      <c r="AO9" s="186">
        <f t="shared" si="0"/>
        <v>-0.75033477759879808</v>
      </c>
      <c r="AP9" s="186">
        <f t="shared" si="0"/>
        <v>-0.95498620138264467</v>
      </c>
      <c r="AQ9" s="186">
        <f t="shared" si="0"/>
        <v>-7.2837345199556411E-2</v>
      </c>
      <c r="AR9" s="186">
        <f t="shared" si="0"/>
        <v>-0.22002837795707048</v>
      </c>
      <c r="AS9" s="186">
        <f t="shared" si="0"/>
        <v>-0.24353002745313945</v>
      </c>
      <c r="AT9" s="186">
        <f t="shared" si="0"/>
        <v>-1.1131359221246289</v>
      </c>
      <c r="AU9" s="186">
        <f t="shared" si="0"/>
        <v>-1.2039876654510331</v>
      </c>
      <c r="AV9" s="186">
        <f t="shared" si="0"/>
        <v>0.33832704986490836</v>
      </c>
      <c r="AW9" s="186">
        <f t="shared" si="0"/>
        <v>-0.12960225816397636</v>
      </c>
      <c r="AX9" s="186">
        <f t="shared" si="0"/>
        <v>-0.23051572004162829</v>
      </c>
      <c r="AY9" s="186">
        <f t="shared" si="0"/>
        <v>-0.62224302838113876</v>
      </c>
      <c r="AZ9" s="186">
        <f t="shared" si="0"/>
        <v>-0.3796105523221513</v>
      </c>
      <c r="BA9" s="186">
        <f t="shared" si="0"/>
        <v>-0.11184266335722587</v>
      </c>
    </row>
    <row r="10" spans="1:53" ht="27.6">
      <c r="A10" s="168" t="s">
        <v>6</v>
      </c>
      <c r="B10" s="170"/>
      <c r="C10" s="183" t="s">
        <v>28</v>
      </c>
      <c r="D10" s="186">
        <v>0.58333330000000005</v>
      </c>
      <c r="E10" s="186">
        <v>0.58333330000000005</v>
      </c>
      <c r="F10" s="186">
        <v>0.58333330000000005</v>
      </c>
      <c r="G10" s="186">
        <v>0.58333330000000005</v>
      </c>
      <c r="H10" s="186">
        <v>0.58333330000000005</v>
      </c>
      <c r="I10" s="186">
        <v>0.58333330000000005</v>
      </c>
      <c r="J10" s="186">
        <v>0.58333330000000005</v>
      </c>
      <c r="K10" s="186">
        <v>0.5</v>
      </c>
      <c r="L10" s="186">
        <v>0.5</v>
      </c>
      <c r="M10" s="186">
        <v>0.5</v>
      </c>
      <c r="N10" s="186">
        <v>0.66666669999999995</v>
      </c>
      <c r="O10" s="186">
        <v>0.66666669999999995</v>
      </c>
      <c r="P10" s="186">
        <v>0.66666669999999995</v>
      </c>
      <c r="Q10" s="186">
        <v>0.66666669999999995</v>
      </c>
      <c r="R10" s="186">
        <v>0.75</v>
      </c>
      <c r="S10" s="186">
        <v>3.1333329999999999</v>
      </c>
      <c r="T10" s="186">
        <v>3.1333329999999999</v>
      </c>
      <c r="U10" s="186">
        <v>2.4666670000000002</v>
      </c>
      <c r="V10" s="186">
        <v>2.3166669999999998</v>
      </c>
      <c r="W10" s="186">
        <v>2.5333329999999998</v>
      </c>
      <c r="X10" s="186">
        <v>2.5333329999999998</v>
      </c>
      <c r="Y10" s="186">
        <v>1.983333</v>
      </c>
      <c r="Z10" s="186">
        <v>1.85</v>
      </c>
      <c r="AB10" s="171" t="s">
        <v>6</v>
      </c>
      <c r="AC10" s="173"/>
      <c r="AD10" s="183" t="s">
        <v>28</v>
      </c>
      <c r="AE10" s="186">
        <f t="shared" si="1"/>
        <v>0.97160823151679276</v>
      </c>
      <c r="AF10" s="186">
        <f t="shared" si="0"/>
        <v>0.19946319879898736</v>
      </c>
      <c r="AG10" s="186">
        <f t="shared" si="0"/>
        <v>-1.8339076411238883E-2</v>
      </c>
      <c r="AH10" s="186">
        <f t="shared" si="0"/>
        <v>-4.6259996868066769E-2</v>
      </c>
      <c r="AI10" s="186">
        <f t="shared" si="0"/>
        <v>-0.29568670780679096</v>
      </c>
      <c r="AJ10" s="186">
        <f t="shared" si="0"/>
        <v>-0.44133308089599182</v>
      </c>
      <c r="AK10" s="186">
        <f t="shared" si="0"/>
        <v>-0.45316336087119424</v>
      </c>
      <c r="AL10" s="186">
        <f t="shared" si="0"/>
        <v>-0.63985446339059415</v>
      </c>
      <c r="AM10" s="186">
        <f t="shared" si="0"/>
        <v>-0.73308166064955171</v>
      </c>
      <c r="AN10" s="186">
        <f t="shared" si="0"/>
        <v>-0.66266078790874894</v>
      </c>
      <c r="AO10" s="186">
        <f t="shared" si="0"/>
        <v>-0.37029507517759641</v>
      </c>
      <c r="AP10" s="186">
        <f t="shared" si="0"/>
        <v>-0.59409021961399577</v>
      </c>
      <c r="AQ10" s="186">
        <f t="shared" si="0"/>
        <v>-0.72138472916879626</v>
      </c>
      <c r="AR10" s="186">
        <f t="shared" si="0"/>
        <v>-0.85006368579308322</v>
      </c>
      <c r="AS10" s="186">
        <f t="shared" si="0"/>
        <v>-0.75415603426079725</v>
      </c>
      <c r="AT10" s="186">
        <f t="shared" si="0"/>
        <v>1.7706703498431646</v>
      </c>
      <c r="AU10" s="186">
        <f t="shared" si="0"/>
        <v>1.5330823445928754</v>
      </c>
      <c r="AV10" s="186">
        <f t="shared" si="0"/>
        <v>1.4861576148456814</v>
      </c>
      <c r="AW10" s="186">
        <f t="shared" si="0"/>
        <v>1.0732647381391418</v>
      </c>
      <c r="AX10" s="186">
        <f t="shared" si="0"/>
        <v>0.73407589202018642</v>
      </c>
      <c r="AY10" s="186">
        <f t="shared" si="0"/>
        <v>0.49350312238545885</v>
      </c>
      <c r="AZ10" s="186">
        <f t="shared" si="0"/>
        <v>-0.11053143400160244</v>
      </c>
      <c r="BA10" s="186">
        <f t="shared" si="0"/>
        <v>-3.6972793650301282E-2</v>
      </c>
    </row>
    <row r="11" spans="1:53">
      <c r="A11" s="168" t="s">
        <v>7</v>
      </c>
      <c r="B11" s="170"/>
      <c r="C11" s="183" t="s">
        <v>28</v>
      </c>
      <c r="D11" s="186">
        <v>0.1666667</v>
      </c>
      <c r="E11" s="186">
        <v>0.1666667</v>
      </c>
      <c r="F11" s="186">
        <v>1.25</v>
      </c>
      <c r="G11" s="186">
        <v>1.3333330000000001</v>
      </c>
      <c r="H11" s="186">
        <v>1.3333330000000001</v>
      </c>
      <c r="I11" s="186">
        <v>1.3333330000000001</v>
      </c>
      <c r="J11" s="186">
        <v>1.3333330000000001</v>
      </c>
      <c r="K11" s="186">
        <v>1.3333330000000001</v>
      </c>
      <c r="L11" s="186">
        <v>2</v>
      </c>
      <c r="M11" s="186">
        <v>2.1666669999999999</v>
      </c>
      <c r="N11" s="186">
        <v>2.3333330000000001</v>
      </c>
      <c r="O11" s="186">
        <v>2.6</v>
      </c>
      <c r="P11" s="186">
        <v>2.35</v>
      </c>
      <c r="Q11" s="186">
        <v>1.183333</v>
      </c>
      <c r="R11" s="186">
        <v>1.183333</v>
      </c>
      <c r="S11" s="186">
        <v>1.6333329999999999</v>
      </c>
      <c r="T11" s="186">
        <v>1.7</v>
      </c>
      <c r="U11" s="186">
        <v>1.0333330000000001</v>
      </c>
      <c r="V11" s="186">
        <v>1.3</v>
      </c>
      <c r="W11" s="186">
        <v>3.5666669999999998</v>
      </c>
      <c r="X11" s="186">
        <v>3.4666670000000002</v>
      </c>
      <c r="Y11" s="186">
        <v>3.3833329999999999</v>
      </c>
      <c r="Z11" s="186">
        <v>3.1166670000000001</v>
      </c>
      <c r="AB11" s="171" t="s">
        <v>7</v>
      </c>
      <c r="AC11" s="173"/>
      <c r="AD11" s="183" t="s">
        <v>28</v>
      </c>
      <c r="AE11" s="186">
        <f t="shared" si="1"/>
        <v>-1.0019709443461546</v>
      </c>
      <c r="AF11" s="186">
        <f t="shared" si="0"/>
        <v>-0.8377456838859183</v>
      </c>
      <c r="AG11" s="186">
        <f t="shared" si="0"/>
        <v>1.8889200068471785</v>
      </c>
      <c r="AH11" s="186">
        <f t="shared" si="0"/>
        <v>2.1187068173729697</v>
      </c>
      <c r="AI11" s="186">
        <f t="shared" si="0"/>
        <v>1.3517100523691463</v>
      </c>
      <c r="AJ11" s="186">
        <f t="shared" si="0"/>
        <v>1.2798653838146483</v>
      </c>
      <c r="AK11" s="186">
        <f t="shared" si="0"/>
        <v>1.1535062985802307</v>
      </c>
      <c r="AL11" s="186">
        <f t="shared" si="0"/>
        <v>1.1299551670718735</v>
      </c>
      <c r="AM11" s="186">
        <f t="shared" si="0"/>
        <v>2.0562048756198874</v>
      </c>
      <c r="AN11" s="186">
        <f t="shared" si="0"/>
        <v>2.0293993948742588</v>
      </c>
      <c r="AO11" s="186">
        <f t="shared" si="0"/>
        <v>2.1633023835721854</v>
      </c>
      <c r="AP11" s="186">
        <f t="shared" si="0"/>
        <v>2.1968386579440922</v>
      </c>
      <c r="AQ11" s="186">
        <f t="shared" si="0"/>
        <v>1.8987489559007842</v>
      </c>
      <c r="AR11" s="186">
        <f t="shared" si="0"/>
        <v>-6.8819771012853567E-2</v>
      </c>
      <c r="AS11" s="186">
        <f t="shared" si="0"/>
        <v>-9.0342072222887149E-2</v>
      </c>
      <c r="AT11" s="186">
        <f t="shared" si="0"/>
        <v>-0.25700625195865934</v>
      </c>
      <c r="AU11" s="186">
        <f t="shared" si="0"/>
        <v>-0.17262777732856033</v>
      </c>
      <c r="AV11" s="186">
        <f t="shared" si="0"/>
        <v>-0.57037310393700724</v>
      </c>
      <c r="AW11" s="186">
        <f t="shared" si="0"/>
        <v>-0.59434535566600355</v>
      </c>
      <c r="AX11" s="186">
        <f t="shared" si="0"/>
        <v>2.1579977618177346</v>
      </c>
      <c r="AY11" s="186">
        <f t="shared" si="0"/>
        <v>1.6950776826884961</v>
      </c>
      <c r="AZ11" s="186">
        <f t="shared" si="0"/>
        <v>1.9442582964275537</v>
      </c>
      <c r="BA11" s="186">
        <f t="shared" si="0"/>
        <v>1.8597310713909176</v>
      </c>
    </row>
    <row r="12" spans="1:53">
      <c r="A12" s="168" t="s">
        <v>25</v>
      </c>
      <c r="B12" s="170"/>
      <c r="C12" s="183" t="s">
        <v>28</v>
      </c>
      <c r="D12" s="186">
        <v>0.4166667</v>
      </c>
      <c r="E12" s="186">
        <v>0.5</v>
      </c>
      <c r="F12" s="186">
        <v>0.5</v>
      </c>
      <c r="G12" s="186">
        <v>0.5</v>
      </c>
      <c r="H12" s="186">
        <v>0.4166667</v>
      </c>
      <c r="I12" s="186">
        <v>0.4166667</v>
      </c>
      <c r="J12" s="186">
        <v>0.4166667</v>
      </c>
      <c r="K12" s="186">
        <v>0.4166667</v>
      </c>
      <c r="L12" s="186">
        <v>0.4166667</v>
      </c>
      <c r="M12" s="186">
        <v>0.4166667</v>
      </c>
      <c r="N12" s="186">
        <v>0.3333333</v>
      </c>
      <c r="O12" s="186">
        <v>0.3333333</v>
      </c>
      <c r="P12" s="186">
        <v>0.3333333</v>
      </c>
      <c r="Q12" s="186">
        <v>0.3333333</v>
      </c>
      <c r="R12" s="186">
        <v>0.3333333</v>
      </c>
      <c r="S12" s="186">
        <v>1.1333329999999999</v>
      </c>
      <c r="T12" s="186">
        <v>1.05</v>
      </c>
      <c r="U12" s="186">
        <v>0.38333329999999999</v>
      </c>
      <c r="V12" s="186">
        <v>0.91666669999999995</v>
      </c>
      <c r="W12" s="186">
        <v>1.1333329999999999</v>
      </c>
      <c r="X12" s="186">
        <v>1.05</v>
      </c>
      <c r="Y12" s="186">
        <v>1.5833330000000001</v>
      </c>
      <c r="Z12" s="186">
        <v>1.316667</v>
      </c>
      <c r="AB12" s="171" t="s">
        <v>25</v>
      </c>
      <c r="AC12" s="173"/>
      <c r="AD12" s="183" t="s">
        <v>28</v>
      </c>
      <c r="AE12" s="186">
        <f t="shared" si="1"/>
        <v>0.18217675063524488</v>
      </c>
      <c r="AF12" s="186">
        <f t="shared" si="0"/>
        <v>-7.9785279519595607E-3</v>
      </c>
      <c r="AG12" s="186">
        <f t="shared" si="0"/>
        <v>-0.25674635453522315</v>
      </c>
      <c r="AH12" s="186">
        <f t="shared" si="0"/>
        <v>-0.28681186511707096</v>
      </c>
      <c r="AI12" s="186">
        <f t="shared" si="0"/>
        <v>-0.66177487673477708</v>
      </c>
      <c r="AJ12" s="186">
        <f t="shared" si="0"/>
        <v>-0.8238216286094675</v>
      </c>
      <c r="AK12" s="186">
        <f t="shared" si="0"/>
        <v>-0.81020106297151095</v>
      </c>
      <c r="AL12" s="186">
        <f t="shared" si="0"/>
        <v>-0.81683542643684093</v>
      </c>
      <c r="AM12" s="186">
        <f t="shared" si="0"/>
        <v>-0.88804196179148642</v>
      </c>
      <c r="AN12" s="186">
        <f t="shared" si="0"/>
        <v>-0.79726371628611004</v>
      </c>
      <c r="AO12" s="186">
        <f t="shared" si="0"/>
        <v>-0.87701477974978592</v>
      </c>
      <c r="AP12" s="186">
        <f t="shared" si="0"/>
        <v>-1.0752849582111226</v>
      </c>
      <c r="AQ12" s="186">
        <f t="shared" si="0"/>
        <v>-1.2402231966896207</v>
      </c>
      <c r="AR12" s="186">
        <f t="shared" si="0"/>
        <v>-1.3540924764128781</v>
      </c>
      <c r="AS12" s="186">
        <f t="shared" si="0"/>
        <v>-1.3924392321161676</v>
      </c>
      <c r="AT12" s="186">
        <f t="shared" si="0"/>
        <v>-0.93289845255926729</v>
      </c>
      <c r="AU12" s="186">
        <f t="shared" si="0"/>
        <v>-0.94614766366964997</v>
      </c>
      <c r="AV12" s="186">
        <f t="shared" si="0"/>
        <v>-1.5029850075474231</v>
      </c>
      <c r="AW12" s="186">
        <f t="shared" si="0"/>
        <v>-1.2231161138116267</v>
      </c>
      <c r="AX12" s="186">
        <f t="shared" si="0"/>
        <v>-1.1951073321034436</v>
      </c>
      <c r="AY12" s="186">
        <f t="shared" si="0"/>
        <v>-1.4161403677884599</v>
      </c>
      <c r="AZ12" s="186">
        <f t="shared" si="0"/>
        <v>-0.69761421412421842</v>
      </c>
      <c r="BA12" s="186">
        <f t="shared" si="0"/>
        <v>-0.83558423805836479</v>
      </c>
    </row>
    <row r="13" spans="1:53">
      <c r="A13" s="168" t="s">
        <v>11</v>
      </c>
      <c r="B13" s="170"/>
      <c r="C13" s="183" t="s">
        <v>28</v>
      </c>
      <c r="D13" s="186">
        <v>0.4166667</v>
      </c>
      <c r="E13" s="186">
        <v>0.4166667</v>
      </c>
      <c r="F13" s="186">
        <v>0.4166667</v>
      </c>
      <c r="G13" s="186">
        <v>0.4166667</v>
      </c>
      <c r="H13" s="186">
        <v>0.5</v>
      </c>
      <c r="I13" s="186">
        <v>0.5</v>
      </c>
      <c r="J13" s="186">
        <v>1.3333330000000001</v>
      </c>
      <c r="K13" s="186">
        <v>1.1666669999999999</v>
      </c>
      <c r="L13" s="186">
        <v>1.3333330000000001</v>
      </c>
      <c r="M13" s="186">
        <v>1.5</v>
      </c>
      <c r="N13" s="186">
        <v>1.4166669999999999</v>
      </c>
      <c r="O13" s="186">
        <v>1.75</v>
      </c>
      <c r="P13" s="186">
        <v>1.75</v>
      </c>
      <c r="Q13" s="186">
        <v>1.75</v>
      </c>
      <c r="R13" s="186">
        <v>1.75</v>
      </c>
      <c r="S13" s="186">
        <v>2.2999999999999998</v>
      </c>
      <c r="T13" s="186">
        <v>3.4333330000000002</v>
      </c>
      <c r="U13" s="186">
        <v>2.6</v>
      </c>
      <c r="V13" s="186">
        <v>2.6666669999999999</v>
      </c>
      <c r="W13" s="186">
        <v>3.1333329999999999</v>
      </c>
      <c r="X13" s="186">
        <v>3.05</v>
      </c>
      <c r="Y13" s="186">
        <v>2.9</v>
      </c>
      <c r="Z13" s="186">
        <v>2.6333329999999999</v>
      </c>
      <c r="AB13" s="171" t="s">
        <v>11</v>
      </c>
      <c r="AC13" s="173"/>
      <c r="AD13" s="183" t="s">
        <v>28</v>
      </c>
      <c r="AE13" s="186">
        <f t="shared" si="1"/>
        <v>0.18217675063524488</v>
      </c>
      <c r="AF13" s="186">
        <f t="shared" si="0"/>
        <v>-0.21542025470290632</v>
      </c>
      <c r="AG13" s="186">
        <f t="shared" si="0"/>
        <v>-0.49515363265920731</v>
      </c>
      <c r="AH13" s="186">
        <f t="shared" si="0"/>
        <v>-0.527363733366075</v>
      </c>
      <c r="AI13" s="186">
        <f t="shared" si="0"/>
        <v>-0.47873079227078408</v>
      </c>
      <c r="AJ13" s="186">
        <f t="shared" si="0"/>
        <v>-0.63257735475272969</v>
      </c>
      <c r="AK13" s="186">
        <f t="shared" si="0"/>
        <v>1.1535062985802307</v>
      </c>
      <c r="AL13" s="186">
        <f t="shared" si="0"/>
        <v>0.77599451524282315</v>
      </c>
      <c r="AM13" s="186">
        <f t="shared" si="0"/>
        <v>0.81652135076979571</v>
      </c>
      <c r="AN13" s="186">
        <f t="shared" si="0"/>
        <v>0.95257499871389839</v>
      </c>
      <c r="AO13" s="186">
        <f t="shared" si="0"/>
        <v>0.76982448813365167</v>
      </c>
      <c r="AP13" s="186">
        <f t="shared" si="0"/>
        <v>0.96979231993068549</v>
      </c>
      <c r="AQ13" s="186">
        <f t="shared" si="0"/>
        <v>0.96483990114511087</v>
      </c>
      <c r="AR13" s="186">
        <f t="shared" si="0"/>
        <v>0.78802950569973318</v>
      </c>
      <c r="AS13" s="186">
        <f t="shared" si="0"/>
        <v>0.7777235180417279</v>
      </c>
      <c r="AT13" s="186">
        <f t="shared" si="0"/>
        <v>0.64418379943695159</v>
      </c>
      <c r="AU13" s="186">
        <f t="shared" si="0"/>
        <v>1.8900915229041479</v>
      </c>
      <c r="AV13" s="186">
        <f t="shared" si="0"/>
        <v>1.677462230746408</v>
      </c>
      <c r="AW13" s="186">
        <f t="shared" si="0"/>
        <v>1.6473598281064576</v>
      </c>
      <c r="AX13" s="186">
        <f t="shared" si="0"/>
        <v>1.5608687023588852</v>
      </c>
      <c r="AY13" s="186">
        <f t="shared" si="0"/>
        <v>1.1586604222889116</v>
      </c>
      <c r="AZ13" s="186">
        <f t="shared" si="0"/>
        <v>1.2348670930150427</v>
      </c>
      <c r="BA13" s="186">
        <f t="shared" si="0"/>
        <v>1.1359879992923845</v>
      </c>
    </row>
    <row r="14" spans="1:53">
      <c r="A14" s="187" t="s">
        <v>8</v>
      </c>
      <c r="B14" s="188"/>
      <c r="C14" s="183" t="s">
        <v>28</v>
      </c>
      <c r="D14" s="186">
        <v>0.4166667</v>
      </c>
      <c r="E14" s="186">
        <v>1.75</v>
      </c>
      <c r="F14" s="186">
        <v>1.25</v>
      </c>
      <c r="G14" s="186">
        <v>1.25</v>
      </c>
      <c r="H14" s="186">
        <v>1.6666669999999999</v>
      </c>
      <c r="I14" s="186">
        <v>1.5</v>
      </c>
      <c r="J14" s="186">
        <v>1.5833330000000001</v>
      </c>
      <c r="K14" s="186">
        <v>1.75</v>
      </c>
      <c r="L14" s="186">
        <v>1.8333330000000001</v>
      </c>
      <c r="M14" s="186">
        <v>1.8333330000000001</v>
      </c>
      <c r="N14" s="186">
        <v>1.75</v>
      </c>
      <c r="O14" s="186">
        <v>1.75</v>
      </c>
      <c r="P14" s="186">
        <v>1.8333330000000001</v>
      </c>
      <c r="Q14" s="186">
        <v>1.8333330000000001</v>
      </c>
      <c r="R14" s="186">
        <v>2.0833330000000001</v>
      </c>
      <c r="S14" s="186">
        <v>2.7166670000000002</v>
      </c>
      <c r="T14" s="186">
        <v>2.6333329999999999</v>
      </c>
      <c r="U14" s="186">
        <v>1.9666669999999999</v>
      </c>
      <c r="V14" s="186">
        <v>1.9</v>
      </c>
      <c r="W14" s="186">
        <v>2.1166670000000001</v>
      </c>
      <c r="X14" s="186">
        <v>2.0333329999999998</v>
      </c>
      <c r="Y14" s="186">
        <v>1.7833330000000001</v>
      </c>
      <c r="Z14" s="186">
        <v>1.516667</v>
      </c>
      <c r="AB14" s="189" t="s">
        <v>8</v>
      </c>
      <c r="AC14" s="190"/>
      <c r="AD14" s="183" t="s">
        <v>28</v>
      </c>
      <c r="AE14" s="186">
        <f t="shared" si="1"/>
        <v>0.18217675063524488</v>
      </c>
      <c r="AF14" s="186">
        <f t="shared" si="0"/>
        <v>3.1036486179631009</v>
      </c>
      <c r="AG14" s="186">
        <f t="shared" si="0"/>
        <v>1.8889200068471785</v>
      </c>
      <c r="AH14" s="186">
        <f t="shared" si="0"/>
        <v>1.8781558151110376</v>
      </c>
      <c r="AI14" s="186">
        <f t="shared" si="0"/>
        <v>2.0838881474490316</v>
      </c>
      <c r="AJ14" s="186">
        <f t="shared" si="0"/>
        <v>1.6623548495010052</v>
      </c>
      <c r="AK14" s="186">
        <f t="shared" si="0"/>
        <v>1.6890630659534125</v>
      </c>
      <c r="AL14" s="186">
        <f t="shared" si="0"/>
        <v>2.0148610441893098</v>
      </c>
      <c r="AM14" s="186">
        <f t="shared" si="0"/>
        <v>1.7462835295262755</v>
      </c>
      <c r="AN14" s="186">
        <f t="shared" si="0"/>
        <v>1.4909863891761854</v>
      </c>
      <c r="AO14" s="186">
        <f t="shared" si="0"/>
        <v>1.2765435846423177</v>
      </c>
      <c r="AP14" s="186">
        <f t="shared" si="0"/>
        <v>0.96979231993068549</v>
      </c>
      <c r="AQ14" s="186">
        <f t="shared" si="0"/>
        <v>1.0945489732450353</v>
      </c>
      <c r="AR14" s="186">
        <f t="shared" si="0"/>
        <v>0.91403617412455784</v>
      </c>
      <c r="AS14" s="186">
        <f t="shared" si="0"/>
        <v>1.2883495248493857</v>
      </c>
      <c r="AT14" s="186">
        <f t="shared" si="0"/>
        <v>1.207427750532259</v>
      </c>
      <c r="AU14" s="186">
        <f t="shared" si="0"/>
        <v>0.93806704740742164</v>
      </c>
      <c r="AV14" s="186">
        <f t="shared" si="0"/>
        <v>0.76876351173269819</v>
      </c>
      <c r="AW14" s="186">
        <f t="shared" si="0"/>
        <v>0.38981765570653754</v>
      </c>
      <c r="AX14" s="186">
        <f t="shared" si="0"/>
        <v>0.15991513683254641</v>
      </c>
      <c r="AY14" s="186">
        <f t="shared" si="0"/>
        <v>-0.15019707513388411</v>
      </c>
      <c r="AZ14" s="186">
        <f t="shared" si="0"/>
        <v>-0.4040728240629104</v>
      </c>
      <c r="BA14" s="186">
        <f t="shared" si="0"/>
        <v>-0.53610475923066681</v>
      </c>
    </row>
    <row r="15" spans="1:53">
      <c r="A15" s="168" t="s">
        <v>30</v>
      </c>
      <c r="B15" s="170"/>
      <c r="C15" s="183" t="s">
        <v>28</v>
      </c>
      <c r="D15" s="186">
        <v>0.1666667</v>
      </c>
      <c r="E15" s="186">
        <v>0.3333333</v>
      </c>
      <c r="F15" s="186">
        <v>0.4166667</v>
      </c>
      <c r="G15" s="186">
        <v>0.4166667</v>
      </c>
      <c r="H15" s="186">
        <v>1.8333330000000001</v>
      </c>
      <c r="I15" s="186">
        <v>1.8333330000000001</v>
      </c>
      <c r="J15" s="186">
        <v>1.75</v>
      </c>
      <c r="K15" s="186">
        <v>1.75</v>
      </c>
      <c r="L15" s="186">
        <v>1.75</v>
      </c>
      <c r="M15" s="186">
        <v>1.75</v>
      </c>
      <c r="N15" s="186">
        <v>1.6666669999999999</v>
      </c>
      <c r="O15" s="186">
        <v>1.6666669999999999</v>
      </c>
      <c r="P15" s="186">
        <v>1.6666669999999999</v>
      </c>
      <c r="Q15" s="186">
        <v>1.6666669999999999</v>
      </c>
      <c r="R15" s="186">
        <v>1.5833330000000001</v>
      </c>
      <c r="S15" s="186">
        <v>2.3833329999999999</v>
      </c>
      <c r="T15" s="186">
        <v>2.8833329999999999</v>
      </c>
      <c r="U15" s="186">
        <v>2.2166670000000002</v>
      </c>
      <c r="V15" s="186">
        <v>2.0333329999999998</v>
      </c>
      <c r="W15" s="186">
        <v>2.4166669999999999</v>
      </c>
      <c r="X15" s="186">
        <v>2.4166669999999999</v>
      </c>
      <c r="Y15" s="186">
        <v>2.4166669999999999</v>
      </c>
      <c r="Z15" s="186">
        <v>2.016667</v>
      </c>
      <c r="AB15" s="171" t="s">
        <v>30</v>
      </c>
      <c r="AC15" s="173"/>
      <c r="AD15" s="183" t="s">
        <v>28</v>
      </c>
      <c r="AE15" s="186">
        <f t="shared" si="1"/>
        <v>-1.0019709443461546</v>
      </c>
      <c r="AF15" s="186">
        <f t="shared" si="0"/>
        <v>-0.42286223038402476</v>
      </c>
      <c r="AG15" s="186">
        <f t="shared" si="0"/>
        <v>-0.49515363265920731</v>
      </c>
      <c r="AH15" s="186">
        <f t="shared" si="0"/>
        <v>-0.527363733366075</v>
      </c>
      <c r="AI15" s="186">
        <f t="shared" si="0"/>
        <v>2.4499749984590826</v>
      </c>
      <c r="AJ15" s="186">
        <f t="shared" si="0"/>
        <v>2.427331485941516</v>
      </c>
      <c r="AK15" s="186">
        <f t="shared" si="0"/>
        <v>2.0461016249445567</v>
      </c>
      <c r="AL15" s="186">
        <f t="shared" si="0"/>
        <v>2.0148610441893098</v>
      </c>
      <c r="AM15" s="186">
        <f t="shared" si="0"/>
        <v>1.5913237862416478</v>
      </c>
      <c r="AN15" s="186">
        <f t="shared" si="0"/>
        <v>1.3563839453695603</v>
      </c>
      <c r="AO15" s="186">
        <f t="shared" si="0"/>
        <v>1.1498641905548534</v>
      </c>
      <c r="AP15" s="186">
        <f t="shared" si="0"/>
        <v>0.84949414053577799</v>
      </c>
      <c r="AQ15" s="186">
        <f t="shared" si="0"/>
        <v>0.83513082904518643</v>
      </c>
      <c r="AR15" s="186">
        <f t="shared" si="0"/>
        <v>0.66202283727490863</v>
      </c>
      <c r="AS15" s="186">
        <f t="shared" si="0"/>
        <v>0.52240974869812307</v>
      </c>
      <c r="AT15" s="186">
        <f t="shared" si="0"/>
        <v>0.75683204894225264</v>
      </c>
      <c r="AU15" s="186">
        <f t="shared" si="0"/>
        <v>1.2355746960001486</v>
      </c>
      <c r="AV15" s="186">
        <f t="shared" si="0"/>
        <v>1.1274605632891899</v>
      </c>
      <c r="AW15" s="186">
        <f t="shared" si="0"/>
        <v>0.60852000036542919</v>
      </c>
      <c r="AX15" s="186">
        <f t="shared" si="0"/>
        <v>0.57331154200189549</v>
      </c>
      <c r="AY15" s="186">
        <f t="shared" si="0"/>
        <v>0.34330726789787558</v>
      </c>
      <c r="AZ15" s="186">
        <f t="shared" si="0"/>
        <v>0.52547588960253167</v>
      </c>
      <c r="BA15" s="186">
        <f t="shared" si="0"/>
        <v>0.21259393783857833</v>
      </c>
    </row>
    <row r="16" spans="1:53">
      <c r="A16" s="168" t="s">
        <v>17</v>
      </c>
      <c r="B16" s="170"/>
      <c r="C16" s="183" t="s">
        <v>28</v>
      </c>
      <c r="D16" s="186">
        <v>8.3333299999999999E-2</v>
      </c>
      <c r="E16" s="186">
        <v>0.3333333</v>
      </c>
      <c r="F16" s="186">
        <v>0.4166667</v>
      </c>
      <c r="G16" s="186">
        <v>0.4166667</v>
      </c>
      <c r="H16" s="186">
        <v>0.4166667</v>
      </c>
      <c r="I16" s="186">
        <v>0.4166667</v>
      </c>
      <c r="J16" s="186">
        <v>0.4166667</v>
      </c>
      <c r="K16" s="186">
        <v>0.4166667</v>
      </c>
      <c r="L16" s="186">
        <v>0.5</v>
      </c>
      <c r="M16" s="186">
        <v>0.4166667</v>
      </c>
      <c r="N16" s="186">
        <v>0.3333333</v>
      </c>
      <c r="O16" s="186">
        <v>2</v>
      </c>
      <c r="P16" s="186">
        <v>2.0833330000000001</v>
      </c>
      <c r="Q16" s="186">
        <v>1.75</v>
      </c>
      <c r="R16" s="186">
        <v>1.6666669999999999</v>
      </c>
      <c r="S16" s="186">
        <v>2.1333329999999999</v>
      </c>
      <c r="T16" s="186">
        <v>2.0499999999999998</v>
      </c>
      <c r="U16" s="186">
        <v>1.4666669999999999</v>
      </c>
      <c r="V16" s="186">
        <v>1.983333</v>
      </c>
      <c r="W16" s="186">
        <v>2.0666669999999998</v>
      </c>
      <c r="X16" s="186">
        <v>2.2833329999999998</v>
      </c>
      <c r="Y16" s="186">
        <v>2.1166670000000001</v>
      </c>
      <c r="Z16" s="186">
        <v>1.85</v>
      </c>
      <c r="AB16" s="171" t="s">
        <v>17</v>
      </c>
      <c r="AC16" s="173"/>
      <c r="AD16" s="183" t="s">
        <v>28</v>
      </c>
      <c r="AE16" s="186">
        <f t="shared" si="1"/>
        <v>-1.3966871584460063</v>
      </c>
      <c r="AF16" s="186">
        <f t="shared" si="0"/>
        <v>-0.42286223038402476</v>
      </c>
      <c r="AG16" s="186">
        <f t="shared" si="0"/>
        <v>-0.49515363265920731</v>
      </c>
      <c r="AH16" s="186">
        <f t="shared" si="0"/>
        <v>-0.527363733366075</v>
      </c>
      <c r="AI16" s="186">
        <f t="shared" si="0"/>
        <v>-0.66177487673477708</v>
      </c>
      <c r="AJ16" s="186">
        <f t="shared" si="0"/>
        <v>-0.8238216286094675</v>
      </c>
      <c r="AK16" s="186">
        <f t="shared" si="0"/>
        <v>-0.81020106297151095</v>
      </c>
      <c r="AL16" s="186">
        <f t="shared" si="0"/>
        <v>-0.81683542643684093</v>
      </c>
      <c r="AM16" s="186">
        <f t="shared" si="0"/>
        <v>-0.73308166064955171</v>
      </c>
      <c r="AN16" s="186">
        <f t="shared" si="0"/>
        <v>-0.79726371628611004</v>
      </c>
      <c r="AO16" s="186">
        <f t="shared" si="0"/>
        <v>-0.87701477974978592</v>
      </c>
      <c r="AP16" s="186">
        <f t="shared" si="0"/>
        <v>1.3306883016993345</v>
      </c>
      <c r="AQ16" s="186">
        <f t="shared" si="0"/>
        <v>1.4836777460598991</v>
      </c>
      <c r="AR16" s="186">
        <f t="shared" si="0"/>
        <v>0.78802950569973318</v>
      </c>
      <c r="AS16" s="186">
        <f t="shared" si="0"/>
        <v>0.65006739930970137</v>
      </c>
      <c r="AT16" s="186">
        <f t="shared" si="0"/>
        <v>0.41888594864194861</v>
      </c>
      <c r="AU16" s="186">
        <f t="shared" si="0"/>
        <v>0.24388293070125708</v>
      </c>
      <c r="AV16" s="186">
        <f t="shared" si="0"/>
        <v>5.1369408619715264E-2</v>
      </c>
      <c r="AW16" s="186">
        <f t="shared" si="0"/>
        <v>0.52650641608438431</v>
      </c>
      <c r="AX16" s="186">
        <f t="shared" si="0"/>
        <v>9.1015735970987818E-2</v>
      </c>
      <c r="AY16" s="186">
        <f t="shared" si="0"/>
        <v>0.17165302362578738</v>
      </c>
      <c r="AZ16" s="186">
        <f t="shared" si="0"/>
        <v>8.5163804510569888E-2</v>
      </c>
      <c r="BA16" s="186">
        <f t="shared" si="0"/>
        <v>-3.6972793650301282E-2</v>
      </c>
    </row>
    <row r="17" spans="1:53">
      <c r="A17" s="168" t="s">
        <v>32</v>
      </c>
      <c r="B17" s="170"/>
      <c r="C17" s="183" t="s">
        <v>28</v>
      </c>
      <c r="D17" s="186">
        <v>0.4166667</v>
      </c>
      <c r="E17" s="186">
        <v>0.3333333</v>
      </c>
      <c r="F17" s="186">
        <v>0.4166667</v>
      </c>
      <c r="G17" s="186">
        <v>0.4166667</v>
      </c>
      <c r="H17" s="186">
        <v>0.4166667</v>
      </c>
      <c r="I17" s="186">
        <v>0.4166667</v>
      </c>
      <c r="J17" s="186">
        <v>0.3333333</v>
      </c>
      <c r="K17" s="186">
        <v>0.3333333</v>
      </c>
      <c r="L17" s="186">
        <v>0.4166667</v>
      </c>
      <c r="M17" s="186">
        <v>0.4166667</v>
      </c>
      <c r="N17" s="186">
        <v>0.3333333</v>
      </c>
      <c r="O17" s="186">
        <v>0.25</v>
      </c>
      <c r="P17" s="186">
        <v>0.3333333</v>
      </c>
      <c r="Q17" s="186">
        <v>0.3333333</v>
      </c>
      <c r="R17" s="186">
        <v>0.4166667</v>
      </c>
      <c r="S17" s="186">
        <v>1.1333329999999999</v>
      </c>
      <c r="T17" s="186">
        <v>1.3333330000000001</v>
      </c>
      <c r="U17" s="186">
        <v>0.8</v>
      </c>
      <c r="V17" s="186">
        <v>0.98333329999999997</v>
      </c>
      <c r="W17" s="186">
        <v>1.066667</v>
      </c>
      <c r="X17" s="186">
        <v>1.2</v>
      </c>
      <c r="Y17" s="186">
        <v>1.1166670000000001</v>
      </c>
      <c r="Z17" s="186">
        <v>0.85</v>
      </c>
      <c r="AB17" s="171" t="s">
        <v>32</v>
      </c>
      <c r="AC17" s="173"/>
      <c r="AD17" s="183" t="s">
        <v>28</v>
      </c>
      <c r="AE17" s="186">
        <f t="shared" si="1"/>
        <v>0.18217675063524488</v>
      </c>
      <c r="AF17" s="186">
        <f t="shared" si="0"/>
        <v>-0.42286223038402476</v>
      </c>
      <c r="AG17" s="186">
        <f t="shared" si="0"/>
        <v>-0.49515363265920731</v>
      </c>
      <c r="AH17" s="186">
        <f t="shared" si="0"/>
        <v>-0.527363733366075</v>
      </c>
      <c r="AI17" s="186">
        <f t="shared" si="0"/>
        <v>-0.66177487673477708</v>
      </c>
      <c r="AJ17" s="186">
        <f t="shared" si="0"/>
        <v>-0.8238216286094675</v>
      </c>
      <c r="AK17" s="186">
        <f t="shared" si="0"/>
        <v>-0.98872012824437616</v>
      </c>
      <c r="AL17" s="186">
        <f t="shared" si="0"/>
        <v>-0.99381660186032827</v>
      </c>
      <c r="AM17" s="186">
        <f t="shared" si="0"/>
        <v>-0.88804196179148642</v>
      </c>
      <c r="AN17" s="186">
        <f t="shared" si="0"/>
        <v>-0.79726371628611004</v>
      </c>
      <c r="AO17" s="186">
        <f t="shared" si="0"/>
        <v>-0.87701477974978592</v>
      </c>
      <c r="AP17" s="186">
        <f t="shared" si="0"/>
        <v>-1.1955835706812081</v>
      </c>
      <c r="AQ17" s="186">
        <f t="shared" si="0"/>
        <v>-1.2402231966896207</v>
      </c>
      <c r="AR17" s="186">
        <f t="shared" si="0"/>
        <v>-1.3540924764128781</v>
      </c>
      <c r="AS17" s="186">
        <f t="shared" ref="AS17:BA32" si="2">(R17-R$33)/R$34</f>
        <v>-1.2647825006323206</v>
      </c>
      <c r="AT17" s="186">
        <f t="shared" si="2"/>
        <v>-0.93289845255926729</v>
      </c>
      <c r="AU17" s="186">
        <f t="shared" si="2"/>
        <v>-0.60897272527475765</v>
      </c>
      <c r="AV17" s="186">
        <f t="shared" si="2"/>
        <v>-0.90515654046033056</v>
      </c>
      <c r="AW17" s="186">
        <f t="shared" si="2"/>
        <v>-1.1137647774550121</v>
      </c>
      <c r="AX17" s="186">
        <f t="shared" si="2"/>
        <v>-1.2869722812601763</v>
      </c>
      <c r="AY17" s="186">
        <f t="shared" si="2"/>
        <v>-1.2230303085326573</v>
      </c>
      <c r="AZ17" s="186">
        <f t="shared" si="2"/>
        <v>-1.3825431457959703</v>
      </c>
      <c r="BA17" s="186">
        <f t="shared" si="2"/>
        <v>-1.5343701877887914</v>
      </c>
    </row>
    <row r="18" spans="1:53">
      <c r="A18" s="168" t="s">
        <v>12</v>
      </c>
      <c r="B18" s="170"/>
      <c r="C18" s="183" t="s">
        <v>28</v>
      </c>
      <c r="D18" s="186">
        <v>0.4166667</v>
      </c>
      <c r="E18" s="186">
        <v>0.5</v>
      </c>
      <c r="F18" s="186">
        <v>1.3333330000000001</v>
      </c>
      <c r="G18" s="186">
        <v>1.3333330000000001</v>
      </c>
      <c r="H18" s="186">
        <v>1.3333330000000001</v>
      </c>
      <c r="I18" s="186">
        <v>1.3333330000000001</v>
      </c>
      <c r="J18" s="186">
        <v>1.3333330000000001</v>
      </c>
      <c r="K18" s="186">
        <v>1.5</v>
      </c>
      <c r="L18" s="186">
        <v>1.5</v>
      </c>
      <c r="M18" s="186">
        <v>1.5</v>
      </c>
      <c r="N18" s="186">
        <v>1.5833330000000001</v>
      </c>
      <c r="O18" s="186">
        <v>1.3333330000000001</v>
      </c>
      <c r="P18" s="186">
        <v>0.83333330000000005</v>
      </c>
      <c r="Q18" s="186">
        <v>0.96666660000000004</v>
      </c>
      <c r="R18" s="186">
        <v>1.1000000000000001</v>
      </c>
      <c r="S18" s="186">
        <v>2.4500000000000002</v>
      </c>
      <c r="T18" s="186">
        <v>2.3166669999999998</v>
      </c>
      <c r="U18" s="186">
        <v>2.0499999999999998</v>
      </c>
      <c r="V18" s="186">
        <v>2.0666669999999998</v>
      </c>
      <c r="W18" s="186">
        <v>2.2166670000000002</v>
      </c>
      <c r="X18" s="186">
        <v>2.4333330000000002</v>
      </c>
      <c r="Y18" s="186">
        <v>2.3333330000000001</v>
      </c>
      <c r="Z18" s="186">
        <v>2.2833329999999998</v>
      </c>
      <c r="AB18" s="171" t="s">
        <v>12</v>
      </c>
      <c r="AC18" s="173"/>
      <c r="AD18" s="183" t="s">
        <v>28</v>
      </c>
      <c r="AE18" s="186">
        <f t="shared" si="1"/>
        <v>0.18217675063524488</v>
      </c>
      <c r="AF18" s="186">
        <f t="shared" si="1"/>
        <v>-7.9785279519595607E-3</v>
      </c>
      <c r="AG18" s="186">
        <f t="shared" si="1"/>
        <v>2.1273264267046184</v>
      </c>
      <c r="AH18" s="186">
        <f t="shared" si="1"/>
        <v>2.1187068173729697</v>
      </c>
      <c r="AI18" s="186">
        <f t="shared" si="1"/>
        <v>1.3517100523691463</v>
      </c>
      <c r="AJ18" s="186">
        <f t="shared" si="1"/>
        <v>1.2798653838146483</v>
      </c>
      <c r="AK18" s="186">
        <f t="shared" si="1"/>
        <v>1.1535062985802307</v>
      </c>
      <c r="AL18" s="186">
        <f t="shared" si="1"/>
        <v>1.4839179426733291</v>
      </c>
      <c r="AM18" s="186">
        <f t="shared" si="1"/>
        <v>1.1264426968634078</v>
      </c>
      <c r="AN18" s="186">
        <f t="shared" si="1"/>
        <v>0.95257499871389839</v>
      </c>
      <c r="AO18" s="186">
        <f t="shared" si="1"/>
        <v>1.02318327630858</v>
      </c>
      <c r="AP18" s="186">
        <f t="shared" si="1"/>
        <v>0.36829853578829502</v>
      </c>
      <c r="AQ18" s="186">
        <f t="shared" si="1"/>
        <v>-0.46196565105989296</v>
      </c>
      <c r="AR18" s="186">
        <f t="shared" si="1"/>
        <v>-0.39643801616903868</v>
      </c>
      <c r="AS18" s="186">
        <f t="shared" si="2"/>
        <v>-0.2179981909549133</v>
      </c>
      <c r="AT18" s="186">
        <f t="shared" si="2"/>
        <v>0.84695145961713436</v>
      </c>
      <c r="AU18" s="186">
        <f t="shared" si="2"/>
        <v>0.56122481921036382</v>
      </c>
      <c r="AV18" s="186">
        <f t="shared" si="2"/>
        <v>0.88832871732212637</v>
      </c>
      <c r="AW18" s="186">
        <f t="shared" si="2"/>
        <v>0.66319681673391628</v>
      </c>
      <c r="AX18" s="186">
        <f t="shared" si="2"/>
        <v>0.29771393855566297</v>
      </c>
      <c r="AY18" s="186">
        <f t="shared" si="2"/>
        <v>0.36476308288159071</v>
      </c>
      <c r="AZ18" s="186">
        <f t="shared" si="2"/>
        <v>0.40316599860568675</v>
      </c>
      <c r="BA18" s="186">
        <f t="shared" si="2"/>
        <v>0.61189891134391272</v>
      </c>
    </row>
    <row r="19" spans="1:53">
      <c r="A19" s="168" t="s">
        <v>33</v>
      </c>
      <c r="B19" s="170"/>
      <c r="C19" s="183" t="s">
        <v>28</v>
      </c>
      <c r="D19" s="186">
        <v>0.75</v>
      </c>
      <c r="E19" s="186">
        <v>0.75</v>
      </c>
      <c r="F19" s="186">
        <v>0.75</v>
      </c>
      <c r="G19" s="186">
        <v>0.75</v>
      </c>
      <c r="H19" s="186">
        <v>0.83333330000000005</v>
      </c>
      <c r="I19" s="186">
        <v>1</v>
      </c>
      <c r="J19" s="186">
        <v>0.91666669999999995</v>
      </c>
      <c r="K19" s="186">
        <v>0.91666669999999995</v>
      </c>
      <c r="L19" s="186">
        <v>0.91666669999999995</v>
      </c>
      <c r="M19" s="186">
        <v>0.91666669999999995</v>
      </c>
      <c r="N19" s="186">
        <v>0.91666669999999995</v>
      </c>
      <c r="O19" s="186">
        <v>0.91666669999999995</v>
      </c>
      <c r="P19" s="186">
        <v>0.91666669999999995</v>
      </c>
      <c r="Q19" s="186">
        <v>1.05</v>
      </c>
      <c r="R19" s="186">
        <v>1.05</v>
      </c>
      <c r="S19" s="186">
        <v>0.96666660000000004</v>
      </c>
      <c r="T19" s="186">
        <v>0.88333329999999999</v>
      </c>
      <c r="U19" s="186">
        <v>0.88333329999999999</v>
      </c>
      <c r="V19" s="186">
        <v>0.88333329999999999</v>
      </c>
      <c r="W19" s="186">
        <v>0.96666660000000004</v>
      </c>
      <c r="X19" s="186">
        <v>1.55</v>
      </c>
      <c r="Y19" s="186">
        <v>1.4166669999999999</v>
      </c>
      <c r="Z19" s="186">
        <v>1.75</v>
      </c>
      <c r="AB19" s="171" t="s">
        <v>33</v>
      </c>
      <c r="AC19" s="173"/>
      <c r="AD19" s="183" t="s">
        <v>28</v>
      </c>
      <c r="AE19" s="186">
        <f t="shared" si="1"/>
        <v>1.7610401860574181</v>
      </c>
      <c r="AF19" s="186">
        <f t="shared" si="1"/>
        <v>0.6143469012310524</v>
      </c>
      <c r="AG19" s="186">
        <f t="shared" si="1"/>
        <v>0.45847576592557737</v>
      </c>
      <c r="AH19" s="186">
        <f t="shared" si="1"/>
        <v>0.43484402829229851</v>
      </c>
      <c r="AI19" s="186">
        <f t="shared" si="1"/>
        <v>0.2534457652381773</v>
      </c>
      <c r="AJ19" s="186">
        <f t="shared" si="1"/>
        <v>0.51488874737413781</v>
      </c>
      <c r="AK19" s="186">
        <f t="shared" si="1"/>
        <v>0.26091247177485266</v>
      </c>
      <c r="AL19" s="186">
        <f t="shared" si="1"/>
        <v>0.24505077659512059</v>
      </c>
      <c r="AM19" s="186">
        <f t="shared" si="1"/>
        <v>4.1720216964993305E-2</v>
      </c>
      <c r="AN19" s="186">
        <f t="shared" si="1"/>
        <v>1.035417702521356E-2</v>
      </c>
      <c r="AO19" s="186">
        <f t="shared" si="1"/>
        <v>9.744627243605343E-3</v>
      </c>
      <c r="AP19" s="186">
        <f t="shared" si="1"/>
        <v>-0.23319423784534685</v>
      </c>
      <c r="AQ19" s="186">
        <f t="shared" si="1"/>
        <v>-0.33225595635393246</v>
      </c>
      <c r="AR19" s="186">
        <f t="shared" si="1"/>
        <v>-0.27043074290978647</v>
      </c>
      <c r="AS19" s="186">
        <f t="shared" si="2"/>
        <v>-0.29459216857003961</v>
      </c>
      <c r="AT19" s="186">
        <f t="shared" si="2"/>
        <v>-1.1581954922836295</v>
      </c>
      <c r="AU19" s="186">
        <f t="shared" si="2"/>
        <v>-1.1444861357324878</v>
      </c>
      <c r="AV19" s="186">
        <f t="shared" si="2"/>
        <v>-0.78559090443444035</v>
      </c>
      <c r="AW19" s="186">
        <f t="shared" si="2"/>
        <v>-1.2777919460171023</v>
      </c>
      <c r="AX19" s="186">
        <f t="shared" si="2"/>
        <v>-1.4247716341784997</v>
      </c>
      <c r="AY19" s="186">
        <f t="shared" si="2"/>
        <v>-0.77244017026911704</v>
      </c>
      <c r="AZ19" s="186">
        <f t="shared" si="2"/>
        <v>-0.94223106070400853</v>
      </c>
      <c r="BA19" s="186">
        <f t="shared" si="2"/>
        <v>-0.18671253306415045</v>
      </c>
    </row>
    <row r="20" spans="1:53">
      <c r="A20" s="168" t="s">
        <v>34</v>
      </c>
      <c r="B20" s="170"/>
      <c r="C20" s="183" t="s">
        <v>28</v>
      </c>
      <c r="D20" s="186">
        <v>0.25</v>
      </c>
      <c r="E20" s="186">
        <v>0.25</v>
      </c>
      <c r="F20" s="186">
        <v>0.25</v>
      </c>
      <c r="G20" s="186">
        <v>0.25</v>
      </c>
      <c r="H20" s="186">
        <v>0.25</v>
      </c>
      <c r="I20" s="186">
        <v>0.25</v>
      </c>
      <c r="J20" s="186">
        <v>0.25</v>
      </c>
      <c r="K20" s="186">
        <v>0.25</v>
      </c>
      <c r="L20" s="186">
        <v>0.25</v>
      </c>
      <c r="M20" s="186">
        <v>0.25</v>
      </c>
      <c r="N20" s="186">
        <v>0.25</v>
      </c>
      <c r="O20" s="186">
        <v>0.83333330000000005</v>
      </c>
      <c r="P20" s="186">
        <v>0.83333330000000005</v>
      </c>
      <c r="Q20" s="186">
        <v>2.6666669999999999</v>
      </c>
      <c r="R20" s="186">
        <v>2.6666669999999999</v>
      </c>
      <c r="S20" s="186">
        <v>2.6666669999999999</v>
      </c>
      <c r="T20" s="186">
        <v>2.6666669999999999</v>
      </c>
      <c r="U20" s="186">
        <v>2.6666669999999999</v>
      </c>
      <c r="V20" s="186">
        <v>2.5</v>
      </c>
      <c r="W20" s="186">
        <v>2.6666669999999999</v>
      </c>
      <c r="X20" s="186">
        <v>2.6666669999999999</v>
      </c>
      <c r="Y20" s="186">
        <v>2.5</v>
      </c>
      <c r="Z20" s="186">
        <v>0.88333329999999999</v>
      </c>
      <c r="AB20" s="171" t="s">
        <v>34</v>
      </c>
      <c r="AC20" s="173"/>
      <c r="AD20" s="183" t="s">
        <v>28</v>
      </c>
      <c r="AE20" s="186">
        <f t="shared" si="1"/>
        <v>-0.60725520390538079</v>
      </c>
      <c r="AF20" s="186">
        <f t="shared" si="1"/>
        <v>-0.63030395713497156</v>
      </c>
      <c r="AG20" s="186">
        <f t="shared" si="1"/>
        <v>-0.97196847499602368</v>
      </c>
      <c r="AH20" s="186">
        <f t="shared" si="1"/>
        <v>-1.0084677585264405</v>
      </c>
      <c r="AI20" s="186">
        <f t="shared" si="1"/>
        <v>-1.0278632653157522</v>
      </c>
      <c r="AJ20" s="186">
        <f t="shared" si="1"/>
        <v>-1.2063104058161636</v>
      </c>
      <c r="AK20" s="186">
        <f t="shared" si="1"/>
        <v>-1.1672389792945346</v>
      </c>
      <c r="AL20" s="186">
        <f t="shared" si="1"/>
        <v>-1.1707975649065749</v>
      </c>
      <c r="AM20" s="186">
        <f t="shared" si="1"/>
        <v>-1.1979627500277916</v>
      </c>
      <c r="AN20" s="186">
        <f t="shared" si="1"/>
        <v>-1.0664697345644107</v>
      </c>
      <c r="AO20" s="186">
        <f t="shared" si="1"/>
        <v>-1.003694629884893</v>
      </c>
      <c r="AP20" s="186">
        <f t="shared" si="1"/>
        <v>-0.35349299467382478</v>
      </c>
      <c r="AQ20" s="186">
        <f t="shared" si="1"/>
        <v>-0.46196565105989296</v>
      </c>
      <c r="AR20" s="186">
        <f t="shared" si="1"/>
        <v>2.1741089067170796</v>
      </c>
      <c r="AS20" s="186">
        <f t="shared" si="2"/>
        <v>2.1819469516122267</v>
      </c>
      <c r="AT20" s="186">
        <f t="shared" si="2"/>
        <v>1.1398385304721979</v>
      </c>
      <c r="AU20" s="186">
        <f t="shared" si="2"/>
        <v>0.97773552724018142</v>
      </c>
      <c r="AV20" s="186">
        <f t="shared" si="2"/>
        <v>1.7731152560908743</v>
      </c>
      <c r="AW20" s="186">
        <f t="shared" si="2"/>
        <v>1.3739806670790788</v>
      </c>
      <c r="AX20" s="186">
        <f t="shared" si="2"/>
        <v>0.91780854630968656</v>
      </c>
      <c r="AY20" s="186">
        <f t="shared" si="2"/>
        <v>0.6651573666575471</v>
      </c>
      <c r="AZ20" s="186">
        <f t="shared" si="2"/>
        <v>0.64778431289242677</v>
      </c>
      <c r="BA20" s="186">
        <f t="shared" si="2"/>
        <v>-1.484456991230755</v>
      </c>
    </row>
    <row r="21" spans="1:53" ht="27.6">
      <c r="A21" s="168" t="s">
        <v>19</v>
      </c>
      <c r="B21" s="170"/>
      <c r="C21" s="183" t="s">
        <v>28</v>
      </c>
      <c r="D21" s="186">
        <v>0.3333333</v>
      </c>
      <c r="E21" s="186">
        <v>0.3333333</v>
      </c>
      <c r="F21" s="186">
        <v>0.3333333</v>
      </c>
      <c r="G21" s="186">
        <v>0.3333333</v>
      </c>
      <c r="H21" s="186">
        <v>0.4166667</v>
      </c>
      <c r="I21" s="186">
        <v>0.4166667</v>
      </c>
      <c r="J21" s="186">
        <v>0.3333333</v>
      </c>
      <c r="K21" s="186">
        <v>0.4166667</v>
      </c>
      <c r="L21" s="186">
        <v>0.5</v>
      </c>
      <c r="M21" s="186">
        <v>0.4166667</v>
      </c>
      <c r="N21" s="186">
        <v>0.3333333</v>
      </c>
      <c r="O21" s="186">
        <v>0.6</v>
      </c>
      <c r="P21" s="186">
        <v>0.68333330000000003</v>
      </c>
      <c r="Q21" s="186">
        <v>1.516667</v>
      </c>
      <c r="R21" s="186">
        <v>1.433333</v>
      </c>
      <c r="S21" s="186">
        <v>2.233333</v>
      </c>
      <c r="T21" s="186">
        <v>2.233333</v>
      </c>
      <c r="U21" s="186">
        <v>0.73333329999999997</v>
      </c>
      <c r="V21" s="186">
        <v>2.5833330000000001</v>
      </c>
      <c r="W21" s="186">
        <v>2.8833329999999999</v>
      </c>
      <c r="X21" s="186">
        <v>2.766667</v>
      </c>
      <c r="Y21" s="186">
        <v>2.516667</v>
      </c>
      <c r="Z21" s="186">
        <v>2.25</v>
      </c>
      <c r="AB21" s="171" t="s">
        <v>19</v>
      </c>
      <c r="AC21" s="173"/>
      <c r="AD21" s="183" t="s">
        <v>28</v>
      </c>
      <c r="AE21" s="186">
        <f t="shared" si="1"/>
        <v>-0.21253946346460695</v>
      </c>
      <c r="AF21" s="186">
        <f t="shared" si="1"/>
        <v>-0.42286223038402476</v>
      </c>
      <c r="AG21" s="186">
        <f t="shared" si="1"/>
        <v>-0.73356119687203958</v>
      </c>
      <c r="AH21" s="186">
        <f t="shared" si="1"/>
        <v>-0.76791589027743645</v>
      </c>
      <c r="AI21" s="186">
        <f t="shared" si="1"/>
        <v>-0.66177487673477708</v>
      </c>
      <c r="AJ21" s="186">
        <f t="shared" si="1"/>
        <v>-0.8238216286094675</v>
      </c>
      <c r="AK21" s="186">
        <f t="shared" si="1"/>
        <v>-0.98872012824437616</v>
      </c>
      <c r="AL21" s="186">
        <f t="shared" si="1"/>
        <v>-0.81683542643684093</v>
      </c>
      <c r="AM21" s="186">
        <f t="shared" si="1"/>
        <v>-0.73308166064955171</v>
      </c>
      <c r="AN21" s="186">
        <f t="shared" si="1"/>
        <v>-0.79726371628611004</v>
      </c>
      <c r="AO21" s="186">
        <f t="shared" si="1"/>
        <v>-0.87701477974978592</v>
      </c>
      <c r="AP21" s="186">
        <f t="shared" si="1"/>
        <v>-0.69032919620509969</v>
      </c>
      <c r="AQ21" s="186">
        <f t="shared" si="1"/>
        <v>-0.69544291474881137</v>
      </c>
      <c r="AR21" s="186">
        <f t="shared" si="1"/>
        <v>0.43520992685858312</v>
      </c>
      <c r="AS21" s="186">
        <f t="shared" si="2"/>
        <v>0.29262781585274411</v>
      </c>
      <c r="AT21" s="186">
        <f t="shared" si="2"/>
        <v>0.55406438876207031</v>
      </c>
      <c r="AU21" s="186">
        <f t="shared" si="2"/>
        <v>0.46205480965905887</v>
      </c>
      <c r="AV21" s="186">
        <f t="shared" si="2"/>
        <v>-1.0008091353683353</v>
      </c>
      <c r="AW21" s="186">
        <f t="shared" si="2"/>
        <v>1.5106694274569257</v>
      </c>
      <c r="AX21" s="186">
        <f t="shared" si="2"/>
        <v>1.2163716980510941</v>
      </c>
      <c r="AY21" s="186">
        <f t="shared" si="2"/>
        <v>0.7938974061614158</v>
      </c>
      <c r="AZ21" s="186">
        <f t="shared" si="2"/>
        <v>0.67224658463318587</v>
      </c>
      <c r="BA21" s="186">
        <f t="shared" si="2"/>
        <v>0.56198616400509471</v>
      </c>
    </row>
    <row r="22" spans="1:53">
      <c r="A22" s="168" t="s">
        <v>37</v>
      </c>
      <c r="B22" s="170"/>
      <c r="C22" s="183" t="s">
        <v>28</v>
      </c>
      <c r="D22" s="186">
        <v>8.3333299999999999E-2</v>
      </c>
      <c r="E22" s="186">
        <v>0.1666667</v>
      </c>
      <c r="F22" s="186">
        <v>0.1666667</v>
      </c>
      <c r="G22" s="186">
        <v>0.25</v>
      </c>
      <c r="H22" s="186">
        <v>0.3333333</v>
      </c>
      <c r="I22" s="186">
        <v>0.4166667</v>
      </c>
      <c r="J22" s="186">
        <v>0.4166667</v>
      </c>
      <c r="K22" s="186">
        <v>0.5</v>
      </c>
      <c r="L22" s="186">
        <v>0.5</v>
      </c>
      <c r="M22" s="186">
        <v>0.4166667</v>
      </c>
      <c r="N22" s="186">
        <v>0.4166667</v>
      </c>
      <c r="O22" s="186">
        <v>0.3333333</v>
      </c>
      <c r="P22" s="186">
        <v>0.3333333</v>
      </c>
      <c r="Q22" s="186">
        <v>0.3333333</v>
      </c>
      <c r="R22" s="186">
        <v>0.3333333</v>
      </c>
      <c r="S22" s="186">
        <v>1.1333329999999999</v>
      </c>
      <c r="T22" s="186">
        <v>1.1333329999999999</v>
      </c>
      <c r="U22" s="186">
        <v>0.96666660000000004</v>
      </c>
      <c r="V22" s="186">
        <v>1.55</v>
      </c>
      <c r="W22" s="186">
        <v>1.6333329999999999</v>
      </c>
      <c r="X22" s="186">
        <v>1.6333329999999999</v>
      </c>
      <c r="Y22" s="186">
        <v>1.6333329999999999</v>
      </c>
      <c r="Z22" s="186">
        <v>1.766667</v>
      </c>
      <c r="AB22" s="171" t="s">
        <v>37</v>
      </c>
      <c r="AC22" s="173"/>
      <c r="AD22" s="183" t="s">
        <v>28</v>
      </c>
      <c r="AE22" s="186">
        <f t="shared" si="1"/>
        <v>-1.3966871584460063</v>
      </c>
      <c r="AF22" s="186">
        <f t="shared" si="1"/>
        <v>-0.8377456838859183</v>
      </c>
      <c r="AG22" s="186">
        <f t="shared" si="1"/>
        <v>-1.2103757531200079</v>
      </c>
      <c r="AH22" s="186">
        <f t="shared" si="1"/>
        <v>-1.0084677585264405</v>
      </c>
      <c r="AI22" s="186">
        <f t="shared" si="1"/>
        <v>-0.84481918085175933</v>
      </c>
      <c r="AJ22" s="186">
        <f t="shared" si="1"/>
        <v>-0.8238216286094675</v>
      </c>
      <c r="AK22" s="186">
        <f t="shared" si="1"/>
        <v>-0.81020106297151095</v>
      </c>
      <c r="AL22" s="186">
        <f t="shared" si="1"/>
        <v>-0.63985446339059415</v>
      </c>
      <c r="AM22" s="186">
        <f t="shared" si="1"/>
        <v>-0.73308166064955171</v>
      </c>
      <c r="AN22" s="186">
        <f t="shared" si="1"/>
        <v>-0.79726371628611004</v>
      </c>
      <c r="AO22" s="186">
        <f t="shared" si="1"/>
        <v>-0.75033477759879808</v>
      </c>
      <c r="AP22" s="186">
        <f t="shared" si="1"/>
        <v>-1.0752849582111226</v>
      </c>
      <c r="AQ22" s="186">
        <f t="shared" si="1"/>
        <v>-1.2402231966896207</v>
      </c>
      <c r="AR22" s="186">
        <f t="shared" si="1"/>
        <v>-1.3540924764128781</v>
      </c>
      <c r="AS22" s="186">
        <f t="shared" si="2"/>
        <v>-1.3924392321161676</v>
      </c>
      <c r="AT22" s="186">
        <f t="shared" si="2"/>
        <v>-0.93289845255926729</v>
      </c>
      <c r="AU22" s="186">
        <f t="shared" si="2"/>
        <v>-0.84697884414893931</v>
      </c>
      <c r="AV22" s="186">
        <f t="shared" si="2"/>
        <v>-0.66602526840855003</v>
      </c>
      <c r="AW22" s="186">
        <f t="shared" si="2"/>
        <v>-0.18427743426077797</v>
      </c>
      <c r="AX22" s="186">
        <f t="shared" si="2"/>
        <v>-0.50611332348786142</v>
      </c>
      <c r="AY22" s="186">
        <f t="shared" si="2"/>
        <v>-0.66515723314935837</v>
      </c>
      <c r="AZ22" s="186">
        <f t="shared" si="2"/>
        <v>-0.62422886660889165</v>
      </c>
      <c r="BA22" s="186">
        <f t="shared" si="2"/>
        <v>-0.16175541069604424</v>
      </c>
    </row>
    <row r="23" spans="1:53">
      <c r="A23" s="168" t="s">
        <v>21</v>
      </c>
      <c r="B23" s="170"/>
      <c r="C23" s="183" t="s">
        <v>28</v>
      </c>
      <c r="D23" s="186">
        <v>0.4166667</v>
      </c>
      <c r="E23" s="186">
        <v>0.3333333</v>
      </c>
      <c r="F23" s="186">
        <v>0.4166667</v>
      </c>
      <c r="G23" s="186">
        <v>0.5</v>
      </c>
      <c r="H23" s="186">
        <v>0.5</v>
      </c>
      <c r="I23" s="186">
        <v>0.5</v>
      </c>
      <c r="J23" s="186">
        <v>0.5</v>
      </c>
      <c r="K23" s="186">
        <v>0.5</v>
      </c>
      <c r="L23" s="186">
        <v>0.58333330000000005</v>
      </c>
      <c r="M23" s="186">
        <v>0.58333330000000005</v>
      </c>
      <c r="N23" s="186">
        <v>0.58333330000000005</v>
      </c>
      <c r="O23" s="186">
        <v>1</v>
      </c>
      <c r="P23" s="186">
        <v>1</v>
      </c>
      <c r="Q23" s="186">
        <v>1</v>
      </c>
      <c r="R23" s="186">
        <v>1.1666669999999999</v>
      </c>
      <c r="S23" s="186">
        <v>1.6333329999999999</v>
      </c>
      <c r="T23" s="186">
        <v>1.9</v>
      </c>
      <c r="U23" s="186">
        <v>1.5333330000000001</v>
      </c>
      <c r="V23" s="186">
        <v>2.4</v>
      </c>
      <c r="W23" s="186">
        <v>2.6666669999999999</v>
      </c>
      <c r="X23" s="186">
        <v>3.3333330000000001</v>
      </c>
      <c r="Y23" s="186">
        <v>3</v>
      </c>
      <c r="Z23" s="186">
        <v>2.733333</v>
      </c>
      <c r="AB23" s="171" t="s">
        <v>21</v>
      </c>
      <c r="AC23" s="173"/>
      <c r="AD23" s="183" t="s">
        <v>28</v>
      </c>
      <c r="AE23" s="186">
        <f t="shared" si="1"/>
        <v>0.18217675063524488</v>
      </c>
      <c r="AF23" s="186">
        <f t="shared" si="1"/>
        <v>-0.42286223038402476</v>
      </c>
      <c r="AG23" s="186">
        <f t="shared" si="1"/>
        <v>-0.49515363265920731</v>
      </c>
      <c r="AH23" s="186">
        <f t="shared" si="1"/>
        <v>-0.28681186511707096</v>
      </c>
      <c r="AI23" s="186">
        <f t="shared" si="1"/>
        <v>-0.47873079227078408</v>
      </c>
      <c r="AJ23" s="186">
        <f t="shared" si="1"/>
        <v>-0.63257735475272969</v>
      </c>
      <c r="AK23" s="186">
        <f t="shared" si="1"/>
        <v>-0.63168221192135265</v>
      </c>
      <c r="AL23" s="186">
        <f t="shared" si="1"/>
        <v>-0.63985446339059415</v>
      </c>
      <c r="AM23" s="186">
        <f t="shared" si="1"/>
        <v>-0.57812135950761689</v>
      </c>
      <c r="AN23" s="186">
        <f t="shared" si="1"/>
        <v>-0.52805785953138784</v>
      </c>
      <c r="AO23" s="186">
        <f t="shared" si="1"/>
        <v>-0.49697507732858415</v>
      </c>
      <c r="AP23" s="186">
        <f t="shared" si="1"/>
        <v>-0.11289562537526135</v>
      </c>
      <c r="AQ23" s="186">
        <f t="shared" si="1"/>
        <v>-0.20254641729948078</v>
      </c>
      <c r="AR23" s="186">
        <f t="shared" si="1"/>
        <v>-0.34603504638189508</v>
      </c>
      <c r="AS23" s="186">
        <f t="shared" si="2"/>
        <v>-0.11587237684156114</v>
      </c>
      <c r="AT23" s="186">
        <f t="shared" si="2"/>
        <v>-0.25700625195865934</v>
      </c>
      <c r="AU23" s="186">
        <f t="shared" si="2"/>
        <v>6.5378341545621083E-2</v>
      </c>
      <c r="AV23" s="186">
        <f t="shared" si="2"/>
        <v>0.14702099917597566</v>
      </c>
      <c r="AW23" s="186">
        <f t="shared" si="2"/>
        <v>1.2099534985169886</v>
      </c>
      <c r="AX23" s="186">
        <f t="shared" si="2"/>
        <v>0.91780854630968656</v>
      </c>
      <c r="AY23" s="186">
        <f t="shared" si="2"/>
        <v>1.5234234384164078</v>
      </c>
      <c r="AZ23" s="186">
        <f t="shared" si="2"/>
        <v>1.3816377880456969</v>
      </c>
      <c r="BA23" s="186">
        <f t="shared" si="2"/>
        <v>1.2857277387062336</v>
      </c>
    </row>
    <row r="24" spans="1:53">
      <c r="A24" s="168" t="s">
        <v>38</v>
      </c>
      <c r="B24" s="170"/>
      <c r="C24" s="183" t="s">
        <v>28</v>
      </c>
      <c r="D24" s="186">
        <v>1.0833330000000001</v>
      </c>
      <c r="E24" s="186">
        <v>1.0833330000000001</v>
      </c>
      <c r="F24" s="186">
        <v>1</v>
      </c>
      <c r="G24" s="186">
        <v>0.91666669999999995</v>
      </c>
      <c r="H24" s="186">
        <v>0.91666669999999995</v>
      </c>
      <c r="I24" s="186">
        <v>1</v>
      </c>
      <c r="J24" s="186">
        <v>0.91666669999999995</v>
      </c>
      <c r="K24" s="186">
        <v>0.91666669999999995</v>
      </c>
      <c r="L24" s="186">
        <v>1.1666669999999999</v>
      </c>
      <c r="M24" s="186">
        <v>1.0833330000000001</v>
      </c>
      <c r="N24" s="186">
        <v>1.1666669999999999</v>
      </c>
      <c r="O24" s="186">
        <v>1.5</v>
      </c>
      <c r="P24" s="186">
        <v>1.75</v>
      </c>
      <c r="Q24" s="186">
        <v>1.75</v>
      </c>
      <c r="R24" s="186">
        <v>1.75</v>
      </c>
      <c r="S24" s="186">
        <v>2.8</v>
      </c>
      <c r="T24" s="186">
        <v>2.8</v>
      </c>
      <c r="U24" s="186">
        <v>2.1333329999999999</v>
      </c>
      <c r="V24" s="186">
        <v>1.9</v>
      </c>
      <c r="W24" s="186">
        <v>2.2000000000000002</v>
      </c>
      <c r="X24" s="186">
        <v>2.3333330000000001</v>
      </c>
      <c r="Y24" s="186">
        <v>1.7833330000000001</v>
      </c>
      <c r="Z24" s="186">
        <v>1.516667</v>
      </c>
      <c r="AB24" s="171" t="s">
        <v>38</v>
      </c>
      <c r="AC24" s="173"/>
      <c r="AD24" s="183" t="s">
        <v>28</v>
      </c>
      <c r="AE24" s="186">
        <f t="shared" si="1"/>
        <v>3.3399022005023578</v>
      </c>
      <c r="AF24" s="186">
        <f t="shared" si="1"/>
        <v>1.4441133103744965</v>
      </c>
      <c r="AG24" s="186">
        <f t="shared" si="1"/>
        <v>1.1736978863863781</v>
      </c>
      <c r="AH24" s="186">
        <f t="shared" si="1"/>
        <v>0.91594805345266384</v>
      </c>
      <c r="AI24" s="186">
        <f t="shared" si="1"/>
        <v>0.43649006935515927</v>
      </c>
      <c r="AJ24" s="186">
        <f t="shared" si="1"/>
        <v>0.51488874737413781</v>
      </c>
      <c r="AK24" s="186">
        <f t="shared" si="1"/>
        <v>0.26091247177485266</v>
      </c>
      <c r="AL24" s="186">
        <f t="shared" si="1"/>
        <v>0.24505077659512059</v>
      </c>
      <c r="AM24" s="186">
        <f t="shared" si="1"/>
        <v>0.50660186420054032</v>
      </c>
      <c r="AN24" s="186">
        <f t="shared" si="1"/>
        <v>0.27955954920919995</v>
      </c>
      <c r="AO24" s="186">
        <f t="shared" si="1"/>
        <v>0.3897847857124499</v>
      </c>
      <c r="AP24" s="186">
        <f t="shared" si="1"/>
        <v>0.60889633816203659</v>
      </c>
      <c r="AQ24" s="186">
        <f t="shared" si="1"/>
        <v>0.96483990114511087</v>
      </c>
      <c r="AR24" s="186">
        <f t="shared" si="1"/>
        <v>0.78802950569973318</v>
      </c>
      <c r="AS24" s="186">
        <f t="shared" si="2"/>
        <v>0.7777235180417279</v>
      </c>
      <c r="AT24" s="186">
        <f t="shared" si="2"/>
        <v>1.3200760000375595</v>
      </c>
      <c r="AU24" s="186">
        <f t="shared" si="2"/>
        <v>1.1364058764794376</v>
      </c>
      <c r="AV24" s="186">
        <f t="shared" si="2"/>
        <v>1.0078939229115549</v>
      </c>
      <c r="AW24" s="186">
        <f t="shared" si="2"/>
        <v>0.38981765570653754</v>
      </c>
      <c r="AX24" s="186">
        <f t="shared" si="2"/>
        <v>0.27474701227247117</v>
      </c>
      <c r="AY24" s="186">
        <f t="shared" si="2"/>
        <v>0.23602304337772201</v>
      </c>
      <c r="AZ24" s="186">
        <f t="shared" si="2"/>
        <v>-0.4040728240629104</v>
      </c>
      <c r="BA24" s="186">
        <f t="shared" si="2"/>
        <v>-0.53610475923066681</v>
      </c>
    </row>
    <row r="25" spans="1:53" ht="27.6">
      <c r="A25" s="168" t="s">
        <v>39</v>
      </c>
      <c r="B25" s="170"/>
      <c r="C25" s="183" t="s">
        <v>28</v>
      </c>
      <c r="D25" s="186">
        <v>0.4166667</v>
      </c>
      <c r="E25" s="186">
        <v>0.4166667</v>
      </c>
      <c r="F25" s="186">
        <v>0.58333330000000005</v>
      </c>
      <c r="G25" s="186">
        <v>0.58333330000000005</v>
      </c>
      <c r="H25" s="186">
        <v>0.58333330000000005</v>
      </c>
      <c r="I25" s="186">
        <v>0.58333330000000005</v>
      </c>
      <c r="J25" s="186">
        <v>0.58333330000000005</v>
      </c>
      <c r="K25" s="186">
        <v>0.58333330000000005</v>
      </c>
      <c r="L25" s="186">
        <v>0.58333330000000005</v>
      </c>
      <c r="M25" s="186">
        <v>0.58333330000000005</v>
      </c>
      <c r="N25" s="186">
        <v>0.5</v>
      </c>
      <c r="O25" s="186">
        <v>0.75</v>
      </c>
      <c r="P25" s="186">
        <v>0.83333330000000005</v>
      </c>
      <c r="Q25" s="186">
        <v>0.83333330000000005</v>
      </c>
      <c r="R25" s="186">
        <v>0.83333330000000005</v>
      </c>
      <c r="S25" s="186">
        <v>1.55</v>
      </c>
      <c r="T25" s="186">
        <v>1.55</v>
      </c>
      <c r="U25" s="186">
        <v>0.8</v>
      </c>
      <c r="V25" s="186">
        <v>1.066667</v>
      </c>
      <c r="W25" s="186">
        <v>2.15</v>
      </c>
      <c r="X25" s="186">
        <v>1.983333</v>
      </c>
      <c r="Y25" s="186">
        <v>1.983333</v>
      </c>
      <c r="Z25" s="186">
        <v>1.85</v>
      </c>
      <c r="AB25" s="171" t="s">
        <v>39</v>
      </c>
      <c r="AC25" s="173"/>
      <c r="AD25" s="183" t="s">
        <v>28</v>
      </c>
      <c r="AE25" s="186">
        <f t="shared" si="1"/>
        <v>0.18217675063524488</v>
      </c>
      <c r="AF25" s="186">
        <f>(E25-E$33)/E$34</f>
        <v>-0.21542025470290632</v>
      </c>
      <c r="AG25" s="186">
        <f t="shared" si="1"/>
        <v>-1.8339076411238883E-2</v>
      </c>
      <c r="AH25" s="186">
        <f t="shared" si="1"/>
        <v>-4.6259996868066769E-2</v>
      </c>
      <c r="AI25" s="186">
        <f t="shared" si="1"/>
        <v>-0.29568670780679096</v>
      </c>
      <c r="AJ25" s="186">
        <f t="shared" si="1"/>
        <v>-0.44133308089599182</v>
      </c>
      <c r="AK25" s="186">
        <f t="shared" si="1"/>
        <v>-0.45316336087119424</v>
      </c>
      <c r="AL25" s="186">
        <f t="shared" si="1"/>
        <v>-0.46287350034434732</v>
      </c>
      <c r="AM25" s="186">
        <f t="shared" si="1"/>
        <v>-0.57812135950761689</v>
      </c>
      <c r="AN25" s="186">
        <f t="shared" si="1"/>
        <v>-0.52805785953138784</v>
      </c>
      <c r="AO25" s="186">
        <f t="shared" si="1"/>
        <v>-0.62365492746369111</v>
      </c>
      <c r="AP25" s="186">
        <f t="shared" si="1"/>
        <v>-0.47379160714391028</v>
      </c>
      <c r="AQ25" s="186">
        <f t="shared" si="1"/>
        <v>-0.46196565105989296</v>
      </c>
      <c r="AR25" s="186">
        <f t="shared" si="1"/>
        <v>-0.59804944169179253</v>
      </c>
      <c r="AS25" s="186">
        <f t="shared" si="2"/>
        <v>-0.62649945596490508</v>
      </c>
      <c r="AT25" s="186">
        <f t="shared" si="2"/>
        <v>-0.36965450146396006</v>
      </c>
      <c r="AU25" s="186">
        <f t="shared" si="2"/>
        <v>-0.35113236648419632</v>
      </c>
      <c r="AV25" s="186">
        <f t="shared" si="2"/>
        <v>-0.90515654046033056</v>
      </c>
      <c r="AW25" s="186">
        <f t="shared" si="2"/>
        <v>-0.97707486888698547</v>
      </c>
      <c r="AX25" s="186">
        <f t="shared" si="2"/>
        <v>0.2058476114109126</v>
      </c>
      <c r="AY25" s="186">
        <f t="shared" si="2"/>
        <v>-0.21456709488581815</v>
      </c>
      <c r="AZ25" s="186">
        <f t="shared" si="2"/>
        <v>-0.11053143400160244</v>
      </c>
      <c r="BA25" s="186">
        <f t="shared" si="2"/>
        <v>-3.6972793650301282E-2</v>
      </c>
    </row>
    <row r="26" spans="1:53">
      <c r="A26" s="168" t="s">
        <v>23</v>
      </c>
      <c r="B26" s="170"/>
      <c r="C26" s="183" t="s">
        <v>28</v>
      </c>
      <c r="D26" s="186" t="s">
        <v>89</v>
      </c>
      <c r="E26" s="186" t="s">
        <v>89</v>
      </c>
      <c r="F26" s="186" t="s">
        <v>89</v>
      </c>
      <c r="G26" s="186" t="s">
        <v>89</v>
      </c>
      <c r="H26" s="186" t="s">
        <v>89</v>
      </c>
      <c r="I26" s="186" t="s">
        <v>89</v>
      </c>
      <c r="J26" s="186" t="s">
        <v>89</v>
      </c>
      <c r="K26" s="186" t="s">
        <v>89</v>
      </c>
      <c r="L26" s="186" t="s">
        <v>89</v>
      </c>
      <c r="M26" s="186" t="s">
        <v>89</v>
      </c>
      <c r="N26" s="186" t="s">
        <v>89</v>
      </c>
      <c r="O26" s="186" t="s">
        <v>89</v>
      </c>
      <c r="P26" s="186" t="s">
        <v>89</v>
      </c>
      <c r="Q26" s="186" t="s">
        <v>89</v>
      </c>
      <c r="R26" s="186" t="s">
        <v>89</v>
      </c>
      <c r="S26" s="186">
        <v>1.1333329999999999</v>
      </c>
      <c r="T26" s="186">
        <v>1.05</v>
      </c>
      <c r="U26" s="186">
        <v>1.05</v>
      </c>
      <c r="V26" s="186">
        <v>0.65</v>
      </c>
      <c r="W26" s="186">
        <v>0.95</v>
      </c>
      <c r="X26" s="186">
        <v>2.1666669999999999</v>
      </c>
      <c r="Y26" s="186">
        <v>2.0833330000000001</v>
      </c>
      <c r="Z26" s="186">
        <v>1.816667</v>
      </c>
      <c r="AB26" s="171" t="s">
        <v>23</v>
      </c>
      <c r="AC26" s="173"/>
      <c r="AD26" s="183" t="s">
        <v>28</v>
      </c>
      <c r="AE26" s="186" t="e">
        <f t="shared" si="1"/>
        <v>#VALUE!</v>
      </c>
      <c r="AF26" s="186" t="e">
        <f t="shared" si="1"/>
        <v>#VALUE!</v>
      </c>
      <c r="AG26" s="186" t="e">
        <f t="shared" si="1"/>
        <v>#VALUE!</v>
      </c>
      <c r="AH26" s="186" t="e">
        <f t="shared" si="1"/>
        <v>#VALUE!</v>
      </c>
      <c r="AI26" s="186" t="e">
        <f t="shared" si="1"/>
        <v>#VALUE!</v>
      </c>
      <c r="AJ26" s="186" t="e">
        <f t="shared" si="1"/>
        <v>#VALUE!</v>
      </c>
      <c r="AK26" s="186" t="e">
        <f t="shared" si="1"/>
        <v>#VALUE!</v>
      </c>
      <c r="AL26" s="186" t="e">
        <f t="shared" si="1"/>
        <v>#VALUE!</v>
      </c>
      <c r="AM26" s="186" t="e">
        <f t="shared" si="1"/>
        <v>#VALUE!</v>
      </c>
      <c r="AN26" s="186" t="e">
        <f t="shared" si="1"/>
        <v>#VALUE!</v>
      </c>
      <c r="AO26" s="186" t="e">
        <f t="shared" si="1"/>
        <v>#VALUE!</v>
      </c>
      <c r="AP26" s="186" t="e">
        <f t="shared" si="1"/>
        <v>#VALUE!</v>
      </c>
      <c r="AQ26" s="186" t="e">
        <f t="shared" si="1"/>
        <v>#VALUE!</v>
      </c>
      <c r="AR26" s="186" t="e">
        <f t="shared" si="1"/>
        <v>#VALUE!</v>
      </c>
      <c r="AS26" s="186" t="e">
        <f t="shared" si="2"/>
        <v>#VALUE!</v>
      </c>
      <c r="AT26" s="186">
        <f t="shared" si="2"/>
        <v>-0.93289845255926729</v>
      </c>
      <c r="AU26" s="186">
        <f t="shared" si="2"/>
        <v>-0.94614766366964997</v>
      </c>
      <c r="AV26" s="186">
        <f t="shared" si="2"/>
        <v>-0.54645948890383911</v>
      </c>
      <c r="AW26" s="186">
        <f t="shared" si="2"/>
        <v>-1.6605219513195901</v>
      </c>
      <c r="AX26" s="186">
        <f t="shared" si="2"/>
        <v>-1.4477380092664847</v>
      </c>
      <c r="AY26" s="186">
        <f t="shared" si="2"/>
        <v>2.1457169138204123E-2</v>
      </c>
      <c r="AZ26" s="186">
        <f t="shared" si="2"/>
        <v>3.6239261029051714E-2</v>
      </c>
      <c r="BA26" s="186">
        <f t="shared" si="2"/>
        <v>-8.6885540989119672E-2</v>
      </c>
    </row>
    <row r="27" spans="1:53">
      <c r="A27" s="168" t="s">
        <v>10</v>
      </c>
      <c r="B27" s="170"/>
      <c r="C27" s="183" t="s">
        <v>28</v>
      </c>
      <c r="D27" s="186">
        <v>0.3333333</v>
      </c>
      <c r="E27" s="186">
        <v>0.4166667</v>
      </c>
      <c r="F27" s="186">
        <v>0.4166667</v>
      </c>
      <c r="G27" s="186">
        <v>0.4166667</v>
      </c>
      <c r="H27" s="186">
        <v>1.25</v>
      </c>
      <c r="I27" s="186">
        <v>1.25</v>
      </c>
      <c r="J27" s="186">
        <v>1.5</v>
      </c>
      <c r="K27" s="186">
        <v>1.5</v>
      </c>
      <c r="L27" s="186">
        <v>1.8333330000000001</v>
      </c>
      <c r="M27" s="186">
        <v>2.5</v>
      </c>
      <c r="N27" s="186">
        <v>2.4166669999999999</v>
      </c>
      <c r="O27" s="186">
        <v>2.5</v>
      </c>
      <c r="P27" s="186">
        <v>2.5</v>
      </c>
      <c r="Q27" s="186">
        <v>2.5</v>
      </c>
      <c r="R27" s="186">
        <v>2.5</v>
      </c>
      <c r="S27" s="186">
        <v>2.8</v>
      </c>
      <c r="T27" s="186">
        <v>2.8</v>
      </c>
      <c r="U27" s="186">
        <v>2.3833329999999999</v>
      </c>
      <c r="V27" s="186">
        <v>2.2833329999999998</v>
      </c>
      <c r="W27" s="186">
        <v>2.75</v>
      </c>
      <c r="X27" s="186">
        <v>2.2000000000000002</v>
      </c>
      <c r="Y27" s="186">
        <v>1.95</v>
      </c>
      <c r="Z27" s="186">
        <v>1.683333</v>
      </c>
      <c r="AB27" s="171" t="s">
        <v>10</v>
      </c>
      <c r="AC27" s="173"/>
      <c r="AD27" s="183" t="s">
        <v>28</v>
      </c>
      <c r="AE27" s="186">
        <f t="shared" si="1"/>
        <v>-0.21253946346460695</v>
      </c>
      <c r="AF27" s="186">
        <f t="shared" si="1"/>
        <v>-0.21542025470290632</v>
      </c>
      <c r="AG27" s="186">
        <f t="shared" si="1"/>
        <v>-0.49515363265920731</v>
      </c>
      <c r="AH27" s="186">
        <f t="shared" si="1"/>
        <v>-0.527363733366075</v>
      </c>
      <c r="AI27" s="186">
        <f t="shared" si="1"/>
        <v>1.1686666268641206</v>
      </c>
      <c r="AJ27" s="186">
        <f t="shared" si="1"/>
        <v>1.0886217984375715</v>
      </c>
      <c r="AK27" s="186">
        <f t="shared" si="1"/>
        <v>1.5105448575713747</v>
      </c>
      <c r="AL27" s="186">
        <f t="shared" si="1"/>
        <v>1.4839179426733291</v>
      </c>
      <c r="AM27" s="186">
        <f t="shared" si="1"/>
        <v>1.7462835295262755</v>
      </c>
      <c r="AN27" s="186">
        <f t="shared" si="1"/>
        <v>2.5678107853365462</v>
      </c>
      <c r="AO27" s="186">
        <f t="shared" si="1"/>
        <v>2.2899832978184587</v>
      </c>
      <c r="AP27" s="186">
        <f t="shared" si="1"/>
        <v>2.0524802652366323</v>
      </c>
      <c r="AQ27" s="186">
        <f t="shared" si="1"/>
        <v>2.1322262195897026</v>
      </c>
      <c r="AR27" s="186">
        <f t="shared" si="1"/>
        <v>1.9220940577813614</v>
      </c>
      <c r="AS27" s="186">
        <f t="shared" si="2"/>
        <v>1.9266331822686218</v>
      </c>
      <c r="AT27" s="186">
        <f t="shared" si="2"/>
        <v>1.3200760000375595</v>
      </c>
      <c r="AU27" s="186">
        <f t="shared" si="2"/>
        <v>1.1364058764794376</v>
      </c>
      <c r="AV27" s="186">
        <f t="shared" si="2"/>
        <v>1.3665909744680464</v>
      </c>
      <c r="AW27" s="186">
        <f t="shared" si="2"/>
        <v>1.0185879217706546</v>
      </c>
      <c r="AX27" s="186">
        <f t="shared" si="2"/>
        <v>1.0326404217496115</v>
      </c>
      <c r="AY27" s="186">
        <f t="shared" si="2"/>
        <v>6.4370086506029003E-2</v>
      </c>
      <c r="AZ27" s="186">
        <f t="shared" si="2"/>
        <v>-0.15945450977617043</v>
      </c>
      <c r="BA27" s="186">
        <f t="shared" si="2"/>
        <v>-0.28653952513918124</v>
      </c>
    </row>
    <row r="28" spans="1:53">
      <c r="A28" s="168" t="s">
        <v>26</v>
      </c>
      <c r="B28" s="170"/>
      <c r="C28" s="183" t="s">
        <v>28</v>
      </c>
      <c r="D28" s="186">
        <v>0.1666667</v>
      </c>
      <c r="E28" s="186">
        <v>0.25</v>
      </c>
      <c r="F28" s="186">
        <v>0.75</v>
      </c>
      <c r="G28" s="186">
        <v>0.75</v>
      </c>
      <c r="H28" s="186">
        <v>0.83333330000000005</v>
      </c>
      <c r="I28" s="186">
        <v>0.83333330000000005</v>
      </c>
      <c r="J28" s="186">
        <v>0.83333330000000005</v>
      </c>
      <c r="K28" s="186">
        <v>0.83333330000000005</v>
      </c>
      <c r="L28" s="186">
        <v>0.91666669999999995</v>
      </c>
      <c r="M28" s="186">
        <v>0.83333330000000005</v>
      </c>
      <c r="N28" s="186">
        <v>0.83333330000000005</v>
      </c>
      <c r="O28" s="186">
        <v>0.83333330000000005</v>
      </c>
      <c r="P28" s="186">
        <v>0.83333330000000005</v>
      </c>
      <c r="Q28" s="186">
        <v>1.3666670000000001</v>
      </c>
      <c r="R28" s="186">
        <v>1.5</v>
      </c>
      <c r="S28" s="186">
        <v>2.2999999999999998</v>
      </c>
      <c r="T28" s="186">
        <v>2.4333330000000002</v>
      </c>
      <c r="U28" s="186">
        <v>1.766667</v>
      </c>
      <c r="V28" s="186">
        <v>2.2166670000000002</v>
      </c>
      <c r="W28" s="186">
        <v>2.4333330000000002</v>
      </c>
      <c r="X28" s="186">
        <v>2.4333330000000002</v>
      </c>
      <c r="Y28" s="186">
        <v>2.2166670000000002</v>
      </c>
      <c r="Z28" s="186">
        <v>1.95</v>
      </c>
      <c r="AB28" s="171" t="s">
        <v>26</v>
      </c>
      <c r="AC28" s="173"/>
      <c r="AD28" s="183" t="s">
        <v>28</v>
      </c>
      <c r="AE28" s="186">
        <f t="shared" si="1"/>
        <v>-1.0019709443461546</v>
      </c>
      <c r="AF28" s="186">
        <f t="shared" si="1"/>
        <v>-0.63030395713497156</v>
      </c>
      <c r="AG28" s="186">
        <f t="shared" si="1"/>
        <v>0.45847576592557737</v>
      </c>
      <c r="AH28" s="186">
        <f t="shared" si="1"/>
        <v>0.43484402829229851</v>
      </c>
      <c r="AI28" s="186">
        <f t="shared" si="1"/>
        <v>0.2534457652381773</v>
      </c>
      <c r="AJ28" s="186">
        <f t="shared" si="1"/>
        <v>0.13239997016744193</v>
      </c>
      <c r="AK28" s="186">
        <f t="shared" si="1"/>
        <v>8.2393406501987634E-2</v>
      </c>
      <c r="AL28" s="186">
        <f t="shared" si="1"/>
        <v>6.8069601171633479E-2</v>
      </c>
      <c r="AM28" s="186">
        <f t="shared" si="1"/>
        <v>4.1720216964993305E-2</v>
      </c>
      <c r="AN28" s="186">
        <f t="shared" si="1"/>
        <v>-0.12424891287572598</v>
      </c>
      <c r="AO28" s="186">
        <f t="shared" si="1"/>
        <v>-0.11693537490738239</v>
      </c>
      <c r="AP28" s="186">
        <f t="shared" si="1"/>
        <v>-0.35349299467382478</v>
      </c>
      <c r="AQ28" s="186">
        <f t="shared" si="1"/>
        <v>-0.46196565105989296</v>
      </c>
      <c r="AR28" s="186">
        <f t="shared" si="1"/>
        <v>0.20839701644225758</v>
      </c>
      <c r="AS28" s="186">
        <f t="shared" si="2"/>
        <v>0.39475362996609664</v>
      </c>
      <c r="AT28" s="186">
        <f t="shared" si="2"/>
        <v>0.64418379943695159</v>
      </c>
      <c r="AU28" s="186">
        <f t="shared" si="2"/>
        <v>0.70006092853324053</v>
      </c>
      <c r="AV28" s="186">
        <f t="shared" si="2"/>
        <v>0.48180587048750506</v>
      </c>
      <c r="AW28" s="186">
        <f t="shared" si="2"/>
        <v>0.90923756957705215</v>
      </c>
      <c r="AX28" s="186">
        <f t="shared" si="2"/>
        <v>0.59627709029707043</v>
      </c>
      <c r="AY28" s="186">
        <f t="shared" si="2"/>
        <v>0.36476308288159071</v>
      </c>
      <c r="AZ28" s="186">
        <f t="shared" si="2"/>
        <v>0.23193449954122403</v>
      </c>
      <c r="BA28" s="186">
        <f t="shared" si="2"/>
        <v>0.11276694576354754</v>
      </c>
    </row>
    <row r="29" spans="1:53" ht="27.6">
      <c r="A29" s="168" t="s">
        <v>40</v>
      </c>
      <c r="B29" s="170"/>
      <c r="C29" s="183" t="s">
        <v>28</v>
      </c>
      <c r="D29" s="186">
        <v>0.5</v>
      </c>
      <c r="E29" s="186">
        <v>1.6666669999999999</v>
      </c>
      <c r="F29" s="186">
        <v>1.3333330000000001</v>
      </c>
      <c r="G29" s="186">
        <v>1.3333330000000001</v>
      </c>
      <c r="H29" s="186">
        <v>1.3333330000000001</v>
      </c>
      <c r="I29" s="186">
        <v>1.3333330000000001</v>
      </c>
      <c r="J29" s="186">
        <v>1.3333330000000001</v>
      </c>
      <c r="K29" s="186">
        <v>1.3333330000000001</v>
      </c>
      <c r="L29" s="186">
        <v>1.3333330000000001</v>
      </c>
      <c r="M29" s="186">
        <v>1.3333330000000001</v>
      </c>
      <c r="N29" s="186">
        <v>1.8333330000000001</v>
      </c>
      <c r="O29" s="186">
        <v>1.8333330000000001</v>
      </c>
      <c r="P29" s="186">
        <v>1.8333330000000001</v>
      </c>
      <c r="Q29" s="186">
        <v>1.8333330000000001</v>
      </c>
      <c r="R29" s="186">
        <v>1.8333330000000001</v>
      </c>
      <c r="S29" s="186">
        <v>1.75</v>
      </c>
      <c r="T29" s="186">
        <v>0.4166667</v>
      </c>
      <c r="U29" s="186">
        <v>0.4166667</v>
      </c>
      <c r="V29" s="186">
        <v>1.3333330000000001</v>
      </c>
      <c r="W29" s="186">
        <v>1.9166669999999999</v>
      </c>
      <c r="X29" s="186">
        <v>1.9166669999999999</v>
      </c>
      <c r="Y29" s="186">
        <v>2.3333330000000001</v>
      </c>
      <c r="Z29" s="186">
        <v>2.3333330000000001</v>
      </c>
      <c r="AB29" s="171" t="s">
        <v>40</v>
      </c>
      <c r="AC29" s="173"/>
      <c r="AD29" s="183" t="s">
        <v>28</v>
      </c>
      <c r="AE29" s="186">
        <f t="shared" si="1"/>
        <v>0.5768924910760187</v>
      </c>
      <c r="AF29" s="186">
        <f t="shared" si="1"/>
        <v>2.8962076380026689</v>
      </c>
      <c r="AG29" s="186">
        <f t="shared" si="1"/>
        <v>2.1273264267046184</v>
      </c>
      <c r="AH29" s="186">
        <f t="shared" si="1"/>
        <v>2.1187068173729697</v>
      </c>
      <c r="AI29" s="186">
        <f t="shared" si="1"/>
        <v>1.3517100523691463</v>
      </c>
      <c r="AJ29" s="186">
        <f t="shared" si="1"/>
        <v>1.2798653838146483</v>
      </c>
      <c r="AK29" s="186">
        <f t="shared" si="1"/>
        <v>1.1535062985802307</v>
      </c>
      <c r="AL29" s="186">
        <f t="shared" si="1"/>
        <v>1.1299551670718735</v>
      </c>
      <c r="AM29" s="186">
        <f t="shared" si="1"/>
        <v>0.81652135076979571</v>
      </c>
      <c r="AN29" s="186">
        <f t="shared" si="1"/>
        <v>0.68336849586486181</v>
      </c>
      <c r="AO29" s="186">
        <f t="shared" si="1"/>
        <v>1.4032229787297819</v>
      </c>
      <c r="AP29" s="186">
        <f t="shared" si="1"/>
        <v>1.0900904993255929</v>
      </c>
      <c r="AQ29" s="186">
        <f t="shared" si="1"/>
        <v>1.0945489732450353</v>
      </c>
      <c r="AR29" s="186">
        <f t="shared" si="1"/>
        <v>0.91403617412455784</v>
      </c>
      <c r="AS29" s="186">
        <f t="shared" si="2"/>
        <v>0.90537963677375433</v>
      </c>
      <c r="AT29" s="186">
        <f t="shared" si="2"/>
        <v>-9.9297621223716964E-2</v>
      </c>
      <c r="AU29" s="186">
        <f t="shared" si="2"/>
        <v>-1.6998336671035383</v>
      </c>
      <c r="AV29" s="186">
        <f t="shared" si="2"/>
        <v>-1.4551586383540107</v>
      </c>
      <c r="AW29" s="186">
        <f t="shared" si="2"/>
        <v>-0.53967017956920182</v>
      </c>
      <c r="AX29" s="186">
        <f t="shared" si="2"/>
        <v>-0.11568246661368672</v>
      </c>
      <c r="AY29" s="186">
        <f t="shared" si="2"/>
        <v>-0.30039292962146735</v>
      </c>
      <c r="AZ29" s="186">
        <f t="shared" si="2"/>
        <v>0.40316599860568675</v>
      </c>
      <c r="BA29" s="186">
        <f t="shared" si="2"/>
        <v>0.68676878105083761</v>
      </c>
    </row>
    <row r="30" spans="1:53">
      <c r="A30" s="168" t="s">
        <v>41</v>
      </c>
      <c r="B30" s="170"/>
      <c r="C30" s="183" t="s">
        <v>28</v>
      </c>
      <c r="D30" s="186">
        <v>0.4166667</v>
      </c>
      <c r="E30" s="186">
        <v>0.4166667</v>
      </c>
      <c r="F30" s="186">
        <v>0.4166667</v>
      </c>
      <c r="G30" s="186">
        <v>0.4166667</v>
      </c>
      <c r="H30" s="186">
        <v>0.4166667</v>
      </c>
      <c r="I30" s="186">
        <v>0.5</v>
      </c>
      <c r="J30" s="186">
        <v>0.5</v>
      </c>
      <c r="K30" s="186">
        <v>0.5</v>
      </c>
      <c r="L30" s="186">
        <v>0.5</v>
      </c>
      <c r="M30" s="186">
        <v>0.5</v>
      </c>
      <c r="N30" s="186">
        <v>0.4166667</v>
      </c>
      <c r="O30" s="186">
        <v>0.4166667</v>
      </c>
      <c r="P30" s="186">
        <v>0.5</v>
      </c>
      <c r="Q30" s="186">
        <v>0.5</v>
      </c>
      <c r="R30" s="186">
        <v>0.5</v>
      </c>
      <c r="S30" s="186">
        <v>0.91666669999999995</v>
      </c>
      <c r="T30" s="186">
        <v>1.0833330000000001</v>
      </c>
      <c r="U30" s="186">
        <v>1.0833330000000001</v>
      </c>
      <c r="V30" s="186">
        <v>0.83333330000000005</v>
      </c>
      <c r="W30" s="186">
        <v>0.91666669999999995</v>
      </c>
      <c r="X30" s="186">
        <v>0.83333330000000005</v>
      </c>
      <c r="Y30" s="186">
        <v>1</v>
      </c>
      <c r="Z30" s="186">
        <v>0.91666669999999995</v>
      </c>
      <c r="AB30" s="171" t="s">
        <v>41</v>
      </c>
      <c r="AC30" s="173"/>
      <c r="AD30" s="183" t="s">
        <v>28</v>
      </c>
      <c r="AE30" s="186">
        <f t="shared" si="1"/>
        <v>0.18217675063524488</v>
      </c>
      <c r="AF30" s="186">
        <f t="shared" si="1"/>
        <v>-0.21542025470290632</v>
      </c>
      <c r="AG30" s="186">
        <f t="shared" si="1"/>
        <v>-0.49515363265920731</v>
      </c>
      <c r="AH30" s="186">
        <f t="shared" si="1"/>
        <v>-0.527363733366075</v>
      </c>
      <c r="AI30" s="186">
        <f t="shared" si="1"/>
        <v>-0.66177487673477708</v>
      </c>
      <c r="AJ30" s="186">
        <f t="shared" si="1"/>
        <v>-0.63257735475272969</v>
      </c>
      <c r="AK30" s="186">
        <f t="shared" si="1"/>
        <v>-0.63168221192135265</v>
      </c>
      <c r="AL30" s="186">
        <f t="shared" si="1"/>
        <v>-0.63985446339059415</v>
      </c>
      <c r="AM30" s="186">
        <f t="shared" si="1"/>
        <v>-0.73308166064955171</v>
      </c>
      <c r="AN30" s="186">
        <f t="shared" si="1"/>
        <v>-0.66266078790874894</v>
      </c>
      <c r="AO30" s="186">
        <f t="shared" si="1"/>
        <v>-0.75033477759879808</v>
      </c>
      <c r="AP30" s="186">
        <f t="shared" si="1"/>
        <v>-0.95498620138264467</v>
      </c>
      <c r="AQ30" s="186">
        <f t="shared" si="1"/>
        <v>-0.98080396292920846</v>
      </c>
      <c r="AR30" s="186">
        <f t="shared" si="1"/>
        <v>-1.1020780811029807</v>
      </c>
      <c r="AS30" s="186">
        <f t="shared" si="2"/>
        <v>-1.1371259223364285</v>
      </c>
      <c r="AT30" s="186">
        <f t="shared" si="2"/>
        <v>-1.2257845771652502</v>
      </c>
      <c r="AU30" s="186">
        <f t="shared" si="2"/>
        <v>-0.90648037386748448</v>
      </c>
      <c r="AV30" s="186">
        <f t="shared" si="2"/>
        <v>-0.49863369362570886</v>
      </c>
      <c r="AW30" s="186">
        <f t="shared" si="2"/>
        <v>-1.3598055302981473</v>
      </c>
      <c r="AX30" s="186">
        <f t="shared" si="2"/>
        <v>-1.4936708972412562</v>
      </c>
      <c r="AY30" s="186">
        <f t="shared" si="2"/>
        <v>-1.6950771629601884</v>
      </c>
      <c r="AZ30" s="186">
        <f t="shared" si="2"/>
        <v>-1.5537761125673835</v>
      </c>
      <c r="BA30" s="186">
        <f t="shared" si="2"/>
        <v>-1.4345436449329791</v>
      </c>
    </row>
    <row r="31" spans="1:53" ht="27.6">
      <c r="A31" s="168" t="s">
        <v>42</v>
      </c>
      <c r="B31" s="170"/>
      <c r="C31" s="183" t="s">
        <v>28</v>
      </c>
      <c r="D31" s="186">
        <v>0.4166667</v>
      </c>
      <c r="E31" s="186">
        <v>0.4166667</v>
      </c>
      <c r="F31" s="186">
        <v>0.4166667</v>
      </c>
      <c r="G31" s="186">
        <v>0.4166667</v>
      </c>
      <c r="H31" s="186">
        <v>0.5</v>
      </c>
      <c r="I31" s="186">
        <v>0.5</v>
      </c>
      <c r="J31" s="186">
        <v>0.5</v>
      </c>
      <c r="K31" s="186">
        <v>0.5</v>
      </c>
      <c r="L31" s="186">
        <v>0.5</v>
      </c>
      <c r="M31" s="186">
        <v>0.5</v>
      </c>
      <c r="N31" s="186">
        <v>0.5</v>
      </c>
      <c r="O31" s="186">
        <v>0.5</v>
      </c>
      <c r="P31" s="186">
        <v>0.83333330000000005</v>
      </c>
      <c r="Q31" s="186">
        <v>0.96666660000000004</v>
      </c>
      <c r="R31" s="186">
        <v>0.96666660000000004</v>
      </c>
      <c r="S31" s="186">
        <v>1.8333330000000001</v>
      </c>
      <c r="T31" s="186">
        <v>1.95</v>
      </c>
      <c r="U31" s="186">
        <v>1.2166669999999999</v>
      </c>
      <c r="V31" s="186">
        <v>1.75</v>
      </c>
      <c r="W31" s="186">
        <v>2.0333329999999998</v>
      </c>
      <c r="X31" s="186">
        <v>4.05</v>
      </c>
      <c r="Y31" s="186">
        <v>3.75</v>
      </c>
      <c r="Z31" s="186">
        <v>3.4</v>
      </c>
      <c r="AB31" s="171" t="s">
        <v>42</v>
      </c>
      <c r="AC31" s="173"/>
      <c r="AD31" s="183" t="s">
        <v>28</v>
      </c>
      <c r="AE31" s="186">
        <f t="shared" si="1"/>
        <v>0.18217675063524488</v>
      </c>
      <c r="AF31" s="186">
        <f t="shared" si="1"/>
        <v>-0.21542025470290632</v>
      </c>
      <c r="AG31" s="186">
        <f t="shared" si="1"/>
        <v>-0.49515363265920731</v>
      </c>
      <c r="AH31" s="186">
        <f t="shared" si="1"/>
        <v>-0.527363733366075</v>
      </c>
      <c r="AI31" s="186">
        <f t="shared" si="1"/>
        <v>-0.47873079227078408</v>
      </c>
      <c r="AJ31" s="186">
        <f t="shared" si="1"/>
        <v>-0.63257735475272969</v>
      </c>
      <c r="AK31" s="186">
        <f t="shared" si="1"/>
        <v>-0.63168221192135265</v>
      </c>
      <c r="AL31" s="186">
        <f t="shared" si="1"/>
        <v>-0.63985446339059415</v>
      </c>
      <c r="AM31" s="186">
        <f t="shared" si="1"/>
        <v>-0.73308166064955171</v>
      </c>
      <c r="AN31" s="186">
        <f t="shared" si="1"/>
        <v>-0.66266078790874894</v>
      </c>
      <c r="AO31" s="186">
        <f t="shared" si="1"/>
        <v>-0.62365492746369111</v>
      </c>
      <c r="AP31" s="186">
        <f t="shared" si="1"/>
        <v>-0.83468758891255923</v>
      </c>
      <c r="AQ31" s="186">
        <f t="shared" si="1"/>
        <v>-0.46196565105989296</v>
      </c>
      <c r="AR31" s="186">
        <f t="shared" si="1"/>
        <v>-0.39643801616903868</v>
      </c>
      <c r="AS31" s="186">
        <f t="shared" si="2"/>
        <v>-0.42224890005388688</v>
      </c>
      <c r="AT31" s="186">
        <f t="shared" si="2"/>
        <v>1.33506282815841E-2</v>
      </c>
      <c r="AU31" s="186">
        <f t="shared" si="2"/>
        <v>0.1248798712641665</v>
      </c>
      <c r="AV31" s="186">
        <f t="shared" si="2"/>
        <v>-0.30732764293677617</v>
      </c>
      <c r="AW31" s="186">
        <f t="shared" si="2"/>
        <v>0.14377690286340236</v>
      </c>
      <c r="AX31" s="186">
        <f t="shared" si="2"/>
        <v>4.5081883404604221E-2</v>
      </c>
      <c r="AY31" s="186">
        <f t="shared" si="2"/>
        <v>2.4460608173275973</v>
      </c>
      <c r="AZ31" s="186">
        <f t="shared" si="2"/>
        <v>2.4824180007756018</v>
      </c>
      <c r="BA31" s="186">
        <f t="shared" si="2"/>
        <v>2.2839931672643585</v>
      </c>
    </row>
    <row r="32" spans="1:53" ht="16.5" customHeight="1">
      <c r="A32" s="168" t="s">
        <v>43</v>
      </c>
      <c r="B32" s="170"/>
      <c r="C32" s="183" t="s">
        <v>28</v>
      </c>
      <c r="D32" s="186">
        <v>0.1666667</v>
      </c>
      <c r="E32" s="186">
        <v>0.25</v>
      </c>
      <c r="F32" s="186">
        <v>0.25</v>
      </c>
      <c r="G32" s="186">
        <v>0.25</v>
      </c>
      <c r="H32" s="186">
        <v>0.25</v>
      </c>
      <c r="I32" s="186">
        <v>0.58333330000000005</v>
      </c>
      <c r="J32" s="186">
        <v>0.5</v>
      </c>
      <c r="K32" s="186">
        <v>0.58333330000000005</v>
      </c>
      <c r="L32" s="186">
        <v>0.66666669999999995</v>
      </c>
      <c r="M32" s="186">
        <v>0.66666669999999995</v>
      </c>
      <c r="N32" s="186">
        <v>0.58333330000000005</v>
      </c>
      <c r="O32" s="186">
        <v>0.58333330000000005</v>
      </c>
      <c r="P32" s="186">
        <v>0.71666660000000004</v>
      </c>
      <c r="Q32" s="186">
        <v>0.71666660000000004</v>
      </c>
      <c r="R32" s="186">
        <v>0.71666660000000004</v>
      </c>
      <c r="S32" s="186">
        <v>0.8</v>
      </c>
      <c r="T32" s="186">
        <v>1.1333329999999999</v>
      </c>
      <c r="U32" s="186">
        <v>1.05</v>
      </c>
      <c r="V32" s="186">
        <v>1.183333</v>
      </c>
      <c r="W32" s="186">
        <v>1.1000000000000001</v>
      </c>
      <c r="X32" s="186">
        <v>0.93333330000000003</v>
      </c>
      <c r="Y32" s="186">
        <v>0.85</v>
      </c>
      <c r="Z32" s="186">
        <v>0.85</v>
      </c>
      <c r="AB32" s="168" t="s">
        <v>43</v>
      </c>
      <c r="AC32" s="170"/>
      <c r="AD32" s="183" t="s">
        <v>28</v>
      </c>
      <c r="AE32" s="186">
        <f t="shared" si="1"/>
        <v>-1.0019709443461546</v>
      </c>
      <c r="AF32" s="186">
        <f t="shared" si="1"/>
        <v>-0.63030395713497156</v>
      </c>
      <c r="AG32" s="186">
        <f t="shared" si="1"/>
        <v>-0.97196847499602368</v>
      </c>
      <c r="AH32" s="186">
        <f t="shared" si="1"/>
        <v>-1.0084677585264405</v>
      </c>
      <c r="AI32" s="186">
        <f t="shared" si="1"/>
        <v>-1.0278632653157522</v>
      </c>
      <c r="AJ32" s="186">
        <f t="shared" si="1"/>
        <v>-0.44133308089599182</v>
      </c>
      <c r="AK32" s="186">
        <f t="shared" si="1"/>
        <v>-0.63168221192135265</v>
      </c>
      <c r="AL32" s="186">
        <f t="shared" si="1"/>
        <v>-0.46287350034434732</v>
      </c>
      <c r="AM32" s="186">
        <f t="shared" si="1"/>
        <v>-0.42316087241324657</v>
      </c>
      <c r="AN32" s="186">
        <f t="shared" si="1"/>
        <v>-0.39345476963044829</v>
      </c>
      <c r="AO32" s="186">
        <f t="shared" si="1"/>
        <v>-0.49697507732858415</v>
      </c>
      <c r="AP32" s="186">
        <f t="shared" si="1"/>
        <v>-0.71438897644247379</v>
      </c>
      <c r="AQ32" s="186">
        <f t="shared" si="1"/>
        <v>-0.64355913025733247</v>
      </c>
      <c r="AR32" s="186">
        <f t="shared" si="1"/>
        <v>-0.77445953352958141</v>
      </c>
      <c r="AS32" s="186">
        <f t="shared" si="2"/>
        <v>-0.80521878812951819</v>
      </c>
      <c r="AT32" s="186">
        <f t="shared" si="2"/>
        <v>-1.383492802364872</v>
      </c>
      <c r="AU32" s="186">
        <f t="shared" si="2"/>
        <v>-0.84697884414893931</v>
      </c>
      <c r="AV32" s="186">
        <f t="shared" si="2"/>
        <v>-0.54645948890383911</v>
      </c>
      <c r="AW32" s="186">
        <f t="shared" si="2"/>
        <v>-0.78571093241233736</v>
      </c>
      <c r="AX32" s="186">
        <f t="shared" si="2"/>
        <v>-1.2410398066818098</v>
      </c>
      <c r="AY32" s="186">
        <f t="shared" si="2"/>
        <v>-1.5663371234563197</v>
      </c>
      <c r="AZ32" s="186">
        <f t="shared" si="2"/>
        <v>-1.7739321551133644</v>
      </c>
      <c r="BA32" s="186">
        <f t="shared" si="2"/>
        <v>-1.5343701877887914</v>
      </c>
    </row>
    <row r="33" spans="4:53">
      <c r="D33" s="12">
        <f>AVERAGE(D6:D32)</f>
        <v>0.37820512307692317</v>
      </c>
      <c r="E33" s="12">
        <f t="shared" ref="E33:Z33" si="3">AVERAGE(E6:E32)</f>
        <v>0.50320512692307695</v>
      </c>
      <c r="F33" s="12">
        <f t="shared" si="3"/>
        <v>0.58974357307692316</v>
      </c>
      <c r="G33" s="12">
        <f t="shared" si="3"/>
        <v>0.59935894230769238</v>
      </c>
      <c r="H33" s="12">
        <f t="shared" si="3"/>
        <v>0.7179486807692308</v>
      </c>
      <c r="I33" s="12">
        <f t="shared" si="3"/>
        <v>0.77564097692307687</v>
      </c>
      <c r="J33" s="12">
        <f t="shared" si="3"/>
        <v>0.79487173461538463</v>
      </c>
      <c r="K33" s="12">
        <f t="shared" si="3"/>
        <v>0.80128203076923077</v>
      </c>
      <c r="L33" s="12">
        <f t="shared" si="3"/>
        <v>0.89423073846153833</v>
      </c>
      <c r="M33" s="12">
        <f t="shared" si="3"/>
        <v>0.91025638076923088</v>
      </c>
      <c r="N33" s="12">
        <f t="shared" si="3"/>
        <v>0.91025643076923068</v>
      </c>
      <c r="O33" s="12">
        <f t="shared" si="3"/>
        <v>1.0782050999999999</v>
      </c>
      <c r="P33" s="12">
        <f t="shared" si="3"/>
        <v>1.1301281423076921</v>
      </c>
      <c r="Q33" s="12">
        <f t="shared" si="3"/>
        <v>1.2288461307692307</v>
      </c>
      <c r="R33" s="12">
        <f t="shared" si="3"/>
        <v>1.2423076576923078</v>
      </c>
      <c r="S33" s="12">
        <f t="shared" si="3"/>
        <v>1.8234566999999997</v>
      </c>
      <c r="T33" s="12">
        <f t="shared" si="3"/>
        <v>1.8450616296296294</v>
      </c>
      <c r="U33" s="12">
        <f t="shared" si="3"/>
        <v>1.4308642185185183</v>
      </c>
      <c r="V33" s="12">
        <f t="shared" si="3"/>
        <v>1.6623456777777776</v>
      </c>
      <c r="W33" s="12">
        <f t="shared" si="3"/>
        <v>2.0006172703703702</v>
      </c>
      <c r="X33" s="12">
        <f t="shared" si="3"/>
        <v>2.1499999481481482</v>
      </c>
      <c r="Y33" s="12">
        <f t="shared" si="3"/>
        <v>2.0586419259259263</v>
      </c>
      <c r="Z33" s="12">
        <f t="shared" si="3"/>
        <v>1.8746913703703707</v>
      </c>
      <c r="AB33" s="168"/>
      <c r="AC33" s="170"/>
      <c r="AD33" s="183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</row>
    <row r="34" spans="4:53">
      <c r="D34" s="12">
        <f>STDEV(D6:D32)</f>
        <v>0.2111223127482649</v>
      </c>
      <c r="E34" s="12">
        <f t="shared" ref="E34:Z34" si="4">STDEV(E6:E32)</f>
        <v>0.40171908181254889</v>
      </c>
      <c r="F34" s="12">
        <f t="shared" si="4"/>
        <v>0.3495417617102376</v>
      </c>
      <c r="G34" s="12">
        <f t="shared" si="4"/>
        <v>0.34642549486973284</v>
      </c>
      <c r="H34" s="12">
        <f t="shared" si="4"/>
        <v>0.4552635516412587</v>
      </c>
      <c r="I34" s="12">
        <f t="shared" si="4"/>
        <v>0.43574271960908734</v>
      </c>
      <c r="J34" s="12">
        <f t="shared" si="4"/>
        <v>0.46680392300186779</v>
      </c>
      <c r="K34" s="12">
        <f t="shared" si="4"/>
        <v>0.47086024714547547</v>
      </c>
      <c r="L34" s="12">
        <f t="shared" si="4"/>
        <v>0.53777192859009415</v>
      </c>
      <c r="M34" s="12">
        <f t="shared" si="4"/>
        <v>0.6191046584541906</v>
      </c>
      <c r="N34" s="12">
        <f t="shared" si="4"/>
        <v>0.65782600714417605</v>
      </c>
      <c r="O34" s="12">
        <f t="shared" si="4"/>
        <v>0.69272037547999521</v>
      </c>
      <c r="P34" s="12">
        <f t="shared" si="4"/>
        <v>0.64246084449515306</v>
      </c>
      <c r="Q34" s="12">
        <f t="shared" si="4"/>
        <v>0.66133801521557134</v>
      </c>
      <c r="R34" s="12">
        <f t="shared" si="4"/>
        <v>0.65279283772469454</v>
      </c>
      <c r="S34" s="12">
        <f t="shared" si="4"/>
        <v>0.7397629378704067</v>
      </c>
      <c r="T34" s="12">
        <f t="shared" si="4"/>
        <v>0.84031453034082348</v>
      </c>
      <c r="U34" s="12">
        <f t="shared" si="4"/>
        <v>0.69696697788614892</v>
      </c>
      <c r="V34" s="12">
        <f t="shared" si="4"/>
        <v>0.6096551008996195</v>
      </c>
      <c r="W34" s="12">
        <f t="shared" si="4"/>
        <v>0.72569571541654776</v>
      </c>
      <c r="X34" s="12">
        <f t="shared" si="4"/>
        <v>0.77675912160175342</v>
      </c>
      <c r="Y34" s="12">
        <f t="shared" si="4"/>
        <v>0.68133492165526877</v>
      </c>
      <c r="Z34" s="12">
        <f t="shared" si="4"/>
        <v>0.66782539085112946</v>
      </c>
    </row>
  </sheetData>
  <mergeCells count="37">
    <mergeCell ref="AB33:AC33"/>
    <mergeCell ref="A30:B30"/>
    <mergeCell ref="A31:B31"/>
    <mergeCell ref="A32:B32"/>
    <mergeCell ref="A24:B24"/>
    <mergeCell ref="A25:B25"/>
    <mergeCell ref="A26:B26"/>
    <mergeCell ref="A27:B27"/>
    <mergeCell ref="A28:B28"/>
    <mergeCell ref="A29:B29"/>
    <mergeCell ref="AB32:AC32"/>
    <mergeCell ref="A22:B22"/>
    <mergeCell ref="A23:B23"/>
    <mergeCell ref="A18:B18"/>
    <mergeCell ref="A19:B19"/>
    <mergeCell ref="A20:B20"/>
    <mergeCell ref="A21:B21"/>
    <mergeCell ref="A16:B16"/>
    <mergeCell ref="A17:B17"/>
    <mergeCell ref="A12:B12"/>
    <mergeCell ref="A13:B13"/>
    <mergeCell ref="A14:B14"/>
    <mergeCell ref="A15:B15"/>
    <mergeCell ref="A10:B10"/>
    <mergeCell ref="A11:B11"/>
    <mergeCell ref="A6:B6"/>
    <mergeCell ref="A7:B7"/>
    <mergeCell ref="A8:B8"/>
    <mergeCell ref="A9:B9"/>
    <mergeCell ref="A4:C4"/>
    <mergeCell ref="A5:B5"/>
    <mergeCell ref="A1:Z1"/>
    <mergeCell ref="AB1:BA1"/>
    <mergeCell ref="A2:C2"/>
    <mergeCell ref="D2:Z2"/>
    <mergeCell ref="A3:C3"/>
    <mergeCell ref="D3:Z3"/>
  </mergeCells>
  <hyperlinks>
    <hyperlink ref="A14" r:id="rId1" display="http://stats.oecd.org/OECDStat_Metadata/ShowMetadata.ashx?Dataset=EPS&amp;Coords=[COU].[DEU]&amp;ShowOnWeb=true&amp;Lang=en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4"/>
  <sheetViews>
    <sheetView zoomScale="26" zoomScaleNormal="26" workbookViewId="0">
      <selection activeCell="K31" sqref="A1:XFD1048576"/>
    </sheetView>
  </sheetViews>
  <sheetFormatPr defaultRowHeight="13.8"/>
  <cols>
    <col min="1" max="1" width="9" style="12"/>
    <col min="2" max="16" width="9.125" style="12" bestFit="1" customWidth="1"/>
    <col min="17" max="18" width="9" style="12"/>
    <col min="19" max="33" width="11.625" style="12" bestFit="1" customWidth="1"/>
    <col min="34" max="16384" width="9" style="12"/>
  </cols>
  <sheetData>
    <row r="1" spans="1:33">
      <c r="A1" s="12" t="s">
        <v>1545</v>
      </c>
    </row>
    <row r="2" spans="1:33">
      <c r="A2" s="12" t="s">
        <v>1546</v>
      </c>
    </row>
    <row r="3" spans="1:33">
      <c r="A3" s="12" t="s">
        <v>1612</v>
      </c>
      <c r="R3" s="232" t="s">
        <v>247</v>
      </c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232"/>
      <c r="AG3" s="232"/>
    </row>
    <row r="4" spans="1:33">
      <c r="A4" s="12" t="s">
        <v>75</v>
      </c>
      <c r="B4" s="12" t="s">
        <v>54</v>
      </c>
      <c r="C4" s="12" t="s">
        <v>55</v>
      </c>
      <c r="D4" s="12" t="s">
        <v>56</v>
      </c>
      <c r="E4" s="12" t="s">
        <v>57</v>
      </c>
      <c r="F4" s="12" t="s">
        <v>58</v>
      </c>
      <c r="G4" s="12" t="s">
        <v>59</v>
      </c>
      <c r="H4" s="12" t="s">
        <v>60</v>
      </c>
      <c r="I4" s="12" t="s">
        <v>61</v>
      </c>
      <c r="J4" s="12" t="s">
        <v>62</v>
      </c>
      <c r="K4" s="12" t="s">
        <v>63</v>
      </c>
      <c r="L4" s="12" t="s">
        <v>64</v>
      </c>
      <c r="M4" s="12" t="s">
        <v>65</v>
      </c>
      <c r="N4" s="12" t="s">
        <v>66</v>
      </c>
      <c r="O4" s="12" t="s">
        <v>73</v>
      </c>
      <c r="P4" s="12" t="s">
        <v>76</v>
      </c>
      <c r="R4" s="12" t="s">
        <v>75</v>
      </c>
      <c r="S4" s="12" t="s">
        <v>54</v>
      </c>
      <c r="T4" s="12" t="s">
        <v>55</v>
      </c>
      <c r="U4" s="12" t="s">
        <v>56</v>
      </c>
      <c r="V4" s="12" t="s">
        <v>57</v>
      </c>
      <c r="W4" s="12" t="s">
        <v>58</v>
      </c>
      <c r="X4" s="12" t="s">
        <v>59</v>
      </c>
      <c r="Y4" s="12" t="s">
        <v>60</v>
      </c>
      <c r="Z4" s="12" t="s">
        <v>61</v>
      </c>
      <c r="AA4" s="12" t="s">
        <v>62</v>
      </c>
      <c r="AB4" s="12" t="s">
        <v>63</v>
      </c>
      <c r="AC4" s="12" t="s">
        <v>64</v>
      </c>
      <c r="AD4" s="12" t="s">
        <v>65</v>
      </c>
      <c r="AE4" s="12" t="s">
        <v>66</v>
      </c>
      <c r="AF4" s="12" t="s">
        <v>73</v>
      </c>
      <c r="AG4" s="12" t="s">
        <v>76</v>
      </c>
    </row>
    <row r="5" spans="1:33">
      <c r="A5" s="12" t="s">
        <v>4</v>
      </c>
      <c r="B5" s="12">
        <v>14.5</v>
      </c>
      <c r="C5" s="12">
        <v>14.3</v>
      </c>
      <c r="D5" s="12">
        <v>14.5</v>
      </c>
      <c r="E5" s="12">
        <v>15.2</v>
      </c>
      <c r="F5" s="12">
        <v>13.3</v>
      </c>
      <c r="G5" s="12">
        <v>15</v>
      </c>
      <c r="H5" s="12">
        <v>18.5</v>
      </c>
      <c r="I5" s="12">
        <v>21.1</v>
      </c>
      <c r="J5" s="12">
        <v>18.600000000000001</v>
      </c>
      <c r="K5" s="12">
        <v>18.899999999999999</v>
      </c>
      <c r="L5" s="12">
        <v>17.7</v>
      </c>
      <c r="M5" s="12">
        <v>17.7</v>
      </c>
      <c r="N5" s="12">
        <v>16.100000000000001</v>
      </c>
      <c r="O5" s="12">
        <v>16.8</v>
      </c>
      <c r="P5" s="12">
        <v>14.2</v>
      </c>
      <c r="R5" s="12" t="s">
        <v>4</v>
      </c>
      <c r="S5" s="12">
        <f>(B5-B$33)/B$34</f>
        <v>0.70710678118654757</v>
      </c>
      <c r="T5" s="12">
        <f t="shared" ref="T5:AG20" si="0">(C5-C$33)/C$34</f>
        <v>4.3733313547562838E-2</v>
      </c>
      <c r="U5" s="12">
        <f t="shared" si="0"/>
        <v>0.42506969786132048</v>
      </c>
      <c r="V5" s="12">
        <f t="shared" si="0"/>
        <v>-0.10919217087007999</v>
      </c>
      <c r="W5" s="12">
        <f t="shared" si="0"/>
        <v>-0.28801679730715496</v>
      </c>
      <c r="X5" s="12">
        <f t="shared" si="0"/>
        <v>-0.26988221180765398</v>
      </c>
      <c r="Y5" s="12">
        <f t="shared" si="0"/>
        <v>-0.23346144241389841</v>
      </c>
      <c r="Z5" s="12">
        <f t="shared" si="0"/>
        <v>0.30190891427394617</v>
      </c>
      <c r="AA5" s="12">
        <f t="shared" si="0"/>
        <v>1.0915747615025445E-2</v>
      </c>
      <c r="AB5" s="12">
        <f t="shared" si="0"/>
        <v>0.30268662359733012</v>
      </c>
      <c r="AC5" s="12">
        <f t="shared" si="0"/>
        <v>2.8978648220983127E-2</v>
      </c>
      <c r="AD5" s="12">
        <f t="shared" si="0"/>
        <v>-8.7306898451909948E-2</v>
      </c>
      <c r="AE5" s="12">
        <f t="shared" si="0"/>
        <v>-9.4842042960273765E-2</v>
      </c>
      <c r="AF5" s="12">
        <f t="shared" si="0"/>
        <v>0.32654162192849279</v>
      </c>
      <c r="AG5" s="12">
        <f t="shared" si="0"/>
        <v>-0.13025760960000693</v>
      </c>
    </row>
    <row r="6" spans="1:33">
      <c r="A6" s="12" t="s">
        <v>5</v>
      </c>
      <c r="B6" s="296" t="s">
        <v>69</v>
      </c>
      <c r="C6" s="296" t="s">
        <v>69</v>
      </c>
      <c r="D6" s="296" t="s">
        <v>69</v>
      </c>
      <c r="E6" s="296" t="s">
        <v>69</v>
      </c>
      <c r="F6" s="296" t="s">
        <v>69</v>
      </c>
      <c r="G6" s="296" t="s">
        <v>69</v>
      </c>
      <c r="H6" s="12">
        <v>44.7</v>
      </c>
      <c r="I6" s="12">
        <v>41.2</v>
      </c>
      <c r="J6" s="12">
        <v>41.5</v>
      </c>
      <c r="K6" s="12">
        <v>24.7</v>
      </c>
      <c r="L6" s="12">
        <v>31.1</v>
      </c>
      <c r="M6" s="12">
        <v>41.3</v>
      </c>
      <c r="N6" s="12">
        <v>29.3</v>
      </c>
      <c r="O6" s="12">
        <v>26.5</v>
      </c>
      <c r="P6" s="12">
        <v>26.1</v>
      </c>
      <c r="R6" s="12" t="s">
        <v>5</v>
      </c>
      <c r="S6" s="12" t="e">
        <f t="shared" ref="S6:S32" si="1">(B6-B$33)/B$34</f>
        <v>#VALUE!</v>
      </c>
      <c r="T6" s="12" t="e">
        <f t="shared" si="0"/>
        <v>#VALUE!</v>
      </c>
      <c r="U6" s="12" t="e">
        <f t="shared" si="0"/>
        <v>#VALUE!</v>
      </c>
      <c r="V6" s="12" t="e">
        <f t="shared" si="0"/>
        <v>#VALUE!</v>
      </c>
      <c r="W6" s="12" t="e">
        <f t="shared" si="0"/>
        <v>#VALUE!</v>
      </c>
      <c r="X6" s="12" t="e">
        <f t="shared" si="0"/>
        <v>#VALUE!</v>
      </c>
      <c r="Y6" s="12">
        <f t="shared" si="0"/>
        <v>2.4650781713702816</v>
      </c>
      <c r="Z6" s="12">
        <f t="shared" si="0"/>
        <v>2.5757709009367327</v>
      </c>
      <c r="AA6" s="12">
        <f t="shared" si="0"/>
        <v>2.6421854358685586</v>
      </c>
      <c r="AB6" s="12">
        <f t="shared" si="0"/>
        <v>1.2445226841469623</v>
      </c>
      <c r="AC6" s="12">
        <f t="shared" si="0"/>
        <v>2.0136940663780991</v>
      </c>
      <c r="AD6" s="12">
        <f t="shared" si="0"/>
        <v>2.8738085077254447</v>
      </c>
      <c r="AE6" s="12">
        <f t="shared" si="0"/>
        <v>2.0062739856981056</v>
      </c>
      <c r="AF6" s="12">
        <f t="shared" si="0"/>
        <v>2.1253425071691519</v>
      </c>
      <c r="AG6" s="12">
        <f t="shared" si="0"/>
        <v>2.1803991172175108</v>
      </c>
    </row>
    <row r="7" spans="1:33">
      <c r="A7" s="12" t="s">
        <v>6</v>
      </c>
      <c r="B7" s="296" t="s">
        <v>69</v>
      </c>
      <c r="C7" s="296" t="s">
        <v>69</v>
      </c>
      <c r="D7" s="296" t="s">
        <v>69</v>
      </c>
      <c r="E7" s="296" t="s">
        <v>69</v>
      </c>
      <c r="F7" s="12">
        <v>23.8</v>
      </c>
      <c r="G7" s="12">
        <v>26.1</v>
      </c>
      <c r="H7" s="12">
        <v>25</v>
      </c>
      <c r="I7" s="12">
        <v>18</v>
      </c>
      <c r="J7" s="12">
        <v>19.3</v>
      </c>
      <c r="K7" s="12">
        <v>20.3</v>
      </c>
      <c r="L7" s="12">
        <v>22.8</v>
      </c>
      <c r="M7" s="12">
        <v>21</v>
      </c>
      <c r="N7" s="12">
        <v>19.2</v>
      </c>
      <c r="O7" s="12">
        <v>20.399999999999999</v>
      </c>
      <c r="P7" s="12">
        <v>19</v>
      </c>
      <c r="R7" s="12" t="s">
        <v>6</v>
      </c>
      <c r="S7" s="12" t="e">
        <f t="shared" si="1"/>
        <v>#VALUE!</v>
      </c>
      <c r="T7" s="12" t="e">
        <f t="shared" si="0"/>
        <v>#VALUE!</v>
      </c>
      <c r="U7" s="12" t="e">
        <f t="shared" si="0"/>
        <v>#VALUE!</v>
      </c>
      <c r="V7" s="12" t="e">
        <f t="shared" si="0"/>
        <v>#VALUE!</v>
      </c>
      <c r="W7" s="12">
        <f t="shared" si="0"/>
        <v>0.57379512209637895</v>
      </c>
      <c r="X7" s="12">
        <f t="shared" si="0"/>
        <v>1.4307292800632814</v>
      </c>
      <c r="Y7" s="12">
        <f t="shared" si="0"/>
        <v>0.43602357627301641</v>
      </c>
      <c r="Z7" s="12">
        <f t="shared" si="0"/>
        <v>-4.8786217997429028E-2</v>
      </c>
      <c r="AA7" s="12">
        <f t="shared" si="0"/>
        <v>9.134757214679276E-2</v>
      </c>
      <c r="AB7" s="12">
        <f t="shared" si="0"/>
        <v>0.53002636235068989</v>
      </c>
      <c r="AC7" s="12">
        <f t="shared" si="0"/>
        <v>0.78435541184794533</v>
      </c>
      <c r="AD7" s="12">
        <f t="shared" si="0"/>
        <v>0.32674737444577112</v>
      </c>
      <c r="AE7" s="12">
        <f t="shared" si="0"/>
        <v>0.39860187286101195</v>
      </c>
      <c r="AF7" s="12">
        <f t="shared" si="0"/>
        <v>0.99413782676007711</v>
      </c>
      <c r="AG7" s="12">
        <f t="shared" si="0"/>
        <v>0.80177199449445391</v>
      </c>
    </row>
    <row r="8" spans="1:33">
      <c r="A8" s="12" t="s">
        <v>7</v>
      </c>
      <c r="B8" s="296" t="s">
        <v>69</v>
      </c>
      <c r="C8" s="296" t="s">
        <v>69</v>
      </c>
      <c r="D8" s="296" t="s">
        <v>69</v>
      </c>
      <c r="E8" s="296" t="s">
        <v>69</v>
      </c>
      <c r="F8" s="12">
        <v>9.6999999999999993</v>
      </c>
      <c r="G8" s="12">
        <v>10.8</v>
      </c>
      <c r="H8" s="12">
        <v>11.7</v>
      </c>
      <c r="I8" s="12">
        <v>10.3</v>
      </c>
      <c r="J8" s="12">
        <v>10.8</v>
      </c>
      <c r="K8" s="12">
        <v>10.199999999999999</v>
      </c>
      <c r="L8" s="12">
        <v>11</v>
      </c>
      <c r="M8" s="12">
        <v>16.3</v>
      </c>
      <c r="N8" s="12">
        <v>11.1</v>
      </c>
      <c r="O8" s="12">
        <v>10.1</v>
      </c>
      <c r="P8" s="12">
        <v>12.4</v>
      </c>
      <c r="R8" s="12" t="s">
        <v>7</v>
      </c>
      <c r="S8" s="12" t="e">
        <f t="shared" si="1"/>
        <v>#VALUE!</v>
      </c>
      <c r="T8" s="12" t="e">
        <f t="shared" si="0"/>
        <v>#VALUE!</v>
      </c>
      <c r="U8" s="12" t="e">
        <f t="shared" si="0"/>
        <v>#VALUE!</v>
      </c>
      <c r="V8" s="12" t="e">
        <f t="shared" si="0"/>
        <v>#VALUE!</v>
      </c>
      <c r="W8" s="12">
        <f t="shared" si="0"/>
        <v>-0.58349516967408099</v>
      </c>
      <c r="X8" s="12">
        <f t="shared" si="0"/>
        <v>-0.91335683035341308</v>
      </c>
      <c r="Y8" s="12">
        <f t="shared" si="0"/>
        <v>-0.93384576965559396</v>
      </c>
      <c r="Z8" s="12">
        <f t="shared" si="0"/>
        <v>-0.91986767557471527</v>
      </c>
      <c r="AA8" s="12">
        <f t="shared" si="0"/>
        <v>-0.88532458288181137</v>
      </c>
      <c r="AB8" s="12">
        <f t="shared" si="0"/>
        <v>-1.1100674672271178</v>
      </c>
      <c r="AC8" s="12">
        <f t="shared" si="0"/>
        <v>-0.96337906085757463</v>
      </c>
      <c r="AD8" s="12">
        <f t="shared" si="0"/>
        <v>-0.26296628695395624</v>
      </c>
      <c r="AE8" s="12">
        <f t="shared" si="0"/>
        <v>-0.89071932654299357</v>
      </c>
      <c r="AF8" s="12">
        <f t="shared" si="0"/>
        <v>-0.9159290926191791</v>
      </c>
      <c r="AG8" s="12">
        <f t="shared" si="0"/>
        <v>-0.47976871113542946</v>
      </c>
    </row>
    <row r="9" spans="1:33">
      <c r="A9" s="12" t="s">
        <v>8</v>
      </c>
      <c r="B9" s="296" t="s">
        <v>69</v>
      </c>
      <c r="C9" s="296" t="s">
        <v>69</v>
      </c>
      <c r="D9" s="296" t="s">
        <v>69</v>
      </c>
      <c r="E9" s="12">
        <v>17.7</v>
      </c>
      <c r="F9" s="12">
        <v>13</v>
      </c>
      <c r="G9" s="12">
        <v>15.6</v>
      </c>
      <c r="H9" s="12">
        <v>17.100000000000001</v>
      </c>
      <c r="I9" s="12">
        <v>15.3</v>
      </c>
      <c r="J9" s="12">
        <v>16.100000000000001</v>
      </c>
      <c r="K9" s="12">
        <v>16.7</v>
      </c>
      <c r="L9" s="12">
        <v>17.399999999999999</v>
      </c>
      <c r="M9" s="12">
        <v>17.100000000000001</v>
      </c>
      <c r="N9" s="12">
        <v>14.2</v>
      </c>
      <c r="O9" s="12">
        <v>14.6</v>
      </c>
      <c r="P9" s="12">
        <v>15.1</v>
      </c>
      <c r="R9" s="12" t="s">
        <v>8</v>
      </c>
      <c r="S9" s="12" t="e">
        <f t="shared" si="1"/>
        <v>#VALUE!</v>
      </c>
      <c r="T9" s="12" t="e">
        <f t="shared" si="0"/>
        <v>#VALUE!</v>
      </c>
      <c r="U9" s="12" t="e">
        <f t="shared" si="0"/>
        <v>#VALUE!</v>
      </c>
      <c r="V9" s="12">
        <f t="shared" si="0"/>
        <v>0.43676868348032188</v>
      </c>
      <c r="W9" s="12">
        <f t="shared" si="0"/>
        <v>-0.31263999500439887</v>
      </c>
      <c r="X9" s="12">
        <f t="shared" si="0"/>
        <v>-0.17795726630111702</v>
      </c>
      <c r="Y9" s="12">
        <f t="shared" si="0"/>
        <v>-0.37765821566954144</v>
      </c>
      <c r="Z9" s="12">
        <f t="shared" si="0"/>
        <v>-0.3542303654595943</v>
      </c>
      <c r="AA9" s="12">
        <f t="shared" si="0"/>
        <v>-0.27634076856985812</v>
      </c>
      <c r="AB9" s="12">
        <f t="shared" si="0"/>
        <v>-5.4561537300806026E-2</v>
      </c>
      <c r="AC9" s="12">
        <f t="shared" si="0"/>
        <v>-1.5455279051191212E-2</v>
      </c>
      <c r="AD9" s="12">
        <f t="shared" si="0"/>
        <v>-0.16258949352421531</v>
      </c>
      <c r="AE9" s="12">
        <f t="shared" si="0"/>
        <v>-0.39727541072170752</v>
      </c>
      <c r="AF9" s="12">
        <f t="shared" si="0"/>
        <v>-8.1433836579698132E-2</v>
      </c>
      <c r="AG9" s="12">
        <f t="shared" si="0"/>
        <v>4.4497941167704516E-2</v>
      </c>
    </row>
    <row r="10" spans="1:33">
      <c r="A10" s="12" t="s">
        <v>9</v>
      </c>
      <c r="B10" s="296" t="s">
        <v>69</v>
      </c>
      <c r="C10" s="296" t="s">
        <v>69</v>
      </c>
      <c r="D10" s="296" t="s">
        <v>69</v>
      </c>
      <c r="E10" s="296" t="s">
        <v>69</v>
      </c>
      <c r="F10" s="296" t="s">
        <v>69</v>
      </c>
      <c r="G10" s="296" t="s">
        <v>69</v>
      </c>
      <c r="H10" s="296" t="s">
        <v>69</v>
      </c>
      <c r="I10" s="12">
        <v>10.9</v>
      </c>
      <c r="J10" s="12">
        <v>5.4</v>
      </c>
      <c r="K10" s="12">
        <v>6.2</v>
      </c>
      <c r="L10" s="12">
        <v>7.6</v>
      </c>
      <c r="M10" s="12">
        <v>6.9</v>
      </c>
      <c r="N10" s="12">
        <v>7.8</v>
      </c>
      <c r="O10" s="12">
        <v>8.1</v>
      </c>
      <c r="P10" s="12">
        <v>8.6</v>
      </c>
      <c r="R10" s="12" t="s">
        <v>9</v>
      </c>
      <c r="S10" s="12" t="e">
        <f t="shared" si="1"/>
        <v>#VALUE!</v>
      </c>
      <c r="T10" s="12" t="e">
        <f t="shared" si="0"/>
        <v>#VALUE!</v>
      </c>
      <c r="U10" s="12" t="e">
        <f t="shared" si="0"/>
        <v>#VALUE!</v>
      </c>
      <c r="V10" s="12" t="e">
        <f t="shared" si="0"/>
        <v>#VALUE!</v>
      </c>
      <c r="W10" s="12" t="e">
        <f t="shared" si="0"/>
        <v>#VALUE!</v>
      </c>
      <c r="X10" s="12" t="e">
        <f t="shared" si="0"/>
        <v>#VALUE!</v>
      </c>
      <c r="Y10" s="12" t="e">
        <f t="shared" si="0"/>
        <v>#VALUE!</v>
      </c>
      <c r="Z10" s="12">
        <f t="shared" si="0"/>
        <v>-0.85199119836090087</v>
      </c>
      <c r="AA10" s="12">
        <f t="shared" si="0"/>
        <v>-1.50579865784116</v>
      </c>
      <c r="AB10" s="12">
        <f t="shared" si="0"/>
        <v>-1.7596095779510019</v>
      </c>
      <c r="AC10" s="12">
        <f t="shared" si="0"/>
        <v>-1.4669635699422161</v>
      </c>
      <c r="AD10" s="12">
        <f t="shared" si="0"/>
        <v>-1.4423936097534111</v>
      </c>
      <c r="AE10" s="12">
        <f t="shared" si="0"/>
        <v>-1.4159983337075881</v>
      </c>
      <c r="AF10" s="12">
        <f t="shared" si="0"/>
        <v>-1.2868158730811707</v>
      </c>
      <c r="AG10" s="12">
        <f t="shared" si="0"/>
        <v>-1.2176254810435443</v>
      </c>
    </row>
    <row r="11" spans="1:33">
      <c r="A11" s="12" t="s">
        <v>32</v>
      </c>
      <c r="B11" s="296" t="s">
        <v>69</v>
      </c>
      <c r="C11" s="296" t="s">
        <v>69</v>
      </c>
      <c r="D11" s="296" t="s">
        <v>69</v>
      </c>
      <c r="E11" s="296" t="s">
        <v>69</v>
      </c>
      <c r="F11" s="296" t="s">
        <v>69</v>
      </c>
      <c r="G11" s="296" t="s">
        <v>69</v>
      </c>
      <c r="H11" s="296" t="s">
        <v>69</v>
      </c>
      <c r="I11" s="296" t="s">
        <v>69</v>
      </c>
      <c r="J11" s="296" t="s">
        <v>69</v>
      </c>
      <c r="K11" s="12">
        <v>9.6</v>
      </c>
      <c r="L11" s="12">
        <v>10.9</v>
      </c>
      <c r="M11" s="12">
        <v>9</v>
      </c>
      <c r="N11" s="296" t="s">
        <v>69</v>
      </c>
      <c r="O11" s="12">
        <v>10.3</v>
      </c>
      <c r="P11" s="12">
        <v>7.8</v>
      </c>
      <c r="R11" s="12" t="s">
        <v>32</v>
      </c>
      <c r="S11" s="12" t="e">
        <f t="shared" si="1"/>
        <v>#VALUE!</v>
      </c>
      <c r="T11" s="12" t="e">
        <f t="shared" si="0"/>
        <v>#VALUE!</v>
      </c>
      <c r="U11" s="12" t="e">
        <f t="shared" si="0"/>
        <v>#VALUE!</v>
      </c>
      <c r="V11" s="12" t="e">
        <f t="shared" si="0"/>
        <v>#VALUE!</v>
      </c>
      <c r="W11" s="12" t="e">
        <f t="shared" si="0"/>
        <v>#VALUE!</v>
      </c>
      <c r="X11" s="12" t="e">
        <f t="shared" si="0"/>
        <v>#VALUE!</v>
      </c>
      <c r="Y11" s="12" t="e">
        <f t="shared" si="0"/>
        <v>#VALUE!</v>
      </c>
      <c r="Z11" s="12" t="e">
        <f t="shared" si="0"/>
        <v>#VALUE!</v>
      </c>
      <c r="AA11" s="12" t="e">
        <f t="shared" si="0"/>
        <v>#VALUE!</v>
      </c>
      <c r="AB11" s="12">
        <f t="shared" si="0"/>
        <v>-1.2074987838357003</v>
      </c>
      <c r="AC11" s="12">
        <f t="shared" si="0"/>
        <v>-0.97819036994829933</v>
      </c>
      <c r="AD11" s="12">
        <f t="shared" si="0"/>
        <v>-1.1789045270003415</v>
      </c>
      <c r="AE11" s="12" t="e">
        <f t="shared" si="0"/>
        <v>#VALUE!</v>
      </c>
      <c r="AF11" s="12">
        <f t="shared" si="0"/>
        <v>-0.87884041457297979</v>
      </c>
      <c r="AG11" s="12">
        <f t="shared" si="0"/>
        <v>-1.3729637483926211</v>
      </c>
    </row>
    <row r="12" spans="1:33">
      <c r="A12" s="12" t="s">
        <v>30</v>
      </c>
      <c r="B12" s="296" t="s">
        <v>69</v>
      </c>
      <c r="C12" s="296" t="s">
        <v>69</v>
      </c>
      <c r="D12" s="296" t="s">
        <v>69</v>
      </c>
      <c r="E12" s="296" t="s">
        <v>69</v>
      </c>
      <c r="F12" s="296" t="s">
        <v>69</v>
      </c>
      <c r="G12" s="12">
        <v>28.6</v>
      </c>
      <c r="H12" s="296" t="s">
        <v>69</v>
      </c>
      <c r="I12" s="12">
        <v>26.2</v>
      </c>
      <c r="J12" s="12">
        <v>24.3</v>
      </c>
      <c r="K12" s="12">
        <v>20</v>
      </c>
      <c r="L12" s="296" t="s">
        <v>69</v>
      </c>
      <c r="M12" s="12">
        <v>17</v>
      </c>
      <c r="N12" s="12">
        <v>18.399999999999999</v>
      </c>
      <c r="O12" s="296" t="s">
        <v>69</v>
      </c>
      <c r="P12" s="296" t="s">
        <v>69</v>
      </c>
      <c r="R12" s="12" t="s">
        <v>30</v>
      </c>
      <c r="S12" s="12" t="e">
        <f t="shared" si="1"/>
        <v>#VALUE!</v>
      </c>
      <c r="T12" s="12" t="e">
        <f t="shared" si="0"/>
        <v>#VALUE!</v>
      </c>
      <c r="U12" s="12" t="e">
        <f t="shared" si="0"/>
        <v>#VALUE!</v>
      </c>
      <c r="V12" s="12" t="e">
        <f t="shared" si="0"/>
        <v>#VALUE!</v>
      </c>
      <c r="W12" s="12" t="e">
        <f t="shared" si="0"/>
        <v>#VALUE!</v>
      </c>
      <c r="X12" s="12">
        <f t="shared" si="0"/>
        <v>1.8137498863405188</v>
      </c>
      <c r="Y12" s="12" t="e">
        <f t="shared" si="0"/>
        <v>#VALUE!</v>
      </c>
      <c r="Z12" s="12">
        <f t="shared" si="0"/>
        <v>0.87885897059136942</v>
      </c>
      <c r="AA12" s="12">
        <f t="shared" si="0"/>
        <v>0.66586060451655993</v>
      </c>
      <c r="AB12" s="12">
        <f t="shared" si="0"/>
        <v>0.48131070404639847</v>
      </c>
      <c r="AC12" s="12" t="e">
        <f t="shared" si="0"/>
        <v>#VALUE!</v>
      </c>
      <c r="AD12" s="12">
        <f t="shared" si="0"/>
        <v>-0.17513659270293308</v>
      </c>
      <c r="AE12" s="12">
        <f t="shared" si="0"/>
        <v>0.27126150748777672</v>
      </c>
      <c r="AF12" s="12" t="e">
        <f t="shared" si="0"/>
        <v>#VALUE!</v>
      </c>
      <c r="AG12" s="12" t="e">
        <f t="shared" si="0"/>
        <v>#VALUE!</v>
      </c>
    </row>
    <row r="13" spans="1:33">
      <c r="A13" s="12" t="s">
        <v>10</v>
      </c>
      <c r="B13" s="296" t="s">
        <v>69</v>
      </c>
      <c r="C13" s="296" t="s">
        <v>69</v>
      </c>
      <c r="D13" s="296" t="s">
        <v>69</v>
      </c>
      <c r="E13" s="296" t="s">
        <v>69</v>
      </c>
      <c r="F13" s="12">
        <v>14.1</v>
      </c>
      <c r="G13" s="12">
        <v>13.2</v>
      </c>
      <c r="H13" s="12">
        <v>20.7</v>
      </c>
      <c r="I13" s="12">
        <v>13.1</v>
      </c>
      <c r="J13" s="12">
        <v>14.2</v>
      </c>
      <c r="K13" s="12">
        <v>15.2</v>
      </c>
      <c r="L13" s="12">
        <v>12.4</v>
      </c>
      <c r="M13" s="12">
        <v>12.8</v>
      </c>
      <c r="N13" s="12">
        <v>13.5</v>
      </c>
      <c r="O13" s="12">
        <v>10</v>
      </c>
      <c r="P13" s="12">
        <v>11.1</v>
      </c>
      <c r="R13" s="12" t="s">
        <v>10</v>
      </c>
      <c r="S13" s="12" t="e">
        <f t="shared" si="1"/>
        <v>#VALUE!</v>
      </c>
      <c r="T13" s="12" t="e">
        <f t="shared" si="0"/>
        <v>#VALUE!</v>
      </c>
      <c r="U13" s="12" t="e">
        <f t="shared" si="0"/>
        <v>#VALUE!</v>
      </c>
      <c r="V13" s="12" t="e">
        <f t="shared" si="0"/>
        <v>#VALUE!</v>
      </c>
      <c r="W13" s="12">
        <f t="shared" si="0"/>
        <v>-0.22235493678117152</v>
      </c>
      <c r="X13" s="12">
        <f t="shared" si="0"/>
        <v>-0.54565704832726514</v>
      </c>
      <c r="Y13" s="12">
        <f t="shared" si="0"/>
        <v>-6.8665130121734613E-3</v>
      </c>
      <c r="Z13" s="12">
        <f t="shared" si="0"/>
        <v>-0.6031107819102477</v>
      </c>
      <c r="AA13" s="12">
        <f t="shared" si="0"/>
        <v>-0.49465572087036991</v>
      </c>
      <c r="AB13" s="12">
        <f t="shared" si="0"/>
        <v>-0.29813982882226259</v>
      </c>
      <c r="AC13" s="12">
        <f t="shared" si="0"/>
        <v>-0.75602073358742816</v>
      </c>
      <c r="AD13" s="12">
        <f t="shared" si="0"/>
        <v>-0.70211475820907243</v>
      </c>
      <c r="AE13" s="12">
        <f t="shared" si="0"/>
        <v>-0.5086982304232881</v>
      </c>
      <c r="AF13" s="12">
        <f t="shared" si="0"/>
        <v>-0.93447343164227858</v>
      </c>
      <c r="AG13" s="12">
        <f t="shared" si="0"/>
        <v>-0.73219339557767937</v>
      </c>
    </row>
    <row r="14" spans="1:33">
      <c r="A14" s="12" t="s">
        <v>11</v>
      </c>
      <c r="B14" s="296" t="s">
        <v>69</v>
      </c>
      <c r="C14" s="12">
        <v>20.7</v>
      </c>
      <c r="D14" s="12">
        <v>15.8</v>
      </c>
      <c r="E14" s="12">
        <v>15.6</v>
      </c>
      <c r="F14" s="12">
        <v>13.4</v>
      </c>
      <c r="G14" s="12">
        <v>13.5</v>
      </c>
      <c r="H14" s="12">
        <v>13.6</v>
      </c>
      <c r="I14" s="12">
        <v>12.9</v>
      </c>
      <c r="J14" s="12">
        <v>15.5</v>
      </c>
      <c r="K14" s="12">
        <v>18.100000000000001</v>
      </c>
      <c r="L14" s="12">
        <v>18.3</v>
      </c>
      <c r="M14" s="12">
        <v>17.8</v>
      </c>
      <c r="N14" s="12">
        <v>16</v>
      </c>
      <c r="O14" s="12">
        <v>15.4</v>
      </c>
      <c r="P14" s="12">
        <v>12.6</v>
      </c>
      <c r="R14" s="12" t="s">
        <v>11</v>
      </c>
      <c r="S14" s="12" t="e">
        <f t="shared" si="1"/>
        <v>#VALUE!</v>
      </c>
      <c r="T14" s="12">
        <f t="shared" si="0"/>
        <v>1.2877031211226853</v>
      </c>
      <c r="U14" s="12">
        <f t="shared" si="0"/>
        <v>0.85013939572264097</v>
      </c>
      <c r="V14" s="12">
        <f t="shared" si="0"/>
        <v>-2.1838434174015611E-2</v>
      </c>
      <c r="W14" s="12">
        <f t="shared" si="0"/>
        <v>-0.27980906474140704</v>
      </c>
      <c r="X14" s="12">
        <f t="shared" si="0"/>
        <v>-0.49969457557399655</v>
      </c>
      <c r="Y14" s="12">
        <f t="shared" si="0"/>
        <v>-0.7381501488086496</v>
      </c>
      <c r="Z14" s="12">
        <f t="shared" si="0"/>
        <v>-0.62573627431485246</v>
      </c>
      <c r="AA14" s="12">
        <f t="shared" si="0"/>
        <v>-0.34528233245423035</v>
      </c>
      <c r="AB14" s="12">
        <f t="shared" si="0"/>
        <v>0.17277820145255376</v>
      </c>
      <c r="AC14" s="12">
        <f t="shared" si="0"/>
        <v>0.1178465027653318</v>
      </c>
      <c r="AD14" s="12">
        <f t="shared" si="0"/>
        <v>-7.4759799273192165E-2</v>
      </c>
      <c r="AE14" s="12">
        <f t="shared" si="0"/>
        <v>-0.11075958863192839</v>
      </c>
      <c r="AF14" s="12">
        <f t="shared" si="0"/>
        <v>6.6920875605098629E-2</v>
      </c>
      <c r="AG14" s="12">
        <f t="shared" si="0"/>
        <v>-0.44093414429816041</v>
      </c>
    </row>
    <row r="15" spans="1:33">
      <c r="A15" s="12" t="s">
        <v>46</v>
      </c>
      <c r="B15" s="296" t="s">
        <v>69</v>
      </c>
      <c r="C15" s="296" t="s">
        <v>69</v>
      </c>
      <c r="D15" s="296" t="s">
        <v>69</v>
      </c>
      <c r="E15" s="296" t="s">
        <v>69</v>
      </c>
      <c r="F15" s="296" t="s">
        <v>69</v>
      </c>
      <c r="G15" s="296" t="s">
        <v>69</v>
      </c>
      <c r="H15" s="296" t="s">
        <v>69</v>
      </c>
      <c r="I15" s="296" t="s">
        <v>69</v>
      </c>
      <c r="J15" s="296" t="s">
        <v>69</v>
      </c>
      <c r="K15" s="296" t="s">
        <v>69</v>
      </c>
      <c r="L15" s="296" t="s">
        <v>69</v>
      </c>
      <c r="M15" s="296" t="s">
        <v>69</v>
      </c>
      <c r="N15" s="296" t="s">
        <v>69</v>
      </c>
      <c r="O15" s="296" t="s">
        <v>69</v>
      </c>
      <c r="P15" s="296" t="s">
        <v>69</v>
      </c>
      <c r="R15" s="12" t="s">
        <v>46</v>
      </c>
      <c r="S15" s="12" t="e">
        <f t="shared" si="1"/>
        <v>#VALUE!</v>
      </c>
      <c r="T15" s="12" t="e">
        <f t="shared" si="0"/>
        <v>#VALUE!</v>
      </c>
      <c r="U15" s="12" t="e">
        <f t="shared" si="0"/>
        <v>#VALUE!</v>
      </c>
      <c r="V15" s="12" t="e">
        <f t="shared" si="0"/>
        <v>#VALUE!</v>
      </c>
      <c r="W15" s="12" t="e">
        <f t="shared" si="0"/>
        <v>#VALUE!</v>
      </c>
      <c r="X15" s="12" t="e">
        <f t="shared" si="0"/>
        <v>#VALUE!</v>
      </c>
      <c r="Y15" s="12" t="e">
        <f t="shared" si="0"/>
        <v>#VALUE!</v>
      </c>
      <c r="Z15" s="12" t="e">
        <f t="shared" si="0"/>
        <v>#VALUE!</v>
      </c>
      <c r="AA15" s="12" t="e">
        <f t="shared" si="0"/>
        <v>#VALUE!</v>
      </c>
      <c r="AB15" s="12" t="e">
        <f t="shared" si="0"/>
        <v>#VALUE!</v>
      </c>
      <c r="AC15" s="12" t="e">
        <f t="shared" si="0"/>
        <v>#VALUE!</v>
      </c>
      <c r="AD15" s="12" t="e">
        <f t="shared" si="0"/>
        <v>#VALUE!</v>
      </c>
      <c r="AE15" s="12" t="e">
        <f t="shared" si="0"/>
        <v>#VALUE!</v>
      </c>
      <c r="AF15" s="12" t="e">
        <f t="shared" si="0"/>
        <v>#VALUE!</v>
      </c>
      <c r="AG15" s="12" t="e">
        <f t="shared" si="0"/>
        <v>#VALUE!</v>
      </c>
    </row>
    <row r="16" spans="1:33">
      <c r="A16" s="12" t="s">
        <v>12</v>
      </c>
      <c r="B16" s="296" t="s">
        <v>69</v>
      </c>
      <c r="C16" s="296" t="s">
        <v>69</v>
      </c>
      <c r="D16" s="296" t="s">
        <v>69</v>
      </c>
      <c r="E16" s="296" t="s">
        <v>69</v>
      </c>
      <c r="F16" s="12">
        <v>51.4</v>
      </c>
      <c r="G16" s="296" t="s">
        <v>69</v>
      </c>
      <c r="H16" s="12">
        <v>30.8</v>
      </c>
      <c r="I16" s="12">
        <v>28.8</v>
      </c>
      <c r="J16" s="12">
        <v>25.1</v>
      </c>
      <c r="K16" s="12">
        <v>25.1</v>
      </c>
      <c r="L16" s="12">
        <v>23.3</v>
      </c>
      <c r="M16" s="12">
        <v>26.8</v>
      </c>
      <c r="N16" s="12">
        <v>23</v>
      </c>
      <c r="O16" s="12">
        <v>20.100000000000001</v>
      </c>
      <c r="P16" s="12">
        <v>17.5</v>
      </c>
      <c r="R16" s="12" t="s">
        <v>12</v>
      </c>
      <c r="S16" s="12" t="e">
        <f t="shared" si="1"/>
        <v>#VALUE!</v>
      </c>
      <c r="T16" s="12" t="e">
        <f t="shared" si="0"/>
        <v>#VALUE!</v>
      </c>
      <c r="U16" s="12" t="e">
        <f t="shared" si="0"/>
        <v>#VALUE!</v>
      </c>
      <c r="V16" s="12" t="e">
        <f t="shared" si="0"/>
        <v>#VALUE!</v>
      </c>
      <c r="W16" s="12">
        <f t="shared" si="0"/>
        <v>2.8391293102428112</v>
      </c>
      <c r="X16" s="12" t="e">
        <f t="shared" si="0"/>
        <v>#VALUE!</v>
      </c>
      <c r="Y16" s="12">
        <f t="shared" si="0"/>
        <v>1.0334102083321097</v>
      </c>
      <c r="Z16" s="12">
        <f t="shared" si="0"/>
        <v>1.1729903718512324</v>
      </c>
      <c r="AA16" s="12">
        <f t="shared" si="0"/>
        <v>0.75778268969572271</v>
      </c>
      <c r="AB16" s="12">
        <f t="shared" si="0"/>
        <v>1.309476895219351</v>
      </c>
      <c r="AC16" s="12">
        <f t="shared" si="0"/>
        <v>0.85841195730156905</v>
      </c>
      <c r="AD16" s="12">
        <f t="shared" si="0"/>
        <v>1.0544791268113922</v>
      </c>
      <c r="AE16" s="12">
        <f t="shared" si="0"/>
        <v>1.0034686083838789</v>
      </c>
      <c r="AF16" s="12">
        <f t="shared" si="0"/>
        <v>0.93850480969077898</v>
      </c>
      <c r="AG16" s="12">
        <f t="shared" si="0"/>
        <v>0.51051274321493489</v>
      </c>
    </row>
    <row r="17" spans="1:33">
      <c r="A17" s="12" t="s">
        <v>13</v>
      </c>
      <c r="B17" s="296" t="s">
        <v>69</v>
      </c>
      <c r="C17" s="296" t="s">
        <v>69</v>
      </c>
      <c r="D17" s="296" t="s">
        <v>69</v>
      </c>
      <c r="E17" s="296" t="s">
        <v>69</v>
      </c>
      <c r="F17" s="296" t="s">
        <v>69</v>
      </c>
      <c r="G17" s="296" t="s">
        <v>69</v>
      </c>
      <c r="H17" s="296" t="s">
        <v>69</v>
      </c>
      <c r="I17" s="296" t="s">
        <v>69</v>
      </c>
      <c r="J17" s="296" t="s">
        <v>69</v>
      </c>
      <c r="K17" s="12">
        <v>21.5</v>
      </c>
      <c r="L17" s="12">
        <v>22.2</v>
      </c>
      <c r="M17" s="12">
        <v>23.2</v>
      </c>
      <c r="N17" s="12">
        <v>24.3</v>
      </c>
      <c r="O17" s="12">
        <v>17</v>
      </c>
      <c r="P17" s="12">
        <v>17.2</v>
      </c>
      <c r="R17" s="12" t="s">
        <v>13</v>
      </c>
      <c r="S17" s="12" t="e">
        <f t="shared" si="1"/>
        <v>#VALUE!</v>
      </c>
      <c r="T17" s="12" t="e">
        <f t="shared" si="0"/>
        <v>#VALUE!</v>
      </c>
      <c r="U17" s="12" t="e">
        <f t="shared" si="0"/>
        <v>#VALUE!</v>
      </c>
      <c r="V17" s="12" t="e">
        <f t="shared" si="0"/>
        <v>#VALUE!</v>
      </c>
      <c r="W17" s="12" t="e">
        <f t="shared" si="0"/>
        <v>#VALUE!</v>
      </c>
      <c r="X17" s="12" t="e">
        <f t="shared" si="0"/>
        <v>#VALUE!</v>
      </c>
      <c r="Y17" s="12" t="e">
        <f t="shared" si="0"/>
        <v>#VALUE!</v>
      </c>
      <c r="Z17" s="12" t="e">
        <f t="shared" si="0"/>
        <v>#VALUE!</v>
      </c>
      <c r="AA17" s="12" t="e">
        <f t="shared" si="0"/>
        <v>#VALUE!</v>
      </c>
      <c r="AB17" s="12">
        <f t="shared" si="0"/>
        <v>0.72488899556785502</v>
      </c>
      <c r="AC17" s="12">
        <f t="shared" si="0"/>
        <v>0.69548755730359668</v>
      </c>
      <c r="AD17" s="12">
        <f t="shared" si="0"/>
        <v>0.60278355637755832</v>
      </c>
      <c r="AE17" s="12">
        <f t="shared" si="0"/>
        <v>1.2103967021153861</v>
      </c>
      <c r="AF17" s="12">
        <f t="shared" si="0"/>
        <v>0.36363029997469182</v>
      </c>
      <c r="AG17" s="12">
        <f t="shared" si="0"/>
        <v>0.45226089295903099</v>
      </c>
    </row>
    <row r="18" spans="1:33">
      <c r="A18" s="12" t="s">
        <v>14</v>
      </c>
      <c r="B18" s="296" t="s">
        <v>69</v>
      </c>
      <c r="C18" s="296" t="s">
        <v>69</v>
      </c>
      <c r="D18" s="296" t="s">
        <v>69</v>
      </c>
      <c r="E18" s="296" t="s">
        <v>69</v>
      </c>
      <c r="F18" s="296" t="s">
        <v>69</v>
      </c>
      <c r="G18" s="296" t="s">
        <v>69</v>
      </c>
      <c r="H18" s="296" t="s">
        <v>69</v>
      </c>
      <c r="I18" s="296" t="s">
        <v>69</v>
      </c>
      <c r="J18" s="12">
        <v>19.399999999999999</v>
      </c>
      <c r="K18" s="12">
        <v>15.8</v>
      </c>
      <c r="L18" s="296" t="s">
        <v>69</v>
      </c>
      <c r="M18" s="296" t="s">
        <v>69</v>
      </c>
      <c r="N18" s="12">
        <v>17.3</v>
      </c>
      <c r="O18" s="12">
        <v>16.8</v>
      </c>
      <c r="P18" s="12">
        <v>18.3</v>
      </c>
      <c r="R18" s="12" t="s">
        <v>14</v>
      </c>
      <c r="S18" s="12" t="e">
        <f t="shared" si="1"/>
        <v>#VALUE!</v>
      </c>
      <c r="T18" s="12" t="e">
        <f t="shared" si="0"/>
        <v>#VALUE!</v>
      </c>
      <c r="U18" s="12" t="e">
        <f t="shared" si="0"/>
        <v>#VALUE!</v>
      </c>
      <c r="V18" s="12" t="e">
        <f t="shared" si="0"/>
        <v>#VALUE!</v>
      </c>
      <c r="W18" s="12" t="e">
        <f t="shared" si="0"/>
        <v>#VALUE!</v>
      </c>
      <c r="X18" s="12" t="e">
        <f t="shared" si="0"/>
        <v>#VALUE!</v>
      </c>
      <c r="Y18" s="12" t="e">
        <f t="shared" si="0"/>
        <v>#VALUE!</v>
      </c>
      <c r="Z18" s="12" t="e">
        <f t="shared" si="0"/>
        <v>#VALUE!</v>
      </c>
      <c r="AA18" s="12">
        <f t="shared" si="0"/>
        <v>0.10283783279418786</v>
      </c>
      <c r="AB18" s="12">
        <f t="shared" si="0"/>
        <v>-0.20070851221367972</v>
      </c>
      <c r="AC18" s="12" t="e">
        <f t="shared" si="0"/>
        <v>#VALUE!</v>
      </c>
      <c r="AD18" s="12" t="e">
        <f t="shared" si="0"/>
        <v>#VALUE!</v>
      </c>
      <c r="AE18" s="12">
        <f t="shared" si="0"/>
        <v>9.6168505099578791E-2</v>
      </c>
      <c r="AF18" s="12">
        <f t="shared" si="0"/>
        <v>0.32654162192849279</v>
      </c>
      <c r="AG18" s="12">
        <f t="shared" si="0"/>
        <v>0.66585101056401186</v>
      </c>
    </row>
    <row r="19" spans="1:33">
      <c r="A19" s="12" t="s">
        <v>15</v>
      </c>
      <c r="B19" s="296" t="s">
        <v>69</v>
      </c>
      <c r="C19" s="296" t="s">
        <v>69</v>
      </c>
      <c r="D19" s="296" t="s">
        <v>69</v>
      </c>
      <c r="E19" s="296" t="s">
        <v>69</v>
      </c>
      <c r="F19" s="296" t="s">
        <v>69</v>
      </c>
      <c r="G19" s="296" t="s">
        <v>69</v>
      </c>
      <c r="H19" s="296" t="s">
        <v>69</v>
      </c>
      <c r="I19" s="296" t="s">
        <v>69</v>
      </c>
      <c r="J19" s="296" t="s">
        <v>69</v>
      </c>
      <c r="K19" s="296" t="s">
        <v>69</v>
      </c>
      <c r="L19" s="296" t="s">
        <v>69</v>
      </c>
      <c r="M19" s="296" t="s">
        <v>69</v>
      </c>
      <c r="N19" s="296" t="s">
        <v>69</v>
      </c>
      <c r="O19" s="296" t="s">
        <v>69</v>
      </c>
      <c r="P19" s="296" t="s">
        <v>69</v>
      </c>
      <c r="R19" s="12" t="s">
        <v>15</v>
      </c>
      <c r="S19" s="12" t="e">
        <f t="shared" si="1"/>
        <v>#VALUE!</v>
      </c>
      <c r="T19" s="12" t="e">
        <f t="shared" si="0"/>
        <v>#VALUE!</v>
      </c>
      <c r="U19" s="12" t="e">
        <f t="shared" si="0"/>
        <v>#VALUE!</v>
      </c>
      <c r="V19" s="12" t="e">
        <f t="shared" si="0"/>
        <v>#VALUE!</v>
      </c>
      <c r="W19" s="12" t="e">
        <f t="shared" si="0"/>
        <v>#VALUE!</v>
      </c>
      <c r="X19" s="12" t="e">
        <f t="shared" si="0"/>
        <v>#VALUE!</v>
      </c>
      <c r="Y19" s="12" t="e">
        <f t="shared" si="0"/>
        <v>#VALUE!</v>
      </c>
      <c r="Z19" s="12" t="e">
        <f t="shared" si="0"/>
        <v>#VALUE!</v>
      </c>
      <c r="AA19" s="12" t="e">
        <f t="shared" si="0"/>
        <v>#VALUE!</v>
      </c>
      <c r="AB19" s="12" t="e">
        <f t="shared" si="0"/>
        <v>#VALUE!</v>
      </c>
      <c r="AC19" s="12" t="e">
        <f t="shared" si="0"/>
        <v>#VALUE!</v>
      </c>
      <c r="AD19" s="12" t="e">
        <f t="shared" si="0"/>
        <v>#VALUE!</v>
      </c>
      <c r="AE19" s="12" t="e">
        <f t="shared" si="0"/>
        <v>#VALUE!</v>
      </c>
      <c r="AF19" s="12" t="e">
        <f t="shared" si="0"/>
        <v>#VALUE!</v>
      </c>
      <c r="AG19" s="12" t="e">
        <f t="shared" si="0"/>
        <v>#VALUE!</v>
      </c>
    </row>
    <row r="20" spans="1:33">
      <c r="A20" s="12" t="s">
        <v>16</v>
      </c>
      <c r="B20" s="296" t="s">
        <v>69</v>
      </c>
      <c r="C20" s="296" t="s">
        <v>69</v>
      </c>
      <c r="D20" s="296" t="s">
        <v>69</v>
      </c>
      <c r="E20" s="296" t="s">
        <v>69</v>
      </c>
      <c r="F20" s="296" t="s">
        <v>69</v>
      </c>
      <c r="G20" s="296" t="s">
        <v>69</v>
      </c>
      <c r="H20" s="296" t="s">
        <v>69</v>
      </c>
      <c r="I20" s="296" t="s">
        <v>69</v>
      </c>
      <c r="J20" s="296" t="s">
        <v>69</v>
      </c>
      <c r="K20" s="12">
        <v>18.899999999999999</v>
      </c>
      <c r="L20" s="12">
        <v>16</v>
      </c>
      <c r="M20" s="12">
        <v>13.7</v>
      </c>
      <c r="N20" s="12">
        <v>12.2</v>
      </c>
      <c r="O20" s="296" t="s">
        <v>69</v>
      </c>
      <c r="P20" s="12">
        <v>11.4</v>
      </c>
      <c r="R20" s="12" t="s">
        <v>16</v>
      </c>
      <c r="S20" s="12" t="e">
        <f t="shared" si="1"/>
        <v>#VALUE!</v>
      </c>
      <c r="T20" s="12" t="e">
        <f t="shared" si="0"/>
        <v>#VALUE!</v>
      </c>
      <c r="U20" s="12" t="e">
        <f t="shared" si="0"/>
        <v>#VALUE!</v>
      </c>
      <c r="V20" s="12" t="e">
        <f t="shared" si="0"/>
        <v>#VALUE!</v>
      </c>
      <c r="W20" s="12" t="e">
        <f t="shared" si="0"/>
        <v>#VALUE!</v>
      </c>
      <c r="X20" s="12" t="e">
        <f t="shared" si="0"/>
        <v>#VALUE!</v>
      </c>
      <c r="Y20" s="12" t="e">
        <f t="shared" si="0"/>
        <v>#VALUE!</v>
      </c>
      <c r="Z20" s="12" t="e">
        <f t="shared" si="0"/>
        <v>#VALUE!</v>
      </c>
      <c r="AA20" s="12" t="e">
        <f t="shared" si="0"/>
        <v>#VALUE!</v>
      </c>
      <c r="AB20" s="12">
        <f t="shared" si="0"/>
        <v>0.30268662359733012</v>
      </c>
      <c r="AC20" s="12">
        <f t="shared" si="0"/>
        <v>-0.22281360632133743</v>
      </c>
      <c r="AD20" s="12">
        <f t="shared" si="0"/>
        <v>-0.58919086560061418</v>
      </c>
      <c r="AE20" s="12">
        <f t="shared" si="0"/>
        <v>-0.71562632415479532</v>
      </c>
      <c r="AF20" s="12" t="e">
        <f t="shared" si="0"/>
        <v>#VALUE!</v>
      </c>
      <c r="AG20" s="12">
        <f t="shared" si="0"/>
        <v>-0.67394154532177541</v>
      </c>
    </row>
    <row r="21" spans="1:33">
      <c r="A21" s="12" t="s">
        <v>17</v>
      </c>
      <c r="B21" s="296" t="s">
        <v>69</v>
      </c>
      <c r="C21" s="296" t="s">
        <v>69</v>
      </c>
      <c r="D21" s="296" t="s">
        <v>69</v>
      </c>
      <c r="E21" s="296" t="s">
        <v>69</v>
      </c>
      <c r="F21" s="296" t="s">
        <v>69</v>
      </c>
      <c r="G21" s="296" t="s">
        <v>69</v>
      </c>
      <c r="H21" s="296" t="s">
        <v>69</v>
      </c>
      <c r="I21" s="296" t="s">
        <v>69</v>
      </c>
      <c r="J21" s="296" t="s">
        <v>69</v>
      </c>
      <c r="K21" s="12">
        <v>16</v>
      </c>
      <c r="L21" s="12">
        <v>22.3</v>
      </c>
      <c r="M21" s="12">
        <v>26.5</v>
      </c>
      <c r="N21" s="12">
        <v>23.4</v>
      </c>
      <c r="O21" s="12">
        <v>17.3</v>
      </c>
      <c r="P21" s="12">
        <v>20.2</v>
      </c>
      <c r="R21" s="12" t="s">
        <v>17</v>
      </c>
      <c r="S21" s="12" t="e">
        <f t="shared" si="1"/>
        <v>#VALUE!</v>
      </c>
      <c r="T21" s="12" t="e">
        <f t="shared" ref="T21:T32" si="2">(C21-C$33)/C$34</f>
        <v>#VALUE!</v>
      </c>
      <c r="U21" s="12" t="e">
        <f t="shared" ref="U21:U32" si="3">(D21-D$33)/D$34</f>
        <v>#VALUE!</v>
      </c>
      <c r="V21" s="12" t="e">
        <f t="shared" ref="V21:V32" si="4">(E21-E$33)/E$34</f>
        <v>#VALUE!</v>
      </c>
      <c r="W21" s="12" t="e">
        <f t="shared" ref="W21:W32" si="5">(F21-F$33)/F$34</f>
        <v>#VALUE!</v>
      </c>
      <c r="X21" s="12" t="e">
        <f t="shared" ref="X21:X32" si="6">(G21-G$33)/G$34</f>
        <v>#VALUE!</v>
      </c>
      <c r="Y21" s="12" t="e">
        <f t="shared" ref="Y21:Y32" si="7">(H21-H$33)/H$34</f>
        <v>#VALUE!</v>
      </c>
      <c r="Z21" s="12" t="e">
        <f t="shared" ref="Z21:Z32" si="8">(I21-I$33)/I$34</f>
        <v>#VALUE!</v>
      </c>
      <c r="AA21" s="12" t="e">
        <f t="shared" ref="AA21:AA32" si="9">(J21-J$33)/J$34</f>
        <v>#VALUE!</v>
      </c>
      <c r="AB21" s="12">
        <f t="shared" ref="AB21:AB32" si="10">(K21-K$33)/K$34</f>
        <v>-0.16823140667748562</v>
      </c>
      <c r="AC21" s="12">
        <f t="shared" ref="AC21:AC32" si="11">(L21-L$33)/L$34</f>
        <v>0.7102988663943216</v>
      </c>
      <c r="AD21" s="12">
        <f t="shared" ref="AD21:AD32" si="12">(M21-M$33)/M$34</f>
        <v>1.0168378292752394</v>
      </c>
      <c r="AE21" s="12">
        <f t="shared" ref="AE21:AE32" si="13">(N21-N$33)/N$34</f>
        <v>1.0671387910704961</v>
      </c>
      <c r="AF21" s="12">
        <f t="shared" ref="AF21:AF32" si="14">(O21-O$33)/O$34</f>
        <v>0.41926331704399067</v>
      </c>
      <c r="AG21" s="12">
        <f t="shared" ref="AG21:AG32" si="15">(P21-P$33)/P$34</f>
        <v>1.0347793955180689</v>
      </c>
    </row>
    <row r="22" spans="1:33">
      <c r="A22" s="12" t="s">
        <v>18</v>
      </c>
      <c r="B22" s="296" t="s">
        <v>69</v>
      </c>
      <c r="C22" s="296" t="s">
        <v>69</v>
      </c>
      <c r="D22" s="296" t="s">
        <v>69</v>
      </c>
      <c r="E22" s="296" t="s">
        <v>69</v>
      </c>
      <c r="F22" s="296" t="s">
        <v>69</v>
      </c>
      <c r="G22" s="296" t="s">
        <v>69</v>
      </c>
      <c r="H22" s="296" t="s">
        <v>69</v>
      </c>
      <c r="I22" s="296" t="s">
        <v>69</v>
      </c>
      <c r="J22" s="296" t="s">
        <v>69</v>
      </c>
      <c r="K22" s="296" t="s">
        <v>69</v>
      </c>
      <c r="L22" s="296" t="s">
        <v>69</v>
      </c>
      <c r="M22" s="296" t="s">
        <v>69</v>
      </c>
      <c r="N22" s="296" t="s">
        <v>69</v>
      </c>
      <c r="O22" s="296" t="s">
        <v>69</v>
      </c>
      <c r="P22" s="296" t="s">
        <v>69</v>
      </c>
      <c r="R22" s="12" t="s">
        <v>18</v>
      </c>
      <c r="S22" s="12" t="e">
        <f t="shared" si="1"/>
        <v>#VALUE!</v>
      </c>
      <c r="T22" s="12" t="e">
        <f t="shared" si="2"/>
        <v>#VALUE!</v>
      </c>
      <c r="U22" s="12" t="e">
        <f t="shared" si="3"/>
        <v>#VALUE!</v>
      </c>
      <c r="V22" s="12" t="e">
        <f t="shared" si="4"/>
        <v>#VALUE!</v>
      </c>
      <c r="W22" s="12" t="e">
        <f t="shared" si="5"/>
        <v>#VALUE!</v>
      </c>
      <c r="X22" s="12" t="e">
        <f t="shared" si="6"/>
        <v>#VALUE!</v>
      </c>
      <c r="Y22" s="12" t="e">
        <f t="shared" si="7"/>
        <v>#VALUE!</v>
      </c>
      <c r="Z22" s="12" t="e">
        <f t="shared" si="8"/>
        <v>#VALUE!</v>
      </c>
      <c r="AA22" s="12" t="e">
        <f t="shared" si="9"/>
        <v>#VALUE!</v>
      </c>
      <c r="AB22" s="12" t="e">
        <f t="shared" si="10"/>
        <v>#VALUE!</v>
      </c>
      <c r="AC22" s="12" t="e">
        <f t="shared" si="11"/>
        <v>#VALUE!</v>
      </c>
      <c r="AD22" s="12" t="e">
        <f t="shared" si="12"/>
        <v>#VALUE!</v>
      </c>
      <c r="AE22" s="12" t="e">
        <f t="shared" si="13"/>
        <v>#VALUE!</v>
      </c>
      <c r="AF22" s="12" t="e">
        <f t="shared" si="14"/>
        <v>#VALUE!</v>
      </c>
      <c r="AG22" s="12" t="e">
        <f t="shared" si="15"/>
        <v>#VALUE!</v>
      </c>
    </row>
    <row r="23" spans="1:33">
      <c r="A23" s="12" t="s">
        <v>19</v>
      </c>
      <c r="B23" s="296" t="s">
        <v>69</v>
      </c>
      <c r="C23" s="296" t="s">
        <v>69</v>
      </c>
      <c r="D23" s="296" t="s">
        <v>69</v>
      </c>
      <c r="E23" s="296" t="s">
        <v>69</v>
      </c>
      <c r="F23" s="296" t="s">
        <v>69</v>
      </c>
      <c r="G23" s="296" t="s">
        <v>69</v>
      </c>
      <c r="H23" s="296" t="s">
        <v>69</v>
      </c>
      <c r="I23" s="296" t="s">
        <v>69</v>
      </c>
      <c r="J23" s="12">
        <v>16.3</v>
      </c>
      <c r="K23" s="12">
        <v>16.7</v>
      </c>
      <c r="L23" s="12">
        <v>17.100000000000001</v>
      </c>
      <c r="M23" s="12">
        <v>16.8</v>
      </c>
      <c r="N23" s="12">
        <v>13.5</v>
      </c>
      <c r="O23" s="12">
        <v>13.9</v>
      </c>
      <c r="P23" s="12">
        <v>13.9</v>
      </c>
      <c r="R23" s="12" t="s">
        <v>19</v>
      </c>
      <c r="S23" s="12" t="e">
        <f t="shared" si="1"/>
        <v>#VALUE!</v>
      </c>
      <c r="T23" s="12" t="e">
        <f t="shared" si="2"/>
        <v>#VALUE!</v>
      </c>
      <c r="U23" s="12" t="e">
        <f t="shared" si="3"/>
        <v>#VALUE!</v>
      </c>
      <c r="V23" s="12" t="e">
        <f t="shared" si="4"/>
        <v>#VALUE!</v>
      </c>
      <c r="W23" s="12" t="e">
        <f t="shared" si="5"/>
        <v>#VALUE!</v>
      </c>
      <c r="X23" s="12" t="e">
        <f t="shared" si="6"/>
        <v>#VALUE!</v>
      </c>
      <c r="Y23" s="12" t="e">
        <f t="shared" si="7"/>
        <v>#VALUE!</v>
      </c>
      <c r="Z23" s="12" t="e">
        <f t="shared" si="8"/>
        <v>#VALUE!</v>
      </c>
      <c r="AA23" s="12">
        <f t="shared" si="9"/>
        <v>-0.25336024727506751</v>
      </c>
      <c r="AB23" s="12">
        <f t="shared" si="10"/>
        <v>-5.4561537300806026E-2</v>
      </c>
      <c r="AC23" s="12">
        <f t="shared" si="11"/>
        <v>-5.9889206323365023E-2</v>
      </c>
      <c r="AD23" s="12">
        <f t="shared" si="12"/>
        <v>-0.2002307910603682</v>
      </c>
      <c r="AE23" s="12">
        <f t="shared" si="13"/>
        <v>-0.5086982304232881</v>
      </c>
      <c r="AF23" s="12">
        <f t="shared" si="14"/>
        <v>-0.21124420974139504</v>
      </c>
      <c r="AG23" s="12">
        <f t="shared" si="15"/>
        <v>-0.18850945985591053</v>
      </c>
    </row>
    <row r="24" spans="1:33">
      <c r="A24" s="12" t="s">
        <v>20</v>
      </c>
      <c r="B24" s="296" t="s">
        <v>69</v>
      </c>
      <c r="C24" s="296" t="s">
        <v>69</v>
      </c>
      <c r="D24" s="296" t="s">
        <v>69</v>
      </c>
      <c r="E24" s="296" t="s">
        <v>69</v>
      </c>
      <c r="F24" s="296" t="s">
        <v>69</v>
      </c>
      <c r="G24" s="12">
        <v>23.8</v>
      </c>
      <c r="H24" s="12">
        <v>25</v>
      </c>
      <c r="I24" s="12">
        <v>23.1</v>
      </c>
      <c r="J24" s="12">
        <v>19.899999999999999</v>
      </c>
      <c r="K24" s="12">
        <v>17.899999999999999</v>
      </c>
      <c r="L24" s="12">
        <v>19.899999999999999</v>
      </c>
      <c r="M24" s="12">
        <v>19</v>
      </c>
      <c r="N24" s="12">
        <v>16.2</v>
      </c>
      <c r="O24" s="12">
        <v>17</v>
      </c>
      <c r="P24" s="12">
        <v>14.8</v>
      </c>
      <c r="R24" s="12" t="s">
        <v>20</v>
      </c>
      <c r="S24" s="12" t="e">
        <f t="shared" si="1"/>
        <v>#VALUE!</v>
      </c>
      <c r="T24" s="12" t="e">
        <f t="shared" si="2"/>
        <v>#VALUE!</v>
      </c>
      <c r="U24" s="12" t="e">
        <f t="shared" si="3"/>
        <v>#VALUE!</v>
      </c>
      <c r="V24" s="12" t="e">
        <f t="shared" si="4"/>
        <v>#VALUE!</v>
      </c>
      <c r="W24" s="12" t="e">
        <f t="shared" si="5"/>
        <v>#VALUE!</v>
      </c>
      <c r="X24" s="12">
        <f t="shared" si="6"/>
        <v>1.0783503222882225</v>
      </c>
      <c r="Y24" s="12">
        <f t="shared" si="7"/>
        <v>0.43602357627301641</v>
      </c>
      <c r="Z24" s="12">
        <f t="shared" si="8"/>
        <v>0.52816383831999458</v>
      </c>
      <c r="AA24" s="12">
        <f t="shared" si="9"/>
        <v>0.16028913603116457</v>
      </c>
      <c r="AB24" s="12">
        <f t="shared" si="10"/>
        <v>0.14030109591635909</v>
      </c>
      <c r="AC24" s="12">
        <f t="shared" si="11"/>
        <v>0.35482744821692741</v>
      </c>
      <c r="AD24" s="12">
        <f t="shared" si="12"/>
        <v>7.5805390871419007E-2</v>
      </c>
      <c r="AE24" s="12">
        <f t="shared" si="13"/>
        <v>-7.8924497288619722E-2</v>
      </c>
      <c r="AF24" s="12">
        <f t="shared" si="14"/>
        <v>0.36363029997469182</v>
      </c>
      <c r="AG24" s="12">
        <f t="shared" si="15"/>
        <v>-1.375390908819907E-2</v>
      </c>
    </row>
    <row r="25" spans="1:33">
      <c r="A25" s="12" t="s">
        <v>21</v>
      </c>
      <c r="B25" s="296" t="s">
        <v>69</v>
      </c>
      <c r="C25" s="296" t="s">
        <v>69</v>
      </c>
      <c r="D25" s="296" t="s">
        <v>69</v>
      </c>
      <c r="E25" s="296" t="s">
        <v>69</v>
      </c>
      <c r="F25" s="296" t="s">
        <v>69</v>
      </c>
      <c r="G25" s="12">
        <v>23.8</v>
      </c>
      <c r="H25" s="12">
        <v>22</v>
      </c>
      <c r="I25" s="296" t="s">
        <v>69</v>
      </c>
      <c r="J25" s="12">
        <v>33.1</v>
      </c>
      <c r="K25" s="12">
        <v>30</v>
      </c>
      <c r="L25" s="12">
        <v>30.5</v>
      </c>
      <c r="M25" s="12">
        <v>27.4</v>
      </c>
      <c r="N25" s="12">
        <v>27.1</v>
      </c>
      <c r="O25" s="12">
        <v>24.5</v>
      </c>
      <c r="P25" s="12">
        <v>26.1</v>
      </c>
      <c r="R25" s="12" t="s">
        <v>21</v>
      </c>
      <c r="S25" s="12" t="e">
        <f t="shared" si="1"/>
        <v>#VALUE!</v>
      </c>
      <c r="T25" s="12" t="e">
        <f t="shared" si="2"/>
        <v>#VALUE!</v>
      </c>
      <c r="U25" s="12" t="e">
        <f t="shared" si="3"/>
        <v>#VALUE!</v>
      </c>
      <c r="V25" s="12" t="e">
        <f t="shared" si="4"/>
        <v>#VALUE!</v>
      </c>
      <c r="W25" s="12" t="e">
        <f t="shared" si="5"/>
        <v>#VALUE!</v>
      </c>
      <c r="X25" s="12">
        <f t="shared" si="6"/>
        <v>1.0783503222882225</v>
      </c>
      <c r="Y25" s="12">
        <f t="shared" si="7"/>
        <v>0.12703049072520958</v>
      </c>
      <c r="Z25" s="12" t="e">
        <f t="shared" si="8"/>
        <v>#VALUE!</v>
      </c>
      <c r="AA25" s="12">
        <f t="shared" si="9"/>
        <v>1.6770035414873501</v>
      </c>
      <c r="AB25" s="12">
        <f t="shared" si="10"/>
        <v>2.1051659808561087</v>
      </c>
      <c r="AC25" s="12">
        <f t="shared" si="11"/>
        <v>1.9248262118337505</v>
      </c>
      <c r="AD25" s="12">
        <f t="shared" si="12"/>
        <v>1.1297617218836977</v>
      </c>
      <c r="AE25" s="12">
        <f t="shared" si="13"/>
        <v>1.6560879809217091</v>
      </c>
      <c r="AF25" s="12">
        <f t="shared" si="14"/>
        <v>1.7544557267071601</v>
      </c>
      <c r="AG25" s="12">
        <f t="shared" si="15"/>
        <v>2.1803991172175108</v>
      </c>
    </row>
    <row r="26" spans="1:33">
      <c r="A26" s="12" t="s">
        <v>38</v>
      </c>
      <c r="B26" s="296" t="s">
        <v>69</v>
      </c>
      <c r="C26" s="296" t="s">
        <v>69</v>
      </c>
      <c r="D26" s="296" t="s">
        <v>69</v>
      </c>
      <c r="E26" s="296" t="s">
        <v>69</v>
      </c>
      <c r="F26" s="12">
        <v>15.4</v>
      </c>
      <c r="G26" s="12">
        <v>15.3</v>
      </c>
      <c r="H26" s="12">
        <v>13.6</v>
      </c>
      <c r="I26" s="12">
        <v>15.1</v>
      </c>
      <c r="J26" s="12">
        <v>11.1</v>
      </c>
      <c r="K26" s="12">
        <v>11.2</v>
      </c>
      <c r="L26" s="12">
        <v>8.8000000000000007</v>
      </c>
      <c r="M26" s="12">
        <v>10.9</v>
      </c>
      <c r="N26" s="12">
        <v>9.5</v>
      </c>
      <c r="O26" s="12">
        <v>9.9</v>
      </c>
      <c r="P26" s="12">
        <v>9.9</v>
      </c>
      <c r="R26" s="12" t="s">
        <v>38</v>
      </c>
      <c r="S26" s="12" t="e">
        <f t="shared" si="1"/>
        <v>#VALUE!</v>
      </c>
      <c r="T26" s="12" t="e">
        <f t="shared" si="2"/>
        <v>#VALUE!</v>
      </c>
      <c r="U26" s="12" t="e">
        <f t="shared" si="3"/>
        <v>#VALUE!</v>
      </c>
      <c r="V26" s="12" t="e">
        <f t="shared" si="4"/>
        <v>#VALUE!</v>
      </c>
      <c r="W26" s="12">
        <f t="shared" si="5"/>
        <v>-0.11565441342644821</v>
      </c>
      <c r="X26" s="12">
        <f t="shared" si="6"/>
        <v>-0.22391973905438536</v>
      </c>
      <c r="Y26" s="12">
        <f t="shared" si="7"/>
        <v>-0.7381501488086496</v>
      </c>
      <c r="Z26" s="12">
        <f t="shared" si="8"/>
        <v>-0.37685585786419928</v>
      </c>
      <c r="AA26" s="12">
        <f t="shared" si="9"/>
        <v>-0.85085380093962548</v>
      </c>
      <c r="AB26" s="12">
        <f t="shared" si="10"/>
        <v>-0.94768193954614677</v>
      </c>
      <c r="AC26" s="12">
        <f t="shared" si="11"/>
        <v>-1.2892278608535188</v>
      </c>
      <c r="AD26" s="12">
        <f t="shared" si="12"/>
        <v>-0.94050964260470693</v>
      </c>
      <c r="AE26" s="12">
        <f t="shared" si="13"/>
        <v>-1.1454000572894636</v>
      </c>
      <c r="AF26" s="12">
        <f t="shared" si="14"/>
        <v>-0.95301777066537818</v>
      </c>
      <c r="AG26" s="12">
        <f t="shared" si="15"/>
        <v>-0.96520079660129443</v>
      </c>
    </row>
    <row r="27" spans="1:33">
      <c r="A27" s="12" t="s">
        <v>22</v>
      </c>
      <c r="B27" s="296" t="s">
        <v>69</v>
      </c>
      <c r="C27" s="296" t="s">
        <v>69</v>
      </c>
      <c r="D27" s="296" t="s">
        <v>69</v>
      </c>
      <c r="E27" s="296" t="s">
        <v>69</v>
      </c>
      <c r="F27" s="296" t="s">
        <v>69</v>
      </c>
      <c r="G27" s="296" t="s">
        <v>69</v>
      </c>
      <c r="H27" s="296" t="s">
        <v>69</v>
      </c>
      <c r="I27" s="296" t="s">
        <v>69</v>
      </c>
      <c r="J27" s="296" t="s">
        <v>69</v>
      </c>
      <c r="K27" s="12">
        <v>19</v>
      </c>
      <c r="L27" s="12">
        <v>19.100000000000001</v>
      </c>
      <c r="M27" s="12">
        <v>19.5</v>
      </c>
      <c r="N27" s="12">
        <v>19.399999999999999</v>
      </c>
      <c r="O27" s="12">
        <v>14.9</v>
      </c>
      <c r="P27" s="12">
        <v>15.1</v>
      </c>
      <c r="R27" s="12" t="s">
        <v>22</v>
      </c>
      <c r="S27" s="12" t="e">
        <f t="shared" si="1"/>
        <v>#VALUE!</v>
      </c>
      <c r="T27" s="12" t="e">
        <f t="shared" si="2"/>
        <v>#VALUE!</v>
      </c>
      <c r="U27" s="12" t="e">
        <f t="shared" si="3"/>
        <v>#VALUE!</v>
      </c>
      <c r="V27" s="12" t="e">
        <f t="shared" si="4"/>
        <v>#VALUE!</v>
      </c>
      <c r="W27" s="12" t="e">
        <f t="shared" si="5"/>
        <v>#VALUE!</v>
      </c>
      <c r="X27" s="12" t="e">
        <f t="shared" si="6"/>
        <v>#VALUE!</v>
      </c>
      <c r="Y27" s="12" t="e">
        <f t="shared" si="7"/>
        <v>#VALUE!</v>
      </c>
      <c r="Z27" s="12" t="e">
        <f t="shared" si="8"/>
        <v>#VALUE!</v>
      </c>
      <c r="AA27" s="12" t="e">
        <f t="shared" si="9"/>
        <v>#VALUE!</v>
      </c>
      <c r="AB27" s="12">
        <f t="shared" si="10"/>
        <v>0.31892517636542744</v>
      </c>
      <c r="AC27" s="12">
        <f t="shared" si="11"/>
        <v>0.23633697549112986</v>
      </c>
      <c r="AD27" s="12">
        <f t="shared" si="12"/>
        <v>0.13854088676500703</v>
      </c>
      <c r="AE27" s="12">
        <f t="shared" si="13"/>
        <v>0.43043696420432065</v>
      </c>
      <c r="AF27" s="12">
        <f t="shared" si="14"/>
        <v>-2.5800819510399264E-2</v>
      </c>
      <c r="AG27" s="12">
        <f t="shared" si="15"/>
        <v>4.4497941167704516E-2</v>
      </c>
    </row>
    <row r="28" spans="1:33">
      <c r="A28" s="12" t="s">
        <v>23</v>
      </c>
      <c r="B28" s="296" t="s">
        <v>69</v>
      </c>
      <c r="C28" s="296" t="s">
        <v>69</v>
      </c>
      <c r="D28" s="296" t="s">
        <v>69</v>
      </c>
      <c r="E28" s="296" t="s">
        <v>69</v>
      </c>
      <c r="F28" s="296" t="s">
        <v>69</v>
      </c>
      <c r="G28" s="296" t="s">
        <v>69</v>
      </c>
      <c r="H28" s="296" t="s">
        <v>69</v>
      </c>
      <c r="I28" s="296" t="s">
        <v>69</v>
      </c>
      <c r="J28" s="12">
        <v>23.9</v>
      </c>
      <c r="K28" s="12">
        <v>18.7</v>
      </c>
      <c r="L28" s="12">
        <v>21.8</v>
      </c>
      <c r="M28" s="12">
        <v>24.1</v>
      </c>
      <c r="N28" s="12">
        <v>20.399999999999999</v>
      </c>
      <c r="O28" s="12">
        <v>20.100000000000001</v>
      </c>
      <c r="P28" s="12">
        <v>17.5</v>
      </c>
      <c r="R28" s="12" t="s">
        <v>23</v>
      </c>
      <c r="S28" s="12" t="e">
        <f t="shared" si="1"/>
        <v>#VALUE!</v>
      </c>
      <c r="T28" s="12" t="e">
        <f t="shared" si="2"/>
        <v>#VALUE!</v>
      </c>
      <c r="U28" s="12" t="e">
        <f t="shared" si="3"/>
        <v>#VALUE!</v>
      </c>
      <c r="V28" s="12" t="e">
        <f t="shared" si="4"/>
        <v>#VALUE!</v>
      </c>
      <c r="W28" s="12" t="e">
        <f t="shared" si="5"/>
        <v>#VALUE!</v>
      </c>
      <c r="X28" s="12" t="e">
        <f t="shared" si="6"/>
        <v>#VALUE!</v>
      </c>
      <c r="Y28" s="12" t="e">
        <f t="shared" si="7"/>
        <v>#VALUE!</v>
      </c>
      <c r="Z28" s="12" t="e">
        <f t="shared" si="8"/>
        <v>#VALUE!</v>
      </c>
      <c r="AA28" s="12">
        <f t="shared" si="9"/>
        <v>0.61989956192697826</v>
      </c>
      <c r="AB28" s="12">
        <f t="shared" si="10"/>
        <v>0.27020951806113602</v>
      </c>
      <c r="AC28" s="12">
        <f t="shared" si="11"/>
        <v>0.63624232094069788</v>
      </c>
      <c r="AD28" s="12">
        <f t="shared" si="12"/>
        <v>0.71570744898601701</v>
      </c>
      <c r="AE28" s="12">
        <f t="shared" si="13"/>
        <v>0.58961242092086452</v>
      </c>
      <c r="AF28" s="12">
        <f t="shared" si="14"/>
        <v>0.93850480969077898</v>
      </c>
      <c r="AG28" s="12">
        <f t="shared" si="15"/>
        <v>0.51051274321493489</v>
      </c>
    </row>
    <row r="29" spans="1:33">
      <c r="A29" s="12" t="s">
        <v>24</v>
      </c>
      <c r="B29" s="296" t="s">
        <v>69</v>
      </c>
      <c r="C29" s="296" t="s">
        <v>69</v>
      </c>
      <c r="D29" s="296" t="s">
        <v>69</v>
      </c>
      <c r="E29" s="12">
        <v>22.8</v>
      </c>
      <c r="F29" s="296" t="s">
        <v>69</v>
      </c>
      <c r="G29" s="296" t="s">
        <v>69</v>
      </c>
      <c r="H29" s="12">
        <v>33.299999999999997</v>
      </c>
      <c r="I29" s="12">
        <v>26.4</v>
      </c>
      <c r="J29" s="12">
        <v>25.1</v>
      </c>
      <c r="K29" s="12">
        <v>27.2</v>
      </c>
      <c r="L29" s="12">
        <v>22.8</v>
      </c>
      <c r="M29" s="12">
        <v>26.7</v>
      </c>
      <c r="N29" s="12">
        <v>22.7</v>
      </c>
      <c r="O29" s="12">
        <v>17.2</v>
      </c>
      <c r="P29" s="12">
        <v>19.7</v>
      </c>
      <c r="R29" s="12" t="s">
        <v>24</v>
      </c>
      <c r="S29" s="12" t="e">
        <f t="shared" si="1"/>
        <v>#VALUE!</v>
      </c>
      <c r="T29" s="12" t="e">
        <f t="shared" si="2"/>
        <v>#VALUE!</v>
      </c>
      <c r="U29" s="12" t="e">
        <f t="shared" si="3"/>
        <v>#VALUE!</v>
      </c>
      <c r="V29" s="12">
        <f t="shared" si="4"/>
        <v>1.550528826355142</v>
      </c>
      <c r="W29" s="12" t="e">
        <f t="shared" si="5"/>
        <v>#VALUE!</v>
      </c>
      <c r="X29" s="12" t="e">
        <f t="shared" si="6"/>
        <v>#VALUE!</v>
      </c>
      <c r="Y29" s="12">
        <f t="shared" si="7"/>
        <v>1.290904446288615</v>
      </c>
      <c r="Z29" s="12">
        <f t="shared" si="8"/>
        <v>0.90148446299597418</v>
      </c>
      <c r="AA29" s="12">
        <f t="shared" si="9"/>
        <v>0.75778268969572271</v>
      </c>
      <c r="AB29" s="12">
        <f t="shared" si="10"/>
        <v>1.6504865033493898</v>
      </c>
      <c r="AC29" s="12">
        <f t="shared" si="11"/>
        <v>0.78435541184794533</v>
      </c>
      <c r="AD29" s="12">
        <f t="shared" si="12"/>
        <v>1.0419320276326745</v>
      </c>
      <c r="AE29" s="12">
        <f t="shared" si="13"/>
        <v>0.95571597136891562</v>
      </c>
      <c r="AF29" s="12">
        <f t="shared" si="14"/>
        <v>0.40071897802089079</v>
      </c>
      <c r="AG29" s="12">
        <f t="shared" si="15"/>
        <v>0.93769297842489596</v>
      </c>
    </row>
    <row r="30" spans="1:33">
      <c r="A30" s="12" t="s">
        <v>25</v>
      </c>
      <c r="B30" s="296" t="s">
        <v>69</v>
      </c>
      <c r="C30" s="12">
        <v>8.1999999999999993</v>
      </c>
      <c r="D30" s="12">
        <v>8.8000000000000007</v>
      </c>
      <c r="E30" s="12">
        <v>8.8000000000000007</v>
      </c>
      <c r="F30" s="12">
        <v>7.6</v>
      </c>
      <c r="G30" s="12">
        <v>8.3000000000000007</v>
      </c>
      <c r="H30" s="12">
        <v>9.8000000000000007</v>
      </c>
      <c r="I30" s="12">
        <v>8.8000000000000007</v>
      </c>
      <c r="J30" s="12">
        <v>8.4</v>
      </c>
      <c r="K30" s="12">
        <v>7.6</v>
      </c>
      <c r="L30" s="12">
        <v>8.4</v>
      </c>
      <c r="M30" s="12">
        <v>7.5</v>
      </c>
      <c r="N30" s="12">
        <v>7</v>
      </c>
      <c r="O30" s="12">
        <v>6.6</v>
      </c>
      <c r="P30" s="12">
        <v>8.4</v>
      </c>
      <c r="R30" s="12" t="s">
        <v>25</v>
      </c>
      <c r="S30" s="12" t="e">
        <f t="shared" si="1"/>
        <v>#VALUE!</v>
      </c>
      <c r="T30" s="12">
        <f t="shared" si="2"/>
        <v>-1.1419254092974764</v>
      </c>
      <c r="U30" s="12">
        <f t="shared" si="3"/>
        <v>-1.4386974389152374</v>
      </c>
      <c r="V30" s="12">
        <f t="shared" si="4"/>
        <v>-1.5068519580071085</v>
      </c>
      <c r="W30" s="12">
        <f t="shared" si="5"/>
        <v>-0.75585755355478779</v>
      </c>
      <c r="X30" s="12">
        <f t="shared" si="6"/>
        <v>-1.2963774366306506</v>
      </c>
      <c r="Y30" s="12">
        <f t="shared" si="7"/>
        <v>-1.1295413905025382</v>
      </c>
      <c r="Z30" s="12">
        <f t="shared" si="8"/>
        <v>-1.0895588686092517</v>
      </c>
      <c r="AA30" s="12">
        <f t="shared" si="9"/>
        <v>-1.1610908384192997</v>
      </c>
      <c r="AB30" s="12">
        <f t="shared" si="10"/>
        <v>-1.5322698391976424</v>
      </c>
      <c r="AC30" s="12">
        <f t="shared" si="11"/>
        <v>-1.3484730972164181</v>
      </c>
      <c r="AD30" s="12">
        <f t="shared" si="12"/>
        <v>-1.3671110146811056</v>
      </c>
      <c r="AE30" s="12">
        <f t="shared" si="13"/>
        <v>-1.5433386990808233</v>
      </c>
      <c r="AF30" s="12">
        <f t="shared" si="14"/>
        <v>-1.5649809584276644</v>
      </c>
      <c r="AG30" s="12">
        <f t="shared" si="15"/>
        <v>-1.2564600478808134</v>
      </c>
    </row>
    <row r="31" spans="1:33">
      <c r="A31" s="12" t="s">
        <v>26</v>
      </c>
      <c r="B31" s="296" t="s">
        <v>69</v>
      </c>
      <c r="C31" s="296" t="s">
        <v>69</v>
      </c>
      <c r="D31" s="296" t="s">
        <v>69</v>
      </c>
      <c r="E31" s="296" t="s">
        <v>69</v>
      </c>
      <c r="F31" s="12">
        <v>10.7</v>
      </c>
      <c r="G31" s="12">
        <v>11.1</v>
      </c>
      <c r="H31" s="12">
        <v>11.7</v>
      </c>
      <c r="I31" s="12">
        <v>9.5</v>
      </c>
      <c r="J31" s="12">
        <v>9.1999999999999993</v>
      </c>
      <c r="K31" s="12">
        <v>7.2</v>
      </c>
      <c r="L31" s="12">
        <v>7.4</v>
      </c>
      <c r="M31" s="12">
        <v>7.8</v>
      </c>
      <c r="N31" s="12">
        <v>6</v>
      </c>
      <c r="O31" s="12">
        <v>5.5</v>
      </c>
      <c r="P31" s="12">
        <v>7.2</v>
      </c>
      <c r="R31" s="12" t="s">
        <v>26</v>
      </c>
      <c r="S31" s="12" t="e">
        <f t="shared" si="1"/>
        <v>#VALUE!</v>
      </c>
      <c r="T31" s="12" t="e">
        <f t="shared" si="2"/>
        <v>#VALUE!</v>
      </c>
      <c r="U31" s="12" t="e">
        <f t="shared" si="3"/>
        <v>#VALUE!</v>
      </c>
      <c r="V31" s="12" t="e">
        <f t="shared" si="4"/>
        <v>#VALUE!</v>
      </c>
      <c r="W31" s="12">
        <f t="shared" si="5"/>
        <v>-0.50141784401660161</v>
      </c>
      <c r="X31" s="12">
        <f t="shared" si="6"/>
        <v>-0.86739435760014472</v>
      </c>
      <c r="Y31" s="12">
        <f t="shared" si="7"/>
        <v>-0.93384576965559396</v>
      </c>
      <c r="Z31" s="12">
        <f t="shared" si="8"/>
        <v>-1.0103696451931348</v>
      </c>
      <c r="AA31" s="12">
        <f t="shared" si="9"/>
        <v>-1.069168753240137</v>
      </c>
      <c r="AB31" s="12">
        <f t="shared" si="10"/>
        <v>-1.5972240502700308</v>
      </c>
      <c r="AC31" s="12">
        <f t="shared" si="11"/>
        <v>-1.4965861881236653</v>
      </c>
      <c r="AD31" s="12">
        <f t="shared" si="12"/>
        <v>-1.3294697171449528</v>
      </c>
      <c r="AE31" s="12">
        <f t="shared" si="13"/>
        <v>-1.7025141557973673</v>
      </c>
      <c r="AF31" s="12">
        <f t="shared" si="14"/>
        <v>-1.7689686876817596</v>
      </c>
      <c r="AG31" s="12">
        <f t="shared" si="15"/>
        <v>-1.4894674489044286</v>
      </c>
    </row>
    <row r="32" spans="1:33">
      <c r="A32" s="12" t="s">
        <v>42</v>
      </c>
      <c r="B32" s="12">
        <v>14.3</v>
      </c>
      <c r="C32" s="12">
        <v>13.1</v>
      </c>
      <c r="D32" s="12">
        <v>13.7</v>
      </c>
      <c r="E32" s="12">
        <v>14.1</v>
      </c>
      <c r="F32" s="12">
        <v>12.5</v>
      </c>
      <c r="G32" s="12">
        <v>12.8</v>
      </c>
      <c r="H32" s="12">
        <v>14</v>
      </c>
      <c r="I32" s="12">
        <v>14.2</v>
      </c>
      <c r="J32" s="12">
        <v>12.9</v>
      </c>
      <c r="K32" s="12">
        <v>13.2</v>
      </c>
      <c r="L32" s="12">
        <v>13.8</v>
      </c>
      <c r="M32" s="12">
        <v>14.7</v>
      </c>
      <c r="N32" s="12">
        <v>13.1</v>
      </c>
      <c r="O32" s="12">
        <v>12.9</v>
      </c>
      <c r="P32" s="12">
        <v>12.8</v>
      </c>
      <c r="R32" s="12" t="s">
        <v>42</v>
      </c>
      <c r="S32" s="12">
        <f t="shared" si="1"/>
        <v>-0.70710678118654757</v>
      </c>
      <c r="T32" s="12">
        <f t="shared" si="2"/>
        <v>-0.1895110253727729</v>
      </c>
      <c r="U32" s="12">
        <f t="shared" si="3"/>
        <v>0.16348834533127701</v>
      </c>
      <c r="V32" s="12">
        <f t="shared" si="4"/>
        <v>-0.34941494678425672</v>
      </c>
      <c r="W32" s="12">
        <f t="shared" si="5"/>
        <v>-0.35367865783313857</v>
      </c>
      <c r="X32" s="12">
        <f t="shared" si="6"/>
        <v>-0.606940345331623</v>
      </c>
      <c r="Y32" s="12">
        <f t="shared" si="7"/>
        <v>-0.69695107073560869</v>
      </c>
      <c r="Z32" s="12">
        <f t="shared" si="8"/>
        <v>-0.47867057368492111</v>
      </c>
      <c r="AA32" s="12">
        <f t="shared" si="9"/>
        <v>-0.64402910928650925</v>
      </c>
      <c r="AB32" s="12">
        <f t="shared" si="10"/>
        <v>-0.62291088418420459</v>
      </c>
      <c r="AC32" s="12">
        <f t="shared" si="11"/>
        <v>-0.54866240631728169</v>
      </c>
      <c r="AD32" s="12">
        <f t="shared" si="12"/>
        <v>-0.4637198738134381</v>
      </c>
      <c r="AE32" s="12">
        <f t="shared" si="13"/>
        <v>-0.57236841310990572</v>
      </c>
      <c r="AF32" s="12">
        <f t="shared" si="14"/>
        <v>-0.39668759997239084</v>
      </c>
      <c r="AG32" s="12">
        <f t="shared" si="15"/>
        <v>-0.40209957746089103</v>
      </c>
    </row>
    <row r="33" spans="2:16">
      <c r="B33" s="12">
        <f t="shared" ref="B33:P33" si="16">AVERAGE(B5:B32)</f>
        <v>14.4</v>
      </c>
      <c r="C33" s="12">
        <f t="shared" si="16"/>
        <v>14.075000000000001</v>
      </c>
      <c r="D33" s="12">
        <f t="shared" si="16"/>
        <v>13.2</v>
      </c>
      <c r="E33" s="12">
        <f t="shared" si="16"/>
        <v>15.699999999999998</v>
      </c>
      <c r="F33" s="12">
        <f t="shared" si="16"/>
        <v>16.809090909090909</v>
      </c>
      <c r="G33" s="12">
        <f t="shared" si="16"/>
        <v>16.761538461538464</v>
      </c>
      <c r="H33" s="12">
        <f t="shared" si="16"/>
        <v>20.766666666666666</v>
      </c>
      <c r="I33" s="12">
        <f t="shared" si="16"/>
        <v>18.431249999999999</v>
      </c>
      <c r="J33" s="12">
        <f t="shared" si="16"/>
        <v>18.505000000000003</v>
      </c>
      <c r="K33" s="12">
        <f t="shared" si="16"/>
        <v>17.035999999999998</v>
      </c>
      <c r="L33" s="12">
        <f t="shared" si="16"/>
        <v>17.504347826086956</v>
      </c>
      <c r="M33" s="12">
        <f t="shared" si="16"/>
        <v>18.395833333333332</v>
      </c>
      <c r="N33" s="12">
        <f t="shared" si="16"/>
        <v>16.695833333333333</v>
      </c>
      <c r="O33" s="12">
        <f t="shared" si="16"/>
        <v>15.039130434782608</v>
      </c>
      <c r="P33" s="12">
        <f t="shared" si="16"/>
        <v>14.870833333333332</v>
      </c>
    </row>
    <row r="34" spans="2:16">
      <c r="B34" s="12">
        <f t="shared" ref="B34:P34" si="17">STDEV(B5:B32)</f>
        <v>0.141421356237309</v>
      </c>
      <c r="C34" s="12">
        <f t="shared" si="17"/>
        <v>5.1448194007823673</v>
      </c>
      <c r="D34" s="12">
        <f t="shared" si="17"/>
        <v>3.0583219799970953</v>
      </c>
      <c r="E34" s="12">
        <f t="shared" si="17"/>
        <v>4.5790828776077062</v>
      </c>
      <c r="F34" s="12">
        <f t="shared" si="17"/>
        <v>12.183632836346849</v>
      </c>
      <c r="G34" s="12">
        <f t="shared" si="17"/>
        <v>6.5270639726115736</v>
      </c>
      <c r="H34" s="12">
        <f t="shared" si="17"/>
        <v>9.7089551200842177</v>
      </c>
      <c r="I34" s="12">
        <f t="shared" si="17"/>
        <v>8.8395866230648359</v>
      </c>
      <c r="J34" s="12">
        <f t="shared" si="17"/>
        <v>8.7030227658646186</v>
      </c>
      <c r="K34" s="12">
        <f t="shared" si="17"/>
        <v>6.1581842562019391</v>
      </c>
      <c r="L34" s="12">
        <f t="shared" si="17"/>
        <v>6.7515976736062306</v>
      </c>
      <c r="M34" s="12">
        <f t="shared" si="17"/>
        <v>7.9699696779013305</v>
      </c>
      <c r="N34" s="12">
        <f t="shared" si="17"/>
        <v>6.2823755661073912</v>
      </c>
      <c r="O34" s="12">
        <f t="shared" si="17"/>
        <v>5.3924812243475468</v>
      </c>
      <c r="P34" s="12">
        <f t="shared" si="17"/>
        <v>5.1500510057977973</v>
      </c>
    </row>
  </sheetData>
  <mergeCells count="1">
    <mergeCell ref="R3:AG3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zoomScale="60" zoomScaleNormal="60" workbookViewId="0">
      <selection activeCell="K31" sqref="A1:XFD1048576"/>
    </sheetView>
  </sheetViews>
  <sheetFormatPr defaultRowHeight="13.8"/>
  <cols>
    <col min="1" max="16384" width="9" style="12"/>
  </cols>
  <sheetData>
    <row r="1" spans="1:21" ht="16.2" customHeight="1">
      <c r="A1" s="335" t="s">
        <v>1613</v>
      </c>
      <c r="B1" s="336"/>
      <c r="C1" s="336"/>
      <c r="D1" s="336"/>
      <c r="E1" s="336"/>
      <c r="F1" s="336"/>
      <c r="G1" s="336"/>
      <c r="H1" s="336"/>
      <c r="I1" s="336"/>
      <c r="J1" s="336"/>
      <c r="L1" s="334" t="s">
        <v>1617</v>
      </c>
      <c r="M1" s="334"/>
      <c r="N1" s="334"/>
      <c r="O1" s="334"/>
      <c r="P1" s="334"/>
      <c r="Q1" s="334"/>
      <c r="R1" s="334"/>
      <c r="S1" s="334"/>
      <c r="T1" s="334"/>
      <c r="U1" s="334"/>
    </row>
    <row r="2" spans="1:21">
      <c r="A2" s="337" t="s">
        <v>1614</v>
      </c>
      <c r="B2" s="338"/>
      <c r="C2" s="339" t="s">
        <v>1615</v>
      </c>
      <c r="D2" s="340"/>
      <c r="E2" s="340"/>
      <c r="F2" s="340"/>
      <c r="G2" s="340"/>
      <c r="H2" s="340"/>
      <c r="I2" s="340"/>
      <c r="J2" s="341"/>
      <c r="L2" s="337" t="s">
        <v>1614</v>
      </c>
      <c r="M2" s="338"/>
      <c r="N2" s="339" t="s">
        <v>1615</v>
      </c>
      <c r="O2" s="340"/>
      <c r="P2" s="340"/>
      <c r="Q2" s="340"/>
      <c r="R2" s="340"/>
      <c r="S2" s="340"/>
      <c r="T2" s="340"/>
      <c r="U2" s="341"/>
    </row>
    <row r="3" spans="1:21">
      <c r="A3" s="337" t="s">
        <v>91</v>
      </c>
      <c r="B3" s="338"/>
      <c r="C3" s="339" t="s">
        <v>1616</v>
      </c>
      <c r="D3" s="340"/>
      <c r="E3" s="340"/>
      <c r="F3" s="340"/>
      <c r="G3" s="340"/>
      <c r="H3" s="340"/>
      <c r="I3" s="340"/>
      <c r="J3" s="341"/>
      <c r="L3" s="337" t="s">
        <v>91</v>
      </c>
      <c r="M3" s="338"/>
      <c r="N3" s="339" t="s">
        <v>1616</v>
      </c>
      <c r="O3" s="340"/>
      <c r="P3" s="340"/>
      <c r="Q3" s="340"/>
      <c r="R3" s="340"/>
      <c r="S3" s="340"/>
      <c r="T3" s="340"/>
      <c r="U3" s="341"/>
    </row>
    <row r="4" spans="1:21">
      <c r="A4" s="337" t="s">
        <v>83</v>
      </c>
      <c r="B4" s="338"/>
      <c r="C4" s="339" t="s">
        <v>1546</v>
      </c>
      <c r="D4" s="340"/>
      <c r="E4" s="340"/>
      <c r="F4" s="340"/>
      <c r="G4" s="340"/>
      <c r="H4" s="340"/>
      <c r="I4" s="340"/>
      <c r="J4" s="341"/>
      <c r="L4" s="337" t="s">
        <v>83</v>
      </c>
      <c r="M4" s="338"/>
      <c r="N4" s="339" t="s">
        <v>1546</v>
      </c>
      <c r="O4" s="340"/>
      <c r="P4" s="340"/>
      <c r="Q4" s="340"/>
      <c r="R4" s="340"/>
      <c r="S4" s="340"/>
      <c r="T4" s="340"/>
      <c r="U4" s="341"/>
    </row>
    <row r="5" spans="1:21">
      <c r="A5" s="342" t="s">
        <v>90</v>
      </c>
      <c r="B5" s="343"/>
      <c r="C5" s="344" t="s">
        <v>84</v>
      </c>
      <c r="D5" s="344" t="s">
        <v>49</v>
      </c>
      <c r="E5" s="344" t="s">
        <v>54</v>
      </c>
      <c r="F5" s="344" t="s">
        <v>59</v>
      </c>
      <c r="G5" s="344" t="s">
        <v>64</v>
      </c>
      <c r="H5" s="344" t="s">
        <v>65</v>
      </c>
      <c r="I5" s="344" t="s">
        <v>66</v>
      </c>
      <c r="J5" s="344" t="s">
        <v>73</v>
      </c>
      <c r="L5" s="342" t="s">
        <v>90</v>
      </c>
      <c r="M5" s="343"/>
      <c r="N5" s="344" t="s">
        <v>84</v>
      </c>
      <c r="O5" s="344" t="s">
        <v>49</v>
      </c>
      <c r="P5" s="344" t="s">
        <v>54</v>
      </c>
      <c r="Q5" s="344" t="s">
        <v>59</v>
      </c>
      <c r="R5" s="344" t="s">
        <v>64</v>
      </c>
      <c r="S5" s="344" t="s">
        <v>65</v>
      </c>
      <c r="T5" s="344" t="s">
        <v>66</v>
      </c>
      <c r="U5" s="344" t="s">
        <v>73</v>
      </c>
    </row>
    <row r="6" spans="1:21" ht="14.4">
      <c r="A6" s="345" t="s">
        <v>47</v>
      </c>
      <c r="B6" s="346" t="s">
        <v>28</v>
      </c>
      <c r="C6" s="346" t="s">
        <v>28</v>
      </c>
      <c r="D6" s="346" t="s">
        <v>28</v>
      </c>
      <c r="E6" s="346" t="s">
        <v>28</v>
      </c>
      <c r="F6" s="346" t="s">
        <v>28</v>
      </c>
      <c r="G6" s="346" t="s">
        <v>28</v>
      </c>
      <c r="H6" s="346" t="s">
        <v>28</v>
      </c>
      <c r="I6" s="346" t="s">
        <v>28</v>
      </c>
      <c r="J6" s="346" t="s">
        <v>28</v>
      </c>
      <c r="L6" s="345" t="s">
        <v>47</v>
      </c>
      <c r="M6" s="346" t="s">
        <v>28</v>
      </c>
      <c r="N6" s="346" t="s">
        <v>28</v>
      </c>
      <c r="O6" s="346" t="s">
        <v>28</v>
      </c>
      <c r="P6" s="346" t="s">
        <v>28</v>
      </c>
      <c r="Q6" s="346" t="s">
        <v>28</v>
      </c>
      <c r="R6" s="346" t="s">
        <v>28</v>
      </c>
      <c r="S6" s="346" t="s">
        <v>28</v>
      </c>
      <c r="T6" s="346" t="s">
        <v>28</v>
      </c>
      <c r="U6" s="346" t="s">
        <v>28</v>
      </c>
    </row>
    <row r="7" spans="1:21" ht="14.4">
      <c r="A7" s="347" t="s">
        <v>27</v>
      </c>
      <c r="B7" s="346" t="s">
        <v>28</v>
      </c>
      <c r="C7" s="348">
        <v>7.7805799999999996</v>
      </c>
      <c r="D7" s="348">
        <v>8.2501201999999996</v>
      </c>
      <c r="E7" s="348">
        <v>8.3209</v>
      </c>
      <c r="F7" s="348">
        <v>7.7695799000000001</v>
      </c>
      <c r="G7" s="348">
        <v>6.8878002</v>
      </c>
      <c r="H7" s="348">
        <v>6.5779098999999999</v>
      </c>
      <c r="I7" s="348">
        <v>6.2918000000000003</v>
      </c>
      <c r="J7" s="348">
        <v>6.0275002000000004</v>
      </c>
      <c r="L7" s="347" t="s">
        <v>27</v>
      </c>
      <c r="M7" s="346" t="s">
        <v>28</v>
      </c>
      <c r="N7" s="348">
        <f>(C7-C$37)/C$38</f>
        <v>-1.6729373047369147</v>
      </c>
      <c r="O7" s="348">
        <f t="shared" ref="O7:U22" si="0">(D7-D$37)/D$38</f>
        <v>-1.6533017151396978</v>
      </c>
      <c r="P7" s="348">
        <f t="shared" si="0"/>
        <v>-1.5574517056023178</v>
      </c>
      <c r="Q7" s="348">
        <f t="shared" si="0"/>
        <v>-1.5679958892743791</v>
      </c>
      <c r="R7" s="348">
        <f t="shared" si="0"/>
        <v>-1.5548362487021881</v>
      </c>
      <c r="S7" s="348">
        <f t="shared" si="0"/>
        <v>-1.5681695827481594</v>
      </c>
      <c r="T7" s="348">
        <f t="shared" si="0"/>
        <v>-1.584087276282901</v>
      </c>
      <c r="U7" s="348">
        <f t="shared" si="0"/>
        <v>-1.60450792308123</v>
      </c>
    </row>
    <row r="8" spans="1:21" ht="14.4">
      <c r="A8" s="347" t="s">
        <v>20</v>
      </c>
      <c r="B8" s="346" t="s">
        <v>28</v>
      </c>
      <c r="C8" s="348">
        <v>25.838100399999998</v>
      </c>
      <c r="D8" s="348">
        <v>20.532800699999999</v>
      </c>
      <c r="E8" s="348">
        <v>16.875600800000001</v>
      </c>
      <c r="F8" s="348">
        <v>16.835300400000001</v>
      </c>
      <c r="G8" s="348">
        <v>15.7138996</v>
      </c>
      <c r="H8" s="348">
        <v>15.247199999999999</v>
      </c>
      <c r="I8" s="348">
        <v>14.955100099999999</v>
      </c>
      <c r="J8" s="348">
        <v>14.8170004</v>
      </c>
      <c r="L8" s="347" t="s">
        <v>20</v>
      </c>
      <c r="M8" s="346" t="s">
        <v>28</v>
      </c>
      <c r="N8" s="348">
        <f t="shared" ref="N8:N36" si="1">(C8-C$37)/C$38</f>
        <v>0.53287055219485668</v>
      </c>
      <c r="O8" s="348">
        <f t="shared" si="0"/>
        <v>0.33030683970492158</v>
      </c>
      <c r="P8" s="348">
        <f t="shared" si="0"/>
        <v>0.12274581434443463</v>
      </c>
      <c r="Q8" s="348">
        <f t="shared" si="0"/>
        <v>0.24032667264484123</v>
      </c>
      <c r="R8" s="348">
        <f t="shared" si="0"/>
        <v>0.2839708209027681</v>
      </c>
      <c r="S8" s="348">
        <f t="shared" si="0"/>
        <v>0.24608756397426687</v>
      </c>
      <c r="T8" s="348">
        <f t="shared" si="0"/>
        <v>0.23216825026099136</v>
      </c>
      <c r="U8" s="348">
        <f t="shared" si="0"/>
        <v>0.23758655970647688</v>
      </c>
    </row>
    <row r="9" spans="1:21" ht="14.4">
      <c r="A9" s="347" t="s">
        <v>4</v>
      </c>
      <c r="B9" s="346" t="s">
        <v>28</v>
      </c>
      <c r="C9" s="348">
        <v>28.565099700000001</v>
      </c>
      <c r="D9" s="348">
        <v>24.464700700000002</v>
      </c>
      <c r="E9" s="348">
        <v>21.163099299999999</v>
      </c>
      <c r="F9" s="348">
        <v>20.6067009</v>
      </c>
      <c r="G9" s="348">
        <v>19.153799100000001</v>
      </c>
      <c r="H9" s="348">
        <v>18.935400000000001</v>
      </c>
      <c r="I9" s="348">
        <v>18.7439003</v>
      </c>
      <c r="J9" s="348">
        <v>18.579000499999999</v>
      </c>
      <c r="L9" s="347" t="s">
        <v>4</v>
      </c>
      <c r="M9" s="346" t="s">
        <v>28</v>
      </c>
      <c r="N9" s="348">
        <f t="shared" si="1"/>
        <v>0.86598586086079343</v>
      </c>
      <c r="O9" s="348">
        <f t="shared" si="0"/>
        <v>0.96529449380807641</v>
      </c>
      <c r="P9" s="348">
        <f t="shared" si="0"/>
        <v>0.96483772555136038</v>
      </c>
      <c r="Q9" s="348">
        <f t="shared" si="0"/>
        <v>0.99260098048208656</v>
      </c>
      <c r="R9" s="348">
        <f t="shared" si="0"/>
        <v>1.0006307215753751</v>
      </c>
      <c r="S9" s="348">
        <f t="shared" si="0"/>
        <v>1.0179319862230571</v>
      </c>
      <c r="T9" s="348">
        <f t="shared" si="0"/>
        <v>1.0264878770531658</v>
      </c>
      <c r="U9" s="348">
        <f t="shared" si="0"/>
        <v>1.0260227017816317</v>
      </c>
    </row>
    <row r="10" spans="1:21" ht="14.4">
      <c r="A10" s="347" t="s">
        <v>29</v>
      </c>
      <c r="B10" s="346" t="s">
        <v>28</v>
      </c>
      <c r="C10" s="348">
        <v>11.6878996</v>
      </c>
      <c r="D10" s="348">
        <v>10.9267998</v>
      </c>
      <c r="E10" s="348">
        <v>10.8128004</v>
      </c>
      <c r="F10" s="348">
        <v>11.8414001</v>
      </c>
      <c r="G10" s="348">
        <v>11.927200300000001</v>
      </c>
      <c r="H10" s="348">
        <v>11.9769001</v>
      </c>
      <c r="I10" s="348">
        <v>12.0537996</v>
      </c>
      <c r="J10" s="348">
        <v>12.1568003</v>
      </c>
      <c r="L10" s="347" t="s">
        <v>29</v>
      </c>
      <c r="M10" s="346" t="s">
        <v>28</v>
      </c>
      <c r="N10" s="348">
        <f t="shared" si="1"/>
        <v>-1.195640528529285</v>
      </c>
      <c r="O10" s="348">
        <f t="shared" si="0"/>
        <v>-1.2210276237361093</v>
      </c>
      <c r="P10" s="348">
        <f t="shared" si="0"/>
        <v>-1.0680266549875352</v>
      </c>
      <c r="Q10" s="348">
        <f t="shared" si="0"/>
        <v>-0.75579741748844331</v>
      </c>
      <c r="R10" s="348">
        <f t="shared" si="0"/>
        <v>-0.5049404668296289</v>
      </c>
      <c r="S10" s="348">
        <f t="shared" si="0"/>
        <v>-0.43830122646436842</v>
      </c>
      <c r="T10" s="348">
        <f t="shared" si="0"/>
        <v>-0.37608761141573366</v>
      </c>
      <c r="U10" s="348">
        <f t="shared" si="0"/>
        <v>-0.31993546268579803</v>
      </c>
    </row>
    <row r="11" spans="1:21" ht="14.4">
      <c r="A11" s="347" t="s">
        <v>44</v>
      </c>
      <c r="B11" s="346" t="s">
        <v>28</v>
      </c>
      <c r="C11" s="348">
        <v>18.154199599999998</v>
      </c>
      <c r="D11" s="348">
        <v>19.636499400000002</v>
      </c>
      <c r="E11" s="348">
        <v>19.773899100000001</v>
      </c>
      <c r="F11" s="348">
        <v>19.576499900000002</v>
      </c>
      <c r="G11" s="348">
        <v>18.575399399999998</v>
      </c>
      <c r="H11" s="348">
        <v>18.376300799999999</v>
      </c>
      <c r="I11" s="348">
        <v>18.187999699999999</v>
      </c>
      <c r="J11" s="348">
        <v>18.0102005</v>
      </c>
      <c r="L11" s="347" t="s">
        <v>44</v>
      </c>
      <c r="M11" s="346" t="s">
        <v>28</v>
      </c>
      <c r="N11" s="348">
        <f t="shared" si="1"/>
        <v>-0.40575271285344561</v>
      </c>
      <c r="O11" s="348">
        <f t="shared" si="0"/>
        <v>0.18555741579876781</v>
      </c>
      <c r="P11" s="348">
        <f t="shared" si="0"/>
        <v>0.69198999126829486</v>
      </c>
      <c r="Q11" s="348">
        <f t="shared" si="0"/>
        <v>0.78710868545581258</v>
      </c>
      <c r="R11" s="348">
        <f t="shared" si="0"/>
        <v>0.88012840121657765</v>
      </c>
      <c r="S11" s="348">
        <f t="shared" si="0"/>
        <v>0.90092705183669997</v>
      </c>
      <c r="T11" s="348">
        <f t="shared" si="0"/>
        <v>0.90994365887941597</v>
      </c>
      <c r="U11" s="348">
        <f t="shared" si="0"/>
        <v>0.90681417820600829</v>
      </c>
    </row>
    <row r="12" spans="1:21" ht="20.399999999999999">
      <c r="A12" s="347" t="s">
        <v>6</v>
      </c>
      <c r="B12" s="346" t="s">
        <v>28</v>
      </c>
      <c r="C12" s="348">
        <v>32.704101600000001</v>
      </c>
      <c r="D12" s="348">
        <v>24.4444008</v>
      </c>
      <c r="E12" s="348">
        <v>18.6040001</v>
      </c>
      <c r="F12" s="348">
        <v>18.4023991</v>
      </c>
      <c r="G12" s="348">
        <v>16.6686993</v>
      </c>
      <c r="H12" s="348">
        <v>16.594999300000001</v>
      </c>
      <c r="I12" s="348">
        <v>16.567899700000002</v>
      </c>
      <c r="J12" s="348">
        <v>16.5874004</v>
      </c>
      <c r="L12" s="347" t="s">
        <v>6</v>
      </c>
      <c r="M12" s="346" t="s">
        <v>28</v>
      </c>
      <c r="N12" s="348">
        <f t="shared" si="1"/>
        <v>1.3715836787580686</v>
      </c>
      <c r="O12" s="348">
        <f t="shared" si="0"/>
        <v>0.96201613324968749</v>
      </c>
      <c r="P12" s="348">
        <f t="shared" si="0"/>
        <v>0.46221440421466153</v>
      </c>
      <c r="Q12" s="348">
        <f t="shared" si="0"/>
        <v>0.55291296250059818</v>
      </c>
      <c r="R12" s="348">
        <f t="shared" si="0"/>
        <v>0.48289135859994065</v>
      </c>
      <c r="S12" s="348">
        <f t="shared" si="0"/>
        <v>0.52814693494542486</v>
      </c>
      <c r="T12" s="348">
        <f t="shared" si="0"/>
        <v>0.57029069238991914</v>
      </c>
      <c r="U12" s="348">
        <f t="shared" si="0"/>
        <v>0.60862518512540087</v>
      </c>
    </row>
    <row r="13" spans="1:21" ht="14.4">
      <c r="A13" s="347" t="s">
        <v>7</v>
      </c>
      <c r="B13" s="346" t="s">
        <v>28</v>
      </c>
      <c r="C13" s="348">
        <v>18.384700800000001</v>
      </c>
      <c r="D13" s="348">
        <v>14.9975004</v>
      </c>
      <c r="E13" s="348">
        <v>12.541999799999999</v>
      </c>
      <c r="F13" s="348">
        <v>11.527199700000001</v>
      </c>
      <c r="G13" s="348">
        <v>10.6971998</v>
      </c>
      <c r="H13" s="348">
        <v>10.778699899999999</v>
      </c>
      <c r="I13" s="348">
        <v>11.046299899999999</v>
      </c>
      <c r="J13" s="348">
        <v>11.618100200000001</v>
      </c>
      <c r="L13" s="347" t="s">
        <v>7</v>
      </c>
      <c r="M13" s="346" t="s">
        <v>28</v>
      </c>
      <c r="N13" s="348">
        <f t="shared" si="1"/>
        <v>-0.37759594787522588</v>
      </c>
      <c r="O13" s="348">
        <f t="shared" si="0"/>
        <v>-0.56362417386446884</v>
      </c>
      <c r="P13" s="348">
        <f t="shared" si="0"/>
        <v>-0.72840092040036997</v>
      </c>
      <c r="Q13" s="348">
        <f t="shared" si="0"/>
        <v>-0.81847039227120233</v>
      </c>
      <c r="R13" s="348">
        <f t="shared" si="0"/>
        <v>-0.76119563828369541</v>
      </c>
      <c r="S13" s="348">
        <f t="shared" si="0"/>
        <v>-0.68905339313303737</v>
      </c>
      <c r="T13" s="348">
        <f t="shared" si="0"/>
        <v>-0.58730930257200731</v>
      </c>
      <c r="U13" s="348">
        <f t="shared" si="0"/>
        <v>-0.4328356799344632</v>
      </c>
    </row>
    <row r="14" spans="1:21" ht="14.4">
      <c r="A14" s="347" t="s">
        <v>9</v>
      </c>
      <c r="B14" s="346" t="s">
        <v>28</v>
      </c>
      <c r="C14" s="348">
        <v>14.025699599999999</v>
      </c>
      <c r="D14" s="348">
        <v>11.2231998</v>
      </c>
      <c r="E14" s="348">
        <v>9.6959105000000001</v>
      </c>
      <c r="F14" s="348">
        <v>9.3074598000000002</v>
      </c>
      <c r="G14" s="348">
        <v>9.5262498999999998</v>
      </c>
      <c r="H14" s="348">
        <v>9.3418398000000007</v>
      </c>
      <c r="I14" s="348">
        <v>9.1839303999999995</v>
      </c>
      <c r="J14" s="348">
        <v>9.0505504999999999</v>
      </c>
      <c r="L14" s="347" t="s">
        <v>9</v>
      </c>
      <c r="M14" s="346" t="s">
        <v>28</v>
      </c>
      <c r="N14" s="348">
        <f t="shared" si="1"/>
        <v>-0.91006767612729667</v>
      </c>
      <c r="O14" s="348">
        <f t="shared" si="0"/>
        <v>-1.173160093871114</v>
      </c>
      <c r="P14" s="348">
        <f t="shared" si="0"/>
        <v>-1.2873909184382892</v>
      </c>
      <c r="Q14" s="348">
        <f t="shared" si="0"/>
        <v>-1.2612378196105203</v>
      </c>
      <c r="R14" s="348">
        <f t="shared" si="0"/>
        <v>-1.0051483581310627</v>
      </c>
      <c r="S14" s="348">
        <f t="shared" si="0"/>
        <v>-0.98975087530234418</v>
      </c>
      <c r="T14" s="348">
        <f t="shared" si="0"/>
        <v>-0.97775392041940079</v>
      </c>
      <c r="U14" s="348">
        <f t="shared" si="0"/>
        <v>-0.97094012603860391</v>
      </c>
    </row>
    <row r="15" spans="1:21" ht="14.4">
      <c r="A15" s="347" t="s">
        <v>25</v>
      </c>
      <c r="B15" s="346" t="s">
        <v>28</v>
      </c>
      <c r="C15" s="348">
        <v>9.5304898999999992</v>
      </c>
      <c r="D15" s="348">
        <v>8.2026701000000006</v>
      </c>
      <c r="E15" s="348">
        <v>7.4634999999999998</v>
      </c>
      <c r="F15" s="348">
        <v>7.9280901000000004</v>
      </c>
      <c r="G15" s="348">
        <v>7.3774800000000003</v>
      </c>
      <c r="H15" s="348">
        <v>7.2056098000000004</v>
      </c>
      <c r="I15" s="348">
        <v>7.0873198999999998</v>
      </c>
      <c r="J15" s="348">
        <v>7.0687198999999996</v>
      </c>
      <c r="L15" s="347" t="s">
        <v>25</v>
      </c>
      <c r="M15" s="346" t="s">
        <v>28</v>
      </c>
      <c r="N15" s="348">
        <f t="shared" si="1"/>
        <v>-1.4591778892225515</v>
      </c>
      <c r="O15" s="348">
        <f t="shared" si="0"/>
        <v>-1.6609647349738643</v>
      </c>
      <c r="P15" s="348">
        <f t="shared" si="0"/>
        <v>-1.7258505061310687</v>
      </c>
      <c r="Q15" s="348">
        <f t="shared" si="0"/>
        <v>-1.5363781517813329</v>
      </c>
      <c r="R15" s="348">
        <f t="shared" si="0"/>
        <v>-1.4528176063466827</v>
      </c>
      <c r="S15" s="348">
        <f t="shared" si="0"/>
        <v>-1.4368083044386526</v>
      </c>
      <c r="T15" s="348">
        <f t="shared" si="0"/>
        <v>-1.4173070195478672</v>
      </c>
      <c r="U15" s="348">
        <f t="shared" si="0"/>
        <v>-1.386290160853991</v>
      </c>
    </row>
    <row r="16" spans="1:21" ht="14.4">
      <c r="A16" s="347" t="s">
        <v>11</v>
      </c>
      <c r="B16" s="346" t="s">
        <v>28</v>
      </c>
      <c r="C16" s="348">
        <v>22.7231998</v>
      </c>
      <c r="D16" s="348">
        <v>20.1208992</v>
      </c>
      <c r="E16" s="348">
        <v>17.8379993</v>
      </c>
      <c r="F16" s="348">
        <v>16.733800899999999</v>
      </c>
      <c r="G16" s="348">
        <v>15.066000000000001</v>
      </c>
      <c r="H16" s="348">
        <v>14.6981001</v>
      </c>
      <c r="I16" s="348">
        <v>14.3612003</v>
      </c>
      <c r="J16" s="348">
        <v>14.055800400000001</v>
      </c>
      <c r="L16" s="347" t="s">
        <v>11</v>
      </c>
      <c r="M16" s="346" t="s">
        <v>28</v>
      </c>
      <c r="N16" s="348">
        <f t="shared" si="1"/>
        <v>0.15237134384056425</v>
      </c>
      <c r="O16" s="348">
        <f t="shared" si="0"/>
        <v>0.26378623460139156</v>
      </c>
      <c r="P16" s="348">
        <f t="shared" si="0"/>
        <v>0.31176698652855972</v>
      </c>
      <c r="Q16" s="348">
        <f t="shared" si="0"/>
        <v>0.22008075442206734</v>
      </c>
      <c r="R16" s="348">
        <f t="shared" si="0"/>
        <v>0.14898906838882955</v>
      </c>
      <c r="S16" s="348">
        <f t="shared" si="0"/>
        <v>0.13117522324644079</v>
      </c>
      <c r="T16" s="348">
        <f t="shared" si="0"/>
        <v>0.10765752322715459</v>
      </c>
      <c r="U16" s="348">
        <f t="shared" si="0"/>
        <v>7.805504046286843E-2</v>
      </c>
    </row>
    <row r="17" spans="1:21" ht="14.4">
      <c r="A17" s="349" t="s">
        <v>8</v>
      </c>
      <c r="B17" s="346" t="s">
        <v>28</v>
      </c>
      <c r="C17" s="348">
        <v>29.8558998</v>
      </c>
      <c r="D17" s="348">
        <v>22.872900000000001</v>
      </c>
      <c r="E17" s="348">
        <v>18.0265007</v>
      </c>
      <c r="F17" s="348">
        <v>17.5464001</v>
      </c>
      <c r="G17" s="348">
        <v>16.137300499999998</v>
      </c>
      <c r="H17" s="348">
        <v>15.8713999</v>
      </c>
      <c r="I17" s="348">
        <v>15.660900099999999</v>
      </c>
      <c r="J17" s="348">
        <v>15.5038996</v>
      </c>
      <c r="L17" s="349" t="s">
        <v>8</v>
      </c>
      <c r="M17" s="346" t="s">
        <v>28</v>
      </c>
      <c r="N17" s="348">
        <f t="shared" si="1"/>
        <v>1.0236629360758551</v>
      </c>
      <c r="O17" s="348">
        <f t="shared" si="0"/>
        <v>0.70822442786215734</v>
      </c>
      <c r="P17" s="348">
        <f t="shared" si="0"/>
        <v>0.34878985760155978</v>
      </c>
      <c r="Q17" s="348">
        <f t="shared" si="0"/>
        <v>0.38216841939668361</v>
      </c>
      <c r="R17" s="348">
        <f t="shared" si="0"/>
        <v>0.37218108603949418</v>
      </c>
      <c r="S17" s="348">
        <f t="shared" si="0"/>
        <v>0.37671638323115447</v>
      </c>
      <c r="T17" s="348">
        <f t="shared" si="0"/>
        <v>0.38013878525777389</v>
      </c>
      <c r="U17" s="348">
        <f t="shared" si="0"/>
        <v>0.38154619310534654</v>
      </c>
    </row>
    <row r="18" spans="1:21" ht="14.4">
      <c r="A18" s="347" t="s">
        <v>30</v>
      </c>
      <c r="B18" s="346" t="s">
        <v>28</v>
      </c>
      <c r="C18" s="348">
        <v>23.259300199999998</v>
      </c>
      <c r="D18" s="348">
        <v>21.053199800000002</v>
      </c>
      <c r="E18" s="348">
        <v>19.314300500000002</v>
      </c>
      <c r="F18" s="348">
        <v>18.153600699999998</v>
      </c>
      <c r="G18" s="348">
        <v>17.119100599999999</v>
      </c>
      <c r="H18" s="348">
        <v>16.418899499999998</v>
      </c>
      <c r="I18" s="348">
        <v>15.788900399999999</v>
      </c>
      <c r="J18" s="348">
        <v>15.221599599999999</v>
      </c>
      <c r="L18" s="347" t="s">
        <v>30</v>
      </c>
      <c r="M18" s="346" t="s">
        <v>28</v>
      </c>
      <c r="N18" s="348">
        <f t="shared" si="1"/>
        <v>0.21785843443935227</v>
      </c>
      <c r="O18" s="348">
        <f t="shared" si="0"/>
        <v>0.41434941548416176</v>
      </c>
      <c r="P18" s="348">
        <f t="shared" si="0"/>
        <v>0.60172190990056329</v>
      </c>
      <c r="Q18" s="348">
        <f t="shared" si="0"/>
        <v>0.50328560413571077</v>
      </c>
      <c r="R18" s="348">
        <f t="shared" si="0"/>
        <v>0.57672681830474093</v>
      </c>
      <c r="S18" s="348">
        <f t="shared" si="0"/>
        <v>0.49129382275272115</v>
      </c>
      <c r="T18" s="348">
        <f t="shared" si="0"/>
        <v>0.40697396926280172</v>
      </c>
      <c r="U18" s="348">
        <f t="shared" si="0"/>
        <v>0.32238204717461755</v>
      </c>
    </row>
    <row r="19" spans="1:21" ht="14.4">
      <c r="A19" s="347" t="s">
        <v>17</v>
      </c>
      <c r="B19" s="346" t="s">
        <v>28</v>
      </c>
      <c r="C19" s="348">
        <v>33.4165001</v>
      </c>
      <c r="D19" s="348">
        <v>25.794700599999999</v>
      </c>
      <c r="E19" s="348">
        <v>20.690099700000001</v>
      </c>
      <c r="F19" s="348">
        <v>19.7898006</v>
      </c>
      <c r="G19" s="348">
        <v>17.950599700000001</v>
      </c>
      <c r="H19" s="348">
        <v>17.178499200000001</v>
      </c>
      <c r="I19" s="348">
        <v>16.482700300000001</v>
      </c>
      <c r="J19" s="348">
        <v>15.8548002</v>
      </c>
      <c r="L19" s="347" t="s">
        <v>17</v>
      </c>
      <c r="M19" s="346" t="s">
        <v>28</v>
      </c>
      <c r="N19" s="348">
        <f t="shared" si="1"/>
        <v>1.4586063803116223</v>
      </c>
      <c r="O19" s="348">
        <f t="shared" si="0"/>
        <v>1.1800846757705954</v>
      </c>
      <c r="P19" s="348">
        <f t="shared" si="0"/>
        <v>0.87193760274919274</v>
      </c>
      <c r="Q19" s="348">
        <f t="shared" si="0"/>
        <v>0.82965538301649289</v>
      </c>
      <c r="R19" s="348">
        <f t="shared" si="0"/>
        <v>0.74995922303498475</v>
      </c>
      <c r="S19" s="348">
        <f t="shared" si="0"/>
        <v>0.6502583017904241</v>
      </c>
      <c r="T19" s="348">
        <f t="shared" si="0"/>
        <v>0.55242869069056388</v>
      </c>
      <c r="U19" s="348">
        <f t="shared" si="0"/>
        <v>0.45508758278150752</v>
      </c>
    </row>
    <row r="20" spans="1:21" ht="14.4">
      <c r="A20" s="347" t="s">
        <v>32</v>
      </c>
      <c r="B20" s="346" t="s">
        <v>28</v>
      </c>
      <c r="C20" s="348">
        <v>12.174699800000001</v>
      </c>
      <c r="D20" s="348">
        <v>10.8908997</v>
      </c>
      <c r="E20" s="348">
        <v>9.7879000000000005</v>
      </c>
      <c r="F20" s="348">
        <v>8.7708501999999999</v>
      </c>
      <c r="G20" s="348">
        <v>8.4015503000000002</v>
      </c>
      <c r="H20" s="348">
        <v>8.2272500999999991</v>
      </c>
      <c r="I20" s="348">
        <v>8.0843801000000006</v>
      </c>
      <c r="J20" s="348">
        <v>7.9716000999999999</v>
      </c>
      <c r="L20" s="347" t="s">
        <v>32</v>
      </c>
      <c r="M20" s="346" t="s">
        <v>28</v>
      </c>
      <c r="N20" s="348">
        <f t="shared" si="1"/>
        <v>-1.1361756805252392</v>
      </c>
      <c r="O20" s="348">
        <f t="shared" si="0"/>
        <v>-1.226825360270881</v>
      </c>
      <c r="P20" s="348">
        <f t="shared" si="0"/>
        <v>-1.2693235969299623</v>
      </c>
      <c r="Q20" s="348">
        <f t="shared" si="0"/>
        <v>-1.3682743476639108</v>
      </c>
      <c r="R20" s="348">
        <f t="shared" si="0"/>
        <v>-1.2394654082723591</v>
      </c>
      <c r="S20" s="348">
        <f t="shared" si="0"/>
        <v>-1.2230055369370043</v>
      </c>
      <c r="T20" s="348">
        <f t="shared" si="0"/>
        <v>-1.2082739631324535</v>
      </c>
      <c r="U20" s="348">
        <f t="shared" si="0"/>
        <v>-1.1970654498700535</v>
      </c>
    </row>
    <row r="21" spans="1:21" ht="14.4">
      <c r="A21" s="347" t="s">
        <v>12</v>
      </c>
      <c r="B21" s="346" t="s">
        <v>28</v>
      </c>
      <c r="C21" s="348">
        <v>30.4566002</v>
      </c>
      <c r="D21" s="348">
        <v>26.704799699999999</v>
      </c>
      <c r="E21" s="348">
        <v>23.463600199999998</v>
      </c>
      <c r="F21" s="348">
        <v>21.974300400000001</v>
      </c>
      <c r="G21" s="348">
        <v>20.145299900000001</v>
      </c>
      <c r="H21" s="348">
        <v>19.5163002</v>
      </c>
      <c r="I21" s="348">
        <v>18.9400005</v>
      </c>
      <c r="J21" s="348">
        <v>18.4120998</v>
      </c>
      <c r="L21" s="347" t="s">
        <v>12</v>
      </c>
      <c r="M21" s="346" t="s">
        <v>28</v>
      </c>
      <c r="N21" s="348">
        <f t="shared" si="1"/>
        <v>1.0970412090962229</v>
      </c>
      <c r="O21" s="348">
        <f t="shared" si="0"/>
        <v>1.3270623945605931</v>
      </c>
      <c r="P21" s="348">
        <f t="shared" si="0"/>
        <v>1.4166706998635972</v>
      </c>
      <c r="Q21" s="348">
        <f t="shared" si="0"/>
        <v>1.2653935325489019</v>
      </c>
      <c r="R21" s="348">
        <f t="shared" si="0"/>
        <v>1.2071974729716908</v>
      </c>
      <c r="S21" s="348">
        <f t="shared" si="0"/>
        <v>1.139499303411172</v>
      </c>
      <c r="T21" s="348">
        <f t="shared" si="0"/>
        <v>1.0676001631214231</v>
      </c>
      <c r="U21" s="348">
        <f t="shared" si="0"/>
        <v>0.99104382338722596</v>
      </c>
    </row>
    <row r="22" spans="1:21" ht="14.4">
      <c r="A22" s="347" t="s">
        <v>33</v>
      </c>
      <c r="B22" s="346" t="s">
        <v>28</v>
      </c>
      <c r="C22" s="348">
        <v>19.026599900000001</v>
      </c>
      <c r="D22" s="348">
        <v>18.321500799999999</v>
      </c>
      <c r="E22" s="348">
        <v>17.780000699999999</v>
      </c>
      <c r="F22" s="348">
        <v>17.395299900000001</v>
      </c>
      <c r="G22" s="348">
        <v>16.616100299999999</v>
      </c>
      <c r="H22" s="348">
        <v>16.3633995</v>
      </c>
      <c r="I22" s="348">
        <v>16.160200100000001</v>
      </c>
      <c r="J22" s="348">
        <v>16.009599699999999</v>
      </c>
      <c r="L22" s="347" t="s">
        <v>33</v>
      </c>
      <c r="M22" s="346" t="s">
        <v>28</v>
      </c>
      <c r="N22" s="348">
        <f t="shared" si="1"/>
        <v>-0.29918506715776966</v>
      </c>
      <c r="O22" s="348">
        <f t="shared" si="0"/>
        <v>-2.6810110375075361E-2</v>
      </c>
      <c r="P22" s="348">
        <f t="shared" si="0"/>
        <v>0.30037569346540716</v>
      </c>
      <c r="Q22" s="348">
        <f t="shared" si="0"/>
        <v>0.35202874094856651</v>
      </c>
      <c r="R22" s="348">
        <f t="shared" si="0"/>
        <v>0.47193301690551648</v>
      </c>
      <c r="S22" s="348">
        <f t="shared" si="0"/>
        <v>0.4796791149183286</v>
      </c>
      <c r="T22" s="348">
        <f t="shared" si="0"/>
        <v>0.4848167225259713</v>
      </c>
      <c r="U22" s="348">
        <f t="shared" si="0"/>
        <v>0.48753030402842146</v>
      </c>
    </row>
    <row r="23" spans="1:21" ht="14.4">
      <c r="A23" s="347" t="s">
        <v>34</v>
      </c>
      <c r="B23" s="346" t="s">
        <v>28</v>
      </c>
      <c r="C23" s="348">
        <v>35.847099299999996</v>
      </c>
      <c r="D23" s="348">
        <v>32.222099299999996</v>
      </c>
      <c r="E23" s="348">
        <v>29.589099900000001</v>
      </c>
      <c r="F23" s="348">
        <v>29.9673996</v>
      </c>
      <c r="G23" s="348">
        <v>29.040199300000001</v>
      </c>
      <c r="H23" s="348">
        <v>28.927400599999999</v>
      </c>
      <c r="I23" s="348">
        <v>28.844600700000001</v>
      </c>
      <c r="J23" s="348">
        <v>28.791999799999999</v>
      </c>
      <c r="L23" s="347" t="s">
        <v>34</v>
      </c>
      <c r="M23" s="346" t="s">
        <v>28</v>
      </c>
      <c r="N23" s="348">
        <f t="shared" si="1"/>
        <v>1.7555150750630937</v>
      </c>
      <c r="O23" s="348">
        <f t="shared" ref="O23:O36" si="2">(D23-D$37)/D$38</f>
        <v>2.2180863600704663</v>
      </c>
      <c r="P23" s="348">
        <f t="shared" ref="P23:P36" si="3">(E23-E$37)/E$38</f>
        <v>2.6197577095664473</v>
      </c>
      <c r="Q23" s="348">
        <f t="shared" ref="Q23:Q36" si="4">(F23-F$37)/F$38</f>
        <v>2.859762300372537</v>
      </c>
      <c r="R23" s="348">
        <f t="shared" ref="R23:R36" si="5">(G23-G$37)/G$38</f>
        <v>3.0603381593483796</v>
      </c>
      <c r="S23" s="348">
        <f t="shared" ref="S23:S36" si="6">(H23-H$37)/H$38</f>
        <v>3.1089980700082527</v>
      </c>
      <c r="T23" s="348">
        <f t="shared" ref="T23:T36" si="7">(I23-I$37)/I$38</f>
        <v>3.1440934905842157</v>
      </c>
      <c r="U23" s="348">
        <f t="shared" ref="U23:U36" si="8">(J23-J$37)/J$38</f>
        <v>3.1664526733566611</v>
      </c>
    </row>
    <row r="24" spans="1:21" ht="20.399999999999999">
      <c r="A24" s="347" t="s">
        <v>16</v>
      </c>
      <c r="B24" s="346" t="s">
        <v>28</v>
      </c>
      <c r="C24" s="348">
        <v>27.1427002</v>
      </c>
      <c r="D24" s="348">
        <v>22.5450993</v>
      </c>
      <c r="E24" s="348">
        <v>19.1415997</v>
      </c>
      <c r="F24" s="348">
        <v>16.3490009</v>
      </c>
      <c r="G24" s="348">
        <v>15.2055998</v>
      </c>
      <c r="H24" s="348">
        <v>15.1063004</v>
      </c>
      <c r="I24" s="348">
        <v>15.022600199999999</v>
      </c>
      <c r="J24" s="348">
        <v>14.9540997</v>
      </c>
      <c r="L24" s="347" t="s">
        <v>16</v>
      </c>
      <c r="M24" s="346" t="s">
        <v>28</v>
      </c>
      <c r="N24" s="348">
        <f t="shared" si="1"/>
        <v>0.69223332323132869</v>
      </c>
      <c r="O24" s="348">
        <f t="shared" si="2"/>
        <v>0.6552857983175675</v>
      </c>
      <c r="P24" s="348">
        <f t="shared" si="3"/>
        <v>0.56780237692837299</v>
      </c>
      <c r="Q24" s="348">
        <f t="shared" si="4"/>
        <v>0.14332540752751954</v>
      </c>
      <c r="R24" s="348">
        <f t="shared" si="5"/>
        <v>0.17807293517095946</v>
      </c>
      <c r="S24" s="348">
        <f t="shared" si="6"/>
        <v>0.21660093896556754</v>
      </c>
      <c r="T24" s="348">
        <f t="shared" si="7"/>
        <v>0.24631960462389352</v>
      </c>
      <c r="U24" s="348">
        <f t="shared" si="8"/>
        <v>0.2663196910993243</v>
      </c>
    </row>
    <row r="25" spans="1:21" ht="14.4">
      <c r="A25" s="347" t="s">
        <v>35</v>
      </c>
      <c r="B25" s="346" t="s">
        <v>28</v>
      </c>
      <c r="C25" s="348">
        <v>15.0791998</v>
      </c>
      <c r="D25" s="348">
        <v>16.4076004</v>
      </c>
      <c r="E25" s="348">
        <v>16.768899900000001</v>
      </c>
      <c r="F25" s="348">
        <v>15.6485004</v>
      </c>
      <c r="G25" s="348">
        <v>13.193499600000001</v>
      </c>
      <c r="H25" s="348">
        <v>12.7423</v>
      </c>
      <c r="I25" s="348">
        <v>12.3290997</v>
      </c>
      <c r="J25" s="348">
        <v>11.9521999</v>
      </c>
      <c r="L25" s="347" t="s">
        <v>35</v>
      </c>
      <c r="M25" s="346" t="s">
        <v>28</v>
      </c>
      <c r="N25" s="348">
        <f t="shared" si="1"/>
        <v>-0.78137785787078828</v>
      </c>
      <c r="O25" s="348">
        <f t="shared" si="2"/>
        <v>-0.33589811494871363</v>
      </c>
      <c r="P25" s="348">
        <f t="shared" si="3"/>
        <v>0.10178908052668542</v>
      </c>
      <c r="Q25" s="348">
        <f t="shared" si="4"/>
        <v>3.5978636675808558E-3</v>
      </c>
      <c r="R25" s="348">
        <f t="shared" si="5"/>
        <v>-0.24112289583379273</v>
      </c>
      <c r="S25" s="348">
        <f t="shared" si="6"/>
        <v>-0.27812291628466512</v>
      </c>
      <c r="T25" s="348">
        <f t="shared" si="7"/>
        <v>-0.31837111512547034</v>
      </c>
      <c r="U25" s="348">
        <f t="shared" si="8"/>
        <v>-0.36281540573604781</v>
      </c>
    </row>
    <row r="26" spans="1:21" ht="20.399999999999999">
      <c r="A26" s="347" t="s">
        <v>19</v>
      </c>
      <c r="B26" s="346" t="s">
        <v>28</v>
      </c>
      <c r="C26" s="348">
        <v>28.134599699999999</v>
      </c>
      <c r="D26" s="348">
        <v>23.4167995</v>
      </c>
      <c r="E26" s="348">
        <v>19.8370991</v>
      </c>
      <c r="F26" s="348">
        <v>18.562900500000001</v>
      </c>
      <c r="G26" s="348">
        <v>17.303600299999999</v>
      </c>
      <c r="H26" s="348">
        <v>17.127399400000002</v>
      </c>
      <c r="I26" s="348">
        <v>16.966999099999999</v>
      </c>
      <c r="J26" s="348">
        <v>16.823</v>
      </c>
      <c r="L26" s="347" t="s">
        <v>19</v>
      </c>
      <c r="M26" s="346" t="s">
        <v>28</v>
      </c>
      <c r="N26" s="348">
        <f t="shared" si="1"/>
        <v>0.81339833713803833</v>
      </c>
      <c r="O26" s="348">
        <f t="shared" si="2"/>
        <v>0.79606223339456594</v>
      </c>
      <c r="P26" s="348">
        <f t="shared" si="3"/>
        <v>0.70440287229630605</v>
      </c>
      <c r="Q26" s="348">
        <f t="shared" si="4"/>
        <v>0.58492788098828186</v>
      </c>
      <c r="R26" s="348">
        <f t="shared" si="5"/>
        <v>0.6151650158963059</v>
      </c>
      <c r="S26" s="348">
        <f t="shared" si="6"/>
        <v>0.63956444147698444</v>
      </c>
      <c r="T26" s="348">
        <f t="shared" si="7"/>
        <v>0.65396163562439702</v>
      </c>
      <c r="U26" s="348">
        <f t="shared" si="8"/>
        <v>0.65800190887893029</v>
      </c>
    </row>
    <row r="27" spans="1:21" ht="14.4">
      <c r="A27" s="347" t="s">
        <v>37</v>
      </c>
      <c r="B27" s="346" t="s">
        <v>28</v>
      </c>
      <c r="C27" s="348">
        <v>9.3437595000000009</v>
      </c>
      <c r="D27" s="348">
        <v>8.5697899</v>
      </c>
      <c r="E27" s="348">
        <v>7.9443798000000001</v>
      </c>
      <c r="F27" s="348">
        <v>7.8194198999999998</v>
      </c>
      <c r="G27" s="348">
        <v>7.1038499000000002</v>
      </c>
      <c r="H27" s="348">
        <v>6.6757498000000002</v>
      </c>
      <c r="I27" s="348">
        <v>6.3314300000000001</v>
      </c>
      <c r="J27" s="348">
        <v>6.0787101000000003</v>
      </c>
      <c r="L27" s="347" t="s">
        <v>37</v>
      </c>
      <c r="M27" s="346" t="s">
        <v>28</v>
      </c>
      <c r="N27" s="348">
        <f t="shared" si="1"/>
        <v>-1.481987852845686</v>
      </c>
      <c r="O27" s="348">
        <f t="shared" si="2"/>
        <v>-1.6016762127386044</v>
      </c>
      <c r="P27" s="348">
        <f t="shared" si="3"/>
        <v>-1.6314026620460376</v>
      </c>
      <c r="Q27" s="348">
        <f t="shared" si="4"/>
        <v>-1.5580543963190148</v>
      </c>
      <c r="R27" s="348">
        <f t="shared" si="5"/>
        <v>-1.5098250044660275</v>
      </c>
      <c r="S27" s="348">
        <f t="shared" si="6"/>
        <v>-1.547694234044624</v>
      </c>
      <c r="T27" s="348">
        <f t="shared" si="7"/>
        <v>-1.5757788712079188</v>
      </c>
      <c r="U27" s="348">
        <f t="shared" si="8"/>
        <v>-1.5937754044956898</v>
      </c>
    </row>
    <row r="28" spans="1:21" ht="14.4">
      <c r="A28" s="347" t="s">
        <v>21</v>
      </c>
      <c r="B28" s="346" t="s">
        <v>28</v>
      </c>
      <c r="C28" s="348">
        <v>30.912399300000001</v>
      </c>
      <c r="D28" s="348">
        <v>23.765800500000001</v>
      </c>
      <c r="E28" s="348">
        <v>19.038799300000001</v>
      </c>
      <c r="F28" s="348">
        <v>19.013099700000001</v>
      </c>
      <c r="G28" s="348">
        <v>18.187799500000001</v>
      </c>
      <c r="H28" s="348">
        <v>17.710800200000001</v>
      </c>
      <c r="I28" s="348">
        <v>17.305400800000001</v>
      </c>
      <c r="J28" s="348">
        <v>16.965299600000002</v>
      </c>
      <c r="L28" s="347" t="s">
        <v>21</v>
      </c>
      <c r="M28" s="346" t="s">
        <v>28</v>
      </c>
      <c r="N28" s="348">
        <f t="shared" si="1"/>
        <v>1.1527191324041446</v>
      </c>
      <c r="O28" s="348">
        <f t="shared" si="2"/>
        <v>0.8524246348467025</v>
      </c>
      <c r="P28" s="348">
        <f t="shared" si="3"/>
        <v>0.54761172606077835</v>
      </c>
      <c r="Q28" s="348">
        <f t="shared" si="4"/>
        <v>0.67472828578986199</v>
      </c>
      <c r="R28" s="348">
        <f t="shared" si="5"/>
        <v>0.79937682523747977</v>
      </c>
      <c r="S28" s="348">
        <f t="shared" si="6"/>
        <v>0.76165506926709381</v>
      </c>
      <c r="T28" s="348">
        <f t="shared" si="7"/>
        <v>0.72490734346347463</v>
      </c>
      <c r="U28" s="348">
        <f t="shared" si="8"/>
        <v>0.68782491383920097</v>
      </c>
    </row>
    <row r="29" spans="1:21" ht="14.4">
      <c r="A29" s="347" t="s">
        <v>38</v>
      </c>
      <c r="B29" s="346" t="s">
        <v>28</v>
      </c>
      <c r="C29" s="348">
        <v>14.9209003</v>
      </c>
      <c r="D29" s="348">
        <v>14.7630997</v>
      </c>
      <c r="E29" s="348">
        <v>14.334400199999999</v>
      </c>
      <c r="F29" s="348">
        <v>13.135199500000001</v>
      </c>
      <c r="G29" s="348">
        <v>10.527299899999999</v>
      </c>
      <c r="H29" s="348">
        <v>10.2945995</v>
      </c>
      <c r="I29" s="348">
        <v>10.0712996</v>
      </c>
      <c r="J29" s="348">
        <v>9.8573302999999992</v>
      </c>
      <c r="L29" s="347" t="s">
        <v>38</v>
      </c>
      <c r="M29" s="346" t="s">
        <v>28</v>
      </c>
      <c r="N29" s="348">
        <f t="shared" si="1"/>
        <v>-0.80071485836219414</v>
      </c>
      <c r="O29" s="348">
        <f t="shared" si="2"/>
        <v>-0.60147904062433999</v>
      </c>
      <c r="P29" s="348">
        <f t="shared" si="3"/>
        <v>-0.3763621083788477</v>
      </c>
      <c r="Q29" s="348">
        <f t="shared" si="4"/>
        <v>-0.49772563537056841</v>
      </c>
      <c r="R29" s="348">
        <f t="shared" si="5"/>
        <v>-0.79659215072781953</v>
      </c>
      <c r="S29" s="348">
        <f t="shared" si="6"/>
        <v>-0.7903630275206539</v>
      </c>
      <c r="T29" s="348">
        <f t="shared" si="7"/>
        <v>-0.79171751454852102</v>
      </c>
      <c r="U29" s="348">
        <f t="shared" si="8"/>
        <v>-0.8018560388222945</v>
      </c>
    </row>
    <row r="30" spans="1:21" ht="20.399999999999999">
      <c r="A30" s="347" t="s">
        <v>39</v>
      </c>
      <c r="B30" s="346" t="s">
        <v>28</v>
      </c>
      <c r="C30" s="348">
        <v>31.2308998</v>
      </c>
      <c r="D30" s="348">
        <v>23.8094006</v>
      </c>
      <c r="E30" s="348">
        <v>18.823699999999999</v>
      </c>
      <c r="F30" s="348">
        <v>17.729700099999999</v>
      </c>
      <c r="G30" s="348">
        <v>16.344999300000001</v>
      </c>
      <c r="H30" s="348">
        <v>16.103799800000001</v>
      </c>
      <c r="I30" s="348">
        <v>15.9230003</v>
      </c>
      <c r="J30" s="348">
        <v>15.8028002</v>
      </c>
      <c r="L30" s="347" t="s">
        <v>39</v>
      </c>
      <c r="M30" s="346" t="s">
        <v>28</v>
      </c>
      <c r="N30" s="348">
        <f t="shared" si="1"/>
        <v>1.1916254102193808</v>
      </c>
      <c r="O30" s="348">
        <f t="shared" si="2"/>
        <v>0.85946589358107073</v>
      </c>
      <c r="P30" s="348">
        <f t="shared" si="3"/>
        <v>0.50536485865399694</v>
      </c>
      <c r="Q30" s="348">
        <f t="shared" si="4"/>
        <v>0.41873093261334315</v>
      </c>
      <c r="R30" s="348">
        <f t="shared" si="5"/>
        <v>0.4154525250387503</v>
      </c>
      <c r="S30" s="348">
        <f t="shared" si="6"/>
        <v>0.42535164339767939</v>
      </c>
      <c r="T30" s="348">
        <f t="shared" si="7"/>
        <v>0.43508793064848483</v>
      </c>
      <c r="U30" s="348">
        <f t="shared" si="8"/>
        <v>0.44418947584421431</v>
      </c>
    </row>
    <row r="31" spans="1:21" ht="14.4">
      <c r="A31" s="347" t="s">
        <v>23</v>
      </c>
      <c r="B31" s="346" t="s">
        <v>28</v>
      </c>
      <c r="C31" s="348">
        <v>25.4573994</v>
      </c>
      <c r="D31" s="348">
        <v>21.1147995</v>
      </c>
      <c r="E31" s="348">
        <v>17.982900600000001</v>
      </c>
      <c r="F31" s="348">
        <v>17.741599999999998</v>
      </c>
      <c r="G31" s="348">
        <v>15.6780005</v>
      </c>
      <c r="H31" s="348">
        <v>15.0254002</v>
      </c>
      <c r="I31" s="348">
        <v>14.510899500000001</v>
      </c>
      <c r="J31" s="348">
        <v>14.1012001</v>
      </c>
      <c r="L31" s="347" t="s">
        <v>23</v>
      </c>
      <c r="M31" s="346" t="s">
        <v>28</v>
      </c>
      <c r="N31" s="348">
        <f t="shared" si="1"/>
        <v>0.48636620174473738</v>
      </c>
      <c r="O31" s="348">
        <f t="shared" si="2"/>
        <v>0.4242975446320183</v>
      </c>
      <c r="P31" s="348">
        <f t="shared" si="3"/>
        <v>0.34022652130236058</v>
      </c>
      <c r="Q31" s="348">
        <f t="shared" si="4"/>
        <v>0.42110458373733067</v>
      </c>
      <c r="R31" s="348">
        <f t="shared" si="5"/>
        <v>0.27649169384099315</v>
      </c>
      <c r="S31" s="348">
        <f t="shared" si="6"/>
        <v>0.19967062929450527</v>
      </c>
      <c r="T31" s="348">
        <f t="shared" si="7"/>
        <v>0.13904186824357628</v>
      </c>
      <c r="U31" s="348">
        <f t="shared" si="8"/>
        <v>8.7569863261349648E-2</v>
      </c>
    </row>
    <row r="32" spans="1:21" ht="14.4">
      <c r="A32" s="347" t="s">
        <v>10</v>
      </c>
      <c r="B32" s="346" t="s">
        <v>28</v>
      </c>
      <c r="C32" s="348">
        <v>17.723800700000002</v>
      </c>
      <c r="D32" s="348">
        <v>17.474300400000001</v>
      </c>
      <c r="E32" s="348">
        <v>16.902700400000001</v>
      </c>
      <c r="F32" s="348">
        <v>15.228799800000001</v>
      </c>
      <c r="G32" s="348">
        <v>12.788900399999999</v>
      </c>
      <c r="H32" s="348">
        <v>12.381199799999999</v>
      </c>
      <c r="I32" s="348">
        <v>12.0014</v>
      </c>
      <c r="J32" s="348">
        <v>11.647600199999999</v>
      </c>
      <c r="L32" s="347" t="s">
        <v>10</v>
      </c>
      <c r="M32" s="346" t="s">
        <v>28</v>
      </c>
      <c r="N32" s="348">
        <f t="shared" si="1"/>
        <v>-0.45832788675355562</v>
      </c>
      <c r="O32" s="348">
        <f t="shared" si="2"/>
        <v>-0.1636299162071802</v>
      </c>
      <c r="P32" s="348">
        <f t="shared" si="3"/>
        <v>0.12806834774169248</v>
      </c>
      <c r="Q32" s="348">
        <f t="shared" si="4"/>
        <v>-8.0119041594503018E-2</v>
      </c>
      <c r="R32" s="348">
        <f t="shared" si="5"/>
        <v>-0.32541606267899192</v>
      </c>
      <c r="S32" s="348">
        <f t="shared" si="6"/>
        <v>-0.35369180496828406</v>
      </c>
      <c r="T32" s="348">
        <f t="shared" si="7"/>
        <v>-0.38707315526047342</v>
      </c>
      <c r="U32" s="348">
        <f t="shared" si="8"/>
        <v>-0.42665310003734513</v>
      </c>
    </row>
    <row r="33" spans="1:21" ht="14.4">
      <c r="A33" s="347" t="s">
        <v>26</v>
      </c>
      <c r="B33" s="346" t="s">
        <v>28</v>
      </c>
      <c r="C33" s="348">
        <v>11.6660995</v>
      </c>
      <c r="D33" s="348">
        <v>9.9522600000000008</v>
      </c>
      <c r="E33" s="348">
        <v>8.7278795000000002</v>
      </c>
      <c r="F33" s="348">
        <v>8.8407897999999996</v>
      </c>
      <c r="G33" s="348">
        <v>8.0096702999999998</v>
      </c>
      <c r="H33" s="348">
        <v>7.7871199000000004</v>
      </c>
      <c r="I33" s="348">
        <v>7.6014799999999996</v>
      </c>
      <c r="J33" s="348">
        <v>7.4512801</v>
      </c>
      <c r="L33" s="347" t="s">
        <v>26</v>
      </c>
      <c r="M33" s="346" t="s">
        <v>28</v>
      </c>
      <c r="N33" s="348">
        <f t="shared" si="1"/>
        <v>-1.1983035094257042</v>
      </c>
      <c r="O33" s="348">
        <f t="shared" si="2"/>
        <v>-1.378412282916698</v>
      </c>
      <c r="P33" s="348">
        <f t="shared" si="3"/>
        <v>-1.477518349362767</v>
      </c>
      <c r="Q33" s="348">
        <f t="shared" si="4"/>
        <v>-1.354323624535881</v>
      </c>
      <c r="R33" s="348">
        <f t="shared" si="5"/>
        <v>-1.3211086893843744</v>
      </c>
      <c r="S33" s="348">
        <f t="shared" si="6"/>
        <v>-1.315113351028768</v>
      </c>
      <c r="T33" s="348">
        <f t="shared" si="7"/>
        <v>-1.3095136714733431</v>
      </c>
      <c r="U33" s="348">
        <f t="shared" si="8"/>
        <v>-1.3061135845164464</v>
      </c>
    </row>
    <row r="34" spans="1:21" ht="20.399999999999999">
      <c r="A34" s="347" t="s">
        <v>40</v>
      </c>
      <c r="B34" s="346" t="s">
        <v>28</v>
      </c>
      <c r="C34" s="348">
        <v>23.000600800000001</v>
      </c>
      <c r="D34" s="348">
        <v>19.601800900000001</v>
      </c>
      <c r="E34" s="348">
        <v>16.950399399999998</v>
      </c>
      <c r="F34" s="348">
        <v>18.343000400000001</v>
      </c>
      <c r="G34" s="348">
        <v>15.992600400000001</v>
      </c>
      <c r="H34" s="348">
        <v>16.393899900000001</v>
      </c>
      <c r="I34" s="348">
        <v>16.933200800000002</v>
      </c>
      <c r="J34" s="348">
        <v>17.632299400000001</v>
      </c>
      <c r="L34" s="347" t="s">
        <v>40</v>
      </c>
      <c r="M34" s="346" t="s">
        <v>28</v>
      </c>
      <c r="N34" s="348">
        <f t="shared" si="1"/>
        <v>0.18625713168775579</v>
      </c>
      <c r="O34" s="348">
        <f t="shared" si="2"/>
        <v>0.1799537333256889</v>
      </c>
      <c r="P34" s="348">
        <f t="shared" si="3"/>
        <v>0.13743673400996931</v>
      </c>
      <c r="Q34" s="348">
        <f t="shared" si="4"/>
        <v>0.54106481327090705</v>
      </c>
      <c r="R34" s="348">
        <f t="shared" si="5"/>
        <v>0.34203463574543336</v>
      </c>
      <c r="S34" s="348">
        <f t="shared" si="6"/>
        <v>0.48606205608647507</v>
      </c>
      <c r="T34" s="348">
        <f t="shared" si="7"/>
        <v>0.64687584286018429</v>
      </c>
      <c r="U34" s="348">
        <f t="shared" si="8"/>
        <v>0.8276140512921476</v>
      </c>
    </row>
    <row r="35" spans="1:21" ht="20.399999999999999">
      <c r="A35" s="347" t="s">
        <v>42</v>
      </c>
      <c r="B35" s="346" t="s">
        <v>28</v>
      </c>
      <c r="C35" s="348">
        <v>19.8376999</v>
      </c>
      <c r="D35" s="348">
        <v>17.106599800000001</v>
      </c>
      <c r="E35" s="348">
        <v>14.6651001</v>
      </c>
      <c r="F35" s="348">
        <v>12.7516003</v>
      </c>
      <c r="G35" s="348">
        <v>11.498800299999999</v>
      </c>
      <c r="H35" s="348">
        <v>11.2596998</v>
      </c>
      <c r="I35" s="348">
        <v>11.054900200000001</v>
      </c>
      <c r="J35" s="348">
        <v>10.882599799999999</v>
      </c>
      <c r="L35" s="347" t="s">
        <v>42</v>
      </c>
      <c r="M35" s="346" t="s">
        <v>28</v>
      </c>
      <c r="N35" s="348">
        <f t="shared" si="1"/>
        <v>-0.20010553059208708</v>
      </c>
      <c r="O35" s="348">
        <f t="shared" si="2"/>
        <v>-0.22301223554549546</v>
      </c>
      <c r="P35" s="348">
        <f t="shared" si="3"/>
        <v>-0.31141054960233966</v>
      </c>
      <c r="Q35" s="348">
        <f t="shared" si="4"/>
        <v>-0.57424146090193839</v>
      </c>
      <c r="R35" s="348">
        <f t="shared" si="5"/>
        <v>-0.59419223172803537</v>
      </c>
      <c r="S35" s="348">
        <f t="shared" si="6"/>
        <v>-0.58839261282903377</v>
      </c>
      <c r="T35" s="348">
        <f t="shared" si="7"/>
        <v>-0.58550625497759956</v>
      </c>
      <c r="U35" s="348">
        <f t="shared" si="8"/>
        <v>-0.58698110323488639</v>
      </c>
    </row>
    <row r="36" spans="1:21" ht="20.399999999999999">
      <c r="A36" s="347" t="s">
        <v>43</v>
      </c>
      <c r="B36" s="346" t="s">
        <v>28</v>
      </c>
      <c r="C36" s="348">
        <v>16.394199400000002</v>
      </c>
      <c r="D36" s="348">
        <v>15.438300099999999</v>
      </c>
      <c r="E36" s="348">
        <v>14.660200100000001</v>
      </c>
      <c r="F36" s="348">
        <v>13.624199900000001</v>
      </c>
      <c r="G36" s="348">
        <v>11.6875</v>
      </c>
      <c r="H36" s="348">
        <v>11.294300099999999</v>
      </c>
      <c r="I36" s="348">
        <v>10.937999700000001</v>
      </c>
      <c r="J36" s="348">
        <v>10.615799900000001</v>
      </c>
      <c r="L36" s="347" t="s">
        <v>43</v>
      </c>
      <c r="M36" s="346" t="s">
        <v>28</v>
      </c>
      <c r="N36" s="348">
        <f t="shared" si="1"/>
        <v>-0.62074470418806327</v>
      </c>
      <c r="O36" s="348">
        <f t="shared" si="2"/>
        <v>-0.49243661379621334</v>
      </c>
      <c r="P36" s="348">
        <f t="shared" si="3"/>
        <v>-0.31237294069470112</v>
      </c>
      <c r="Q36" s="348">
        <f t="shared" si="4"/>
        <v>-0.40018562670743746</v>
      </c>
      <c r="R36" s="348">
        <f t="shared" si="5"/>
        <v>-0.55487901683354468</v>
      </c>
      <c r="S36" s="348">
        <f t="shared" si="6"/>
        <v>-0.5811516691266494</v>
      </c>
      <c r="T36" s="348">
        <f t="shared" si="7"/>
        <v>-0.61001437275372783</v>
      </c>
      <c r="U36" s="348">
        <f t="shared" si="8"/>
        <v>-0.64289675402448521</v>
      </c>
    </row>
    <row r="37" spans="1:21">
      <c r="C37" s="294">
        <f>AVERAGE(C7:C36)</f>
        <v>21.475834286666664</v>
      </c>
      <c r="D37" s="294">
        <f t="shared" ref="D37:J37" si="9">AVERAGE(D7:D36)</f>
        <v>18.487511386666672</v>
      </c>
      <c r="E37" s="294">
        <f t="shared" si="9"/>
        <v>16.250642303333333</v>
      </c>
      <c r="F37" s="294">
        <f t="shared" si="9"/>
        <v>15.630463116666668</v>
      </c>
      <c r="G37" s="294">
        <f t="shared" si="9"/>
        <v>14.350866613333331</v>
      </c>
      <c r="H37" s="294">
        <f t="shared" si="9"/>
        <v>14.07128925</v>
      </c>
      <c r="I37" s="294">
        <f t="shared" si="9"/>
        <v>13.847688066666668</v>
      </c>
      <c r="J37" s="294">
        <f t="shared" si="9"/>
        <v>13.683363046666667</v>
      </c>
    </row>
    <row r="38" spans="1:21">
      <c r="C38" s="12">
        <f>STDEV(C7:C36)</f>
        <v>8.1863523802647062</v>
      </c>
      <c r="D38" s="12">
        <f t="shared" ref="D38:J38" si="10">STDEV(D7:D36)</f>
        <v>6.1920888927413049</v>
      </c>
      <c r="E38" s="12">
        <f t="shared" si="10"/>
        <v>5.0914851964970822</v>
      </c>
      <c r="F38" s="12">
        <f t="shared" si="10"/>
        <v>5.0133315211077791</v>
      </c>
      <c r="G38" s="12">
        <f t="shared" si="10"/>
        <v>4.7999050829710876</v>
      </c>
      <c r="H38" s="12">
        <f t="shared" si="10"/>
        <v>4.778424114608911</v>
      </c>
      <c r="I38" s="12">
        <f t="shared" si="10"/>
        <v>4.7698685418373801</v>
      </c>
      <c r="J38" s="12">
        <f t="shared" si="10"/>
        <v>4.7714708893208</v>
      </c>
    </row>
  </sheetData>
  <mergeCells count="16">
    <mergeCell ref="A5:B5"/>
    <mergeCell ref="A1:J1"/>
    <mergeCell ref="L2:M2"/>
    <mergeCell ref="N2:U2"/>
    <mergeCell ref="L3:M3"/>
    <mergeCell ref="N3:U3"/>
    <mergeCell ref="L4:M4"/>
    <mergeCell ref="N4:U4"/>
    <mergeCell ref="L5:M5"/>
    <mergeCell ref="L1:U1"/>
    <mergeCell ref="A2:B2"/>
    <mergeCell ref="C2:J2"/>
    <mergeCell ref="A3:B3"/>
    <mergeCell ref="C3:J3"/>
    <mergeCell ref="A4:B4"/>
    <mergeCell ref="C4:J4"/>
  </mergeCells>
  <hyperlinks>
    <hyperlink ref="A1" r:id="rId1" display="http://stats.oecd.org/OECDStat_Metadata/ShowMetadata.ashx?Dataset=EXP_PM2_5_FUA&amp;ShowOnWeb=true&amp;Lang=en"/>
    <hyperlink ref="A17" r:id="rId2" display="http://stats.oecd.org/OECDStat_Metadata/ShowMetadata.ashx?Dataset=EXP_PM2_5_FUA&amp;Coords=[COU].[DEU]&amp;ShowOnWeb=true&amp;Lang=en"/>
    <hyperlink ref="L17" r:id="rId3" display="http://stats.oecd.org/OECDStat_Metadata/ShowMetadata.ashx?Dataset=EXP_PM2_5_FUA&amp;Coords=[COU].[DEU]&amp;ShowOnWeb=true&amp;Lang=en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zoomScale="29" zoomScaleNormal="29" workbookViewId="0"/>
  </sheetViews>
  <sheetFormatPr defaultRowHeight="13.8"/>
  <cols>
    <col min="1" max="1" width="9" style="12"/>
    <col min="2" max="17" width="9.125" style="12" bestFit="1" customWidth="1"/>
    <col min="18" max="19" width="9" style="12"/>
    <col min="20" max="35" width="15.25" style="12" bestFit="1" customWidth="1"/>
    <col min="36" max="16384" width="9" style="12"/>
  </cols>
  <sheetData>
    <row r="1" spans="1:35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T1" s="232" t="s">
        <v>163</v>
      </c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</row>
    <row r="2" spans="1:35">
      <c r="A2" s="331" t="s">
        <v>145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S2" s="331" t="s">
        <v>145</v>
      </c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31"/>
    </row>
    <row r="3" spans="1:35">
      <c r="A3" s="331" t="s">
        <v>144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S3" s="331" t="s">
        <v>144</v>
      </c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</row>
    <row r="4" spans="1:35">
      <c r="A4" s="331" t="s">
        <v>75</v>
      </c>
      <c r="B4" s="331" t="s">
        <v>52</v>
      </c>
      <c r="C4" s="331" t="s">
        <v>53</v>
      </c>
      <c r="D4" s="331" t="s">
        <v>54</v>
      </c>
      <c r="E4" s="331" t="s">
        <v>55</v>
      </c>
      <c r="F4" s="331" t="s">
        <v>56</v>
      </c>
      <c r="G4" s="331" t="s">
        <v>57</v>
      </c>
      <c r="H4" s="331" t="s">
        <v>58</v>
      </c>
      <c r="I4" s="331" t="s">
        <v>59</v>
      </c>
      <c r="J4" s="331" t="s">
        <v>60</v>
      </c>
      <c r="K4" s="331" t="s">
        <v>61</v>
      </c>
      <c r="L4" s="331" t="s">
        <v>62</v>
      </c>
      <c r="M4" s="331" t="s">
        <v>63</v>
      </c>
      <c r="N4" s="331" t="s">
        <v>64</v>
      </c>
      <c r="O4" s="331" t="s">
        <v>65</v>
      </c>
      <c r="P4" s="331" t="s">
        <v>66</v>
      </c>
      <c r="Q4" s="331" t="s">
        <v>73</v>
      </c>
      <c r="S4" s="331" t="s">
        <v>75</v>
      </c>
      <c r="T4" s="331" t="s">
        <v>52</v>
      </c>
      <c r="U4" s="331" t="s">
        <v>53</v>
      </c>
      <c r="V4" s="331" t="s">
        <v>54</v>
      </c>
      <c r="W4" s="331" t="s">
        <v>55</v>
      </c>
      <c r="X4" s="331" t="s">
        <v>56</v>
      </c>
      <c r="Y4" s="331" t="s">
        <v>57</v>
      </c>
      <c r="Z4" s="331" t="s">
        <v>58</v>
      </c>
      <c r="AA4" s="331" t="s">
        <v>59</v>
      </c>
      <c r="AB4" s="331" t="s">
        <v>60</v>
      </c>
      <c r="AC4" s="331" t="s">
        <v>61</v>
      </c>
      <c r="AD4" s="331" t="s">
        <v>62</v>
      </c>
      <c r="AE4" s="331" t="s">
        <v>63</v>
      </c>
      <c r="AF4" s="331" t="s">
        <v>64</v>
      </c>
      <c r="AG4" s="331" t="s">
        <v>65</v>
      </c>
      <c r="AH4" s="331" t="s">
        <v>66</v>
      </c>
      <c r="AI4" s="331" t="s">
        <v>73</v>
      </c>
    </row>
    <row r="5" spans="1:35">
      <c r="A5" s="331" t="s">
        <v>4</v>
      </c>
      <c r="B5" s="331">
        <v>2394.4</v>
      </c>
      <c r="C5" s="331">
        <v>3692.6</v>
      </c>
      <c r="D5" s="331">
        <v>1836.9</v>
      </c>
      <c r="E5" s="331">
        <v>3356.9</v>
      </c>
      <c r="F5" s="331">
        <v>2221.3000000000002</v>
      </c>
      <c r="G5" s="331">
        <v>5213.6000000000004</v>
      </c>
      <c r="H5" s="331">
        <v>2805.1</v>
      </c>
      <c r="I5" s="331">
        <v>2626.5</v>
      </c>
      <c r="J5" s="331">
        <v>3737.6</v>
      </c>
      <c r="K5" s="331">
        <v>2232.4</v>
      </c>
      <c r="L5" s="331">
        <v>2548.6999999999998</v>
      </c>
      <c r="M5" s="331">
        <v>2763.2</v>
      </c>
      <c r="N5" s="331">
        <v>2313.6999999999998</v>
      </c>
      <c r="O5" s="331">
        <v>2516.8000000000002</v>
      </c>
      <c r="P5" s="331">
        <v>1904.8</v>
      </c>
      <c r="Q5" s="331">
        <v>2299.3000000000002</v>
      </c>
      <c r="S5" s="331" t="s">
        <v>4</v>
      </c>
      <c r="T5" s="331">
        <f>(B5-B$33)/B$34</f>
        <v>-0.15625920125495957</v>
      </c>
      <c r="U5" s="331">
        <f t="shared" ref="U5:AI5" si="0">(C5-C$33)/C$34</f>
        <v>0.10648657145674532</v>
      </c>
      <c r="V5" s="331">
        <f t="shared" si="0"/>
        <v>-0.62037318932177776</v>
      </c>
      <c r="W5" s="331">
        <f t="shared" si="0"/>
        <v>2.2137452035194259E-2</v>
      </c>
      <c r="X5" s="331">
        <f t="shared" si="0"/>
        <v>-0.7926452410572693</v>
      </c>
      <c r="Y5" s="331">
        <f t="shared" si="0"/>
        <v>0.12224014003882834</v>
      </c>
      <c r="Z5" s="331">
        <f t="shared" si="0"/>
        <v>-0.29381416329775939</v>
      </c>
      <c r="AA5" s="331">
        <f t="shared" si="0"/>
        <v>-0.40334768465403725</v>
      </c>
      <c r="AB5" s="331">
        <f t="shared" si="0"/>
        <v>-0.21312823432577696</v>
      </c>
      <c r="AC5" s="331">
        <f t="shared" si="0"/>
        <v>-0.53443628110648078</v>
      </c>
      <c r="AD5" s="331">
        <f t="shared" si="0"/>
        <v>-0.43568110680042893</v>
      </c>
      <c r="AE5" s="331">
        <f t="shared" si="0"/>
        <v>-0.30880356153844213</v>
      </c>
      <c r="AF5" s="331">
        <f t="shared" si="0"/>
        <v>-0.4904703764262468</v>
      </c>
      <c r="AG5" s="331">
        <f t="shared" si="0"/>
        <v>-0.53854840648356983</v>
      </c>
      <c r="AH5" s="331">
        <f t="shared" si="0"/>
        <v>-0.80284325549441149</v>
      </c>
      <c r="AI5" s="331">
        <f t="shared" si="0"/>
        <v>-0.5822192610750655</v>
      </c>
    </row>
    <row r="6" spans="1:35">
      <c r="A6" s="331" t="s">
        <v>5</v>
      </c>
      <c r="B6" s="331">
        <v>227.5</v>
      </c>
      <c r="C6" s="331">
        <v>174.9</v>
      </c>
      <c r="D6" s="331">
        <v>33</v>
      </c>
      <c r="E6" s="331">
        <v>192.1</v>
      </c>
      <c r="F6" s="332" t="s">
        <v>69</v>
      </c>
      <c r="G6" s="331">
        <v>1837.5</v>
      </c>
      <c r="H6" s="331">
        <v>2695</v>
      </c>
      <c r="I6" s="331">
        <v>2187.5</v>
      </c>
      <c r="J6" s="331">
        <v>3060.1</v>
      </c>
      <c r="K6" s="331">
        <v>3170.9</v>
      </c>
      <c r="L6" s="331">
        <v>3867.9</v>
      </c>
      <c r="M6" s="331">
        <v>3523.7</v>
      </c>
      <c r="N6" s="331">
        <v>3315.2</v>
      </c>
      <c r="O6" s="331">
        <v>3973.6</v>
      </c>
      <c r="P6" s="331">
        <v>5173</v>
      </c>
      <c r="Q6" s="331">
        <v>3567.4</v>
      </c>
      <c r="S6" s="331" t="s">
        <v>5</v>
      </c>
      <c r="T6" s="331">
        <f t="shared" ref="T6:T32" si="1">(B6-B$33)/B$34</f>
        <v>-1.3290092284168802</v>
      </c>
      <c r="U6" s="331">
        <f t="shared" ref="U6:U32" si="2">(C6-C$33)/C$34</f>
        <v>-1.6485549926011607</v>
      </c>
      <c r="V6" s="331">
        <f t="shared" ref="V6:V32" si="3">(D6-D$33)/D$34</f>
        <v>-1.4114704972953251</v>
      </c>
      <c r="W6" s="331">
        <f t="shared" ref="W6:W32" si="4">(E6-E$33)/E$34</f>
        <v>-1.7056210732664892</v>
      </c>
      <c r="X6" s="331" t="e">
        <f t="shared" ref="X6:X32" si="5">(F6-F$33)/F$34</f>
        <v>#VALUE!</v>
      </c>
      <c r="Y6" s="331">
        <f t="shared" ref="Y6:Y32" si="6">(G6-G$33)/G$34</f>
        <v>-1.0640382005016895</v>
      </c>
      <c r="Z6" s="331">
        <f t="shared" ref="Z6:Z32" si="7">(H6-H$33)/H$34</f>
        <v>-0.35947617932458653</v>
      </c>
      <c r="AA6" s="331">
        <f t="shared" ref="AA6:AA32" si="8">(I6-I$33)/I$34</f>
        <v>-0.62706051020848963</v>
      </c>
      <c r="AB6" s="331">
        <f t="shared" ref="AB6:AB32" si="9">(J6-J$33)/J$34</f>
        <v>-0.61964394028217784</v>
      </c>
      <c r="AC6" s="331">
        <f t="shared" ref="AC6:AC32" si="10">(K6-K$33)/K$34</f>
        <v>-8.0758456912428292E-2</v>
      </c>
      <c r="AD6" s="331">
        <f t="shared" ref="AD6:AD32" si="11">(L6-L$33)/L$34</f>
        <v>0.37975580751120447</v>
      </c>
      <c r="AE6" s="331">
        <f t="shared" ref="AE6:AE32" si="12">(M6-M$33)/M$34</f>
        <v>7.418453389118386E-2</v>
      </c>
      <c r="AF6" s="331">
        <f t="shared" ref="AF6:AF32" si="13">(N6-N$33)/N$34</f>
        <v>0.15264839939934111</v>
      </c>
      <c r="AG6" s="331">
        <f t="shared" ref="AG6:AG32" si="14">(O6-O$33)/O$34</f>
        <v>0.25590649607608373</v>
      </c>
      <c r="AH6" s="331">
        <f t="shared" ref="AH6:AH32" si="15">(P6-P$33)/P$34</f>
        <v>0.89818634084931526</v>
      </c>
      <c r="AI6" s="331">
        <f t="shared" ref="AI6:AI32" si="16">(Q6-Q$33)/Q$34</f>
        <v>0.28245420212221789</v>
      </c>
    </row>
    <row r="7" spans="1:35">
      <c r="A7" s="331" t="s">
        <v>6</v>
      </c>
      <c r="B7" s="331">
        <v>5036.2</v>
      </c>
      <c r="C7" s="331">
        <v>4773.6000000000004</v>
      </c>
      <c r="D7" s="331">
        <v>4629.2</v>
      </c>
      <c r="E7" s="331">
        <v>3107.9</v>
      </c>
      <c r="F7" s="331">
        <v>4181.8</v>
      </c>
      <c r="G7" s="331">
        <v>7257.8</v>
      </c>
      <c r="H7" s="331">
        <v>4788.8</v>
      </c>
      <c r="I7" s="331">
        <v>5662.1</v>
      </c>
      <c r="J7" s="331">
        <v>5714.4</v>
      </c>
      <c r="K7" s="331">
        <v>4652.2</v>
      </c>
      <c r="L7" s="331">
        <v>4190.6000000000004</v>
      </c>
      <c r="M7" s="331">
        <v>4274.5</v>
      </c>
      <c r="N7" s="331">
        <v>3907.5</v>
      </c>
      <c r="O7" s="331">
        <v>4281.8</v>
      </c>
      <c r="P7" s="331">
        <v>4471.3999999999996</v>
      </c>
      <c r="Q7" s="331">
        <v>3848.2</v>
      </c>
      <c r="S7" s="331" t="s">
        <v>6</v>
      </c>
      <c r="T7" s="331">
        <f t="shared" si="1"/>
        <v>1.2735119103590335</v>
      </c>
      <c r="U7" s="331">
        <f t="shared" si="2"/>
        <v>0.64581622740995259</v>
      </c>
      <c r="V7" s="331">
        <f t="shared" si="3"/>
        <v>0.6041852745922619</v>
      </c>
      <c r="W7" s="331">
        <f t="shared" si="4"/>
        <v>-0.11379905984553096</v>
      </c>
      <c r="X7" s="331">
        <f t="shared" si="5"/>
        <v>0.3084103993699791</v>
      </c>
      <c r="Y7" s="331">
        <f t="shared" si="6"/>
        <v>0.84052164346968827</v>
      </c>
      <c r="Z7" s="331">
        <f t="shared" si="7"/>
        <v>0.88923525716016194</v>
      </c>
      <c r="AA7" s="331">
        <f t="shared" si="8"/>
        <v>1.1435831883598486</v>
      </c>
      <c r="AB7" s="331">
        <f t="shared" si="9"/>
        <v>0.9729975922935783</v>
      </c>
      <c r="AC7" s="331">
        <f t="shared" si="10"/>
        <v>0.63531289202593066</v>
      </c>
      <c r="AD7" s="331">
        <f t="shared" si="11"/>
        <v>0.57922631406696878</v>
      </c>
      <c r="AE7" s="331">
        <f t="shared" si="12"/>
        <v>0.45228770555267406</v>
      </c>
      <c r="AF7" s="331">
        <f t="shared" si="13"/>
        <v>0.53299712722909232</v>
      </c>
      <c r="AG7" s="331">
        <f t="shared" si="14"/>
        <v>0.42398104369338568</v>
      </c>
      <c r="AH7" s="331">
        <f t="shared" si="15"/>
        <v>0.53301824685422339</v>
      </c>
      <c r="AI7" s="331">
        <f t="shared" si="16"/>
        <v>0.47392199525035994</v>
      </c>
    </row>
    <row r="8" spans="1:35">
      <c r="A8" s="331" t="s">
        <v>7</v>
      </c>
      <c r="B8" s="331">
        <v>1685.8</v>
      </c>
      <c r="C8" s="331">
        <v>2581.6</v>
      </c>
      <c r="D8" s="332" t="s">
        <v>69</v>
      </c>
      <c r="E8" s="331">
        <v>1635.2</v>
      </c>
      <c r="F8" s="331">
        <v>2603.5</v>
      </c>
      <c r="G8" s="331">
        <v>3336.6</v>
      </c>
      <c r="H8" s="331">
        <v>2094.1999999999998</v>
      </c>
      <c r="I8" s="331">
        <v>1519.4</v>
      </c>
      <c r="J8" s="331">
        <v>3428.3</v>
      </c>
      <c r="K8" s="331">
        <v>2255.6</v>
      </c>
      <c r="L8" s="331">
        <v>2791.7</v>
      </c>
      <c r="M8" s="331">
        <v>2437.6</v>
      </c>
      <c r="N8" s="331">
        <v>1995.9</v>
      </c>
      <c r="O8" s="331">
        <v>2945.4</v>
      </c>
      <c r="P8" s="331">
        <v>2631.5</v>
      </c>
      <c r="Q8" s="331">
        <v>2750.1</v>
      </c>
      <c r="S8" s="331" t="s">
        <v>7</v>
      </c>
      <c r="T8" s="331">
        <f t="shared" si="1"/>
        <v>-0.53976128683663716</v>
      </c>
      <c r="U8" s="331">
        <f t="shared" si="2"/>
        <v>-0.44781060501320202</v>
      </c>
      <c r="V8" s="331" t="e">
        <f t="shared" si="3"/>
        <v>#VALUE!</v>
      </c>
      <c r="W8" s="331">
        <f t="shared" si="4"/>
        <v>-0.91778982710153101</v>
      </c>
      <c r="X8" s="331">
        <f t="shared" si="5"/>
        <v>-0.57799414910557634</v>
      </c>
      <c r="Y8" s="331">
        <f t="shared" si="6"/>
        <v>-0.53729140381193219</v>
      </c>
      <c r="Z8" s="331">
        <f t="shared" si="7"/>
        <v>-0.71778443753455745</v>
      </c>
      <c r="AA8" s="331">
        <f t="shared" si="8"/>
        <v>-0.9675218741103796</v>
      </c>
      <c r="AB8" s="331">
        <f t="shared" si="9"/>
        <v>-0.39871540458749605</v>
      </c>
      <c r="AC8" s="331">
        <f t="shared" si="10"/>
        <v>-0.52322122993833808</v>
      </c>
      <c r="AD8" s="331">
        <f t="shared" si="11"/>
        <v>-0.28547555026788884</v>
      </c>
      <c r="AE8" s="331">
        <f t="shared" si="12"/>
        <v>-0.47277584802349959</v>
      </c>
      <c r="AF8" s="331">
        <f t="shared" si="13"/>
        <v>-0.69454740783650304</v>
      </c>
      <c r="AG8" s="331">
        <f t="shared" si="14"/>
        <v>-0.30481462611765314</v>
      </c>
      <c r="AH8" s="331">
        <f t="shared" si="15"/>
        <v>-0.42461113761209512</v>
      </c>
      <c r="AI8" s="331">
        <f t="shared" si="16"/>
        <v>-0.2748343567226208</v>
      </c>
    </row>
    <row r="9" spans="1:35">
      <c r="A9" s="331" t="s">
        <v>8</v>
      </c>
      <c r="B9" s="331">
        <v>2929.6</v>
      </c>
      <c r="C9" s="331">
        <v>3554.3</v>
      </c>
      <c r="D9" s="331">
        <v>2822.2</v>
      </c>
      <c r="E9" s="331">
        <v>3399.4</v>
      </c>
      <c r="F9" s="331">
        <v>3336</v>
      </c>
      <c r="G9" s="331">
        <v>5992.9</v>
      </c>
      <c r="H9" s="331">
        <v>3140.4</v>
      </c>
      <c r="I9" s="331">
        <v>3393.5</v>
      </c>
      <c r="J9" s="331">
        <v>4467.7</v>
      </c>
      <c r="K9" s="331">
        <v>3259.2</v>
      </c>
      <c r="L9" s="331">
        <v>3503.6</v>
      </c>
      <c r="M9" s="331">
        <v>3152.7</v>
      </c>
      <c r="N9" s="331">
        <v>3456.5</v>
      </c>
      <c r="O9" s="331">
        <v>3308.8</v>
      </c>
      <c r="P9" s="331">
        <v>3027.4</v>
      </c>
      <c r="Q9" s="331">
        <v>3148.6</v>
      </c>
      <c r="S9" s="331" t="s">
        <v>8</v>
      </c>
      <c r="T9" s="331">
        <f t="shared" si="1"/>
        <v>0.13339690402772986</v>
      </c>
      <c r="U9" s="331">
        <f t="shared" si="2"/>
        <v>3.7486301874572893E-2</v>
      </c>
      <c r="V9" s="331">
        <f t="shared" si="3"/>
        <v>-0.18827153316215911</v>
      </c>
      <c r="W9" s="331">
        <f t="shared" si="4"/>
        <v>4.5339467115237717E-2</v>
      </c>
      <c r="X9" s="331">
        <f t="shared" si="5"/>
        <v>-0.16660763718873906</v>
      </c>
      <c r="Y9" s="331">
        <f t="shared" si="6"/>
        <v>0.39606695523483104</v>
      </c>
      <c r="Z9" s="331">
        <f t="shared" si="7"/>
        <v>-9.3846188967194696E-2</v>
      </c>
      <c r="AA9" s="331">
        <f t="shared" si="8"/>
        <v>-1.2487235450700037E-2</v>
      </c>
      <c r="AB9" s="331">
        <f t="shared" si="9"/>
        <v>0.22494869101557838</v>
      </c>
      <c r="AC9" s="331">
        <f t="shared" si="10"/>
        <v>-3.8073585440574577E-2</v>
      </c>
      <c r="AD9" s="331">
        <f t="shared" si="11"/>
        <v>0.15457109868484897</v>
      </c>
      <c r="AE9" s="331">
        <f t="shared" si="12"/>
        <v>-0.11265121023030365</v>
      </c>
      <c r="AF9" s="331">
        <f t="shared" si="13"/>
        <v>0.2433849775562614</v>
      </c>
      <c r="AG9" s="331">
        <f t="shared" si="14"/>
        <v>-0.10663717444949124</v>
      </c>
      <c r="AH9" s="331">
        <f t="shared" si="15"/>
        <v>-0.21855348594069143</v>
      </c>
      <c r="AI9" s="331">
        <f t="shared" si="16"/>
        <v>-3.1110107056525503E-3</v>
      </c>
    </row>
    <row r="10" spans="1:35">
      <c r="A10" s="331" t="s">
        <v>9</v>
      </c>
      <c r="B10" s="332" t="s">
        <v>69</v>
      </c>
      <c r="C10" s="332" t="s">
        <v>69</v>
      </c>
      <c r="D10" s="332" t="s">
        <v>69</v>
      </c>
      <c r="E10" s="331">
        <v>4255</v>
      </c>
      <c r="F10" s="331">
        <v>4326</v>
      </c>
      <c r="G10" s="331">
        <v>2524</v>
      </c>
      <c r="H10" s="331">
        <v>1299</v>
      </c>
      <c r="I10" s="331">
        <v>1321</v>
      </c>
      <c r="J10" s="331">
        <v>4331</v>
      </c>
      <c r="K10" s="331">
        <v>2308</v>
      </c>
      <c r="L10" s="331">
        <v>1381</v>
      </c>
      <c r="M10" s="331">
        <v>1668.5</v>
      </c>
      <c r="N10" s="331">
        <v>5466.8</v>
      </c>
      <c r="O10" s="331">
        <v>2401.6</v>
      </c>
      <c r="P10" s="331">
        <v>1513.8</v>
      </c>
      <c r="Q10" s="331">
        <v>2447.9</v>
      </c>
      <c r="S10" s="331" t="s">
        <v>9</v>
      </c>
      <c r="T10" s="331" t="e">
        <f t="shared" si="1"/>
        <v>#VALUE!</v>
      </c>
      <c r="U10" s="331" t="e">
        <f t="shared" si="2"/>
        <v>#VALUE!</v>
      </c>
      <c r="V10" s="331" t="e">
        <f t="shared" si="3"/>
        <v>#VALUE!</v>
      </c>
      <c r="W10" s="331">
        <f t="shared" si="4"/>
        <v>0.51243697540900668</v>
      </c>
      <c r="X10" s="331">
        <f t="shared" si="5"/>
        <v>0.38939597618691812</v>
      </c>
      <c r="Y10" s="331">
        <f t="shared" si="6"/>
        <v>-0.82281901837406735</v>
      </c>
      <c r="Z10" s="331">
        <f t="shared" si="7"/>
        <v>-1.1920299883477543</v>
      </c>
      <c r="AA10" s="331">
        <f t="shared" si="8"/>
        <v>-1.0686258025614124</v>
      </c>
      <c r="AB10" s="331">
        <f t="shared" si="9"/>
        <v>0.14292552200563016</v>
      </c>
      <c r="AC10" s="331">
        <f t="shared" si="10"/>
        <v>-0.49789068333442932</v>
      </c>
      <c r="AD10" s="331">
        <f t="shared" si="11"/>
        <v>-1.1574713469775773</v>
      </c>
      <c r="AE10" s="331">
        <f t="shared" si="12"/>
        <v>-0.86009490679394707</v>
      </c>
      <c r="AF10" s="331">
        <f t="shared" si="13"/>
        <v>1.5343102646677735</v>
      </c>
      <c r="AG10" s="331">
        <f t="shared" si="14"/>
        <v>-0.60137185841579965</v>
      </c>
      <c r="AH10" s="331">
        <f t="shared" si="15"/>
        <v>-1.00635055987309</v>
      </c>
      <c r="AI10" s="331">
        <f t="shared" si="16"/>
        <v>-0.48089406855782224</v>
      </c>
    </row>
    <row r="11" spans="1:35">
      <c r="A11" s="331" t="s">
        <v>32</v>
      </c>
      <c r="B11" s="332" t="s">
        <v>69</v>
      </c>
      <c r="C11" s="332" t="s">
        <v>69</v>
      </c>
      <c r="D11" s="332" t="s">
        <v>69</v>
      </c>
      <c r="E11" s="332" t="s">
        <v>69</v>
      </c>
      <c r="F11" s="331">
        <v>658</v>
      </c>
      <c r="G11" s="331">
        <v>1346</v>
      </c>
      <c r="H11" s="331">
        <v>353</v>
      </c>
      <c r="I11" s="331">
        <v>408.6</v>
      </c>
      <c r="J11" s="331">
        <v>922.4</v>
      </c>
      <c r="K11" s="331">
        <v>641</v>
      </c>
      <c r="L11" s="331">
        <v>956</v>
      </c>
      <c r="M11" s="331">
        <v>1196.0999999999999</v>
      </c>
      <c r="N11" s="331">
        <v>708.7</v>
      </c>
      <c r="O11" s="331">
        <v>1027</v>
      </c>
      <c r="P11" s="331">
        <v>675.5</v>
      </c>
      <c r="Q11" s="331">
        <v>1386.3</v>
      </c>
      <c r="S11" s="331" t="s">
        <v>32</v>
      </c>
      <c r="T11" s="331" t="e">
        <f t="shared" si="1"/>
        <v>#VALUE!</v>
      </c>
      <c r="U11" s="331" t="e">
        <f t="shared" si="2"/>
        <v>#VALUE!</v>
      </c>
      <c r="V11" s="331" t="e">
        <f t="shared" si="3"/>
        <v>#VALUE!</v>
      </c>
      <c r="W11" s="331" t="e">
        <f t="shared" si="4"/>
        <v>#VALUE!</v>
      </c>
      <c r="X11" s="331">
        <f t="shared" si="5"/>
        <v>-1.6706254923604662</v>
      </c>
      <c r="Y11" s="331">
        <f t="shared" si="6"/>
        <v>-1.2367391881429515</v>
      </c>
      <c r="Z11" s="331">
        <f t="shared" si="7"/>
        <v>-1.756210434863454</v>
      </c>
      <c r="AA11" s="331">
        <f t="shared" si="8"/>
        <v>-1.5335815702969076</v>
      </c>
      <c r="AB11" s="331">
        <f t="shared" si="9"/>
        <v>-1.9023134969212894</v>
      </c>
      <c r="AC11" s="331">
        <f t="shared" si="10"/>
        <v>-1.3037307823557245</v>
      </c>
      <c r="AD11" s="331">
        <f t="shared" si="11"/>
        <v>-1.420176538443954</v>
      </c>
      <c r="AE11" s="331">
        <f t="shared" si="12"/>
        <v>-1.0979957303060515</v>
      </c>
      <c r="AF11" s="331">
        <f t="shared" si="13"/>
        <v>-1.5211300221577178</v>
      </c>
      <c r="AG11" s="331">
        <f t="shared" si="14"/>
        <v>-1.3509996103779769</v>
      </c>
      <c r="AH11" s="331">
        <f t="shared" si="15"/>
        <v>-1.4426681385448192</v>
      </c>
      <c r="AI11" s="331">
        <f t="shared" si="16"/>
        <v>-1.2047623348855852</v>
      </c>
    </row>
    <row r="12" spans="1:35">
      <c r="A12" s="331" t="s">
        <v>30</v>
      </c>
      <c r="B12" s="332" t="s">
        <v>69</v>
      </c>
      <c r="C12" s="332" t="s">
        <v>69</v>
      </c>
      <c r="D12" s="332" t="s">
        <v>69</v>
      </c>
      <c r="E12" s="332" t="s">
        <v>69</v>
      </c>
      <c r="F12" s="332" t="s">
        <v>69</v>
      </c>
      <c r="G12" s="332" t="s">
        <v>69</v>
      </c>
      <c r="H12" s="332" t="s">
        <v>69</v>
      </c>
      <c r="I12" s="332" t="s">
        <v>69</v>
      </c>
      <c r="J12" s="332" t="s">
        <v>69</v>
      </c>
      <c r="K12" s="332" t="s">
        <v>69</v>
      </c>
      <c r="L12" s="332" t="s">
        <v>69</v>
      </c>
      <c r="M12" s="332" t="s">
        <v>69</v>
      </c>
      <c r="N12" s="332" t="s">
        <v>69</v>
      </c>
      <c r="O12" s="332" t="s">
        <v>69</v>
      </c>
      <c r="P12" s="332" t="s">
        <v>69</v>
      </c>
      <c r="Q12" s="332" t="s">
        <v>69</v>
      </c>
      <c r="S12" s="331" t="s">
        <v>30</v>
      </c>
      <c r="T12" s="331" t="e">
        <f t="shared" si="1"/>
        <v>#VALUE!</v>
      </c>
      <c r="U12" s="331" t="e">
        <f t="shared" si="2"/>
        <v>#VALUE!</v>
      </c>
      <c r="V12" s="331" t="e">
        <f t="shared" si="3"/>
        <v>#VALUE!</v>
      </c>
      <c r="W12" s="331" t="e">
        <f t="shared" si="4"/>
        <v>#VALUE!</v>
      </c>
      <c r="X12" s="331" t="e">
        <f t="shared" si="5"/>
        <v>#VALUE!</v>
      </c>
      <c r="Y12" s="331" t="e">
        <f t="shared" si="6"/>
        <v>#VALUE!</v>
      </c>
      <c r="Z12" s="331" t="e">
        <f t="shared" si="7"/>
        <v>#VALUE!</v>
      </c>
      <c r="AA12" s="331" t="e">
        <f t="shared" si="8"/>
        <v>#VALUE!</v>
      </c>
      <c r="AB12" s="331" t="e">
        <f t="shared" si="9"/>
        <v>#VALUE!</v>
      </c>
      <c r="AC12" s="331" t="e">
        <f t="shared" si="10"/>
        <v>#VALUE!</v>
      </c>
      <c r="AD12" s="331" t="e">
        <f t="shared" si="11"/>
        <v>#VALUE!</v>
      </c>
      <c r="AE12" s="331" t="e">
        <f t="shared" si="12"/>
        <v>#VALUE!</v>
      </c>
      <c r="AF12" s="331" t="e">
        <f t="shared" si="13"/>
        <v>#VALUE!</v>
      </c>
      <c r="AG12" s="331" t="e">
        <f t="shared" si="14"/>
        <v>#VALUE!</v>
      </c>
      <c r="AH12" s="331" t="e">
        <f t="shared" si="15"/>
        <v>#VALUE!</v>
      </c>
      <c r="AI12" s="331" t="e">
        <f t="shared" si="16"/>
        <v>#VALUE!</v>
      </c>
    </row>
    <row r="13" spans="1:35">
      <c r="A13" s="331" t="s">
        <v>10</v>
      </c>
      <c r="B13" s="331">
        <v>5206.8999999999996</v>
      </c>
      <c r="C13" s="331">
        <v>4223.2</v>
      </c>
      <c r="D13" s="331">
        <v>2850.7</v>
      </c>
      <c r="E13" s="331">
        <v>4093.3</v>
      </c>
      <c r="F13" s="331">
        <v>4264.2</v>
      </c>
      <c r="G13" s="331">
        <v>4854</v>
      </c>
      <c r="H13" s="331">
        <v>4258.8999999999996</v>
      </c>
      <c r="I13" s="331">
        <v>4410.8999999999996</v>
      </c>
      <c r="J13" s="331">
        <v>4513.8</v>
      </c>
      <c r="K13" s="331">
        <v>4091.2</v>
      </c>
      <c r="L13" s="331">
        <v>4380.2</v>
      </c>
      <c r="M13" s="331">
        <v>5336.5</v>
      </c>
      <c r="N13" s="331">
        <v>5076.8</v>
      </c>
      <c r="O13" s="331">
        <v>4700.8</v>
      </c>
      <c r="P13" s="331">
        <v>4660.3</v>
      </c>
      <c r="Q13" s="331">
        <v>5019.3</v>
      </c>
      <c r="S13" s="331" t="s">
        <v>10</v>
      </c>
      <c r="T13" s="331">
        <f t="shared" si="1"/>
        <v>1.3658966210685908</v>
      </c>
      <c r="U13" s="331">
        <f t="shared" si="2"/>
        <v>0.37121211766282453</v>
      </c>
      <c r="V13" s="331">
        <f t="shared" si="3"/>
        <v>-0.17577290614444963</v>
      </c>
      <c r="W13" s="331">
        <f t="shared" si="4"/>
        <v>0.42416013215152382</v>
      </c>
      <c r="X13" s="331">
        <f t="shared" si="5"/>
        <v>0.35468787183680128</v>
      </c>
      <c r="Y13" s="331">
        <f t="shared" si="6"/>
        <v>-4.1144381011469699E-3</v>
      </c>
      <c r="Z13" s="331">
        <f t="shared" si="7"/>
        <v>0.57321071317636751</v>
      </c>
      <c r="AA13" s="331">
        <f t="shared" si="8"/>
        <v>0.50597615570898069</v>
      </c>
      <c r="AB13" s="331">
        <f t="shared" si="9"/>
        <v>0.25260975971608057</v>
      </c>
      <c r="AC13" s="331">
        <f t="shared" si="10"/>
        <v>0.36412135300316728</v>
      </c>
      <c r="AD13" s="331">
        <f t="shared" si="11"/>
        <v>0.69642373595408613</v>
      </c>
      <c r="AE13" s="331">
        <f t="shared" si="12"/>
        <v>0.98711131810528785</v>
      </c>
      <c r="AF13" s="331">
        <f t="shared" si="13"/>
        <v>1.2838696030881638</v>
      </c>
      <c r="AG13" s="331">
        <f t="shared" si="14"/>
        <v>0.65247953639828338</v>
      </c>
      <c r="AH13" s="331">
        <f t="shared" si="15"/>
        <v>0.631336737383974</v>
      </c>
      <c r="AI13" s="331">
        <f t="shared" si="16"/>
        <v>1.2724545185137768</v>
      </c>
    </row>
    <row r="14" spans="1:35">
      <c r="A14" s="331" t="s">
        <v>11</v>
      </c>
      <c r="B14" s="332" t="s">
        <v>69</v>
      </c>
      <c r="C14" s="331">
        <v>4237.6000000000004</v>
      </c>
      <c r="D14" s="331">
        <v>3208.9</v>
      </c>
      <c r="E14" s="331">
        <v>4218.1000000000004</v>
      </c>
      <c r="F14" s="331">
        <v>4074.1</v>
      </c>
      <c r="G14" s="331">
        <v>6835.6</v>
      </c>
      <c r="H14" s="331">
        <v>4131.2</v>
      </c>
      <c r="I14" s="331">
        <v>4332.8</v>
      </c>
      <c r="J14" s="331">
        <v>4827.8</v>
      </c>
      <c r="K14" s="331">
        <v>3558.3</v>
      </c>
      <c r="L14" s="331">
        <v>3396.9</v>
      </c>
      <c r="M14" s="331">
        <v>3951.1</v>
      </c>
      <c r="N14" s="331">
        <v>4083.3</v>
      </c>
      <c r="O14" s="331">
        <v>4307.2</v>
      </c>
      <c r="P14" s="331">
        <v>3427.9</v>
      </c>
      <c r="Q14" s="331">
        <v>3788.2</v>
      </c>
      <c r="S14" s="331" t="s">
        <v>11</v>
      </c>
      <c r="T14" s="331" t="e">
        <f t="shared" si="1"/>
        <v>#VALUE!</v>
      </c>
      <c r="U14" s="331">
        <f t="shared" si="2"/>
        <v>0.37839652751086011</v>
      </c>
      <c r="V14" s="331">
        <f t="shared" si="3"/>
        <v>-1.8684899206080054E-2</v>
      </c>
      <c r="W14" s="331">
        <f t="shared" si="4"/>
        <v>0.49229216702186329</v>
      </c>
      <c r="X14" s="331">
        <f t="shared" si="5"/>
        <v>0.24792394567244533</v>
      </c>
      <c r="Y14" s="331">
        <f t="shared" si="6"/>
        <v>0.69217096802280986</v>
      </c>
      <c r="Z14" s="331">
        <f t="shared" si="7"/>
        <v>0.49705231674924827</v>
      </c>
      <c r="AA14" s="331">
        <f t="shared" si="8"/>
        <v>0.4661766758096581</v>
      </c>
      <c r="AB14" s="331">
        <f t="shared" si="9"/>
        <v>0.44101703893425015</v>
      </c>
      <c r="AC14" s="331">
        <f t="shared" si="10"/>
        <v>0.10651356130043904</v>
      </c>
      <c r="AD14" s="331">
        <f t="shared" si="11"/>
        <v>8.8616642380231703E-2</v>
      </c>
      <c r="AE14" s="331">
        <f t="shared" si="12"/>
        <v>0.28942333992224528</v>
      </c>
      <c r="AF14" s="331">
        <f t="shared" si="13"/>
        <v>0.64588807160267037</v>
      </c>
      <c r="AG14" s="331">
        <f t="shared" si="14"/>
        <v>0.4378327422964986</v>
      </c>
      <c r="AH14" s="331">
        <f t="shared" si="15"/>
        <v>-1.0101630688362161E-2</v>
      </c>
      <c r="AI14" s="331">
        <f t="shared" si="16"/>
        <v>0.43301007364178251</v>
      </c>
    </row>
    <row r="15" spans="1:35">
      <c r="A15" s="331" t="s">
        <v>46</v>
      </c>
      <c r="B15" s="332" t="s">
        <v>69</v>
      </c>
      <c r="C15" s="332" t="s">
        <v>69</v>
      </c>
      <c r="D15" s="332" t="s">
        <v>69</v>
      </c>
      <c r="E15" s="332" t="s">
        <v>69</v>
      </c>
      <c r="F15" s="332" t="s">
        <v>69</v>
      </c>
      <c r="G15" s="332" t="s">
        <v>69</v>
      </c>
      <c r="H15" s="332" t="s">
        <v>69</v>
      </c>
      <c r="I15" s="332" t="s">
        <v>69</v>
      </c>
      <c r="J15" s="332" t="s">
        <v>69</v>
      </c>
      <c r="K15" s="332" t="s">
        <v>69</v>
      </c>
      <c r="L15" s="332" t="s">
        <v>69</v>
      </c>
      <c r="M15" s="332" t="s">
        <v>69</v>
      </c>
      <c r="N15" s="332" t="s">
        <v>69</v>
      </c>
      <c r="O15" s="332" t="s">
        <v>69</v>
      </c>
      <c r="P15" s="332" t="s">
        <v>69</v>
      </c>
      <c r="Q15" s="332" t="s">
        <v>69</v>
      </c>
      <c r="S15" s="331" t="s">
        <v>46</v>
      </c>
      <c r="T15" s="331" t="e">
        <f t="shared" si="1"/>
        <v>#VALUE!</v>
      </c>
      <c r="U15" s="331" t="e">
        <f t="shared" si="2"/>
        <v>#VALUE!</v>
      </c>
      <c r="V15" s="331" t="e">
        <f t="shared" si="3"/>
        <v>#VALUE!</v>
      </c>
      <c r="W15" s="331" t="e">
        <f t="shared" si="4"/>
        <v>#VALUE!</v>
      </c>
      <c r="X15" s="331" t="e">
        <f t="shared" si="5"/>
        <v>#VALUE!</v>
      </c>
      <c r="Y15" s="331" t="e">
        <f t="shared" si="6"/>
        <v>#VALUE!</v>
      </c>
      <c r="Z15" s="331" t="e">
        <f t="shared" si="7"/>
        <v>#VALUE!</v>
      </c>
      <c r="AA15" s="331" t="e">
        <f t="shared" si="8"/>
        <v>#VALUE!</v>
      </c>
      <c r="AB15" s="331" t="e">
        <f t="shared" si="9"/>
        <v>#VALUE!</v>
      </c>
      <c r="AC15" s="331" t="e">
        <f t="shared" si="10"/>
        <v>#VALUE!</v>
      </c>
      <c r="AD15" s="331" t="e">
        <f t="shared" si="11"/>
        <v>#VALUE!</v>
      </c>
      <c r="AE15" s="331" t="e">
        <f t="shared" si="12"/>
        <v>#VALUE!</v>
      </c>
      <c r="AF15" s="331" t="e">
        <f t="shared" si="13"/>
        <v>#VALUE!</v>
      </c>
      <c r="AG15" s="331" t="e">
        <f t="shared" si="14"/>
        <v>#VALUE!</v>
      </c>
      <c r="AH15" s="331" t="e">
        <f t="shared" si="15"/>
        <v>#VALUE!</v>
      </c>
      <c r="AI15" s="331" t="e">
        <f t="shared" si="16"/>
        <v>#VALUE!</v>
      </c>
    </row>
    <row r="16" spans="1:35">
      <c r="A16" s="331" t="s">
        <v>12</v>
      </c>
      <c r="B16" s="332" t="s">
        <v>69</v>
      </c>
      <c r="C16" s="331">
        <v>9175</v>
      </c>
      <c r="D16" s="331">
        <v>6959.3</v>
      </c>
      <c r="E16" s="331">
        <v>7541.3</v>
      </c>
      <c r="F16" s="331">
        <v>6689</v>
      </c>
      <c r="G16" s="331">
        <v>9105.2999999999993</v>
      </c>
      <c r="H16" s="331">
        <v>6831</v>
      </c>
      <c r="I16" s="331">
        <v>6735.3</v>
      </c>
      <c r="J16" s="331">
        <v>8646.4</v>
      </c>
      <c r="K16" s="331">
        <v>6880.3</v>
      </c>
      <c r="L16" s="331">
        <v>6310.3</v>
      </c>
      <c r="M16" s="331">
        <v>6389.6</v>
      </c>
      <c r="N16" s="331">
        <v>5648.2</v>
      </c>
      <c r="O16" s="331">
        <v>6800.9</v>
      </c>
      <c r="P16" s="331">
        <v>6560.8</v>
      </c>
      <c r="Q16" s="331">
        <v>5759.8</v>
      </c>
      <c r="S16" s="331" t="s">
        <v>12</v>
      </c>
      <c r="T16" s="331" t="e">
        <f t="shared" si="1"/>
        <v>#VALUE!</v>
      </c>
      <c r="U16" s="331">
        <f t="shared" si="2"/>
        <v>2.8417510541559707</v>
      </c>
      <c r="V16" s="331">
        <f t="shared" si="3"/>
        <v>1.6260467066612032</v>
      </c>
      <c r="W16" s="331">
        <f t="shared" si="4"/>
        <v>2.306525967351285</v>
      </c>
      <c r="X16" s="331">
        <f t="shared" si="5"/>
        <v>1.7165035907391182</v>
      </c>
      <c r="Y16" s="331">
        <f t="shared" si="6"/>
        <v>1.4896876143084092</v>
      </c>
      <c r="Z16" s="331">
        <f t="shared" si="7"/>
        <v>2.1071732147440541</v>
      </c>
      <c r="AA16" s="331">
        <f t="shared" si="8"/>
        <v>1.6904820593963825</v>
      </c>
      <c r="AB16" s="331">
        <f t="shared" si="9"/>
        <v>2.7322655625727919</v>
      </c>
      <c r="AC16" s="331">
        <f t="shared" si="10"/>
        <v>1.7123928708077834</v>
      </c>
      <c r="AD16" s="331">
        <f t="shared" si="11"/>
        <v>1.8894761831288007</v>
      </c>
      <c r="AE16" s="331">
        <f t="shared" si="12"/>
        <v>1.5174528872005402</v>
      </c>
      <c r="AF16" s="331">
        <f t="shared" si="13"/>
        <v>1.6507972800794175</v>
      </c>
      <c r="AG16" s="331">
        <f t="shared" si="14"/>
        <v>1.7977532464926878</v>
      </c>
      <c r="AH16" s="331">
        <f t="shared" si="15"/>
        <v>1.6205071516337912</v>
      </c>
      <c r="AI16" s="331">
        <f t="shared" si="16"/>
        <v>1.7773758176996364</v>
      </c>
    </row>
    <row r="17" spans="1:35">
      <c r="A17" s="331" t="s">
        <v>13</v>
      </c>
      <c r="B17" s="332" t="s">
        <v>69</v>
      </c>
      <c r="C17" s="332" t="s">
        <v>69</v>
      </c>
      <c r="D17" s="332" t="s">
        <v>69</v>
      </c>
      <c r="E17" s="332" t="s">
        <v>69</v>
      </c>
      <c r="F17" s="332" t="s">
        <v>69</v>
      </c>
      <c r="G17" s="332" t="s">
        <v>69</v>
      </c>
      <c r="H17" s="332" t="s">
        <v>69</v>
      </c>
      <c r="I17" s="332" t="s">
        <v>69</v>
      </c>
      <c r="J17" s="332" t="s">
        <v>69</v>
      </c>
      <c r="K17" s="332" t="s">
        <v>69</v>
      </c>
      <c r="L17" s="332" t="s">
        <v>69</v>
      </c>
      <c r="M17" s="332" t="s">
        <v>69</v>
      </c>
      <c r="N17" s="332" t="s">
        <v>69</v>
      </c>
      <c r="O17" s="332" t="s">
        <v>69</v>
      </c>
      <c r="P17" s="332" t="s">
        <v>69</v>
      </c>
      <c r="Q17" s="332" t="s">
        <v>69</v>
      </c>
      <c r="S17" s="331" t="s">
        <v>13</v>
      </c>
      <c r="T17" s="331" t="e">
        <f t="shared" si="1"/>
        <v>#VALUE!</v>
      </c>
      <c r="U17" s="331" t="e">
        <f t="shared" si="2"/>
        <v>#VALUE!</v>
      </c>
      <c r="V17" s="331" t="e">
        <f t="shared" si="3"/>
        <v>#VALUE!</v>
      </c>
      <c r="W17" s="331" t="e">
        <f t="shared" si="4"/>
        <v>#VALUE!</v>
      </c>
      <c r="X17" s="331" t="e">
        <f t="shared" si="5"/>
        <v>#VALUE!</v>
      </c>
      <c r="Y17" s="331" t="e">
        <f t="shared" si="6"/>
        <v>#VALUE!</v>
      </c>
      <c r="Z17" s="331" t="e">
        <f t="shared" si="7"/>
        <v>#VALUE!</v>
      </c>
      <c r="AA17" s="331" t="e">
        <f t="shared" si="8"/>
        <v>#VALUE!</v>
      </c>
      <c r="AB17" s="331" t="e">
        <f t="shared" si="9"/>
        <v>#VALUE!</v>
      </c>
      <c r="AC17" s="331" t="e">
        <f t="shared" si="10"/>
        <v>#VALUE!</v>
      </c>
      <c r="AD17" s="331" t="e">
        <f t="shared" si="11"/>
        <v>#VALUE!</v>
      </c>
      <c r="AE17" s="331" t="e">
        <f t="shared" si="12"/>
        <v>#VALUE!</v>
      </c>
      <c r="AF17" s="331" t="e">
        <f t="shared" si="13"/>
        <v>#VALUE!</v>
      </c>
      <c r="AG17" s="331" t="e">
        <f t="shared" si="14"/>
        <v>#VALUE!</v>
      </c>
      <c r="AH17" s="331" t="e">
        <f t="shared" si="15"/>
        <v>#VALUE!</v>
      </c>
      <c r="AI17" s="331" t="e">
        <f t="shared" si="16"/>
        <v>#VALUE!</v>
      </c>
    </row>
    <row r="18" spans="1:35">
      <c r="A18" s="331" t="s">
        <v>14</v>
      </c>
      <c r="B18" s="332" t="s">
        <v>69</v>
      </c>
      <c r="C18" s="331">
        <v>3801</v>
      </c>
      <c r="D18" s="332" t="s">
        <v>69</v>
      </c>
      <c r="E18" s="332" t="s">
        <v>69</v>
      </c>
      <c r="F18" s="332" t="s">
        <v>69</v>
      </c>
      <c r="G18" s="331">
        <v>863</v>
      </c>
      <c r="H18" s="331">
        <v>1030</v>
      </c>
      <c r="I18" s="331">
        <v>308</v>
      </c>
      <c r="J18" s="331">
        <v>1758</v>
      </c>
      <c r="K18" s="332" t="s">
        <v>69</v>
      </c>
      <c r="L18" s="331">
        <v>1354</v>
      </c>
      <c r="M18" s="331">
        <v>1259.7</v>
      </c>
      <c r="N18" s="331">
        <v>1212.5</v>
      </c>
      <c r="O18" s="331">
        <v>1806</v>
      </c>
      <c r="P18" s="331">
        <v>3366.5</v>
      </c>
      <c r="Q18" s="331">
        <v>3116.5</v>
      </c>
      <c r="S18" s="331" t="s">
        <v>14</v>
      </c>
      <c r="T18" s="331" t="e">
        <f t="shared" si="1"/>
        <v>#VALUE!</v>
      </c>
      <c r="U18" s="331">
        <f t="shared" si="2"/>
        <v>0.16056921225723347</v>
      </c>
      <c r="V18" s="331" t="e">
        <f t="shared" si="3"/>
        <v>#VALUE!</v>
      </c>
      <c r="W18" s="331" t="e">
        <f t="shared" si="4"/>
        <v>#VALUE!</v>
      </c>
      <c r="X18" s="331" t="e">
        <f t="shared" si="5"/>
        <v>#VALUE!</v>
      </c>
      <c r="Y18" s="331">
        <f t="shared" si="6"/>
        <v>-1.4064534852553208</v>
      </c>
      <c r="Z18" s="331">
        <f t="shared" si="7"/>
        <v>-1.3524576206022185</v>
      </c>
      <c r="AA18" s="331">
        <f t="shared" si="8"/>
        <v>-1.5848469695014131</v>
      </c>
      <c r="AB18" s="331">
        <f t="shared" si="9"/>
        <v>-1.400934125855358</v>
      </c>
      <c r="AC18" s="331" t="e">
        <f t="shared" si="10"/>
        <v>#VALUE!</v>
      </c>
      <c r="AD18" s="331">
        <f t="shared" si="11"/>
        <v>-1.1741608532589705</v>
      </c>
      <c r="AE18" s="331">
        <f t="shared" si="12"/>
        <v>-1.0659667455995105</v>
      </c>
      <c r="AF18" s="331">
        <f t="shared" si="13"/>
        <v>-1.1976120598402631</v>
      </c>
      <c r="AG18" s="331">
        <f t="shared" si="14"/>
        <v>-0.92617783038486179</v>
      </c>
      <c r="AH18" s="331">
        <f t="shared" si="15"/>
        <v>-4.2059043703326048E-2</v>
      </c>
      <c r="AI18" s="331">
        <f t="shared" si="16"/>
        <v>-2.4998888766241401E-2</v>
      </c>
    </row>
    <row r="19" spans="1:35">
      <c r="A19" s="331" t="s">
        <v>15</v>
      </c>
      <c r="B19" s="332" t="s">
        <v>69</v>
      </c>
      <c r="C19" s="332" t="s">
        <v>69</v>
      </c>
      <c r="D19" s="332" t="s">
        <v>69</v>
      </c>
      <c r="E19" s="332" t="s">
        <v>69</v>
      </c>
      <c r="F19" s="332" t="s">
        <v>69</v>
      </c>
      <c r="G19" s="332" t="s">
        <v>69</v>
      </c>
      <c r="H19" s="331">
        <v>2909</v>
      </c>
      <c r="I19" s="331">
        <v>5048</v>
      </c>
      <c r="J19" s="331">
        <v>4621</v>
      </c>
      <c r="K19" s="331">
        <v>1890.7</v>
      </c>
      <c r="L19" s="331">
        <v>3652.9</v>
      </c>
      <c r="M19" s="331">
        <v>2109.8000000000002</v>
      </c>
      <c r="N19" s="331">
        <v>1416</v>
      </c>
      <c r="O19" s="331">
        <v>3057</v>
      </c>
      <c r="P19" s="331">
        <v>2722.3</v>
      </c>
      <c r="Q19" s="331">
        <v>2478.1999999999998</v>
      </c>
      <c r="S19" s="331" t="s">
        <v>15</v>
      </c>
      <c r="T19" s="331" t="e">
        <f t="shared" si="1"/>
        <v>#VALUE!</v>
      </c>
      <c r="U19" s="331" t="e">
        <f t="shared" si="2"/>
        <v>#VALUE!</v>
      </c>
      <c r="V19" s="331" t="e">
        <f t="shared" si="3"/>
        <v>#VALUE!</v>
      </c>
      <c r="W19" s="331" t="e">
        <f t="shared" si="4"/>
        <v>#VALUE!</v>
      </c>
      <c r="X19" s="331" t="e">
        <f t="shared" si="5"/>
        <v>#VALUE!</v>
      </c>
      <c r="Y19" s="331" t="e">
        <f t="shared" si="6"/>
        <v>#VALUE!</v>
      </c>
      <c r="Z19" s="331">
        <f t="shared" si="7"/>
        <v>-0.23184973582103502</v>
      </c>
      <c r="AA19" s="331">
        <f t="shared" si="8"/>
        <v>0.83064003079039694</v>
      </c>
      <c r="AB19" s="331">
        <f t="shared" si="9"/>
        <v>0.31693224485043642</v>
      </c>
      <c r="AC19" s="331">
        <f t="shared" si="10"/>
        <v>-0.69961658214761857</v>
      </c>
      <c r="AD19" s="331">
        <f t="shared" si="11"/>
        <v>0.24685788712233153</v>
      </c>
      <c r="AE19" s="331">
        <f t="shared" si="12"/>
        <v>-0.63785605536318579</v>
      </c>
      <c r="AF19" s="331">
        <f t="shared" si="13"/>
        <v>-1.0669334069391077</v>
      </c>
      <c r="AG19" s="331">
        <f t="shared" si="14"/>
        <v>-0.24395440705830573</v>
      </c>
      <c r="AH19" s="331">
        <f t="shared" si="15"/>
        <v>-0.37735164084078043</v>
      </c>
      <c r="AI19" s="331">
        <f t="shared" si="16"/>
        <v>-0.46023354814549083</v>
      </c>
    </row>
    <row r="20" spans="1:35">
      <c r="A20" s="331" t="s">
        <v>16</v>
      </c>
      <c r="B20" s="332" t="s">
        <v>69</v>
      </c>
      <c r="C20" s="332" t="s">
        <v>69</v>
      </c>
      <c r="D20" s="332" t="s">
        <v>69</v>
      </c>
      <c r="E20" s="332" t="s">
        <v>69</v>
      </c>
      <c r="F20" s="332" t="s">
        <v>69</v>
      </c>
      <c r="G20" s="332" t="s">
        <v>69</v>
      </c>
      <c r="H20" s="331">
        <v>2832</v>
      </c>
      <c r="I20" s="331">
        <v>1479</v>
      </c>
      <c r="J20" s="331">
        <v>2715</v>
      </c>
      <c r="K20" s="331">
        <v>0</v>
      </c>
      <c r="L20" s="331">
        <v>175</v>
      </c>
      <c r="M20" s="331">
        <v>307</v>
      </c>
      <c r="N20" s="331">
        <v>2785</v>
      </c>
      <c r="O20" s="331">
        <v>1539</v>
      </c>
      <c r="P20" s="331">
        <v>1447</v>
      </c>
      <c r="Q20" s="331">
        <v>1544.5</v>
      </c>
      <c r="S20" s="331" t="s">
        <v>16</v>
      </c>
      <c r="T20" s="331" t="e">
        <f t="shared" si="1"/>
        <v>#VALUE!</v>
      </c>
      <c r="U20" s="331" t="e">
        <f t="shared" si="2"/>
        <v>#VALUE!</v>
      </c>
      <c r="V20" s="331" t="e">
        <f t="shared" si="3"/>
        <v>#VALUE!</v>
      </c>
      <c r="W20" s="331" t="e">
        <f t="shared" si="4"/>
        <v>#VALUE!</v>
      </c>
      <c r="X20" s="331" t="e">
        <f t="shared" si="5"/>
        <v>#VALUE!</v>
      </c>
      <c r="Y20" s="331" t="e">
        <f t="shared" si="6"/>
        <v>#VALUE!</v>
      </c>
      <c r="Z20" s="331">
        <f t="shared" si="7"/>
        <v>-0.27777140007231294</v>
      </c>
      <c r="AA20" s="331">
        <f t="shared" si="8"/>
        <v>-0.98810956921835202</v>
      </c>
      <c r="AB20" s="331">
        <f t="shared" si="9"/>
        <v>-0.8267119404674973</v>
      </c>
      <c r="AC20" s="331">
        <f t="shared" si="10"/>
        <v>-1.6135949116134631</v>
      </c>
      <c r="AD20" s="331">
        <f t="shared" si="11"/>
        <v>-1.9029359608798131</v>
      </c>
      <c r="AE20" s="331">
        <f t="shared" si="12"/>
        <v>-1.5457468356926136</v>
      </c>
      <c r="AF20" s="331">
        <f t="shared" si="13"/>
        <v>-0.18782246924042581</v>
      </c>
      <c r="AG20" s="331">
        <f t="shared" si="14"/>
        <v>-1.0717842684569565</v>
      </c>
      <c r="AH20" s="331">
        <f t="shared" si="15"/>
        <v>-1.0411185597004446</v>
      </c>
      <c r="AI20" s="331">
        <f t="shared" si="16"/>
        <v>-1.0968912349109694</v>
      </c>
    </row>
    <row r="21" spans="1:35">
      <c r="A21" s="331" t="s">
        <v>17</v>
      </c>
      <c r="B21" s="332" t="s">
        <v>69</v>
      </c>
      <c r="C21" s="332" t="s">
        <v>69</v>
      </c>
      <c r="D21" s="332" t="s">
        <v>69</v>
      </c>
      <c r="E21" s="332" t="s">
        <v>69</v>
      </c>
      <c r="F21" s="332" t="s">
        <v>69</v>
      </c>
      <c r="G21" s="331">
        <v>5391</v>
      </c>
      <c r="H21" s="331">
        <v>3322.6</v>
      </c>
      <c r="I21" s="331">
        <v>5297.3</v>
      </c>
      <c r="J21" s="331">
        <v>4603.3999999999996</v>
      </c>
      <c r="K21" s="331">
        <v>7444</v>
      </c>
      <c r="L21" s="331">
        <v>5695.7</v>
      </c>
      <c r="M21" s="331">
        <v>6796.8</v>
      </c>
      <c r="N21" s="331">
        <v>4459.3</v>
      </c>
      <c r="O21" s="331">
        <v>6065.8</v>
      </c>
      <c r="P21" s="331">
        <v>6806.3</v>
      </c>
      <c r="Q21" s="331">
        <v>4267.8</v>
      </c>
      <c r="S21" s="331" t="s">
        <v>17</v>
      </c>
      <c r="T21" s="331" t="e">
        <f t="shared" si="1"/>
        <v>#VALUE!</v>
      </c>
      <c r="U21" s="331" t="e">
        <f t="shared" si="2"/>
        <v>#VALUE!</v>
      </c>
      <c r="V21" s="331" t="e">
        <f t="shared" si="3"/>
        <v>#VALUE!</v>
      </c>
      <c r="W21" s="331" t="e">
        <f t="shared" si="4"/>
        <v>#VALUE!</v>
      </c>
      <c r="X21" s="331" t="e">
        <f t="shared" si="5"/>
        <v>#VALUE!</v>
      </c>
      <c r="Y21" s="331">
        <f t="shared" si="6"/>
        <v>0.18457412825359906</v>
      </c>
      <c r="Z21" s="331">
        <f t="shared" si="7"/>
        <v>1.4815203585828954E-2</v>
      </c>
      <c r="AA21" s="331">
        <f t="shared" si="8"/>
        <v>0.95768241669182075</v>
      </c>
      <c r="AB21" s="331">
        <f t="shared" si="9"/>
        <v>0.30637183684330316</v>
      </c>
      <c r="AC21" s="331">
        <f t="shared" si="10"/>
        <v>1.9848896097509769</v>
      </c>
      <c r="AD21" s="331">
        <f t="shared" si="11"/>
        <v>1.5095735697753061</v>
      </c>
      <c r="AE21" s="331">
        <f t="shared" si="12"/>
        <v>1.7225189653845554</v>
      </c>
      <c r="AF21" s="331">
        <f t="shared" si="13"/>
        <v>0.88733855558711483</v>
      </c>
      <c r="AG21" s="331">
        <f t="shared" si="14"/>
        <v>1.3968720006994415</v>
      </c>
      <c r="AH21" s="331">
        <f t="shared" si="15"/>
        <v>1.7482847557897132</v>
      </c>
      <c r="AI21" s="331">
        <f t="shared" si="16"/>
        <v>0.76003270036634485</v>
      </c>
    </row>
    <row r="22" spans="1:35">
      <c r="A22" s="331" t="s">
        <v>18</v>
      </c>
      <c r="B22" s="332" t="s">
        <v>69</v>
      </c>
      <c r="C22" s="332" t="s">
        <v>69</v>
      </c>
      <c r="D22" s="332" t="s">
        <v>69</v>
      </c>
      <c r="E22" s="332" t="s">
        <v>69</v>
      </c>
      <c r="F22" s="332" t="s">
        <v>69</v>
      </c>
      <c r="G22" s="332" t="s">
        <v>69</v>
      </c>
      <c r="H22" s="332" t="s">
        <v>69</v>
      </c>
      <c r="I22" s="332" t="s">
        <v>69</v>
      </c>
      <c r="J22" s="332" t="s">
        <v>69</v>
      </c>
      <c r="K22" s="332" t="s">
        <v>69</v>
      </c>
      <c r="L22" s="332" t="s">
        <v>69</v>
      </c>
      <c r="M22" s="332" t="s">
        <v>69</v>
      </c>
      <c r="N22" s="332" t="s">
        <v>69</v>
      </c>
      <c r="O22" s="332" t="s">
        <v>69</v>
      </c>
      <c r="P22" s="332" t="s">
        <v>69</v>
      </c>
      <c r="Q22" s="332" t="s">
        <v>69</v>
      </c>
      <c r="S22" s="331" t="s">
        <v>18</v>
      </c>
      <c r="T22" s="331" t="e">
        <f t="shared" si="1"/>
        <v>#VALUE!</v>
      </c>
      <c r="U22" s="331" t="e">
        <f t="shared" si="2"/>
        <v>#VALUE!</v>
      </c>
      <c r="V22" s="331" t="e">
        <f t="shared" si="3"/>
        <v>#VALUE!</v>
      </c>
      <c r="W22" s="331" t="e">
        <f t="shared" si="4"/>
        <v>#VALUE!</v>
      </c>
      <c r="X22" s="331" t="e">
        <f t="shared" si="5"/>
        <v>#VALUE!</v>
      </c>
      <c r="Y22" s="331" t="e">
        <f t="shared" si="6"/>
        <v>#VALUE!</v>
      </c>
      <c r="Z22" s="331" t="e">
        <f t="shared" si="7"/>
        <v>#VALUE!</v>
      </c>
      <c r="AA22" s="331" t="e">
        <f t="shared" si="8"/>
        <v>#VALUE!</v>
      </c>
      <c r="AB22" s="331" t="e">
        <f t="shared" si="9"/>
        <v>#VALUE!</v>
      </c>
      <c r="AC22" s="331" t="e">
        <f t="shared" si="10"/>
        <v>#VALUE!</v>
      </c>
      <c r="AD22" s="331" t="e">
        <f t="shared" si="11"/>
        <v>#VALUE!</v>
      </c>
      <c r="AE22" s="331" t="e">
        <f t="shared" si="12"/>
        <v>#VALUE!</v>
      </c>
      <c r="AF22" s="331" t="e">
        <f t="shared" si="13"/>
        <v>#VALUE!</v>
      </c>
      <c r="AG22" s="331" t="e">
        <f t="shared" si="14"/>
        <v>#VALUE!</v>
      </c>
      <c r="AH22" s="331" t="e">
        <f t="shared" si="15"/>
        <v>#VALUE!</v>
      </c>
      <c r="AI22" s="331" t="e">
        <f t="shared" si="16"/>
        <v>#VALUE!</v>
      </c>
    </row>
    <row r="23" spans="1:35">
      <c r="A23" s="331" t="s">
        <v>19</v>
      </c>
      <c r="B23" s="331">
        <v>1359.9</v>
      </c>
      <c r="C23" s="331">
        <v>2583</v>
      </c>
      <c r="D23" s="331">
        <v>1461.2</v>
      </c>
      <c r="E23" s="331">
        <v>2338</v>
      </c>
      <c r="F23" s="331">
        <v>2078.1</v>
      </c>
      <c r="G23" s="331">
        <v>3445.5</v>
      </c>
      <c r="H23" s="331">
        <v>2269.5</v>
      </c>
      <c r="I23" s="331">
        <v>1929.3</v>
      </c>
      <c r="J23" s="331">
        <v>3596.1</v>
      </c>
      <c r="K23" s="331">
        <v>1635</v>
      </c>
      <c r="L23" s="331">
        <v>2340</v>
      </c>
      <c r="M23" s="331">
        <v>1895.1</v>
      </c>
      <c r="N23" s="331">
        <v>1812.4</v>
      </c>
      <c r="O23" s="331">
        <v>1760.5</v>
      </c>
      <c r="P23" s="331">
        <v>1719.5</v>
      </c>
      <c r="Q23" s="331">
        <v>2131.6999999999998</v>
      </c>
      <c r="S23" s="331" t="s">
        <v>19</v>
      </c>
      <c r="T23" s="331">
        <f t="shared" si="1"/>
        <v>-0.716141938390502</v>
      </c>
      <c r="U23" s="331">
        <f t="shared" si="2"/>
        <v>-0.44711212072242074</v>
      </c>
      <c r="V23" s="331">
        <f t="shared" si="3"/>
        <v>-0.78513579179733717</v>
      </c>
      <c r="W23" s="331">
        <f t="shared" si="4"/>
        <v>-0.53411038714260062</v>
      </c>
      <c r="X23" s="331">
        <f t="shared" si="5"/>
        <v>-0.8730691980627181</v>
      </c>
      <c r="Y23" s="331">
        <f t="shared" si="6"/>
        <v>-0.49902662750647242</v>
      </c>
      <c r="Z23" s="331">
        <f t="shared" si="7"/>
        <v>-0.61323810320664807</v>
      </c>
      <c r="AA23" s="331">
        <f t="shared" si="8"/>
        <v>-0.75863830419063005</v>
      </c>
      <c r="AB23" s="331">
        <f t="shared" si="9"/>
        <v>-0.29803151461039795</v>
      </c>
      <c r="AC23" s="331">
        <f t="shared" si="10"/>
        <v>-0.82322384868615806</v>
      </c>
      <c r="AD23" s="331">
        <f t="shared" si="11"/>
        <v>-0.5646848090569766</v>
      </c>
      <c r="AE23" s="331">
        <f t="shared" si="12"/>
        <v>-0.74597905876718418</v>
      </c>
      <c r="AF23" s="331">
        <f t="shared" si="13"/>
        <v>-0.81238294988742199</v>
      </c>
      <c r="AG23" s="331">
        <f t="shared" si="14"/>
        <v>-0.95099091252823365</v>
      </c>
      <c r="AH23" s="331">
        <f t="shared" si="15"/>
        <v>-0.89928802148256781</v>
      </c>
      <c r="AI23" s="331">
        <f t="shared" si="16"/>
        <v>-0.69649989543502533</v>
      </c>
    </row>
    <row r="24" spans="1:35">
      <c r="A24" s="331" t="s">
        <v>20</v>
      </c>
      <c r="B24" s="331">
        <v>5775.9</v>
      </c>
      <c r="C24" s="331">
        <v>5197</v>
      </c>
      <c r="D24" s="331">
        <v>6729.2</v>
      </c>
      <c r="E24" s="331">
        <v>5249.1</v>
      </c>
      <c r="F24" s="331">
        <v>6055.6</v>
      </c>
      <c r="G24" s="331">
        <v>8084.3</v>
      </c>
      <c r="H24" s="331">
        <v>4698.3999999999996</v>
      </c>
      <c r="I24" s="331">
        <v>5457.7</v>
      </c>
      <c r="J24" s="331">
        <v>5200.6000000000004</v>
      </c>
      <c r="K24" s="331">
        <v>5758.8</v>
      </c>
      <c r="L24" s="331">
        <v>5019.3999999999996</v>
      </c>
      <c r="M24" s="331">
        <v>4971.5</v>
      </c>
      <c r="N24" s="331">
        <v>4400.1000000000004</v>
      </c>
      <c r="O24" s="331">
        <v>5314.6</v>
      </c>
      <c r="P24" s="331">
        <v>5038.6000000000004</v>
      </c>
      <c r="Q24" s="331">
        <v>4678.7</v>
      </c>
      <c r="S24" s="331" t="s">
        <v>20</v>
      </c>
      <c r="T24" s="331">
        <f t="shared" si="1"/>
        <v>1.6738456567671154</v>
      </c>
      <c r="U24" s="331">
        <f t="shared" si="2"/>
        <v>0.85705783363621324</v>
      </c>
      <c r="V24" s="331">
        <f t="shared" si="3"/>
        <v>1.5251367390550645</v>
      </c>
      <c r="W24" s="331">
        <f t="shared" si="4"/>
        <v>1.0551457563753881</v>
      </c>
      <c r="X24" s="331">
        <f t="shared" si="5"/>
        <v>1.3607736021409957</v>
      </c>
      <c r="Y24" s="331">
        <f t="shared" si="6"/>
        <v>1.1309333754849538</v>
      </c>
      <c r="Z24" s="331">
        <f t="shared" si="7"/>
        <v>0.83532203055866139</v>
      </c>
      <c r="AA24" s="331">
        <f t="shared" si="8"/>
        <v>1.0394216814274337</v>
      </c>
      <c r="AB24" s="331">
        <f t="shared" si="9"/>
        <v>0.66470568126715979</v>
      </c>
      <c r="AC24" s="331">
        <f t="shared" si="10"/>
        <v>1.1702514964512249</v>
      </c>
      <c r="AD24" s="331">
        <f t="shared" si="11"/>
        <v>1.0915323439195166</v>
      </c>
      <c r="AE24" s="331">
        <f t="shared" si="12"/>
        <v>0.80329717631460607</v>
      </c>
      <c r="AF24" s="331">
        <f t="shared" si="13"/>
        <v>0.84932294747041515</v>
      </c>
      <c r="AG24" s="331">
        <f t="shared" si="14"/>
        <v>0.98721074122469432</v>
      </c>
      <c r="AH24" s="331">
        <f t="shared" si="15"/>
        <v>0.82823395796314048</v>
      </c>
      <c r="AI24" s="331">
        <f t="shared" si="16"/>
        <v>1.0402111768490856</v>
      </c>
    </row>
    <row r="25" spans="1:35">
      <c r="A25" s="331" t="s">
        <v>21</v>
      </c>
      <c r="B25" s="331">
        <v>3030.3</v>
      </c>
      <c r="C25" s="331">
        <v>3248.8</v>
      </c>
      <c r="D25" s="331">
        <v>2813.7</v>
      </c>
      <c r="E25" s="331">
        <v>3433.1</v>
      </c>
      <c r="F25" s="331">
        <v>4238.7</v>
      </c>
      <c r="G25" s="331">
        <v>5169.6000000000004</v>
      </c>
      <c r="H25" s="331">
        <v>3030.9</v>
      </c>
      <c r="I25" s="331">
        <v>3954</v>
      </c>
      <c r="J25" s="331">
        <v>4573.7</v>
      </c>
      <c r="K25" s="331">
        <v>3244.5</v>
      </c>
      <c r="L25" s="331">
        <v>3542.8</v>
      </c>
      <c r="M25" s="331">
        <v>3091.5</v>
      </c>
      <c r="N25" s="331">
        <v>2806</v>
      </c>
      <c r="O25" s="331">
        <v>3388.1</v>
      </c>
      <c r="P25" s="331">
        <v>3525.8</v>
      </c>
      <c r="Q25" s="331">
        <v>3062.3</v>
      </c>
      <c r="S25" s="331" t="s">
        <v>21</v>
      </c>
      <c r="T25" s="331">
        <f t="shared" si="1"/>
        <v>0.18789684760390121</v>
      </c>
      <c r="U25" s="331">
        <f t="shared" si="2"/>
        <v>-0.11493294872089867</v>
      </c>
      <c r="V25" s="331">
        <f t="shared" si="3"/>
        <v>-0.1919991938516514</v>
      </c>
      <c r="W25" s="331">
        <f t="shared" si="4"/>
        <v>6.3737300249295609E-2</v>
      </c>
      <c r="X25" s="331">
        <f t="shared" si="5"/>
        <v>0.34036656664379189</v>
      </c>
      <c r="Y25" s="331">
        <f t="shared" si="6"/>
        <v>0.10677962435985473</v>
      </c>
      <c r="Z25" s="331">
        <f t="shared" si="7"/>
        <v>-0.15915037384401196</v>
      </c>
      <c r="AA25" s="331">
        <f t="shared" si="8"/>
        <v>0.2731415543517387</v>
      </c>
      <c r="AB25" s="331">
        <f t="shared" si="9"/>
        <v>0.28855114833126622</v>
      </c>
      <c r="AC25" s="331">
        <f t="shared" si="10"/>
        <v>-4.5179673896251174E-2</v>
      </c>
      <c r="AD25" s="331">
        <f t="shared" si="11"/>
        <v>0.1788017892859832</v>
      </c>
      <c r="AE25" s="331">
        <f t="shared" si="12"/>
        <v>-0.143471554004522</v>
      </c>
      <c r="AF25" s="331">
        <f t="shared" si="13"/>
        <v>-0.17433720284767759</v>
      </c>
      <c r="AG25" s="331">
        <f t="shared" si="14"/>
        <v>-6.3391516999614581E-2</v>
      </c>
      <c r="AH25" s="331">
        <f t="shared" si="15"/>
        <v>4.0853267262207262E-2</v>
      </c>
      <c r="AI25" s="331">
        <f t="shared" si="16"/>
        <v>-6.1955991285989533E-2</v>
      </c>
    </row>
    <row r="26" spans="1:35">
      <c r="A26" s="331" t="s">
        <v>38</v>
      </c>
      <c r="B26" s="332" t="s">
        <v>69</v>
      </c>
      <c r="C26" s="331">
        <v>1203.5</v>
      </c>
      <c r="D26" s="331">
        <v>2182.6</v>
      </c>
      <c r="E26" s="331">
        <v>3419.8</v>
      </c>
      <c r="F26" s="331">
        <v>2405.4</v>
      </c>
      <c r="G26" s="331">
        <v>3739.9</v>
      </c>
      <c r="H26" s="331">
        <v>3734</v>
      </c>
      <c r="I26" s="331">
        <v>3850.5</v>
      </c>
      <c r="J26" s="331">
        <v>3867.7</v>
      </c>
      <c r="K26" s="331">
        <v>3797.1</v>
      </c>
      <c r="L26" s="331">
        <v>2565.1</v>
      </c>
      <c r="M26" s="331">
        <v>3647.2</v>
      </c>
      <c r="N26" s="331">
        <v>4022.5</v>
      </c>
      <c r="O26" s="331">
        <v>3935.6</v>
      </c>
      <c r="P26" s="331">
        <v>3334.3</v>
      </c>
      <c r="Q26" s="331">
        <v>4326.5</v>
      </c>
      <c r="S26" s="331" t="s">
        <v>38</v>
      </c>
      <c r="T26" s="331" t="e">
        <f t="shared" si="1"/>
        <v>#VALUE!</v>
      </c>
      <c r="U26" s="331">
        <f t="shared" si="2"/>
        <v>-1.1353686058171935</v>
      </c>
      <c r="V26" s="331">
        <f t="shared" si="3"/>
        <v>-0.46876703633854405</v>
      </c>
      <c r="W26" s="331">
        <f t="shared" si="4"/>
        <v>5.6476434353658629E-2</v>
      </c>
      <c r="X26" s="331">
        <f t="shared" si="5"/>
        <v>-0.68925103376185681</v>
      </c>
      <c r="Y26" s="331">
        <f t="shared" si="6"/>
        <v>-0.39558172259988539</v>
      </c>
      <c r="Z26" s="331">
        <f t="shared" si="7"/>
        <v>0.26016809544265651</v>
      </c>
      <c r="AA26" s="331">
        <f t="shared" si="8"/>
        <v>0.22039832554789854</v>
      </c>
      <c r="AB26" s="331">
        <f t="shared" si="9"/>
        <v>-0.13506521831850357</v>
      </c>
      <c r="AC26" s="331">
        <f t="shared" si="10"/>
        <v>0.22195124315183981</v>
      </c>
      <c r="AD26" s="331">
        <f t="shared" si="11"/>
        <v>-0.4255437770591381</v>
      </c>
      <c r="AE26" s="331">
        <f t="shared" si="12"/>
        <v>0.1363791818669351</v>
      </c>
      <c r="AF26" s="331">
        <f t="shared" si="13"/>
        <v>0.60684501461795159</v>
      </c>
      <c r="AG26" s="331">
        <f t="shared" si="14"/>
        <v>0.23518348241788298</v>
      </c>
      <c r="AH26" s="331">
        <f t="shared" si="15"/>
        <v>-5.8818468769805357E-2</v>
      </c>
      <c r="AI26" s="331">
        <f t="shared" si="16"/>
        <v>0.8000581970067363</v>
      </c>
    </row>
    <row r="27" spans="1:35">
      <c r="A27" s="331" t="s">
        <v>22</v>
      </c>
      <c r="B27" s="332" t="s">
        <v>69</v>
      </c>
      <c r="C27" s="332" t="s">
        <v>69</v>
      </c>
      <c r="D27" s="332" t="s">
        <v>69</v>
      </c>
      <c r="E27" s="332" t="s">
        <v>69</v>
      </c>
      <c r="F27" s="332" t="s">
        <v>69</v>
      </c>
      <c r="G27" s="332" t="s">
        <v>69</v>
      </c>
      <c r="H27" s="331">
        <v>6401.5</v>
      </c>
      <c r="I27" s="331">
        <v>3469.7</v>
      </c>
      <c r="J27" s="331">
        <v>3272.6</v>
      </c>
      <c r="K27" s="331">
        <v>3893.7</v>
      </c>
      <c r="L27" s="331">
        <v>3376.1</v>
      </c>
      <c r="M27" s="331">
        <v>4496</v>
      </c>
      <c r="N27" s="331">
        <v>1328.5</v>
      </c>
      <c r="O27" s="331">
        <v>1845</v>
      </c>
      <c r="P27" s="331">
        <v>2406.1999999999998</v>
      </c>
      <c r="Q27" s="331">
        <v>573.9</v>
      </c>
      <c r="S27" s="331" t="s">
        <v>22</v>
      </c>
      <c r="T27" s="331" t="e">
        <f t="shared" si="1"/>
        <v>#VALUE!</v>
      </c>
      <c r="U27" s="331" t="e">
        <f t="shared" si="2"/>
        <v>#VALUE!</v>
      </c>
      <c r="V27" s="331" t="e">
        <f t="shared" si="3"/>
        <v>#VALUE!</v>
      </c>
      <c r="W27" s="331" t="e">
        <f t="shared" si="4"/>
        <v>#VALUE!</v>
      </c>
      <c r="X27" s="331" t="e">
        <f t="shared" si="5"/>
        <v>#VALUE!</v>
      </c>
      <c r="Y27" s="331" t="e">
        <f t="shared" si="6"/>
        <v>#VALUE!</v>
      </c>
      <c r="Z27" s="331">
        <f t="shared" si="7"/>
        <v>1.851025749861926</v>
      </c>
      <c r="AA27" s="331">
        <f t="shared" si="8"/>
        <v>2.6344011262851751E-2</v>
      </c>
      <c r="AB27" s="331">
        <f t="shared" si="9"/>
        <v>-0.49213901405969046</v>
      </c>
      <c r="AC27" s="331">
        <f t="shared" si="10"/>
        <v>0.26864839586057232</v>
      </c>
      <c r="AD27" s="331">
        <f t="shared" si="11"/>
        <v>7.5759541244935988E-2</v>
      </c>
      <c r="AE27" s="331">
        <f t="shared" si="12"/>
        <v>0.56383519159825213</v>
      </c>
      <c r="AF27" s="331">
        <f t="shared" si="13"/>
        <v>-1.1231220169088918</v>
      </c>
      <c r="AG27" s="331">
        <f t="shared" si="14"/>
        <v>-0.90490947426197155</v>
      </c>
      <c r="AH27" s="331">
        <f t="shared" si="15"/>
        <v>-0.54187506517351791</v>
      </c>
      <c r="AI27" s="331">
        <f t="shared" si="16"/>
        <v>-1.7587097534657232</v>
      </c>
    </row>
    <row r="28" spans="1:35">
      <c r="A28" s="331" t="s">
        <v>23</v>
      </c>
      <c r="B28" s="331">
        <v>4867</v>
      </c>
      <c r="C28" s="331">
        <v>4636</v>
      </c>
      <c r="D28" s="331">
        <v>6806</v>
      </c>
      <c r="E28" s="331">
        <v>5919</v>
      </c>
      <c r="F28" s="331">
        <v>6000</v>
      </c>
      <c r="G28" s="331">
        <v>11461</v>
      </c>
      <c r="H28" s="331">
        <v>5530</v>
      </c>
      <c r="I28" s="331">
        <v>6017</v>
      </c>
      <c r="J28" s="331">
        <v>6461</v>
      </c>
      <c r="K28" s="331">
        <v>6514</v>
      </c>
      <c r="L28" s="331">
        <v>5838</v>
      </c>
      <c r="M28" s="331">
        <v>4959</v>
      </c>
      <c r="N28" s="331">
        <v>4497</v>
      </c>
      <c r="O28" s="331">
        <v>6615</v>
      </c>
      <c r="P28" s="331">
        <v>6699</v>
      </c>
      <c r="Q28" s="331">
        <v>5527.7</v>
      </c>
      <c r="S28" s="331" t="s">
        <v>23</v>
      </c>
      <c r="T28" s="331">
        <f t="shared" si="1"/>
        <v>1.1819390160880487</v>
      </c>
      <c r="U28" s="331">
        <f t="shared" si="2"/>
        <v>0.57716519997317051</v>
      </c>
      <c r="V28" s="331">
        <f t="shared" si="3"/>
        <v>1.5588172497554185</v>
      </c>
      <c r="W28" s="331">
        <f t="shared" si="4"/>
        <v>1.4208641070135317</v>
      </c>
      <c r="X28" s="331">
        <f t="shared" si="5"/>
        <v>1.3295475406221202</v>
      </c>
      <c r="Y28" s="331">
        <f t="shared" si="6"/>
        <v>2.3174225412392757</v>
      </c>
      <c r="Z28" s="331">
        <f t="shared" si="7"/>
        <v>1.3312760044724627</v>
      </c>
      <c r="AA28" s="331">
        <f t="shared" si="8"/>
        <v>1.324438955533596</v>
      </c>
      <c r="AB28" s="331">
        <f t="shared" si="9"/>
        <v>1.4209749001416212</v>
      </c>
      <c r="AC28" s="331">
        <f t="shared" si="10"/>
        <v>1.5353207482693905</v>
      </c>
      <c r="AD28" s="331">
        <f t="shared" si="11"/>
        <v>1.597533449176872</v>
      </c>
      <c r="AE28" s="331">
        <f t="shared" si="12"/>
        <v>0.79700217145876084</v>
      </c>
      <c r="AF28" s="331">
        <f t="shared" si="13"/>
        <v>0.91154781953981023</v>
      </c>
      <c r="AG28" s="331">
        <f t="shared" si="14"/>
        <v>1.6963740823069111</v>
      </c>
      <c r="AH28" s="331">
        <f t="shared" si="15"/>
        <v>1.6924373548694263</v>
      </c>
      <c r="AI28" s="331">
        <f t="shared" si="16"/>
        <v>1.6191148676104559</v>
      </c>
    </row>
    <row r="29" spans="1:35">
      <c r="A29" s="331" t="s">
        <v>24</v>
      </c>
      <c r="B29" s="331">
        <v>1872.1</v>
      </c>
      <c r="C29" s="332" t="s">
        <v>69</v>
      </c>
      <c r="D29" s="331">
        <v>6022.5</v>
      </c>
      <c r="E29" s="331">
        <v>3724.3</v>
      </c>
      <c r="F29" s="331">
        <v>6070.9</v>
      </c>
      <c r="G29" s="331">
        <v>8296.5</v>
      </c>
      <c r="H29" s="331">
        <v>5206.5</v>
      </c>
      <c r="I29" s="331">
        <v>6668.5</v>
      </c>
      <c r="J29" s="331">
        <v>6249.1</v>
      </c>
      <c r="K29" s="331">
        <v>5750.1</v>
      </c>
      <c r="L29" s="331">
        <v>5117</v>
      </c>
      <c r="M29" s="331">
        <v>8045.6</v>
      </c>
      <c r="N29" s="331">
        <v>4959.5</v>
      </c>
      <c r="O29" s="331">
        <v>7113.9</v>
      </c>
      <c r="P29" s="331">
        <v>6713</v>
      </c>
      <c r="Q29" s="331">
        <v>5249.8</v>
      </c>
      <c r="S29" s="331" t="s">
        <v>24</v>
      </c>
      <c r="T29" s="331">
        <f t="shared" si="1"/>
        <v>-0.43893368516592518</v>
      </c>
      <c r="U29" s="331" t="e">
        <f t="shared" si="2"/>
        <v>#VALUE!</v>
      </c>
      <c r="V29" s="331">
        <f t="shared" si="3"/>
        <v>1.2152146438475109</v>
      </c>
      <c r="W29" s="331">
        <f t="shared" si="4"/>
        <v>0.22271204828008764</v>
      </c>
      <c r="X29" s="331">
        <f t="shared" si="5"/>
        <v>1.369366385256801</v>
      </c>
      <c r="Y29" s="331">
        <f t="shared" si="6"/>
        <v>1.2054952261003673</v>
      </c>
      <c r="Z29" s="331">
        <f t="shared" si="7"/>
        <v>1.1383453760920939</v>
      </c>
      <c r="AA29" s="331">
        <f t="shared" si="8"/>
        <v>1.6564410189703291</v>
      </c>
      <c r="AB29" s="331">
        <f t="shared" si="9"/>
        <v>1.293829987828468</v>
      </c>
      <c r="AC29" s="331">
        <f t="shared" si="10"/>
        <v>1.1660458522631716</v>
      </c>
      <c r="AD29" s="331">
        <f t="shared" si="11"/>
        <v>1.1518618184774423</v>
      </c>
      <c r="AE29" s="331">
        <f t="shared" si="12"/>
        <v>2.3514151305029207</v>
      </c>
      <c r="AF29" s="331">
        <f t="shared" si="13"/>
        <v>1.2085447579515272</v>
      </c>
      <c r="AG29" s="331">
        <f t="shared" si="14"/>
        <v>1.9684454379404992</v>
      </c>
      <c r="AH29" s="331">
        <f t="shared" si="15"/>
        <v>1.6997240614200695</v>
      </c>
      <c r="AI29" s="331">
        <f t="shared" si="16"/>
        <v>1.4296244840267285</v>
      </c>
    </row>
    <row r="30" spans="1:35">
      <c r="A30" s="331" t="s">
        <v>25</v>
      </c>
      <c r="B30" s="331">
        <v>1604</v>
      </c>
      <c r="C30" s="331">
        <v>2427</v>
      </c>
      <c r="D30" s="331">
        <v>1208.2</v>
      </c>
      <c r="E30" s="331">
        <v>1372.1</v>
      </c>
      <c r="F30" s="331">
        <v>2317.6999999999998</v>
      </c>
      <c r="G30" s="331">
        <v>1810.7</v>
      </c>
      <c r="H30" s="331">
        <v>2045.5</v>
      </c>
      <c r="I30" s="331">
        <v>1677.7</v>
      </c>
      <c r="J30" s="331">
        <v>2493.6999999999998</v>
      </c>
      <c r="K30" s="331">
        <v>1084.8</v>
      </c>
      <c r="L30" s="331">
        <v>1841.6</v>
      </c>
      <c r="M30" s="331">
        <v>1595.3</v>
      </c>
      <c r="N30" s="331">
        <v>1836</v>
      </c>
      <c r="O30" s="331">
        <v>1768.5</v>
      </c>
      <c r="P30" s="331">
        <v>1326.2</v>
      </c>
      <c r="Q30" s="331">
        <v>1751.7</v>
      </c>
      <c r="S30" s="331" t="s">
        <v>25</v>
      </c>
      <c r="T30" s="331">
        <f t="shared" si="1"/>
        <v>-0.5840323432867941</v>
      </c>
      <c r="U30" s="331">
        <f t="shared" si="2"/>
        <v>-0.52494322740947008</v>
      </c>
      <c r="V30" s="331">
        <f t="shared" si="3"/>
        <v>-0.89608851584928439</v>
      </c>
      <c r="W30" s="331">
        <f t="shared" si="4"/>
        <v>-1.061423948691165</v>
      </c>
      <c r="X30" s="331">
        <f t="shared" si="5"/>
        <v>-0.7385050912295793</v>
      </c>
      <c r="Y30" s="331">
        <f t="shared" si="6"/>
        <v>-1.07345506005161</v>
      </c>
      <c r="Z30" s="331">
        <f t="shared" si="7"/>
        <v>-0.74682839921036559</v>
      </c>
      <c r="AA30" s="331">
        <f t="shared" si="8"/>
        <v>-0.88685276184325013</v>
      </c>
      <c r="AB30" s="331">
        <f t="shared" si="9"/>
        <v>-0.95949707069355128</v>
      </c>
      <c r="AC30" s="331">
        <f t="shared" si="10"/>
        <v>-1.0891945880271996</v>
      </c>
      <c r="AD30" s="331">
        <f t="shared" si="11"/>
        <v>-0.87276073241425234</v>
      </c>
      <c r="AE30" s="331">
        <f t="shared" si="12"/>
        <v>-0.89695845522977702</v>
      </c>
      <c r="AF30" s="331">
        <f t="shared" si="13"/>
        <v>-0.79722807908414317</v>
      </c>
      <c r="AG30" s="331">
        <f t="shared" si="14"/>
        <v>-0.94662817281071776</v>
      </c>
      <c r="AH30" s="331">
        <f t="shared" si="15"/>
        <v>-1.103992427651709</v>
      </c>
      <c r="AI30" s="331">
        <f t="shared" si="16"/>
        <v>-0.95560873228934873</v>
      </c>
    </row>
    <row r="31" spans="1:35">
      <c r="A31" s="331" t="s">
        <v>26</v>
      </c>
      <c r="B31" s="331">
        <v>997.5</v>
      </c>
      <c r="C31" s="331">
        <v>2138.4</v>
      </c>
      <c r="D31" s="331">
        <v>1647.4</v>
      </c>
      <c r="E31" s="331">
        <v>1329.9</v>
      </c>
      <c r="F31" s="331">
        <v>2928.8</v>
      </c>
      <c r="G31" s="331">
        <v>3324.3</v>
      </c>
      <c r="H31" s="331">
        <v>2539.5</v>
      </c>
      <c r="I31" s="331">
        <v>2978.3</v>
      </c>
      <c r="J31" s="331">
        <v>2919.1</v>
      </c>
      <c r="K31" s="331">
        <v>1719.4</v>
      </c>
      <c r="L31" s="331">
        <v>2507.5</v>
      </c>
      <c r="M31" s="331">
        <v>2010.8</v>
      </c>
      <c r="N31" s="331">
        <v>1535.8</v>
      </c>
      <c r="O31" s="331">
        <v>2402.8000000000002</v>
      </c>
      <c r="P31" s="331">
        <v>2633.2</v>
      </c>
      <c r="Q31" s="331">
        <v>1864.2</v>
      </c>
      <c r="S31" s="331" t="s">
        <v>26</v>
      </c>
      <c r="T31" s="331">
        <f t="shared" si="1"/>
        <v>-0.91227678994963257</v>
      </c>
      <c r="U31" s="331">
        <f t="shared" si="2"/>
        <v>-0.66893077478051122</v>
      </c>
      <c r="V31" s="331">
        <f t="shared" si="3"/>
        <v>-0.70347809528163541</v>
      </c>
      <c r="W31" s="331">
        <f t="shared" si="4"/>
        <v>-1.0844621848412315</v>
      </c>
      <c r="X31" s="331">
        <f t="shared" si="5"/>
        <v>-0.39529922442769611</v>
      </c>
      <c r="Y31" s="331">
        <f t="shared" si="6"/>
        <v>-0.54161332069491785</v>
      </c>
      <c r="Z31" s="331">
        <f t="shared" si="7"/>
        <v>-0.4522140857021672</v>
      </c>
      <c r="AA31" s="331">
        <f t="shared" si="8"/>
        <v>-0.22407166636233697</v>
      </c>
      <c r="AB31" s="331">
        <f t="shared" si="9"/>
        <v>-0.70424720897568716</v>
      </c>
      <c r="AC31" s="331">
        <f t="shared" si="10"/>
        <v>-0.7824242659882592</v>
      </c>
      <c r="AD31" s="331">
        <f t="shared" si="11"/>
        <v>-0.46114805712611051</v>
      </c>
      <c r="AE31" s="331">
        <f t="shared" si="12"/>
        <v>-0.68771249382148036</v>
      </c>
      <c r="AF31" s="331">
        <f t="shared" si="13"/>
        <v>-0.99000317294619156</v>
      </c>
      <c r="AG31" s="331">
        <f t="shared" si="14"/>
        <v>-0.60071744745817213</v>
      </c>
      <c r="AH31" s="331">
        <f t="shared" si="15"/>
        <v>-0.42372632324523141</v>
      </c>
      <c r="AI31" s="331">
        <f t="shared" si="16"/>
        <v>-0.87889887927326615</v>
      </c>
    </row>
    <row r="32" spans="1:35">
      <c r="A32" s="331" t="s">
        <v>42</v>
      </c>
      <c r="B32" s="331">
        <v>576.6</v>
      </c>
      <c r="C32" s="331">
        <v>1498.3</v>
      </c>
      <c r="D32" s="331">
        <v>813.1</v>
      </c>
      <c r="E32" s="331">
        <v>1109.8</v>
      </c>
      <c r="F32" s="331">
        <v>938.7</v>
      </c>
      <c r="G32" s="331">
        <v>2290.8000000000002</v>
      </c>
      <c r="H32" s="331">
        <v>1200.2</v>
      </c>
      <c r="I32" s="331">
        <v>1299.5</v>
      </c>
      <c r="J32" s="331">
        <v>2246.6999999999998</v>
      </c>
      <c r="K32" s="331">
        <v>991.9</v>
      </c>
      <c r="L32" s="331">
        <v>1732.9</v>
      </c>
      <c r="M32" s="331">
        <v>1154.5999999999999</v>
      </c>
      <c r="N32" s="331">
        <v>816.5</v>
      </c>
      <c r="O32" s="331">
        <v>1228.5</v>
      </c>
      <c r="P32" s="331">
        <v>951.1</v>
      </c>
      <c r="Q32" s="331">
        <v>1087.3</v>
      </c>
      <c r="S32" s="331" t="s">
        <v>42</v>
      </c>
      <c r="T32" s="331">
        <f t="shared" si="1"/>
        <v>-1.140072482613093</v>
      </c>
      <c r="U32" s="331">
        <f t="shared" si="2"/>
        <v>-0.98828777087269248</v>
      </c>
      <c r="V32" s="331">
        <f t="shared" si="3"/>
        <v>-1.0693589556632146</v>
      </c>
      <c r="W32" s="331">
        <f t="shared" si="4"/>
        <v>-1.2046213264675272</v>
      </c>
      <c r="X32" s="331">
        <f t="shared" si="5"/>
        <v>-1.5129788112750655</v>
      </c>
      <c r="Y32" s="331">
        <f t="shared" si="6"/>
        <v>-0.90475975147262733</v>
      </c>
      <c r="Z32" s="331">
        <f t="shared" si="7"/>
        <v>-1.2509528510493941</v>
      </c>
      <c r="AA32" s="331">
        <f t="shared" si="8"/>
        <v>-1.0795821254530313</v>
      </c>
      <c r="AB32" s="331">
        <f t="shared" si="9"/>
        <v>-1.1077027967027484</v>
      </c>
      <c r="AC32" s="331">
        <f t="shared" si="10"/>
        <v>-1.1341031334375646</v>
      </c>
      <c r="AD32" s="331">
        <f t="shared" si="11"/>
        <v>-0.93995144844341727</v>
      </c>
      <c r="AE32" s="331">
        <f t="shared" si="12"/>
        <v>-1.1188951464274577</v>
      </c>
      <c r="AF32" s="331">
        <f t="shared" si="13"/>
        <v>-1.4519056546749438</v>
      </c>
      <c r="AG32" s="331">
        <f t="shared" si="14"/>
        <v>-1.2411131037430441</v>
      </c>
      <c r="AH32" s="331">
        <f t="shared" si="15"/>
        <v>-1.2992241153050144</v>
      </c>
      <c r="AI32" s="331">
        <f t="shared" si="16"/>
        <v>-1.4086400775683292</v>
      </c>
    </row>
    <row r="33" spans="2:17">
      <c r="B33" s="12">
        <f t="shared" ref="B33:Q33" si="17">AVERAGE(B5:B32)</f>
        <v>2683.1214285714291</v>
      </c>
      <c r="C33" s="12">
        <f t="shared" si="17"/>
        <v>3479.1647058823537</v>
      </c>
      <c r="D33" s="12">
        <f t="shared" si="17"/>
        <v>3251.5062499999999</v>
      </c>
      <c r="E33" s="12">
        <f t="shared" si="17"/>
        <v>3316.3500000000004</v>
      </c>
      <c r="F33" s="12">
        <f t="shared" si="17"/>
        <v>3632.6555555555551</v>
      </c>
      <c r="G33" s="12">
        <f t="shared" si="17"/>
        <v>4865.7095238095244</v>
      </c>
      <c r="H33" s="12">
        <f t="shared" si="17"/>
        <v>3297.7583333333332</v>
      </c>
      <c r="I33" s="12">
        <f t="shared" si="17"/>
        <v>3418.0041666666671</v>
      </c>
      <c r="J33" s="12">
        <f t="shared" si="17"/>
        <v>4092.8000000000006</v>
      </c>
      <c r="K33" s="12">
        <f t="shared" si="17"/>
        <v>3337.9608695652169</v>
      </c>
      <c r="L33" s="12">
        <f t="shared" si="17"/>
        <v>3253.5374999999999</v>
      </c>
      <c r="M33" s="12">
        <f t="shared" si="17"/>
        <v>3376.3916666666678</v>
      </c>
      <c r="N33" s="12">
        <f t="shared" si="17"/>
        <v>3077.4874999999997</v>
      </c>
      <c r="O33" s="12">
        <f t="shared" si="17"/>
        <v>3504.3416666666667</v>
      </c>
      <c r="P33" s="12">
        <f t="shared" si="17"/>
        <v>3447.3083333333338</v>
      </c>
      <c r="Q33" s="12">
        <f t="shared" si="17"/>
        <v>3153.1625000000004</v>
      </c>
    </row>
    <row r="34" spans="2:17">
      <c r="B34" s="12">
        <f t="shared" ref="B34:Q34" si="18">STDEV(B5:B32)</f>
        <v>1847.7083349500685</v>
      </c>
      <c r="C34" s="12">
        <f t="shared" si="18"/>
        <v>2004.3399951546312</v>
      </c>
      <c r="D34" s="12">
        <f t="shared" si="18"/>
        <v>2280.2504594799084</v>
      </c>
      <c r="E34" s="12">
        <f t="shared" si="18"/>
        <v>1831.7374526902684</v>
      </c>
      <c r="F34" s="12">
        <f t="shared" si="18"/>
        <v>1780.5639679019826</v>
      </c>
      <c r="G34" s="12">
        <f t="shared" si="18"/>
        <v>2845.9594048237518</v>
      </c>
      <c r="H34" s="12">
        <f t="shared" si="18"/>
        <v>1676.7684981682103</v>
      </c>
      <c r="I34" s="12">
        <f t="shared" si="18"/>
        <v>1962.3372013293263</v>
      </c>
      <c r="J34" s="12">
        <f t="shared" si="18"/>
        <v>1666.6022740894109</v>
      </c>
      <c r="K34" s="12">
        <f t="shared" si="18"/>
        <v>2068.6486091032157</v>
      </c>
      <c r="L34" s="12">
        <f t="shared" si="18"/>
        <v>1617.7830275363829</v>
      </c>
      <c r="M34" s="12">
        <f t="shared" si="18"/>
        <v>1985.701407107422</v>
      </c>
      <c r="N34" s="12">
        <f t="shared" si="18"/>
        <v>1557.2551100134638</v>
      </c>
      <c r="O34" s="12">
        <f t="shared" si="18"/>
        <v>1833.7101266621139</v>
      </c>
      <c r="P34" s="12">
        <f t="shared" si="18"/>
        <v>1921.3069584590553</v>
      </c>
      <c r="Q34" s="12">
        <f t="shared" si="18"/>
        <v>1466.5651878698525</v>
      </c>
    </row>
  </sheetData>
  <mergeCells count="2">
    <mergeCell ref="B1:Q1"/>
    <mergeCell ref="T1:AI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topLeftCell="A4" zoomScale="73" zoomScaleNormal="73" workbookViewId="0">
      <selection activeCell="K31" sqref="A1:XFD1048576"/>
    </sheetView>
  </sheetViews>
  <sheetFormatPr defaultRowHeight="13.8"/>
  <cols>
    <col min="1" max="11" width="9" style="12"/>
    <col min="12" max="12" width="16.875" style="12" bestFit="1" customWidth="1"/>
    <col min="13" max="16384" width="9" style="12"/>
  </cols>
  <sheetData>
    <row r="1" spans="1:12" ht="30">
      <c r="A1" s="361" t="s">
        <v>1658</v>
      </c>
      <c r="K1" s="232" t="s">
        <v>247</v>
      </c>
      <c r="L1" s="232"/>
    </row>
    <row r="2" spans="1:12">
      <c r="L2" s="11" t="s">
        <v>1705</v>
      </c>
    </row>
    <row r="3" spans="1:12" ht="41.4">
      <c r="A3" s="29" t="s">
        <v>47</v>
      </c>
      <c r="B3" s="29" t="s">
        <v>1644</v>
      </c>
      <c r="C3" s="29" t="s">
        <v>1645</v>
      </c>
      <c r="D3" s="362">
        <v>0.25</v>
      </c>
      <c r="E3" s="362">
        <v>0.75</v>
      </c>
      <c r="F3" s="29" t="s">
        <v>1646</v>
      </c>
      <c r="G3" s="29" t="s">
        <v>1647</v>
      </c>
      <c r="H3" s="29" t="s">
        <v>1648</v>
      </c>
      <c r="K3" s="356"/>
    </row>
    <row r="4" spans="1:12">
      <c r="A4" s="356" t="s">
        <v>26</v>
      </c>
      <c r="B4" s="356">
        <v>5.3</v>
      </c>
      <c r="C4" s="356">
        <v>2.8</v>
      </c>
      <c r="D4" s="356">
        <v>4.3</v>
      </c>
      <c r="E4" s="356">
        <v>6.7</v>
      </c>
      <c r="F4" s="356">
        <v>11.3</v>
      </c>
      <c r="G4" s="356">
        <v>25</v>
      </c>
      <c r="H4" s="356">
        <v>10</v>
      </c>
      <c r="K4" s="356" t="s">
        <v>26</v>
      </c>
      <c r="L4" s="12">
        <f>(B4-B$32)/B$33</f>
        <v>-1.8600425238779374</v>
      </c>
    </row>
    <row r="5" spans="1:12">
      <c r="A5" s="356" t="s">
        <v>9</v>
      </c>
      <c r="B5" s="356">
        <v>6.4</v>
      </c>
      <c r="C5" s="356">
        <v>5.0999999999999996</v>
      </c>
      <c r="D5" s="356">
        <v>5.5</v>
      </c>
      <c r="E5" s="356">
        <v>7.9</v>
      </c>
      <c r="F5" s="356">
        <v>8.1999999999999993</v>
      </c>
      <c r="G5" s="356">
        <v>25</v>
      </c>
      <c r="H5" s="356">
        <v>10</v>
      </c>
      <c r="K5" s="356" t="s">
        <v>9</v>
      </c>
      <c r="L5" s="12">
        <f t="shared" ref="L5:L31" si="0">(B5-B$32)/B$33</f>
        <v>-1.6417143617764109</v>
      </c>
    </row>
    <row r="6" spans="1:12">
      <c r="A6" s="356" t="s">
        <v>25</v>
      </c>
      <c r="B6" s="356">
        <v>6.7</v>
      </c>
      <c r="C6" s="356">
        <v>4.9000000000000004</v>
      </c>
      <c r="D6" s="356">
        <v>6.2</v>
      </c>
      <c r="E6" s="356">
        <v>7</v>
      </c>
      <c r="F6" s="356">
        <v>8.5</v>
      </c>
      <c r="G6" s="356">
        <v>25</v>
      </c>
      <c r="H6" s="356">
        <v>10</v>
      </c>
      <c r="K6" s="356" t="s">
        <v>25</v>
      </c>
      <c r="L6" s="12">
        <f t="shared" si="0"/>
        <v>-1.5821703175669037</v>
      </c>
    </row>
    <row r="7" spans="1:12">
      <c r="A7" s="356" t="s">
        <v>10</v>
      </c>
      <c r="B7" s="356">
        <v>8.1999999999999993</v>
      </c>
      <c r="C7" s="356">
        <v>3.7</v>
      </c>
      <c r="D7" s="356">
        <v>6.9</v>
      </c>
      <c r="E7" s="356">
        <v>10.3</v>
      </c>
      <c r="F7" s="356">
        <v>18.100000000000001</v>
      </c>
      <c r="G7" s="356">
        <v>25</v>
      </c>
      <c r="H7" s="356">
        <v>10</v>
      </c>
      <c r="K7" s="356" t="s">
        <v>10</v>
      </c>
      <c r="L7" s="12">
        <f t="shared" si="0"/>
        <v>-1.2844500965193684</v>
      </c>
    </row>
    <row r="8" spans="1:12">
      <c r="A8" s="356" t="s">
        <v>38</v>
      </c>
      <c r="B8" s="356">
        <v>8.6</v>
      </c>
      <c r="C8" s="356">
        <v>2.8</v>
      </c>
      <c r="D8" s="356">
        <v>5.2</v>
      </c>
      <c r="E8" s="356">
        <v>11.3</v>
      </c>
      <c r="F8" s="356">
        <v>14</v>
      </c>
      <c r="G8" s="356">
        <v>25</v>
      </c>
      <c r="H8" s="356">
        <v>10</v>
      </c>
      <c r="K8" s="356" t="s">
        <v>38</v>
      </c>
      <c r="L8" s="12">
        <f t="shared" si="0"/>
        <v>-1.2050580375733588</v>
      </c>
    </row>
    <row r="9" spans="1:12">
      <c r="A9" s="356" t="s">
        <v>30</v>
      </c>
      <c r="B9" s="356">
        <v>10</v>
      </c>
      <c r="C9" s="356">
        <v>10</v>
      </c>
      <c r="D9" s="356">
        <v>10</v>
      </c>
      <c r="E9" s="356">
        <v>10</v>
      </c>
      <c r="F9" s="356">
        <v>10</v>
      </c>
      <c r="G9" s="356">
        <v>25</v>
      </c>
      <c r="H9" s="356">
        <v>10</v>
      </c>
      <c r="K9" s="356" t="s">
        <v>30</v>
      </c>
      <c r="L9" s="12">
        <f t="shared" si="0"/>
        <v>-0.92718583126232545</v>
      </c>
    </row>
    <row r="10" spans="1:12">
      <c r="A10" s="356" t="s">
        <v>7</v>
      </c>
      <c r="B10" s="356">
        <v>10.6</v>
      </c>
      <c r="C10" s="356">
        <v>8.3000000000000007</v>
      </c>
      <c r="D10" s="356">
        <v>10</v>
      </c>
      <c r="E10" s="356">
        <v>11.9</v>
      </c>
      <c r="F10" s="356">
        <v>16.899999999999999</v>
      </c>
      <c r="G10" s="356">
        <v>25</v>
      </c>
      <c r="H10" s="356">
        <v>10</v>
      </c>
      <c r="K10" s="356" t="s">
        <v>7</v>
      </c>
      <c r="L10" s="12">
        <f t="shared" si="0"/>
        <v>-0.80809774284331126</v>
      </c>
    </row>
    <row r="11" spans="1:12">
      <c r="A11" s="356" t="s">
        <v>32</v>
      </c>
      <c r="B11" s="356">
        <v>11</v>
      </c>
      <c r="C11" s="356">
        <v>7.9</v>
      </c>
      <c r="D11" s="356">
        <v>9.8000000000000007</v>
      </c>
      <c r="E11" s="356">
        <v>11.1</v>
      </c>
      <c r="F11" s="356">
        <v>15</v>
      </c>
      <c r="G11" s="356">
        <v>25</v>
      </c>
      <c r="H11" s="356">
        <v>10</v>
      </c>
      <c r="K11" s="356" t="s">
        <v>32</v>
      </c>
      <c r="L11" s="12">
        <f t="shared" si="0"/>
        <v>-0.72870568389730173</v>
      </c>
    </row>
    <row r="12" spans="1:12">
      <c r="A12" s="356" t="s">
        <v>18</v>
      </c>
      <c r="B12" s="356">
        <v>11.4</v>
      </c>
      <c r="C12" s="356">
        <v>10.5</v>
      </c>
      <c r="D12" s="356">
        <v>10.9</v>
      </c>
      <c r="E12" s="356">
        <v>14.6</v>
      </c>
      <c r="F12" s="356">
        <v>17.8</v>
      </c>
      <c r="G12" s="356">
        <v>25</v>
      </c>
      <c r="H12" s="356">
        <v>10</v>
      </c>
      <c r="K12" s="356" t="s">
        <v>18</v>
      </c>
      <c r="L12" s="12">
        <f t="shared" si="0"/>
        <v>-0.64931362495129219</v>
      </c>
    </row>
    <row r="13" spans="1:12" ht="27.6">
      <c r="A13" s="356" t="s">
        <v>42</v>
      </c>
      <c r="B13" s="356">
        <v>12.8</v>
      </c>
      <c r="C13" s="356">
        <v>6.1</v>
      </c>
      <c r="D13" s="356">
        <v>11.5</v>
      </c>
      <c r="E13" s="356">
        <v>14.2</v>
      </c>
      <c r="F13" s="356">
        <v>20.100000000000001</v>
      </c>
      <c r="G13" s="356">
        <v>25</v>
      </c>
      <c r="H13" s="356">
        <v>10</v>
      </c>
      <c r="K13" s="356" t="s">
        <v>42</v>
      </c>
      <c r="L13" s="12">
        <f t="shared" si="0"/>
        <v>-0.37144141864025881</v>
      </c>
    </row>
    <row r="14" spans="1:12">
      <c r="A14" s="356" t="s">
        <v>14</v>
      </c>
      <c r="B14" s="356">
        <v>14.4</v>
      </c>
      <c r="C14" s="356">
        <v>9.1999999999999993</v>
      </c>
      <c r="D14" s="356">
        <v>11.3</v>
      </c>
      <c r="E14" s="356">
        <v>17.2</v>
      </c>
      <c r="F14" s="356">
        <v>18.399999999999999</v>
      </c>
      <c r="G14" s="356">
        <v>25</v>
      </c>
      <c r="H14" s="356">
        <v>10</v>
      </c>
      <c r="K14" s="356" t="s">
        <v>14</v>
      </c>
      <c r="L14" s="12">
        <f t="shared" si="0"/>
        <v>-5.3873182856220891E-2</v>
      </c>
    </row>
    <row r="15" spans="1:12" ht="27.6">
      <c r="A15" s="356" t="s">
        <v>19</v>
      </c>
      <c r="B15" s="356">
        <v>14.5</v>
      </c>
      <c r="C15" s="356">
        <v>9.9</v>
      </c>
      <c r="D15" s="356">
        <v>13.7</v>
      </c>
      <c r="E15" s="356">
        <v>15.5</v>
      </c>
      <c r="F15" s="356">
        <v>17.5</v>
      </c>
      <c r="G15" s="356">
        <v>25</v>
      </c>
      <c r="H15" s="356">
        <v>10</v>
      </c>
      <c r="K15" s="356" t="s">
        <v>19</v>
      </c>
      <c r="L15" s="12">
        <f t="shared" si="0"/>
        <v>-3.4025168119718591E-2</v>
      </c>
    </row>
    <row r="16" spans="1:12">
      <c r="A16" s="356" t="s">
        <v>8</v>
      </c>
      <c r="B16" s="356">
        <v>14.6</v>
      </c>
      <c r="C16" s="356">
        <v>6.4</v>
      </c>
      <c r="D16" s="356">
        <v>13.2</v>
      </c>
      <c r="E16" s="356">
        <v>15.9</v>
      </c>
      <c r="F16" s="356">
        <v>20.8</v>
      </c>
      <c r="G16" s="356">
        <v>25</v>
      </c>
      <c r="H16" s="356">
        <v>10</v>
      </c>
      <c r="K16" s="356" t="s">
        <v>8</v>
      </c>
      <c r="L16" s="12">
        <f t="shared" si="0"/>
        <v>-1.4177153383216285E-2</v>
      </c>
    </row>
    <row r="17" spans="1:12">
      <c r="A17" s="356" t="s">
        <v>11</v>
      </c>
      <c r="B17" s="356">
        <v>14.8</v>
      </c>
      <c r="C17" s="356">
        <v>4.3</v>
      </c>
      <c r="D17" s="356">
        <v>13</v>
      </c>
      <c r="E17" s="356">
        <v>17.100000000000001</v>
      </c>
      <c r="F17" s="356">
        <v>29.8</v>
      </c>
      <c r="G17" s="356">
        <v>25</v>
      </c>
      <c r="H17" s="356">
        <v>10</v>
      </c>
      <c r="K17" s="356" t="s">
        <v>11</v>
      </c>
      <c r="L17" s="12">
        <f t="shared" si="0"/>
        <v>2.5518876089788679E-2</v>
      </c>
    </row>
    <row r="18" spans="1:12">
      <c r="A18" s="356" t="s">
        <v>4</v>
      </c>
      <c r="B18" s="356">
        <v>15.2</v>
      </c>
      <c r="C18" s="356">
        <v>9.1</v>
      </c>
      <c r="D18" s="356">
        <v>13.7</v>
      </c>
      <c r="E18" s="356">
        <v>17.7</v>
      </c>
      <c r="F18" s="356">
        <v>20.399999999999999</v>
      </c>
      <c r="G18" s="356">
        <v>25</v>
      </c>
      <c r="H18" s="356">
        <v>10</v>
      </c>
      <c r="K18" s="356" t="s">
        <v>4</v>
      </c>
      <c r="L18" s="12">
        <f t="shared" si="0"/>
        <v>0.1049109350357979</v>
      </c>
    </row>
    <row r="19" spans="1:12" ht="27.6">
      <c r="A19" s="356" t="s">
        <v>16</v>
      </c>
      <c r="B19" s="356">
        <v>15.9</v>
      </c>
      <c r="C19" s="356">
        <v>14.6</v>
      </c>
      <c r="D19" s="356">
        <v>15.3</v>
      </c>
      <c r="E19" s="356">
        <v>16.3</v>
      </c>
      <c r="F19" s="356">
        <v>16.399999999999999</v>
      </c>
      <c r="G19" s="356">
        <v>25</v>
      </c>
      <c r="H19" s="356">
        <v>10</v>
      </c>
      <c r="K19" s="356" t="s">
        <v>16</v>
      </c>
      <c r="L19" s="12">
        <f t="shared" si="0"/>
        <v>0.24384703819131473</v>
      </c>
    </row>
    <row r="20" spans="1:12">
      <c r="A20" s="356" t="s">
        <v>20</v>
      </c>
      <c r="B20" s="356">
        <v>16.399999999999999</v>
      </c>
      <c r="C20" s="356">
        <v>9.1999999999999993</v>
      </c>
      <c r="D20" s="356">
        <v>15</v>
      </c>
      <c r="E20" s="356">
        <v>17.8</v>
      </c>
      <c r="F20" s="356">
        <v>20.7</v>
      </c>
      <c r="G20" s="356">
        <v>25</v>
      </c>
      <c r="H20" s="356">
        <v>10</v>
      </c>
      <c r="K20" s="356" t="s">
        <v>20</v>
      </c>
      <c r="L20" s="12">
        <f t="shared" si="0"/>
        <v>0.34308711187382629</v>
      </c>
    </row>
    <row r="21" spans="1:12">
      <c r="A21" s="356" t="s">
        <v>13</v>
      </c>
      <c r="B21" s="356">
        <v>16.5</v>
      </c>
      <c r="C21" s="356">
        <v>12.8</v>
      </c>
      <c r="D21" s="356">
        <v>16.5</v>
      </c>
      <c r="E21" s="356">
        <v>17</v>
      </c>
      <c r="F21" s="356">
        <v>17.100000000000001</v>
      </c>
      <c r="G21" s="356">
        <v>25</v>
      </c>
      <c r="H21" s="356">
        <v>10</v>
      </c>
      <c r="K21" s="356" t="s">
        <v>13</v>
      </c>
      <c r="L21" s="12">
        <f t="shared" si="0"/>
        <v>0.3629351266103289</v>
      </c>
    </row>
    <row r="22" spans="1:12">
      <c r="A22" s="356" t="s">
        <v>22</v>
      </c>
      <c r="B22" s="356">
        <v>16.899999999999999</v>
      </c>
      <c r="C22" s="356">
        <v>7.8</v>
      </c>
      <c r="D22" s="356">
        <v>14.5</v>
      </c>
      <c r="E22" s="356">
        <v>19</v>
      </c>
      <c r="F22" s="356">
        <v>26.2</v>
      </c>
      <c r="G22" s="356">
        <v>25</v>
      </c>
      <c r="H22" s="356">
        <v>10</v>
      </c>
      <c r="K22" s="356" t="s">
        <v>22</v>
      </c>
      <c r="L22" s="12">
        <f t="shared" si="0"/>
        <v>0.44232718555633815</v>
      </c>
    </row>
    <row r="23" spans="1:12">
      <c r="A23" s="356" t="s">
        <v>12</v>
      </c>
      <c r="B23" s="356">
        <v>17.2</v>
      </c>
      <c r="C23" s="356">
        <v>5.6</v>
      </c>
      <c r="D23" s="356">
        <v>14</v>
      </c>
      <c r="E23" s="356">
        <v>22.4</v>
      </c>
      <c r="F23" s="356">
        <v>34</v>
      </c>
      <c r="G23" s="356">
        <v>25</v>
      </c>
      <c r="H23" s="356">
        <v>10</v>
      </c>
      <c r="K23" s="356" t="s">
        <v>12</v>
      </c>
      <c r="L23" s="12">
        <f t="shared" si="0"/>
        <v>0.50187122976584542</v>
      </c>
    </row>
    <row r="24" spans="1:12">
      <c r="A24" s="356" t="s">
        <v>17</v>
      </c>
      <c r="B24" s="356">
        <v>17.2</v>
      </c>
      <c r="C24" s="356">
        <v>15.1</v>
      </c>
      <c r="D24" s="356">
        <v>16.5</v>
      </c>
      <c r="E24" s="356">
        <v>17.5</v>
      </c>
      <c r="F24" s="356">
        <v>17.5</v>
      </c>
      <c r="G24" s="356">
        <v>25</v>
      </c>
      <c r="H24" s="356">
        <v>10</v>
      </c>
      <c r="K24" s="356" t="s">
        <v>17</v>
      </c>
      <c r="L24" s="12">
        <f t="shared" si="0"/>
        <v>0.50187122976584542</v>
      </c>
    </row>
    <row r="25" spans="1:12">
      <c r="A25" s="356" t="s">
        <v>24</v>
      </c>
      <c r="B25" s="356">
        <v>18.600000000000001</v>
      </c>
      <c r="C25" s="356">
        <v>11.9</v>
      </c>
      <c r="D25" s="356">
        <v>15.8</v>
      </c>
      <c r="E25" s="356">
        <v>20.8</v>
      </c>
      <c r="F25" s="356">
        <v>25.2</v>
      </c>
      <c r="G25" s="356">
        <v>25</v>
      </c>
      <c r="H25" s="356">
        <v>10</v>
      </c>
      <c r="K25" s="356" t="s">
        <v>24</v>
      </c>
      <c r="L25" s="12">
        <f t="shared" si="0"/>
        <v>0.77974343607687913</v>
      </c>
    </row>
    <row r="26" spans="1:12">
      <c r="A26" s="356" t="s">
        <v>5</v>
      </c>
      <c r="B26" s="356">
        <v>19.600000000000001</v>
      </c>
      <c r="C26" s="356">
        <v>5.3</v>
      </c>
      <c r="D26" s="356">
        <v>11.9</v>
      </c>
      <c r="E26" s="356">
        <v>30.7</v>
      </c>
      <c r="F26" s="356">
        <v>34.4</v>
      </c>
      <c r="G26" s="356">
        <v>25</v>
      </c>
      <c r="H26" s="356">
        <v>10</v>
      </c>
      <c r="K26" s="356" t="s">
        <v>5</v>
      </c>
      <c r="L26" s="12">
        <f t="shared" si="0"/>
        <v>0.97822358344190286</v>
      </c>
    </row>
    <row r="27" spans="1:12">
      <c r="A27" s="356" t="s">
        <v>23</v>
      </c>
      <c r="B27" s="356">
        <v>19.899999999999999</v>
      </c>
      <c r="C27" s="356">
        <v>10.6</v>
      </c>
      <c r="D27" s="356">
        <v>17.3</v>
      </c>
      <c r="E27" s="356">
        <v>20.6</v>
      </c>
      <c r="F27" s="356">
        <v>21.6</v>
      </c>
      <c r="G27" s="356">
        <v>25</v>
      </c>
      <c r="H27" s="356">
        <v>10</v>
      </c>
      <c r="K27" s="356" t="s">
        <v>23</v>
      </c>
      <c r="L27" s="12">
        <f t="shared" si="0"/>
        <v>1.0377676276514094</v>
      </c>
    </row>
    <row r="28" spans="1:12">
      <c r="A28" s="356" t="s">
        <v>15</v>
      </c>
      <c r="B28" s="356">
        <v>20.399999999999999</v>
      </c>
      <c r="C28" s="356">
        <v>13</v>
      </c>
      <c r="D28" s="356">
        <v>16.7</v>
      </c>
      <c r="E28" s="356">
        <v>21.7</v>
      </c>
      <c r="F28" s="356">
        <v>23</v>
      </c>
      <c r="G28" s="356">
        <v>25</v>
      </c>
      <c r="H28" s="356">
        <v>10</v>
      </c>
      <c r="K28" s="356" t="s">
        <v>15</v>
      </c>
      <c r="L28" s="12">
        <f t="shared" si="0"/>
        <v>1.1370077013339213</v>
      </c>
    </row>
    <row r="29" spans="1:12" ht="27.6">
      <c r="A29" s="356" t="s">
        <v>6</v>
      </c>
      <c r="B29" s="356">
        <v>20.399999999999999</v>
      </c>
      <c r="C29" s="356">
        <v>9.4</v>
      </c>
      <c r="D29" s="356">
        <v>16.899999999999999</v>
      </c>
      <c r="E29" s="356">
        <v>21.9</v>
      </c>
      <c r="F29" s="356">
        <v>35.799999999999997</v>
      </c>
      <c r="G29" s="356">
        <v>25</v>
      </c>
      <c r="H29" s="356">
        <v>10</v>
      </c>
      <c r="K29" s="356" t="s">
        <v>6</v>
      </c>
      <c r="L29" s="12">
        <f t="shared" si="0"/>
        <v>1.1370077013339213</v>
      </c>
    </row>
    <row r="30" spans="1:12">
      <c r="A30" s="356" t="s">
        <v>46</v>
      </c>
      <c r="B30" s="356">
        <v>23</v>
      </c>
      <c r="C30" s="356">
        <v>21.7</v>
      </c>
      <c r="D30" s="356">
        <v>22.3</v>
      </c>
      <c r="E30" s="356">
        <v>23.6</v>
      </c>
      <c r="F30" s="356">
        <v>24.3</v>
      </c>
      <c r="G30" s="356">
        <v>25</v>
      </c>
      <c r="H30" s="356">
        <v>10</v>
      </c>
      <c r="K30" s="356" t="s">
        <v>46</v>
      </c>
      <c r="L30" s="12">
        <f t="shared" si="0"/>
        <v>1.6530560844829834</v>
      </c>
    </row>
    <row r="31" spans="1:12">
      <c r="A31" s="356" t="s">
        <v>21</v>
      </c>
      <c r="B31" s="356">
        <v>24.3</v>
      </c>
      <c r="C31" s="356">
        <v>11.9</v>
      </c>
      <c r="D31" s="356">
        <v>20.399999999999999</v>
      </c>
      <c r="E31" s="356">
        <v>28.1</v>
      </c>
      <c r="F31" s="356">
        <v>43.5</v>
      </c>
      <c r="G31" s="356">
        <v>25</v>
      </c>
      <c r="H31" s="356">
        <v>10</v>
      </c>
      <c r="K31" s="356" t="s">
        <v>21</v>
      </c>
      <c r="L31" s="12">
        <f t="shared" si="0"/>
        <v>1.9110802760575143</v>
      </c>
    </row>
    <row r="32" spans="1:12">
      <c r="B32" s="12">
        <f>AVERAGE(B4:B31)</f>
        <v>14.671428571428573</v>
      </c>
    </row>
    <row r="33" spans="2:2">
      <c r="B33" s="12">
        <f>STDEV(B4:B31)</f>
        <v>5.0382872709223934</v>
      </c>
    </row>
  </sheetData>
  <mergeCells count="1">
    <mergeCell ref="K1:L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opLeftCell="A13" workbookViewId="0">
      <selection activeCell="K31" sqref="A1:XFD1048576"/>
    </sheetView>
  </sheetViews>
  <sheetFormatPr defaultRowHeight="13.8"/>
  <cols>
    <col min="1" max="11" width="9" style="12"/>
    <col min="12" max="12" width="16.875" style="12" bestFit="1" customWidth="1"/>
    <col min="13" max="16384" width="9" style="12"/>
  </cols>
  <sheetData>
    <row r="1" spans="1:12" ht="30">
      <c r="A1" s="361" t="s">
        <v>1657</v>
      </c>
      <c r="K1" s="232" t="s">
        <v>247</v>
      </c>
      <c r="L1" s="232"/>
    </row>
    <row r="2" spans="1:12" ht="41.4">
      <c r="A2" s="29" t="s">
        <v>47</v>
      </c>
      <c r="B2" s="29" t="s">
        <v>1644</v>
      </c>
      <c r="C2" s="29" t="s">
        <v>1645</v>
      </c>
      <c r="D2" s="362">
        <v>0.25</v>
      </c>
      <c r="E2" s="362">
        <v>0.75</v>
      </c>
      <c r="F2" s="29" t="s">
        <v>1646</v>
      </c>
      <c r="G2" s="29" t="s">
        <v>1649</v>
      </c>
      <c r="L2" s="11" t="s">
        <v>1705</v>
      </c>
    </row>
    <row r="3" spans="1:12">
      <c r="A3" s="356" t="s">
        <v>25</v>
      </c>
      <c r="B3" s="356">
        <v>19.2</v>
      </c>
      <c r="C3" s="356">
        <v>14.8</v>
      </c>
      <c r="D3" s="356">
        <v>16.899999999999999</v>
      </c>
      <c r="E3" s="356">
        <v>25.9</v>
      </c>
      <c r="F3" s="356">
        <v>32.6</v>
      </c>
      <c r="G3" s="356">
        <v>50</v>
      </c>
      <c r="K3" s="356" t="s">
        <v>25</v>
      </c>
      <c r="L3" s="12">
        <f>(B3-B$31)/B$32</f>
        <v>-1.834023213032272</v>
      </c>
    </row>
    <row r="4" spans="1:12">
      <c r="A4" s="356" t="s">
        <v>9</v>
      </c>
      <c r="B4" s="356">
        <v>23.5</v>
      </c>
      <c r="C4" s="356">
        <v>10.4</v>
      </c>
      <c r="D4" s="356">
        <v>21.1</v>
      </c>
      <c r="E4" s="356">
        <v>30.7</v>
      </c>
      <c r="F4" s="356">
        <v>34.200000000000003</v>
      </c>
      <c r="G4" s="356">
        <v>50</v>
      </c>
      <c r="K4" s="356" t="s">
        <v>9</v>
      </c>
      <c r="L4" s="12">
        <f t="shared" ref="L4:L30" si="0">(B4-B$31)/B$32</f>
        <v>-1.4852372473884787</v>
      </c>
    </row>
    <row r="5" spans="1:12">
      <c r="A5" s="356" t="s">
        <v>32</v>
      </c>
      <c r="B5" s="356">
        <v>26.8</v>
      </c>
      <c r="C5" s="356">
        <v>18.7</v>
      </c>
      <c r="D5" s="356">
        <v>22.5</v>
      </c>
      <c r="E5" s="356">
        <v>33.6</v>
      </c>
      <c r="F5" s="356">
        <v>38.4</v>
      </c>
      <c r="G5" s="356">
        <v>50</v>
      </c>
      <c r="K5" s="356" t="s">
        <v>32</v>
      </c>
      <c r="L5" s="12">
        <f t="shared" si="0"/>
        <v>-1.2175642970106837</v>
      </c>
    </row>
    <row r="6" spans="1:12">
      <c r="A6" s="356" t="s">
        <v>10</v>
      </c>
      <c r="B6" s="356">
        <v>30</v>
      </c>
      <c r="C6" s="356">
        <v>12.5</v>
      </c>
      <c r="D6" s="356">
        <v>24</v>
      </c>
      <c r="E6" s="356">
        <v>36.6</v>
      </c>
      <c r="F6" s="356">
        <v>71.599999999999994</v>
      </c>
      <c r="G6" s="356">
        <v>50</v>
      </c>
      <c r="K6" s="356" t="s">
        <v>10</v>
      </c>
      <c r="L6" s="12">
        <f t="shared" si="0"/>
        <v>-0.95800264815948888</v>
      </c>
    </row>
    <row r="7" spans="1:12" ht="27.6">
      <c r="A7" s="356" t="s">
        <v>42</v>
      </c>
      <c r="B7" s="356">
        <v>30.9</v>
      </c>
      <c r="C7" s="356">
        <v>17.399999999999999</v>
      </c>
      <c r="D7" s="356">
        <v>26.9</v>
      </c>
      <c r="E7" s="356">
        <v>33.6</v>
      </c>
      <c r="F7" s="356">
        <v>50.3</v>
      </c>
      <c r="G7" s="356">
        <v>50</v>
      </c>
      <c r="K7" s="356" t="s">
        <v>42</v>
      </c>
      <c r="L7" s="12">
        <f t="shared" si="0"/>
        <v>-0.88500093442009042</v>
      </c>
    </row>
    <row r="8" spans="1:12" ht="27.6">
      <c r="A8" s="356" t="s">
        <v>16</v>
      </c>
      <c r="B8" s="356">
        <v>34.700000000000003</v>
      </c>
      <c r="C8" s="356">
        <v>17.7</v>
      </c>
      <c r="D8" s="356">
        <v>32.5</v>
      </c>
      <c r="E8" s="356">
        <v>35</v>
      </c>
      <c r="F8" s="356">
        <v>40.299999999999997</v>
      </c>
      <c r="G8" s="356">
        <v>50</v>
      </c>
      <c r="K8" s="356" t="s">
        <v>16</v>
      </c>
      <c r="L8" s="12">
        <f t="shared" si="0"/>
        <v>-0.57677147640929605</v>
      </c>
    </row>
    <row r="9" spans="1:12">
      <c r="A9" s="356" t="s">
        <v>14</v>
      </c>
      <c r="B9" s="356">
        <v>35.4</v>
      </c>
      <c r="C9" s="356">
        <v>26.3</v>
      </c>
      <c r="D9" s="356">
        <v>29.8</v>
      </c>
      <c r="E9" s="356">
        <v>38.9</v>
      </c>
      <c r="F9" s="356">
        <v>59.5</v>
      </c>
      <c r="G9" s="356">
        <v>50</v>
      </c>
      <c r="K9" s="356" t="s">
        <v>14</v>
      </c>
      <c r="L9" s="12">
        <f t="shared" si="0"/>
        <v>-0.51999236572309748</v>
      </c>
    </row>
    <row r="10" spans="1:12">
      <c r="A10" s="356" t="s">
        <v>8</v>
      </c>
      <c r="B10" s="356">
        <v>35.6</v>
      </c>
      <c r="C10" s="356">
        <v>15.8</v>
      </c>
      <c r="D10" s="356">
        <v>31</v>
      </c>
      <c r="E10" s="356">
        <v>40.4</v>
      </c>
      <c r="F10" s="356">
        <v>68.8</v>
      </c>
      <c r="G10" s="356">
        <v>50</v>
      </c>
      <c r="K10" s="356" t="s">
        <v>8</v>
      </c>
      <c r="L10" s="12">
        <f t="shared" si="0"/>
        <v>-0.50376976266989759</v>
      </c>
    </row>
    <row r="11" spans="1:12">
      <c r="A11" s="356" t="s">
        <v>18</v>
      </c>
      <c r="B11" s="356">
        <v>36</v>
      </c>
      <c r="C11" s="356">
        <v>35.299999999999997</v>
      </c>
      <c r="D11" s="356">
        <v>35.6</v>
      </c>
      <c r="E11" s="356">
        <v>44.4</v>
      </c>
      <c r="F11" s="356">
        <v>52.8</v>
      </c>
      <c r="G11" s="356">
        <v>50</v>
      </c>
      <c r="K11" s="356" t="s">
        <v>18</v>
      </c>
      <c r="L11" s="12">
        <f t="shared" si="0"/>
        <v>-0.47132455656349836</v>
      </c>
    </row>
    <row r="12" spans="1:12" ht="27.6">
      <c r="A12" s="356" t="s">
        <v>19</v>
      </c>
      <c r="B12" s="356">
        <v>36.5</v>
      </c>
      <c r="C12" s="356">
        <v>23.1</v>
      </c>
      <c r="D12" s="356">
        <v>33.9</v>
      </c>
      <c r="E12" s="356">
        <v>38.9</v>
      </c>
      <c r="F12" s="356">
        <v>62.9</v>
      </c>
      <c r="G12" s="356">
        <v>50</v>
      </c>
      <c r="K12" s="356" t="s">
        <v>19</v>
      </c>
      <c r="L12" s="12">
        <f t="shared" si="0"/>
        <v>-0.43076804893049914</v>
      </c>
    </row>
    <row r="13" spans="1:12">
      <c r="A13" s="356" t="s">
        <v>38</v>
      </c>
      <c r="B13" s="356">
        <v>36.6</v>
      </c>
      <c r="C13" s="356">
        <v>11.2</v>
      </c>
      <c r="D13" s="356">
        <v>30.8</v>
      </c>
      <c r="E13" s="356">
        <v>40.799999999999997</v>
      </c>
      <c r="F13" s="356">
        <v>64.599999999999994</v>
      </c>
      <c r="G13" s="356">
        <v>50</v>
      </c>
      <c r="K13" s="356" t="s">
        <v>38</v>
      </c>
      <c r="L13" s="12">
        <f t="shared" si="0"/>
        <v>-0.42265674740389919</v>
      </c>
    </row>
    <row r="14" spans="1:12">
      <c r="A14" s="356" t="s">
        <v>26</v>
      </c>
      <c r="B14" s="356">
        <v>37.299999999999997</v>
      </c>
      <c r="C14" s="356">
        <v>6.6</v>
      </c>
      <c r="D14" s="356">
        <v>25.5</v>
      </c>
      <c r="E14" s="356">
        <v>49.9</v>
      </c>
      <c r="F14" s="356">
        <v>70.8</v>
      </c>
      <c r="G14" s="356">
        <v>50</v>
      </c>
      <c r="K14" s="356" t="s">
        <v>26</v>
      </c>
      <c r="L14" s="12">
        <f t="shared" si="0"/>
        <v>-0.36587763671770063</v>
      </c>
    </row>
    <row r="15" spans="1:12">
      <c r="A15" s="356" t="s">
        <v>7</v>
      </c>
      <c r="B15" s="356">
        <v>39</v>
      </c>
      <c r="C15" s="356">
        <v>24.1</v>
      </c>
      <c r="D15" s="356">
        <v>31.9</v>
      </c>
      <c r="E15" s="356">
        <v>42.7</v>
      </c>
      <c r="F15" s="356">
        <v>43.5</v>
      </c>
      <c r="G15" s="356">
        <v>50</v>
      </c>
      <c r="K15" s="356" t="s">
        <v>7</v>
      </c>
      <c r="L15" s="12">
        <f t="shared" si="0"/>
        <v>-0.22798551076550308</v>
      </c>
    </row>
    <row r="16" spans="1:12">
      <c r="A16" s="356" t="s">
        <v>11</v>
      </c>
      <c r="B16" s="356">
        <v>39</v>
      </c>
      <c r="C16" s="356">
        <v>11.8</v>
      </c>
      <c r="D16" s="356">
        <v>34.299999999999997</v>
      </c>
      <c r="E16" s="356">
        <v>42.8</v>
      </c>
      <c r="F16" s="356">
        <v>73.099999999999994</v>
      </c>
      <c r="G16" s="356">
        <v>50</v>
      </c>
      <c r="K16" s="356" t="s">
        <v>11</v>
      </c>
      <c r="L16" s="12">
        <f t="shared" si="0"/>
        <v>-0.22798551076550308</v>
      </c>
    </row>
    <row r="17" spans="1:12">
      <c r="A17" s="356" t="s">
        <v>20</v>
      </c>
      <c r="B17" s="356">
        <v>39.799999999999997</v>
      </c>
      <c r="C17" s="356">
        <v>20.399999999999999</v>
      </c>
      <c r="D17" s="356">
        <v>36.799999999999997</v>
      </c>
      <c r="E17" s="356">
        <v>43.1</v>
      </c>
      <c r="F17" s="356">
        <v>54.5</v>
      </c>
      <c r="G17" s="356">
        <v>50</v>
      </c>
      <c r="K17" s="356" t="s">
        <v>20</v>
      </c>
      <c r="L17" s="12">
        <f t="shared" si="0"/>
        <v>-0.16309509855270457</v>
      </c>
    </row>
    <row r="18" spans="1:12">
      <c r="A18" s="356" t="s">
        <v>22</v>
      </c>
      <c r="B18" s="356">
        <v>42.2</v>
      </c>
      <c r="C18" s="356">
        <v>21.5</v>
      </c>
      <c r="D18" s="356">
        <v>36.6</v>
      </c>
      <c r="E18" s="356">
        <v>48.4</v>
      </c>
      <c r="F18" s="356">
        <v>62.3</v>
      </c>
      <c r="G18" s="356">
        <v>50</v>
      </c>
      <c r="K18" s="356" t="s">
        <v>22</v>
      </c>
      <c r="L18" s="12">
        <f t="shared" si="0"/>
        <v>3.1576138085692096E-2</v>
      </c>
    </row>
    <row r="19" spans="1:12">
      <c r="A19" s="356" t="s">
        <v>4</v>
      </c>
      <c r="B19" s="356">
        <v>42.3</v>
      </c>
      <c r="C19" s="356">
        <v>25.5</v>
      </c>
      <c r="D19" s="356">
        <v>39.700000000000003</v>
      </c>
      <c r="E19" s="356">
        <v>45.9</v>
      </c>
      <c r="F19" s="356">
        <v>56.5</v>
      </c>
      <c r="G19" s="356">
        <v>50</v>
      </c>
      <c r="K19" s="356" t="s">
        <v>4</v>
      </c>
      <c r="L19" s="12">
        <f t="shared" si="0"/>
        <v>3.9687439612291472E-2</v>
      </c>
    </row>
    <row r="20" spans="1:12">
      <c r="A20" s="356" t="s">
        <v>24</v>
      </c>
      <c r="B20" s="356">
        <v>44.9</v>
      </c>
      <c r="C20" s="356">
        <v>28.5</v>
      </c>
      <c r="D20" s="356">
        <v>42.7</v>
      </c>
      <c r="E20" s="356">
        <v>53.4</v>
      </c>
      <c r="F20" s="356">
        <v>63.8</v>
      </c>
      <c r="G20" s="356">
        <v>50</v>
      </c>
      <c r="K20" s="356" t="s">
        <v>24</v>
      </c>
      <c r="L20" s="12">
        <f>(B20-B$31)/B$32</f>
        <v>0.25058127930388746</v>
      </c>
    </row>
    <row r="21" spans="1:12" ht="27.6">
      <c r="A21" s="356" t="s">
        <v>6</v>
      </c>
      <c r="B21" s="356">
        <v>45</v>
      </c>
      <c r="C21" s="356">
        <v>20</v>
      </c>
      <c r="D21" s="356">
        <v>40</v>
      </c>
      <c r="E21" s="356">
        <v>53.8</v>
      </c>
      <c r="F21" s="356">
        <v>93.9</v>
      </c>
      <c r="G21" s="356">
        <v>50</v>
      </c>
      <c r="K21" s="356" t="s">
        <v>6</v>
      </c>
      <c r="L21" s="12">
        <f t="shared" si="0"/>
        <v>0.25869258083048746</v>
      </c>
    </row>
    <row r="22" spans="1:12">
      <c r="A22" s="356" t="s">
        <v>15</v>
      </c>
      <c r="B22" s="356">
        <v>45.7</v>
      </c>
      <c r="C22" s="356">
        <v>27.3</v>
      </c>
      <c r="D22" s="356">
        <v>40.799999999999997</v>
      </c>
      <c r="E22" s="356">
        <v>49.8</v>
      </c>
      <c r="F22" s="356">
        <v>58.9</v>
      </c>
      <c r="G22" s="356">
        <v>50</v>
      </c>
      <c r="K22" s="356" t="s">
        <v>15</v>
      </c>
      <c r="L22" s="12">
        <f t="shared" si="0"/>
        <v>0.31547169151668658</v>
      </c>
    </row>
    <row r="23" spans="1:12">
      <c r="A23" s="356" t="s">
        <v>17</v>
      </c>
      <c r="B23" s="356">
        <v>47</v>
      </c>
      <c r="C23" s="356">
        <v>34</v>
      </c>
      <c r="D23" s="356">
        <v>41</v>
      </c>
      <c r="E23" s="356">
        <v>51</v>
      </c>
      <c r="F23" s="356">
        <v>67</v>
      </c>
      <c r="G23" s="356">
        <v>50</v>
      </c>
      <c r="K23" s="356" t="s">
        <v>17</v>
      </c>
      <c r="L23" s="12">
        <f t="shared" si="0"/>
        <v>0.42091861136248426</v>
      </c>
    </row>
    <row r="24" spans="1:12">
      <c r="A24" s="356" t="s">
        <v>12</v>
      </c>
      <c r="B24" s="356">
        <v>47</v>
      </c>
      <c r="C24" s="356">
        <v>13</v>
      </c>
      <c r="D24" s="356">
        <v>35</v>
      </c>
      <c r="E24" s="356">
        <v>60.6</v>
      </c>
      <c r="F24" s="356">
        <v>120</v>
      </c>
      <c r="G24" s="356">
        <v>50</v>
      </c>
      <c r="K24" s="356" t="s">
        <v>12</v>
      </c>
      <c r="L24" s="12">
        <f t="shared" si="0"/>
        <v>0.42091861136248426</v>
      </c>
    </row>
    <row r="25" spans="1:12">
      <c r="A25" s="356" t="s">
        <v>23</v>
      </c>
      <c r="B25" s="356">
        <v>47</v>
      </c>
      <c r="C25" s="356">
        <v>23</v>
      </c>
      <c r="D25" s="356">
        <v>40</v>
      </c>
      <c r="E25" s="356">
        <v>55.5</v>
      </c>
      <c r="F25" s="356">
        <v>59</v>
      </c>
      <c r="G25" s="356">
        <v>50</v>
      </c>
      <c r="K25" s="356" t="s">
        <v>23</v>
      </c>
      <c r="L25" s="12">
        <f t="shared" si="0"/>
        <v>0.42091861136248426</v>
      </c>
    </row>
    <row r="26" spans="1:12">
      <c r="A26" s="356" t="s">
        <v>30</v>
      </c>
      <c r="B26" s="356">
        <v>53</v>
      </c>
      <c r="C26" s="356">
        <v>37</v>
      </c>
      <c r="D26" s="356">
        <v>46</v>
      </c>
      <c r="E26" s="356">
        <v>61</v>
      </c>
      <c r="F26" s="356">
        <v>73</v>
      </c>
      <c r="G26" s="356">
        <v>50</v>
      </c>
      <c r="K26" s="356" t="s">
        <v>30</v>
      </c>
      <c r="L26" s="12">
        <f t="shared" si="0"/>
        <v>0.90759670295847483</v>
      </c>
    </row>
    <row r="27" spans="1:12">
      <c r="A27" s="356" t="s">
        <v>13</v>
      </c>
      <c r="B27" s="356">
        <v>55.1</v>
      </c>
      <c r="C27" s="356">
        <v>42.3</v>
      </c>
      <c r="D27" s="356">
        <v>48.7</v>
      </c>
      <c r="E27" s="356">
        <v>69</v>
      </c>
      <c r="F27" s="356">
        <v>82.9</v>
      </c>
      <c r="G27" s="356">
        <v>50</v>
      </c>
      <c r="K27" s="356" t="s">
        <v>13</v>
      </c>
      <c r="L27" s="12">
        <f t="shared" si="0"/>
        <v>1.0779340350170716</v>
      </c>
    </row>
    <row r="28" spans="1:12">
      <c r="A28" s="356" t="s">
        <v>21</v>
      </c>
      <c r="B28" s="356">
        <v>57</v>
      </c>
      <c r="C28" s="356">
        <v>20.100000000000001</v>
      </c>
      <c r="D28" s="356">
        <v>45</v>
      </c>
      <c r="E28" s="356">
        <v>70.900000000000006</v>
      </c>
      <c r="F28" s="356">
        <v>122.4</v>
      </c>
      <c r="G28" s="356">
        <v>50</v>
      </c>
      <c r="K28" s="356" t="s">
        <v>21</v>
      </c>
      <c r="L28" s="12">
        <f t="shared" si="0"/>
        <v>1.2320487640224684</v>
      </c>
    </row>
    <row r="29" spans="1:12">
      <c r="A29" s="356" t="s">
        <v>46</v>
      </c>
      <c r="B29" s="356">
        <v>68.2</v>
      </c>
      <c r="C29" s="356">
        <v>33.4</v>
      </c>
      <c r="D29" s="356">
        <v>55.6</v>
      </c>
      <c r="E29" s="356">
        <v>75.599999999999994</v>
      </c>
      <c r="F29" s="356">
        <v>82.1</v>
      </c>
      <c r="G29" s="356">
        <v>50</v>
      </c>
      <c r="K29" s="356" t="s">
        <v>46</v>
      </c>
      <c r="L29" s="12">
        <f t="shared" si="0"/>
        <v>2.140514535001651</v>
      </c>
    </row>
    <row r="30" spans="1:12">
      <c r="A30" s="356" t="s">
        <v>5</v>
      </c>
      <c r="B30" s="356">
        <v>76</v>
      </c>
      <c r="C30" s="356">
        <v>17.8</v>
      </c>
      <c r="D30" s="356">
        <v>62</v>
      </c>
      <c r="E30" s="356">
        <v>86.3</v>
      </c>
      <c r="F30" s="356">
        <v>121.2</v>
      </c>
      <c r="G30" s="356">
        <v>50</v>
      </c>
      <c r="K30" s="356" t="s">
        <v>5</v>
      </c>
      <c r="L30" s="12">
        <f t="shared" si="0"/>
        <v>2.7731960540764384</v>
      </c>
    </row>
    <row r="31" spans="1:12">
      <c r="B31" s="12">
        <f>AVERAGE(B3:B30)</f>
        <v>41.81071428571429</v>
      </c>
    </row>
    <row r="32" spans="1:12">
      <c r="B32" s="12">
        <f>STDEV(B3:B30)</f>
        <v>12.328477701397789</v>
      </c>
    </row>
  </sheetData>
  <mergeCells count="1">
    <mergeCell ref="K1:L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opLeftCell="A10" workbookViewId="0">
      <selection activeCell="K34" sqref="K34"/>
    </sheetView>
  </sheetViews>
  <sheetFormatPr defaultRowHeight="13.8"/>
  <cols>
    <col min="1" max="11" width="9" style="6"/>
    <col min="12" max="12" width="16.875" style="6" bestFit="1" customWidth="1"/>
    <col min="13" max="16384" width="9" style="6"/>
  </cols>
  <sheetData>
    <row r="1" spans="1:12" ht="30">
      <c r="A1" s="361" t="s">
        <v>1655</v>
      </c>
      <c r="K1" s="232" t="s">
        <v>247</v>
      </c>
      <c r="L1" s="232"/>
    </row>
    <row r="2" spans="1:12" ht="69">
      <c r="A2" s="29" t="s">
        <v>47</v>
      </c>
      <c r="B2" s="29" t="s">
        <v>1644</v>
      </c>
      <c r="C2" s="29" t="s">
        <v>1645</v>
      </c>
      <c r="D2" s="362">
        <v>0.25</v>
      </c>
      <c r="E2" s="362">
        <v>0.75</v>
      </c>
      <c r="F2" s="29" t="s">
        <v>1646</v>
      </c>
      <c r="G2" s="29" t="s">
        <v>1653</v>
      </c>
      <c r="L2" s="11" t="s">
        <v>1705</v>
      </c>
    </row>
    <row r="3" spans="1:12">
      <c r="A3" s="64" t="s">
        <v>22</v>
      </c>
      <c r="B3" s="64">
        <v>77</v>
      </c>
      <c r="C3" s="64">
        <v>41</v>
      </c>
      <c r="D3" s="64">
        <v>68</v>
      </c>
      <c r="E3" s="64">
        <v>93</v>
      </c>
      <c r="F3" s="64">
        <v>136</v>
      </c>
      <c r="G3" s="64">
        <v>120</v>
      </c>
      <c r="K3" s="64" t="s">
        <v>22</v>
      </c>
      <c r="L3" s="6">
        <f>(B3-B$31)/B$31</f>
        <v>-0.29008890352321365</v>
      </c>
    </row>
    <row r="4" spans="1:12" ht="27.6">
      <c r="A4" s="64" t="s">
        <v>42</v>
      </c>
      <c r="B4" s="64">
        <v>91</v>
      </c>
      <c r="C4" s="64">
        <v>57</v>
      </c>
      <c r="D4" s="64">
        <v>86</v>
      </c>
      <c r="E4" s="64">
        <v>96</v>
      </c>
      <c r="F4" s="64">
        <v>106</v>
      </c>
      <c r="G4" s="64">
        <v>120</v>
      </c>
      <c r="K4" s="64" t="s">
        <v>42</v>
      </c>
      <c r="L4" s="6">
        <f t="shared" ref="L4:L29" si="0">(B4-B$31)/B$31</f>
        <v>-0.16101415870925251</v>
      </c>
    </row>
    <row r="5" spans="1:12">
      <c r="A5" s="64" t="s">
        <v>32</v>
      </c>
      <c r="B5" s="64">
        <v>94</v>
      </c>
      <c r="C5" s="64">
        <v>77</v>
      </c>
      <c r="D5" s="64">
        <v>93</v>
      </c>
      <c r="E5" s="64">
        <v>95</v>
      </c>
      <c r="F5" s="64">
        <v>104</v>
      </c>
      <c r="G5" s="64">
        <v>120</v>
      </c>
      <c r="K5" s="64" t="s">
        <v>32</v>
      </c>
      <c r="L5" s="6">
        <f t="shared" si="0"/>
        <v>-0.13335528482054654</v>
      </c>
    </row>
    <row r="6" spans="1:12">
      <c r="A6" s="64" t="s">
        <v>15</v>
      </c>
      <c r="B6" s="64">
        <v>94</v>
      </c>
      <c r="C6" s="64">
        <v>69</v>
      </c>
      <c r="D6" s="64">
        <v>90</v>
      </c>
      <c r="E6" s="64">
        <v>96</v>
      </c>
      <c r="F6" s="64">
        <v>102</v>
      </c>
      <c r="G6" s="64">
        <v>120</v>
      </c>
      <c r="K6" s="64" t="s">
        <v>15</v>
      </c>
      <c r="L6" s="6">
        <f t="shared" si="0"/>
        <v>-0.13335528482054654</v>
      </c>
    </row>
    <row r="7" spans="1:12">
      <c r="A7" s="64" t="s">
        <v>25</v>
      </c>
      <c r="B7" s="64">
        <v>95</v>
      </c>
      <c r="C7" s="64">
        <v>78</v>
      </c>
      <c r="D7" s="64">
        <v>94</v>
      </c>
      <c r="E7" s="64">
        <v>98</v>
      </c>
      <c r="F7" s="64">
        <v>104</v>
      </c>
      <c r="G7" s="64">
        <v>120</v>
      </c>
      <c r="K7" s="64" t="s">
        <v>25</v>
      </c>
      <c r="L7" s="6">
        <f t="shared" si="0"/>
        <v>-0.1241356601909779</v>
      </c>
    </row>
    <row r="8" spans="1:12" ht="27.6">
      <c r="A8" s="64" t="s">
        <v>19</v>
      </c>
      <c r="B8" s="64">
        <v>96</v>
      </c>
      <c r="C8" s="64">
        <v>79</v>
      </c>
      <c r="D8" s="64">
        <v>93</v>
      </c>
      <c r="E8" s="64">
        <v>100</v>
      </c>
      <c r="F8" s="64">
        <v>113</v>
      </c>
      <c r="G8" s="64">
        <v>120</v>
      </c>
      <c r="K8" s="64" t="s">
        <v>19</v>
      </c>
      <c r="L8" s="6">
        <f t="shared" si="0"/>
        <v>-0.11491603556140924</v>
      </c>
    </row>
    <row r="9" spans="1:12">
      <c r="A9" s="64" t="s">
        <v>14</v>
      </c>
      <c r="B9" s="64">
        <v>97</v>
      </c>
      <c r="C9" s="64">
        <v>78</v>
      </c>
      <c r="D9" s="64">
        <v>90</v>
      </c>
      <c r="E9" s="64">
        <v>106</v>
      </c>
      <c r="F9" s="64">
        <v>109</v>
      </c>
      <c r="G9" s="64">
        <v>120</v>
      </c>
      <c r="K9" s="64" t="s">
        <v>14</v>
      </c>
      <c r="L9" s="6">
        <f t="shared" si="0"/>
        <v>-0.10569641093184058</v>
      </c>
    </row>
    <row r="10" spans="1:12">
      <c r="A10" s="64" t="s">
        <v>26</v>
      </c>
      <c r="B10" s="64">
        <v>97</v>
      </c>
      <c r="C10" s="64">
        <v>80</v>
      </c>
      <c r="D10" s="64">
        <v>92</v>
      </c>
      <c r="E10" s="64">
        <v>102</v>
      </c>
      <c r="F10" s="64">
        <v>108</v>
      </c>
      <c r="G10" s="64">
        <v>120</v>
      </c>
      <c r="K10" s="64" t="s">
        <v>26</v>
      </c>
      <c r="L10" s="6">
        <f t="shared" si="0"/>
        <v>-0.10569641093184058</v>
      </c>
    </row>
    <row r="11" spans="1:12">
      <c r="A11" s="64" t="s">
        <v>9</v>
      </c>
      <c r="B11" s="64">
        <v>100</v>
      </c>
      <c r="C11" s="64">
        <v>90</v>
      </c>
      <c r="D11" s="64">
        <v>97</v>
      </c>
      <c r="E11" s="64">
        <v>101</v>
      </c>
      <c r="F11" s="64">
        <v>108</v>
      </c>
      <c r="G11" s="64">
        <v>120</v>
      </c>
      <c r="K11" s="64" t="s">
        <v>9</v>
      </c>
      <c r="L11" s="6">
        <f t="shared" si="0"/>
        <v>-7.8037537043134625E-2</v>
      </c>
    </row>
    <row r="12" spans="1:12">
      <c r="A12" s="64" t="s">
        <v>7</v>
      </c>
      <c r="B12" s="64">
        <v>100</v>
      </c>
      <c r="C12" s="64">
        <v>73</v>
      </c>
      <c r="D12" s="64">
        <v>97</v>
      </c>
      <c r="E12" s="64">
        <v>102</v>
      </c>
      <c r="F12" s="64">
        <v>109</v>
      </c>
      <c r="G12" s="64">
        <v>120</v>
      </c>
      <c r="K12" s="64" t="s">
        <v>7</v>
      </c>
      <c r="L12" s="6">
        <f t="shared" si="0"/>
        <v>-7.8037537043134625E-2</v>
      </c>
    </row>
    <row r="13" spans="1:12">
      <c r="A13" s="64" t="s">
        <v>4</v>
      </c>
      <c r="B13" s="64">
        <v>104</v>
      </c>
      <c r="C13" s="64">
        <v>83</v>
      </c>
      <c r="D13" s="64">
        <v>95</v>
      </c>
      <c r="E13" s="64">
        <v>109</v>
      </c>
      <c r="F13" s="64">
        <v>120</v>
      </c>
      <c r="G13" s="64">
        <v>120</v>
      </c>
      <c r="K13" s="64" t="s">
        <v>4</v>
      </c>
      <c r="L13" s="6">
        <f t="shared" si="0"/>
        <v>-4.1159038524860005E-2</v>
      </c>
    </row>
    <row r="14" spans="1:12">
      <c r="A14" s="64" t="s">
        <v>5</v>
      </c>
      <c r="B14" s="64">
        <v>106</v>
      </c>
      <c r="C14" s="64">
        <v>90</v>
      </c>
      <c r="D14" s="64">
        <v>99</v>
      </c>
      <c r="E14" s="64">
        <v>111</v>
      </c>
      <c r="F14" s="64">
        <v>135</v>
      </c>
      <c r="G14" s="64">
        <v>120</v>
      </c>
      <c r="K14" s="64" t="s">
        <v>5</v>
      </c>
      <c r="L14" s="6">
        <f t="shared" si="0"/>
        <v>-2.2719789265722698E-2</v>
      </c>
    </row>
    <row r="15" spans="1:12">
      <c r="A15" s="64" t="s">
        <v>21</v>
      </c>
      <c r="B15" s="64">
        <v>109</v>
      </c>
      <c r="C15" s="64">
        <v>91</v>
      </c>
      <c r="D15" s="64">
        <v>105</v>
      </c>
      <c r="E15" s="64">
        <v>113</v>
      </c>
      <c r="F15" s="64">
        <v>130</v>
      </c>
      <c r="G15" s="64">
        <v>120</v>
      </c>
      <c r="K15" s="64" t="s">
        <v>21</v>
      </c>
      <c r="L15" s="6">
        <f t="shared" si="0"/>
        <v>4.9390846229832638E-3</v>
      </c>
    </row>
    <row r="16" spans="1:12">
      <c r="A16" s="64" t="s">
        <v>8</v>
      </c>
      <c r="B16" s="64">
        <v>110</v>
      </c>
      <c r="C16" s="64">
        <v>77</v>
      </c>
      <c r="D16" s="64">
        <v>105</v>
      </c>
      <c r="E16" s="64">
        <v>115</v>
      </c>
      <c r="F16" s="64">
        <v>140</v>
      </c>
      <c r="G16" s="64">
        <v>120</v>
      </c>
      <c r="K16" s="64" t="s">
        <v>8</v>
      </c>
      <c r="L16" s="6">
        <f t="shared" si="0"/>
        <v>1.4158709252551917E-2</v>
      </c>
    </row>
    <row r="17" spans="1:12">
      <c r="A17" s="64" t="s">
        <v>10</v>
      </c>
      <c r="B17" s="64">
        <v>112</v>
      </c>
      <c r="C17" s="64">
        <v>68</v>
      </c>
      <c r="D17" s="64">
        <v>102</v>
      </c>
      <c r="E17" s="64">
        <v>121</v>
      </c>
      <c r="F17" s="64">
        <v>141</v>
      </c>
      <c r="G17" s="64">
        <v>120</v>
      </c>
      <c r="K17" s="64" t="s">
        <v>10</v>
      </c>
      <c r="L17" s="6">
        <f t="shared" si="0"/>
        <v>3.2597958511689222E-2</v>
      </c>
    </row>
    <row r="18" spans="1:12">
      <c r="A18" s="64" t="s">
        <v>11</v>
      </c>
      <c r="B18" s="64">
        <v>114</v>
      </c>
      <c r="C18" s="64">
        <v>52</v>
      </c>
      <c r="D18" s="64">
        <v>107</v>
      </c>
      <c r="E18" s="64">
        <v>120</v>
      </c>
      <c r="F18" s="64">
        <v>157</v>
      </c>
      <c r="G18" s="64">
        <v>120</v>
      </c>
      <c r="K18" s="64" t="s">
        <v>11</v>
      </c>
      <c r="L18" s="6">
        <f t="shared" si="0"/>
        <v>5.1037207770826536E-2</v>
      </c>
    </row>
    <row r="19" spans="1:12">
      <c r="A19" s="64" t="s">
        <v>46</v>
      </c>
      <c r="B19" s="64">
        <v>115</v>
      </c>
      <c r="C19" s="64">
        <v>110</v>
      </c>
      <c r="D19" s="64">
        <v>113</v>
      </c>
      <c r="E19" s="64">
        <v>120</v>
      </c>
      <c r="F19" s="64">
        <v>126</v>
      </c>
      <c r="G19" s="64">
        <v>120</v>
      </c>
      <c r="K19" s="64" t="s">
        <v>46</v>
      </c>
      <c r="L19" s="6">
        <f t="shared" si="0"/>
        <v>6.0256832400395186E-2</v>
      </c>
    </row>
    <row r="20" spans="1:12" ht="27.6">
      <c r="A20" s="64" t="s">
        <v>6</v>
      </c>
      <c r="B20" s="64">
        <v>116</v>
      </c>
      <c r="C20" s="64">
        <v>80</v>
      </c>
      <c r="D20" s="64">
        <v>111</v>
      </c>
      <c r="E20" s="64">
        <v>117</v>
      </c>
      <c r="F20" s="64">
        <v>132</v>
      </c>
      <c r="G20" s="64">
        <v>120</v>
      </c>
      <c r="K20" s="64" t="s">
        <v>6</v>
      </c>
      <c r="L20" s="6">
        <f t="shared" si="0"/>
        <v>6.9476457029963842E-2</v>
      </c>
    </row>
    <row r="21" spans="1:12" ht="27.6">
      <c r="A21" s="64" t="s">
        <v>16</v>
      </c>
      <c r="B21" s="64">
        <v>117</v>
      </c>
      <c r="C21" s="64">
        <v>96</v>
      </c>
      <c r="D21" s="64">
        <v>110</v>
      </c>
      <c r="E21" s="64">
        <v>119</v>
      </c>
      <c r="F21" s="64">
        <v>129</v>
      </c>
      <c r="G21" s="64">
        <v>120</v>
      </c>
      <c r="K21" s="64" t="s">
        <v>16</v>
      </c>
      <c r="L21" s="6">
        <f t="shared" si="0"/>
        <v>7.8696081659532499E-2</v>
      </c>
    </row>
    <row r="22" spans="1:12">
      <c r="A22" s="64" t="s">
        <v>24</v>
      </c>
      <c r="B22" s="64">
        <v>118</v>
      </c>
      <c r="C22" s="64">
        <v>112</v>
      </c>
      <c r="D22" s="64">
        <v>115</v>
      </c>
      <c r="E22" s="64">
        <v>124</v>
      </c>
      <c r="F22" s="64">
        <v>131</v>
      </c>
      <c r="G22" s="64">
        <v>120</v>
      </c>
      <c r="K22" s="64" t="s">
        <v>24</v>
      </c>
      <c r="L22" s="6">
        <f t="shared" si="0"/>
        <v>8.7915706289101142E-2</v>
      </c>
    </row>
    <row r="23" spans="1:12">
      <c r="A23" s="64" t="s">
        <v>38</v>
      </c>
      <c r="B23" s="64">
        <v>118</v>
      </c>
      <c r="C23" s="64">
        <v>71</v>
      </c>
      <c r="D23" s="64">
        <v>104</v>
      </c>
      <c r="E23" s="64">
        <v>127</v>
      </c>
      <c r="F23" s="64">
        <v>139</v>
      </c>
      <c r="G23" s="64">
        <v>120</v>
      </c>
      <c r="K23" s="64" t="s">
        <v>38</v>
      </c>
      <c r="L23" s="6">
        <f t="shared" si="0"/>
        <v>8.7915706289101142E-2</v>
      </c>
    </row>
    <row r="24" spans="1:12">
      <c r="A24" s="64" t="s">
        <v>17</v>
      </c>
      <c r="B24" s="64">
        <v>120</v>
      </c>
      <c r="C24" s="64">
        <v>92</v>
      </c>
      <c r="D24" s="64">
        <v>110</v>
      </c>
      <c r="E24" s="64">
        <v>124</v>
      </c>
      <c r="F24" s="64">
        <v>136</v>
      </c>
      <c r="G24" s="64">
        <v>120</v>
      </c>
      <c r="K24" s="64" t="s">
        <v>17</v>
      </c>
      <c r="L24" s="6">
        <f t="shared" si="0"/>
        <v>0.10635495554823846</v>
      </c>
    </row>
    <row r="25" spans="1:12">
      <c r="A25" s="64" t="s">
        <v>30</v>
      </c>
      <c r="B25" s="64">
        <v>121</v>
      </c>
      <c r="C25" s="64">
        <v>77</v>
      </c>
      <c r="D25" s="64">
        <v>99</v>
      </c>
      <c r="E25" s="64">
        <v>132</v>
      </c>
      <c r="F25" s="64">
        <v>143</v>
      </c>
      <c r="G25" s="64">
        <v>120</v>
      </c>
      <c r="K25" s="64" t="s">
        <v>30</v>
      </c>
      <c r="L25" s="6">
        <f t="shared" si="0"/>
        <v>0.11557458017780711</v>
      </c>
    </row>
    <row r="26" spans="1:12">
      <c r="A26" s="64" t="s">
        <v>18</v>
      </c>
      <c r="B26" s="64">
        <v>121</v>
      </c>
      <c r="C26" s="64">
        <v>104</v>
      </c>
      <c r="D26" s="64">
        <v>112</v>
      </c>
      <c r="E26" s="64">
        <v>125</v>
      </c>
      <c r="F26" s="64">
        <v>130</v>
      </c>
      <c r="G26" s="64">
        <v>120</v>
      </c>
      <c r="K26" s="64" t="s">
        <v>18</v>
      </c>
      <c r="L26" s="6">
        <f t="shared" si="0"/>
        <v>0.11557458017780711</v>
      </c>
    </row>
    <row r="27" spans="1:12">
      <c r="A27" s="64" t="s">
        <v>13</v>
      </c>
      <c r="B27" s="64">
        <v>122</v>
      </c>
      <c r="C27" s="64">
        <v>111</v>
      </c>
      <c r="D27" s="64">
        <v>116</v>
      </c>
      <c r="E27" s="64">
        <v>127</v>
      </c>
      <c r="F27" s="64">
        <v>132</v>
      </c>
      <c r="G27" s="64">
        <v>120</v>
      </c>
      <c r="K27" s="64" t="s">
        <v>13</v>
      </c>
      <c r="L27" s="6">
        <f t="shared" si="0"/>
        <v>0.12479420480737577</v>
      </c>
    </row>
    <row r="28" spans="1:12">
      <c r="A28" s="64" t="s">
        <v>20</v>
      </c>
      <c r="B28" s="64">
        <v>122</v>
      </c>
      <c r="C28" s="64">
        <v>103</v>
      </c>
      <c r="D28" s="64">
        <v>117</v>
      </c>
      <c r="E28" s="64">
        <v>126</v>
      </c>
      <c r="F28" s="64">
        <v>136</v>
      </c>
      <c r="G28" s="64">
        <v>120</v>
      </c>
      <c r="K28" s="64" t="s">
        <v>20</v>
      </c>
      <c r="L28" s="6">
        <f t="shared" si="0"/>
        <v>0.12479420480737577</v>
      </c>
    </row>
    <row r="29" spans="1:12">
      <c r="A29" s="64" t="s">
        <v>23</v>
      </c>
      <c r="B29" s="64">
        <v>122</v>
      </c>
      <c r="C29" s="64">
        <v>110</v>
      </c>
      <c r="D29" s="64">
        <v>118</v>
      </c>
      <c r="E29" s="64">
        <v>136</v>
      </c>
      <c r="F29" s="64">
        <v>142</v>
      </c>
      <c r="G29" s="64">
        <v>120</v>
      </c>
      <c r="K29" s="64" t="s">
        <v>23</v>
      </c>
      <c r="L29" s="6">
        <f t="shared" si="0"/>
        <v>0.12479420480737577</v>
      </c>
    </row>
    <row r="30" spans="1:12">
      <c r="A30" s="64" t="s">
        <v>12</v>
      </c>
      <c r="B30" s="64">
        <v>129</v>
      </c>
      <c r="C30" s="64">
        <v>74</v>
      </c>
      <c r="D30" s="64">
        <v>116</v>
      </c>
      <c r="E30" s="64">
        <v>143</v>
      </c>
      <c r="F30" s="64">
        <v>175</v>
      </c>
      <c r="G30" s="64">
        <v>120</v>
      </c>
      <c r="K30" s="64"/>
    </row>
    <row r="31" spans="1:12">
      <c r="B31" s="6">
        <f>AVERAGE(B3:B30)</f>
        <v>108.46428571428571</v>
      </c>
    </row>
    <row r="32" spans="1:12">
      <c r="B32" s="6">
        <f>STDEV(B3:B30)</f>
        <v>12.621211255064731</v>
      </c>
    </row>
  </sheetData>
  <mergeCells count="1">
    <mergeCell ref="K1:L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zoomScaleNormal="100" workbookViewId="0">
      <selection activeCell="K31" sqref="A1:XFD1048576"/>
    </sheetView>
  </sheetViews>
  <sheetFormatPr defaultRowHeight="13.8"/>
  <cols>
    <col min="1" max="11" width="9" style="12"/>
    <col min="12" max="12" width="16.875" style="12" bestFit="1" customWidth="1"/>
    <col min="13" max="16384" width="9" style="12"/>
  </cols>
  <sheetData>
    <row r="1" spans="1:12" ht="82.8" customHeight="1">
      <c r="A1" s="363" t="s">
        <v>1656</v>
      </c>
      <c r="B1" s="363"/>
      <c r="C1" s="363"/>
      <c r="D1" s="364" t="s">
        <v>1651</v>
      </c>
      <c r="E1" s="364"/>
      <c r="F1" s="364"/>
      <c r="K1" s="232" t="s">
        <v>247</v>
      </c>
      <c r="L1" s="232"/>
    </row>
    <row r="2" spans="1:12" ht="41.4">
      <c r="A2" s="29" t="s">
        <v>47</v>
      </c>
      <c r="B2" s="29" t="s">
        <v>1650</v>
      </c>
      <c r="L2" s="11" t="s">
        <v>1705</v>
      </c>
    </row>
    <row r="3" spans="1:12">
      <c r="A3" s="356" t="s">
        <v>25</v>
      </c>
      <c r="B3" s="356">
        <v>6.6</v>
      </c>
      <c r="K3" s="356" t="s">
        <v>25</v>
      </c>
      <c r="L3" s="12">
        <f>(B3-B$31)/B$32</f>
        <v>-1.5296255571644213</v>
      </c>
    </row>
    <row r="4" spans="1:12">
      <c r="A4" s="356" t="s">
        <v>26</v>
      </c>
      <c r="B4" s="356">
        <v>7.3</v>
      </c>
      <c r="K4" s="356" t="s">
        <v>26</v>
      </c>
      <c r="L4" s="12">
        <f t="shared" ref="L4:L29" si="0">(B4-B$31)/B$32</f>
        <v>-1.4128177873445928</v>
      </c>
    </row>
    <row r="5" spans="1:12">
      <c r="A5" s="356" t="s">
        <v>9</v>
      </c>
      <c r="B5" s="356">
        <v>7.8</v>
      </c>
      <c r="K5" s="356" t="s">
        <v>9</v>
      </c>
      <c r="L5" s="12">
        <f t="shared" si="0"/>
        <v>-1.3293836660447151</v>
      </c>
    </row>
    <row r="6" spans="1:12">
      <c r="A6" s="356" t="s">
        <v>38</v>
      </c>
      <c r="B6" s="356">
        <v>8.9</v>
      </c>
      <c r="K6" s="356" t="s">
        <v>38</v>
      </c>
      <c r="L6" s="12">
        <f t="shared" si="0"/>
        <v>-1.1458285991849846</v>
      </c>
    </row>
    <row r="7" spans="1:12">
      <c r="A7" s="356" t="s">
        <v>10</v>
      </c>
      <c r="B7" s="356">
        <v>9.9</v>
      </c>
      <c r="K7" s="356" t="s">
        <v>10</v>
      </c>
      <c r="L7" s="12">
        <f t="shared" si="0"/>
        <v>-0.9789603565852294</v>
      </c>
    </row>
    <row r="8" spans="1:12">
      <c r="A8" s="356" t="s">
        <v>15</v>
      </c>
      <c r="B8" s="356">
        <v>10.5</v>
      </c>
      <c r="K8" s="356" t="s">
        <v>15</v>
      </c>
      <c r="L8" s="12">
        <f t="shared" si="0"/>
        <v>-0.87883941102537644</v>
      </c>
    </row>
    <row r="9" spans="1:12">
      <c r="A9" s="356" t="s">
        <v>32</v>
      </c>
      <c r="B9" s="356">
        <v>10.8</v>
      </c>
      <c r="K9" s="356" t="s">
        <v>32</v>
      </c>
      <c r="L9" s="12">
        <f t="shared" si="0"/>
        <v>-0.82877893824544979</v>
      </c>
    </row>
    <row r="10" spans="1:12">
      <c r="A10" s="356" t="s">
        <v>18</v>
      </c>
      <c r="B10" s="356">
        <v>11</v>
      </c>
      <c r="K10" s="356" t="s">
        <v>18</v>
      </c>
      <c r="L10" s="12">
        <f t="shared" si="0"/>
        <v>-0.79540528972549884</v>
      </c>
    </row>
    <row r="11" spans="1:12">
      <c r="A11" s="356" t="s">
        <v>7</v>
      </c>
      <c r="B11" s="356">
        <v>12.1</v>
      </c>
      <c r="K11" s="356" t="s">
        <v>7</v>
      </c>
      <c r="L11" s="12">
        <f t="shared" si="0"/>
        <v>-0.61185022286576829</v>
      </c>
    </row>
    <row r="12" spans="1:12" ht="27.6">
      <c r="A12" s="356" t="s">
        <v>42</v>
      </c>
      <c r="B12" s="356">
        <v>12.8</v>
      </c>
      <c r="K12" s="356" t="s">
        <v>42</v>
      </c>
      <c r="L12" s="12">
        <f t="shared" si="0"/>
        <v>-0.49504245304593958</v>
      </c>
    </row>
    <row r="13" spans="1:12" ht="27.6">
      <c r="A13" s="356" t="s">
        <v>16</v>
      </c>
      <c r="B13" s="356">
        <v>14.1</v>
      </c>
      <c r="K13" s="356" t="s">
        <v>16</v>
      </c>
      <c r="L13" s="12">
        <f t="shared" si="0"/>
        <v>-0.27811373766625813</v>
      </c>
    </row>
    <row r="14" spans="1:12">
      <c r="A14" s="356" t="s">
        <v>14</v>
      </c>
      <c r="B14" s="356">
        <v>14.4</v>
      </c>
      <c r="K14" s="356" t="s">
        <v>14</v>
      </c>
      <c r="L14" s="12">
        <f t="shared" si="0"/>
        <v>-0.22805326488633146</v>
      </c>
    </row>
    <row r="15" spans="1:12" ht="27.6">
      <c r="A15" s="356" t="s">
        <v>19</v>
      </c>
      <c r="B15" s="356">
        <v>14.7</v>
      </c>
      <c r="K15" s="356" t="s">
        <v>19</v>
      </c>
      <c r="L15" s="12">
        <f t="shared" si="0"/>
        <v>-0.17799279210640512</v>
      </c>
    </row>
    <row r="16" spans="1:12">
      <c r="A16" s="356" t="s">
        <v>8</v>
      </c>
      <c r="B16" s="356">
        <v>15.1</v>
      </c>
      <c r="K16" s="356" t="s">
        <v>8</v>
      </c>
      <c r="L16" s="12">
        <f t="shared" si="0"/>
        <v>-0.11124549506650301</v>
      </c>
    </row>
    <row r="17" spans="1:12">
      <c r="A17" s="356" t="s">
        <v>11</v>
      </c>
      <c r="B17" s="356">
        <v>16.100000000000001</v>
      </c>
      <c r="K17" s="356" t="s">
        <v>11</v>
      </c>
      <c r="L17" s="12">
        <f t="shared" si="0"/>
        <v>5.5622747533252394E-2</v>
      </c>
    </row>
    <row r="18" spans="1:12">
      <c r="A18" s="356" t="s">
        <v>4</v>
      </c>
      <c r="B18" s="356">
        <v>16.3</v>
      </c>
      <c r="K18" s="356" t="s">
        <v>4</v>
      </c>
      <c r="L18" s="12">
        <f t="shared" si="0"/>
        <v>8.8996396053203294E-2</v>
      </c>
    </row>
    <row r="19" spans="1:12">
      <c r="A19" s="356" t="s">
        <v>30</v>
      </c>
      <c r="B19" s="356">
        <v>16.7</v>
      </c>
      <c r="K19" s="356" t="s">
        <v>30</v>
      </c>
      <c r="L19" s="12">
        <f t="shared" si="0"/>
        <v>0.1557436930931051</v>
      </c>
    </row>
    <row r="20" spans="1:12">
      <c r="A20" s="356" t="s">
        <v>20</v>
      </c>
      <c r="B20" s="356">
        <v>16.899999999999999</v>
      </c>
      <c r="K20" s="356" t="s">
        <v>20</v>
      </c>
      <c r="L20" s="12">
        <f t="shared" si="0"/>
        <v>0.18911734161305599</v>
      </c>
    </row>
    <row r="21" spans="1:12">
      <c r="A21" s="356" t="s">
        <v>22</v>
      </c>
      <c r="B21" s="356">
        <v>18.7</v>
      </c>
      <c r="K21" s="356" t="s">
        <v>22</v>
      </c>
      <c r="L21" s="12">
        <f t="shared" si="0"/>
        <v>0.48948017829261531</v>
      </c>
    </row>
    <row r="22" spans="1:12">
      <c r="A22" s="356" t="s">
        <v>17</v>
      </c>
      <c r="B22" s="356">
        <v>20.5</v>
      </c>
      <c r="K22" s="356" t="s">
        <v>17</v>
      </c>
      <c r="L22" s="12">
        <f t="shared" si="0"/>
        <v>0.78984301497217457</v>
      </c>
    </row>
    <row r="23" spans="1:12">
      <c r="A23" s="356" t="s">
        <v>12</v>
      </c>
      <c r="B23" s="356">
        <v>21</v>
      </c>
      <c r="K23" s="356" t="s">
        <v>12</v>
      </c>
      <c r="L23" s="12">
        <f t="shared" si="0"/>
        <v>0.87327713627205217</v>
      </c>
    </row>
    <row r="24" spans="1:12">
      <c r="A24" s="356" t="s">
        <v>23</v>
      </c>
      <c r="B24" s="356">
        <v>21.2</v>
      </c>
      <c r="K24" s="356" t="s">
        <v>23</v>
      </c>
      <c r="L24" s="12">
        <f t="shared" si="0"/>
        <v>0.90665078479200301</v>
      </c>
    </row>
    <row r="25" spans="1:12" ht="27.6">
      <c r="A25" s="356" t="s">
        <v>6</v>
      </c>
      <c r="B25" s="356">
        <v>21.4</v>
      </c>
      <c r="K25" s="356" t="s">
        <v>6</v>
      </c>
      <c r="L25" s="12">
        <f t="shared" si="0"/>
        <v>0.94002443331195396</v>
      </c>
    </row>
    <row r="26" spans="1:12">
      <c r="A26" s="356" t="s">
        <v>13</v>
      </c>
      <c r="B26" s="356">
        <v>21.5</v>
      </c>
      <c r="K26" s="356" t="s">
        <v>13</v>
      </c>
      <c r="L26" s="12">
        <f t="shared" si="0"/>
        <v>0.95671125757192965</v>
      </c>
    </row>
    <row r="27" spans="1:12">
      <c r="A27" s="356" t="s">
        <v>24</v>
      </c>
      <c r="B27" s="356">
        <v>22.3</v>
      </c>
      <c r="K27" s="356" t="s">
        <v>24</v>
      </c>
      <c r="L27" s="12">
        <f t="shared" si="0"/>
        <v>1.0902058516517339</v>
      </c>
    </row>
    <row r="28" spans="1:12">
      <c r="A28" s="356" t="s">
        <v>21</v>
      </c>
      <c r="B28" s="356">
        <v>27</v>
      </c>
      <c r="K28" s="356" t="s">
        <v>21</v>
      </c>
      <c r="L28" s="12">
        <f t="shared" si="0"/>
        <v>1.8744865918705829</v>
      </c>
    </row>
    <row r="29" spans="1:12">
      <c r="A29" s="356" t="s">
        <v>5</v>
      </c>
      <c r="B29" s="356">
        <v>30.1</v>
      </c>
      <c r="K29" s="356" t="s">
        <v>5</v>
      </c>
      <c r="L29" s="12">
        <f t="shared" si="0"/>
        <v>2.391778143929824</v>
      </c>
    </row>
    <row r="30" spans="1:12">
      <c r="K30" s="356"/>
    </row>
    <row r="31" spans="1:12">
      <c r="B31" s="12">
        <f>AVERAGE(B3:B29)</f>
        <v>15.766666666666664</v>
      </c>
    </row>
    <row r="32" spans="1:12">
      <c r="B32" s="12">
        <f>STDEV(B3:B29)</f>
        <v>5.9927520325036827</v>
      </c>
    </row>
  </sheetData>
  <mergeCells count="3">
    <mergeCell ref="A1:C1"/>
    <mergeCell ref="D1:F1"/>
    <mergeCell ref="K1:L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opLeftCell="A13" workbookViewId="0">
      <selection activeCell="K31" sqref="A1:XFD1048576"/>
    </sheetView>
  </sheetViews>
  <sheetFormatPr defaultRowHeight="13.8"/>
  <cols>
    <col min="1" max="11" width="9" style="12"/>
    <col min="12" max="12" width="16.875" style="12" bestFit="1" customWidth="1"/>
    <col min="13" max="16384" width="9" style="12"/>
  </cols>
  <sheetData>
    <row r="1" spans="1:12" ht="30">
      <c r="A1" s="361" t="s">
        <v>1654</v>
      </c>
      <c r="K1" s="232" t="s">
        <v>247</v>
      </c>
      <c r="L1" s="232"/>
    </row>
    <row r="2" spans="1:12" ht="27.6">
      <c r="A2" s="29" t="s">
        <v>47</v>
      </c>
      <c r="B2" s="29" t="s">
        <v>1644</v>
      </c>
      <c r="C2" s="29" t="s">
        <v>1645</v>
      </c>
      <c r="D2" s="362">
        <v>0.25</v>
      </c>
      <c r="E2" s="362">
        <v>0.75</v>
      </c>
      <c r="F2" s="29" t="s">
        <v>1646</v>
      </c>
      <c r="G2" s="29" t="s">
        <v>1652</v>
      </c>
      <c r="L2" s="11" t="s">
        <v>1705</v>
      </c>
    </row>
    <row r="3" spans="1:12">
      <c r="A3" s="356" t="s">
        <v>25</v>
      </c>
      <c r="B3" s="356">
        <v>7.9</v>
      </c>
      <c r="C3" s="356">
        <v>1</v>
      </c>
      <c r="D3" s="356">
        <v>4.7</v>
      </c>
      <c r="E3" s="356">
        <v>19.2</v>
      </c>
      <c r="F3" s="356">
        <v>26.6</v>
      </c>
      <c r="G3" s="356">
        <v>40</v>
      </c>
      <c r="K3" s="356" t="s">
        <v>25</v>
      </c>
      <c r="L3" s="12">
        <f>(B3-B$31)/B$32</f>
        <v>-2.2061703719500749</v>
      </c>
    </row>
    <row r="4" spans="1:12">
      <c r="A4" s="356" t="s">
        <v>9</v>
      </c>
      <c r="B4" s="356">
        <v>11</v>
      </c>
      <c r="C4" s="356">
        <v>2.1</v>
      </c>
      <c r="D4" s="356">
        <v>2.4</v>
      </c>
      <c r="E4" s="356">
        <v>13.4</v>
      </c>
      <c r="F4" s="356">
        <v>22.9</v>
      </c>
      <c r="G4" s="356">
        <v>40</v>
      </c>
      <c r="K4" s="356" t="s">
        <v>9</v>
      </c>
      <c r="L4" s="12">
        <f t="shared" ref="L4:L30" si="0">(B4-B$31)/B$32</f>
        <v>-1.6328302872636482</v>
      </c>
    </row>
    <row r="5" spans="1:12" ht="27.6">
      <c r="A5" s="356" t="s">
        <v>16</v>
      </c>
      <c r="B5" s="356">
        <v>14.3</v>
      </c>
      <c r="C5" s="356">
        <v>9</v>
      </c>
      <c r="D5" s="356">
        <v>11.6</v>
      </c>
      <c r="E5" s="356">
        <v>20.8</v>
      </c>
      <c r="F5" s="356">
        <v>27.3</v>
      </c>
      <c r="G5" s="356">
        <v>40</v>
      </c>
      <c r="K5" s="356" t="s">
        <v>16</v>
      </c>
      <c r="L5" s="12">
        <f t="shared" si="0"/>
        <v>-1.0225005196942261</v>
      </c>
    </row>
    <row r="6" spans="1:12">
      <c r="A6" s="356" t="s">
        <v>18</v>
      </c>
      <c r="B6" s="356">
        <v>14.9</v>
      </c>
      <c r="C6" s="356">
        <v>2.9</v>
      </c>
      <c r="D6" s="356">
        <v>11</v>
      </c>
      <c r="E6" s="356">
        <v>21.4</v>
      </c>
      <c r="F6" s="356">
        <v>37.5</v>
      </c>
      <c r="G6" s="356">
        <v>40</v>
      </c>
      <c r="K6" s="356" t="s">
        <v>18</v>
      </c>
      <c r="L6" s="12">
        <f t="shared" si="0"/>
        <v>-0.91153147104524024</v>
      </c>
    </row>
    <row r="7" spans="1:12">
      <c r="A7" s="356" t="s">
        <v>10</v>
      </c>
      <c r="B7" s="356">
        <v>15.3</v>
      </c>
      <c r="C7" s="356">
        <v>1.3</v>
      </c>
      <c r="D7" s="356">
        <v>8.8000000000000007</v>
      </c>
      <c r="E7" s="356">
        <v>24.4</v>
      </c>
      <c r="F7" s="356">
        <v>56.7</v>
      </c>
      <c r="G7" s="356">
        <v>40</v>
      </c>
      <c r="K7" s="356" t="s">
        <v>10</v>
      </c>
      <c r="L7" s="12">
        <f t="shared" si="0"/>
        <v>-0.83755210527924961</v>
      </c>
    </row>
    <row r="8" spans="1:12">
      <c r="A8" s="356" t="s">
        <v>38</v>
      </c>
      <c r="B8" s="356">
        <v>15.7</v>
      </c>
      <c r="C8" s="356">
        <v>1.4</v>
      </c>
      <c r="D8" s="356">
        <v>6.5</v>
      </c>
      <c r="E8" s="356">
        <v>22.9</v>
      </c>
      <c r="F8" s="356">
        <v>52.8</v>
      </c>
      <c r="G8" s="356">
        <v>40</v>
      </c>
      <c r="K8" s="356" t="s">
        <v>38</v>
      </c>
      <c r="L8" s="12">
        <f t="shared" si="0"/>
        <v>-0.76357273951325932</v>
      </c>
    </row>
    <row r="9" spans="1:12">
      <c r="A9" s="356" t="s">
        <v>15</v>
      </c>
      <c r="B9" s="356">
        <v>16.100000000000001</v>
      </c>
      <c r="C9" s="356">
        <v>6.9</v>
      </c>
      <c r="D9" s="356">
        <v>10</v>
      </c>
      <c r="E9" s="356">
        <v>22.7</v>
      </c>
      <c r="F9" s="356">
        <v>34.5</v>
      </c>
      <c r="G9" s="356">
        <v>40</v>
      </c>
      <c r="K9" s="356" t="s">
        <v>15</v>
      </c>
      <c r="L9" s="12">
        <f t="shared" si="0"/>
        <v>-0.68959337374726837</v>
      </c>
    </row>
    <row r="10" spans="1:12">
      <c r="A10" s="356" t="s">
        <v>13</v>
      </c>
      <c r="B10" s="356">
        <v>16.5</v>
      </c>
      <c r="C10" s="356">
        <v>2.9</v>
      </c>
      <c r="D10" s="356">
        <v>9.6999999999999993</v>
      </c>
      <c r="E10" s="356">
        <v>23.3</v>
      </c>
      <c r="F10" s="356">
        <v>30</v>
      </c>
      <c r="G10" s="356">
        <v>40</v>
      </c>
      <c r="K10" s="356" t="s">
        <v>13</v>
      </c>
      <c r="L10" s="12">
        <f t="shared" si="0"/>
        <v>-0.61561400798127808</v>
      </c>
    </row>
    <row r="11" spans="1:12">
      <c r="A11" s="356" t="s">
        <v>21</v>
      </c>
      <c r="B11" s="356">
        <v>16.8</v>
      </c>
      <c r="C11" s="356">
        <v>3.3</v>
      </c>
      <c r="D11" s="356">
        <v>12.6</v>
      </c>
      <c r="E11" s="356">
        <v>22.2</v>
      </c>
      <c r="F11" s="356">
        <v>68</v>
      </c>
      <c r="G11" s="356">
        <v>40</v>
      </c>
      <c r="K11" s="356" t="s">
        <v>21</v>
      </c>
      <c r="L11" s="12">
        <f t="shared" si="0"/>
        <v>-0.56012948365678505</v>
      </c>
    </row>
    <row r="12" spans="1:12">
      <c r="A12" s="356" t="s">
        <v>7</v>
      </c>
      <c r="B12" s="356">
        <v>17.7</v>
      </c>
      <c r="C12" s="356">
        <v>3.5</v>
      </c>
      <c r="D12" s="356">
        <v>12.3</v>
      </c>
      <c r="E12" s="356">
        <v>33</v>
      </c>
      <c r="F12" s="356">
        <v>55</v>
      </c>
      <c r="G12" s="356">
        <v>40</v>
      </c>
      <c r="K12" s="356" t="s">
        <v>7</v>
      </c>
      <c r="L12" s="12">
        <f t="shared" si="0"/>
        <v>-0.39367591068330654</v>
      </c>
    </row>
    <row r="13" spans="1:12">
      <c r="A13" s="356" t="s">
        <v>5</v>
      </c>
      <c r="B13" s="356">
        <v>18.100000000000001</v>
      </c>
      <c r="C13" s="356">
        <v>1.1000000000000001</v>
      </c>
      <c r="D13" s="356">
        <v>14.6</v>
      </c>
      <c r="E13" s="356">
        <v>25.7</v>
      </c>
      <c r="F13" s="356">
        <v>51.6</v>
      </c>
      <c r="G13" s="356">
        <v>40</v>
      </c>
      <c r="K13" s="356" t="s">
        <v>5</v>
      </c>
      <c r="L13" s="12">
        <f t="shared" si="0"/>
        <v>-0.31969654491731553</v>
      </c>
    </row>
    <row r="14" spans="1:12">
      <c r="A14" s="356" t="s">
        <v>32</v>
      </c>
      <c r="B14" s="356">
        <v>18.399999999999999</v>
      </c>
      <c r="C14" s="356">
        <v>4</v>
      </c>
      <c r="D14" s="356">
        <v>8.4</v>
      </c>
      <c r="E14" s="356">
        <v>22</v>
      </c>
      <c r="F14" s="356">
        <v>30.9</v>
      </c>
      <c r="G14" s="356">
        <v>40</v>
      </c>
      <c r="K14" s="356" t="s">
        <v>32</v>
      </c>
      <c r="L14" s="12">
        <f t="shared" si="0"/>
        <v>-0.26421202059282317</v>
      </c>
    </row>
    <row r="15" spans="1:12">
      <c r="A15" s="356" t="s">
        <v>22</v>
      </c>
      <c r="B15" s="356">
        <v>19.2</v>
      </c>
      <c r="C15" s="356">
        <v>4.7</v>
      </c>
      <c r="D15" s="356">
        <v>15.8</v>
      </c>
      <c r="E15" s="356">
        <v>22.9</v>
      </c>
      <c r="F15" s="356">
        <v>60.1</v>
      </c>
      <c r="G15" s="356">
        <v>40</v>
      </c>
      <c r="K15" s="356" t="s">
        <v>22</v>
      </c>
      <c r="L15" s="12">
        <f t="shared" si="0"/>
        <v>-0.1162532890608419</v>
      </c>
    </row>
    <row r="16" spans="1:12">
      <c r="A16" s="356" t="s">
        <v>46</v>
      </c>
      <c r="B16" s="356">
        <v>19.399999999999999</v>
      </c>
      <c r="C16" s="356">
        <v>12.9</v>
      </c>
      <c r="D16" s="356">
        <v>14.7</v>
      </c>
      <c r="E16" s="356">
        <v>22.6</v>
      </c>
      <c r="F16" s="356">
        <v>45.2</v>
      </c>
      <c r="G16" s="356">
        <v>40</v>
      </c>
      <c r="K16" s="356" t="s">
        <v>46</v>
      </c>
      <c r="L16" s="12">
        <f t="shared" si="0"/>
        <v>-7.9263606177846752E-2</v>
      </c>
    </row>
    <row r="17" spans="1:12">
      <c r="A17" s="356" t="s">
        <v>17</v>
      </c>
      <c r="B17" s="356">
        <v>19.600000000000001</v>
      </c>
      <c r="C17" s="356">
        <v>11.4</v>
      </c>
      <c r="D17" s="356">
        <v>16.399999999999999</v>
      </c>
      <c r="E17" s="356">
        <v>27</v>
      </c>
      <c r="F17" s="356">
        <v>52</v>
      </c>
      <c r="G17" s="356">
        <v>40</v>
      </c>
      <c r="K17" s="356" t="s">
        <v>17</v>
      </c>
      <c r="L17" s="12">
        <f t="shared" si="0"/>
        <v>-4.227392329485094E-2</v>
      </c>
    </row>
    <row r="18" spans="1:12">
      <c r="A18" s="356" t="s">
        <v>14</v>
      </c>
      <c r="B18" s="356">
        <v>19.600000000000001</v>
      </c>
      <c r="C18" s="356">
        <v>14.3</v>
      </c>
      <c r="D18" s="356">
        <v>17.3</v>
      </c>
      <c r="E18" s="356">
        <v>25.1</v>
      </c>
      <c r="F18" s="356">
        <v>50.6</v>
      </c>
      <c r="G18" s="356">
        <v>40</v>
      </c>
      <c r="K18" s="356" t="s">
        <v>14</v>
      </c>
      <c r="L18" s="12">
        <f t="shared" si="0"/>
        <v>-4.227392329485094E-2</v>
      </c>
    </row>
    <row r="19" spans="1:12">
      <c r="A19" s="356" t="s">
        <v>11</v>
      </c>
      <c r="B19" s="356">
        <v>19.899999999999999</v>
      </c>
      <c r="C19" s="356">
        <v>1.9</v>
      </c>
      <c r="D19" s="356">
        <v>15.1</v>
      </c>
      <c r="E19" s="356">
        <v>29.6</v>
      </c>
      <c r="F19" s="356">
        <v>85.8</v>
      </c>
      <c r="G19" s="356">
        <v>40</v>
      </c>
      <c r="K19" s="356" t="s">
        <v>11</v>
      </c>
      <c r="L19" s="12">
        <f t="shared" si="0"/>
        <v>1.3210601029641453E-2</v>
      </c>
    </row>
    <row r="20" spans="1:12" ht="27.6">
      <c r="A20" s="356" t="s">
        <v>6</v>
      </c>
      <c r="B20" s="356">
        <v>20.3</v>
      </c>
      <c r="C20" s="356">
        <v>4.9000000000000004</v>
      </c>
      <c r="D20" s="356">
        <v>15.6</v>
      </c>
      <c r="E20" s="356">
        <v>25.8</v>
      </c>
      <c r="F20" s="356">
        <v>53.6</v>
      </c>
      <c r="G20" s="356">
        <v>40</v>
      </c>
      <c r="K20" s="356" t="s">
        <v>6</v>
      </c>
      <c r="L20" s="12">
        <f t="shared" si="0"/>
        <v>8.7189966795632415E-2</v>
      </c>
    </row>
    <row r="21" spans="1:12">
      <c r="A21" s="356" t="s">
        <v>30</v>
      </c>
      <c r="B21" s="356">
        <v>21.2</v>
      </c>
      <c r="C21" s="356">
        <v>6.3</v>
      </c>
      <c r="D21" s="356">
        <v>12.9</v>
      </c>
      <c r="E21" s="356">
        <v>31.6</v>
      </c>
      <c r="F21" s="356">
        <v>52.1</v>
      </c>
      <c r="G21" s="356">
        <v>40</v>
      </c>
      <c r="K21" s="356" t="s">
        <v>30</v>
      </c>
      <c r="L21" s="12">
        <f t="shared" si="0"/>
        <v>0.25364353976911092</v>
      </c>
    </row>
    <row r="22" spans="1:12">
      <c r="A22" s="356" t="s">
        <v>20</v>
      </c>
      <c r="B22" s="356">
        <v>22.1</v>
      </c>
      <c r="C22" s="356">
        <v>1.9</v>
      </c>
      <c r="D22" s="356">
        <v>15.7</v>
      </c>
      <c r="E22" s="356">
        <v>29</v>
      </c>
      <c r="F22" s="356">
        <v>60.6</v>
      </c>
      <c r="G22" s="356">
        <v>40</v>
      </c>
      <c r="K22" s="356" t="s">
        <v>20</v>
      </c>
      <c r="L22" s="12">
        <f t="shared" si="0"/>
        <v>0.4200971127425901</v>
      </c>
    </row>
    <row r="23" spans="1:12" ht="27.6">
      <c r="A23" s="356" t="s">
        <v>42</v>
      </c>
      <c r="B23" s="356">
        <v>23.7</v>
      </c>
      <c r="C23" s="356">
        <v>2.5</v>
      </c>
      <c r="D23" s="356">
        <v>16.2</v>
      </c>
      <c r="E23" s="356">
        <v>32</v>
      </c>
      <c r="F23" s="356">
        <v>84.7</v>
      </c>
      <c r="G23" s="356">
        <v>40</v>
      </c>
      <c r="K23" s="356" t="s">
        <v>42</v>
      </c>
      <c r="L23" s="12">
        <f t="shared" si="0"/>
        <v>0.71601457580655192</v>
      </c>
    </row>
    <row r="24" spans="1:12">
      <c r="A24" s="356" t="s">
        <v>8</v>
      </c>
      <c r="B24" s="356">
        <v>23.8</v>
      </c>
      <c r="C24" s="356">
        <v>2.5</v>
      </c>
      <c r="D24" s="356">
        <v>15.6</v>
      </c>
      <c r="E24" s="356">
        <v>33.799999999999997</v>
      </c>
      <c r="F24" s="356">
        <v>89</v>
      </c>
      <c r="G24" s="356">
        <v>40</v>
      </c>
      <c r="K24" s="356" t="s">
        <v>8</v>
      </c>
      <c r="L24" s="12">
        <f t="shared" si="0"/>
        <v>0.73450941724804986</v>
      </c>
    </row>
    <row r="25" spans="1:12">
      <c r="A25" s="356" t="s">
        <v>23</v>
      </c>
      <c r="B25" s="356">
        <v>24.3</v>
      </c>
      <c r="C25" s="356">
        <v>15.6</v>
      </c>
      <c r="D25" s="356">
        <v>19.3</v>
      </c>
      <c r="E25" s="356">
        <v>26.8</v>
      </c>
      <c r="F25" s="356">
        <v>31.9</v>
      </c>
      <c r="G25" s="356">
        <v>40</v>
      </c>
      <c r="K25" s="356" t="s">
        <v>23</v>
      </c>
      <c r="L25" s="12">
        <f t="shared" si="0"/>
        <v>0.82698362445553808</v>
      </c>
    </row>
    <row r="26" spans="1:12" ht="27.6">
      <c r="A26" s="356" t="s">
        <v>19</v>
      </c>
      <c r="B26" s="356">
        <v>24.9</v>
      </c>
      <c r="C26" s="356">
        <v>10.199999999999999</v>
      </c>
      <c r="D26" s="356">
        <v>18.899999999999999</v>
      </c>
      <c r="E26" s="356">
        <v>32.200000000000003</v>
      </c>
      <c r="F26" s="356">
        <v>53</v>
      </c>
      <c r="G26" s="356">
        <v>40</v>
      </c>
      <c r="K26" s="356" t="s">
        <v>19</v>
      </c>
      <c r="L26" s="12">
        <f t="shared" si="0"/>
        <v>0.93795267310452346</v>
      </c>
    </row>
    <row r="27" spans="1:12">
      <c r="A27" s="356" t="s">
        <v>4</v>
      </c>
      <c r="B27" s="356">
        <v>26.4</v>
      </c>
      <c r="C27" s="356">
        <v>7.1</v>
      </c>
      <c r="D27" s="356">
        <v>20.8</v>
      </c>
      <c r="E27" s="356">
        <v>31</v>
      </c>
      <c r="F27" s="356">
        <v>62.6</v>
      </c>
      <c r="G27" s="356">
        <v>40</v>
      </c>
      <c r="K27" s="356" t="s">
        <v>4</v>
      </c>
      <c r="L27" s="12">
        <f t="shared" si="0"/>
        <v>1.215375294726988</v>
      </c>
    </row>
    <row r="28" spans="1:12">
      <c r="A28" s="356" t="s">
        <v>12</v>
      </c>
      <c r="B28" s="356">
        <v>26.7</v>
      </c>
      <c r="C28" s="356">
        <v>1.1000000000000001</v>
      </c>
      <c r="D28" s="356">
        <v>18.100000000000001</v>
      </c>
      <c r="E28" s="356">
        <v>35.799999999999997</v>
      </c>
      <c r="F28" s="356">
        <v>67.400000000000006</v>
      </c>
      <c r="G28" s="356">
        <v>40</v>
      </c>
      <c r="K28" s="356" t="s">
        <v>12</v>
      </c>
      <c r="L28" s="12">
        <f t="shared" si="0"/>
        <v>1.2708598190514813</v>
      </c>
    </row>
    <row r="29" spans="1:12">
      <c r="A29" s="356" t="s">
        <v>26</v>
      </c>
      <c r="B29" s="356">
        <v>27.4</v>
      </c>
      <c r="C29" s="356">
        <v>2.2000000000000002</v>
      </c>
      <c r="D29" s="356">
        <v>16.600000000000001</v>
      </c>
      <c r="E29" s="356">
        <v>33.6</v>
      </c>
      <c r="F29" s="356">
        <v>46.2</v>
      </c>
      <c r="G29" s="356">
        <v>40</v>
      </c>
      <c r="K29" s="356" t="s">
        <v>26</v>
      </c>
      <c r="L29" s="12">
        <f t="shared" si="0"/>
        <v>1.4003237091419645</v>
      </c>
    </row>
    <row r="30" spans="1:12">
      <c r="A30" s="356" t="s">
        <v>24</v>
      </c>
      <c r="B30" s="356">
        <v>34</v>
      </c>
      <c r="C30" s="356">
        <v>12.9</v>
      </c>
      <c r="D30" s="356">
        <v>23.9</v>
      </c>
      <c r="E30" s="356">
        <v>34.9</v>
      </c>
      <c r="F30" s="356">
        <v>35.1</v>
      </c>
      <c r="G30" s="356">
        <v>40</v>
      </c>
      <c r="K30" s="356" t="s">
        <v>24</v>
      </c>
      <c r="L30" s="12">
        <f t="shared" si="0"/>
        <v>2.6209832442808092</v>
      </c>
    </row>
    <row r="31" spans="1:12">
      <c r="B31" s="12">
        <f>AVERAGE(B3:B30)</f>
        <v>19.828571428571426</v>
      </c>
    </row>
    <row r="32" spans="1:12">
      <c r="B32" s="12">
        <f>STDEV(B3:B30)</f>
        <v>5.4069130744546889</v>
      </c>
    </row>
  </sheetData>
  <mergeCells count="1">
    <mergeCell ref="K1:L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"/>
  <sheetViews>
    <sheetView topLeftCell="A16" workbookViewId="0">
      <selection activeCell="K31" sqref="A1:XFD1048576"/>
    </sheetView>
  </sheetViews>
  <sheetFormatPr defaultRowHeight="13.8"/>
  <cols>
    <col min="1" max="1" width="9" style="12"/>
    <col min="2" max="17" width="9.125" style="12" bestFit="1" customWidth="1"/>
    <col min="18" max="19" width="9" style="12"/>
    <col min="20" max="35" width="12.625" style="12" bestFit="1" customWidth="1"/>
    <col min="36" max="16384" width="9" style="12"/>
  </cols>
  <sheetData>
    <row r="1" spans="1:35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T1" s="232" t="s">
        <v>163</v>
      </c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</row>
    <row r="2" spans="1:35">
      <c r="A2" s="365" t="s">
        <v>1545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S2" s="331" t="s">
        <v>145</v>
      </c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31"/>
    </row>
    <row r="3" spans="1:35">
      <c r="A3" s="365" t="s">
        <v>1546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</row>
    <row r="4" spans="1:35">
      <c r="A4" s="365" t="s">
        <v>1547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S4" s="331" t="s">
        <v>144</v>
      </c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</row>
    <row r="5" spans="1:35">
      <c r="A5" s="331" t="s">
        <v>75</v>
      </c>
      <c r="B5" s="331" t="s">
        <v>52</v>
      </c>
      <c r="C5" s="331" t="s">
        <v>53</v>
      </c>
      <c r="D5" s="331" t="s">
        <v>54</v>
      </c>
      <c r="E5" s="331" t="s">
        <v>55</v>
      </c>
      <c r="F5" s="331" t="s">
        <v>56</v>
      </c>
      <c r="G5" s="331" t="s">
        <v>57</v>
      </c>
      <c r="H5" s="331" t="s">
        <v>58</v>
      </c>
      <c r="I5" s="331" t="s">
        <v>59</v>
      </c>
      <c r="J5" s="331" t="s">
        <v>60</v>
      </c>
      <c r="K5" s="331" t="s">
        <v>61</v>
      </c>
      <c r="L5" s="331" t="s">
        <v>62</v>
      </c>
      <c r="M5" s="331" t="s">
        <v>63</v>
      </c>
      <c r="N5" s="331" t="s">
        <v>64</v>
      </c>
      <c r="O5" s="331" t="s">
        <v>65</v>
      </c>
      <c r="P5" s="331" t="s">
        <v>66</v>
      </c>
      <c r="Q5" s="331" t="s">
        <v>73</v>
      </c>
      <c r="S5" s="331" t="s">
        <v>75</v>
      </c>
      <c r="T5" s="331" t="s">
        <v>52</v>
      </c>
      <c r="U5" s="331" t="s">
        <v>53</v>
      </c>
      <c r="V5" s="331" t="s">
        <v>54</v>
      </c>
      <c r="W5" s="331" t="s">
        <v>55</v>
      </c>
      <c r="X5" s="331" t="s">
        <v>56</v>
      </c>
      <c r="Y5" s="331" t="s">
        <v>57</v>
      </c>
      <c r="Z5" s="331" t="s">
        <v>58</v>
      </c>
      <c r="AA5" s="331" t="s">
        <v>59</v>
      </c>
      <c r="AB5" s="331" t="s">
        <v>60</v>
      </c>
      <c r="AC5" s="331" t="s">
        <v>61</v>
      </c>
      <c r="AD5" s="331" t="s">
        <v>62</v>
      </c>
      <c r="AE5" s="331" t="s">
        <v>63</v>
      </c>
      <c r="AF5" s="331" t="s">
        <v>64</v>
      </c>
      <c r="AG5" s="331" t="s">
        <v>65</v>
      </c>
      <c r="AH5" s="331" t="s">
        <v>66</v>
      </c>
      <c r="AI5" s="331" t="s">
        <v>73</v>
      </c>
    </row>
    <row r="6" spans="1:35">
      <c r="A6" s="331" t="s">
        <v>4</v>
      </c>
      <c r="B6" s="12">
        <v>34.700000000000003</v>
      </c>
      <c r="C6" s="12">
        <v>34.299999999999997</v>
      </c>
      <c r="D6" s="12">
        <v>32.700000000000003</v>
      </c>
      <c r="E6" s="12">
        <v>34</v>
      </c>
      <c r="F6" s="12">
        <v>33.200000000000003</v>
      </c>
      <c r="G6" s="12">
        <v>36.299999999999997</v>
      </c>
      <c r="H6" s="12">
        <v>31.5</v>
      </c>
      <c r="I6" s="12">
        <v>29.8</v>
      </c>
      <c r="J6" s="12">
        <v>30.9</v>
      </c>
      <c r="K6" s="12">
        <v>26.2</v>
      </c>
      <c r="L6" s="12">
        <v>26.1</v>
      </c>
      <c r="M6" s="12">
        <v>28.9</v>
      </c>
      <c r="N6" s="12">
        <v>27</v>
      </c>
      <c r="O6" s="12">
        <v>26.6</v>
      </c>
      <c r="P6" s="12">
        <v>24.8</v>
      </c>
      <c r="Q6" s="12">
        <v>24.7</v>
      </c>
      <c r="S6" s="331" t="s">
        <v>4</v>
      </c>
      <c r="T6" s="331">
        <f t="shared" ref="T6:T33" si="0">(B6-B$34)/B$35</f>
        <v>0.18826012361012218</v>
      </c>
      <c r="U6" s="331">
        <f t="shared" ref="U6:AI21" si="1">(C6-C$34)/C$35</f>
        <v>0.22155320454014904</v>
      </c>
      <c r="V6" s="331">
        <f t="shared" si="1"/>
        <v>0.3973948010225869</v>
      </c>
      <c r="W6" s="331">
        <f t="shared" si="1"/>
        <v>0.95370643550018319</v>
      </c>
      <c r="X6" s="331">
        <f t="shared" si="1"/>
        <v>0.73725073001447838</v>
      </c>
      <c r="Y6" s="331">
        <f t="shared" si="1"/>
        <v>0.3618107893709982</v>
      </c>
      <c r="Z6" s="331">
        <f t="shared" si="1"/>
        <v>0.2526597407898955</v>
      </c>
      <c r="AA6" s="331">
        <f t="shared" si="1"/>
        <v>-1.5072847856930759E-2</v>
      </c>
      <c r="AB6" s="331">
        <f t="shared" si="1"/>
        <v>4.7363757372926925E-2</v>
      </c>
      <c r="AC6" s="331">
        <f t="shared" si="1"/>
        <v>-0.1300116597123934</v>
      </c>
      <c r="AD6" s="331">
        <f t="shared" si="1"/>
        <v>8.8502801926746644E-2</v>
      </c>
      <c r="AE6" s="331">
        <f t="shared" si="1"/>
        <v>0.49637838036804732</v>
      </c>
      <c r="AF6" s="331">
        <f t="shared" si="1"/>
        <v>9.7958967611879472E-2</v>
      </c>
      <c r="AG6" s="331">
        <f t="shared" si="1"/>
        <v>-5.6846079293684564E-2</v>
      </c>
      <c r="AH6" s="331">
        <f t="shared" si="1"/>
        <v>9.634036098081307E-2</v>
      </c>
      <c r="AI6" s="331">
        <f t="shared" si="1"/>
        <v>0.16173753736985017</v>
      </c>
    </row>
    <row r="7" spans="1:35">
      <c r="A7" s="331" t="s">
        <v>5</v>
      </c>
      <c r="B7" s="12">
        <v>0</v>
      </c>
      <c r="C7" s="296" t="s">
        <v>69</v>
      </c>
      <c r="D7" s="12">
        <v>20.399999999999999</v>
      </c>
      <c r="E7" s="12">
        <v>28.6</v>
      </c>
      <c r="F7" s="296" t="s">
        <v>69</v>
      </c>
      <c r="G7" s="12">
        <v>58.8</v>
      </c>
      <c r="H7" s="12">
        <v>52</v>
      </c>
      <c r="I7" s="12">
        <v>49.8</v>
      </c>
      <c r="J7" s="12">
        <v>53.4</v>
      </c>
      <c r="K7" s="12">
        <v>53.5</v>
      </c>
      <c r="L7" s="12">
        <v>60.1</v>
      </c>
      <c r="M7" s="12">
        <v>53.9</v>
      </c>
      <c r="N7" s="12">
        <v>48.4</v>
      </c>
      <c r="O7" s="12">
        <v>57.1</v>
      </c>
      <c r="P7" s="12">
        <v>45.9</v>
      </c>
      <c r="Q7" s="12">
        <v>43.9</v>
      </c>
      <c r="S7" s="331" t="s">
        <v>5</v>
      </c>
      <c r="T7" s="331">
        <f t="shared" si="0"/>
        <v>-1.7734895128076686</v>
      </c>
      <c r="U7" s="331" t="e">
        <f t="shared" si="1"/>
        <v>#VALUE!</v>
      </c>
      <c r="V7" s="331">
        <f t="shared" si="1"/>
        <v>-0.95768212444453282</v>
      </c>
      <c r="W7" s="331">
        <f t="shared" si="1"/>
        <v>0.15489027875824188</v>
      </c>
      <c r="X7" s="331" t="e">
        <f t="shared" si="1"/>
        <v>#VALUE!</v>
      </c>
      <c r="Y7" s="331">
        <f t="shared" si="1"/>
        <v>2.4907721589575074</v>
      </c>
      <c r="Z7" s="331">
        <f t="shared" si="1"/>
        <v>2.1613623052160689</v>
      </c>
      <c r="AA7" s="331">
        <f t="shared" si="1"/>
        <v>2.0574437324710098</v>
      </c>
      <c r="AB7" s="331">
        <f t="shared" si="1"/>
        <v>2.2756132519628922</v>
      </c>
      <c r="AC7" s="331">
        <f t="shared" si="1"/>
        <v>2.8277535987445495</v>
      </c>
      <c r="AD7" s="331">
        <f t="shared" si="1"/>
        <v>3.4790326785570156</v>
      </c>
      <c r="AE7" s="331">
        <f t="shared" si="1"/>
        <v>3.314041845087333</v>
      </c>
      <c r="AF7" s="331">
        <f t="shared" si="1"/>
        <v>2.3472313999018106</v>
      </c>
      <c r="AG7" s="331">
        <f t="shared" si="1"/>
        <v>3.048477058241958</v>
      </c>
      <c r="AH7" s="331">
        <f t="shared" si="1"/>
        <v>2.6629838164039725</v>
      </c>
      <c r="AI7" s="331">
        <f t="shared" si="1"/>
        <v>2.7405838079590201</v>
      </c>
    </row>
    <row r="8" spans="1:35">
      <c r="A8" s="331" t="s">
        <v>6</v>
      </c>
      <c r="B8" s="12">
        <v>27.1</v>
      </c>
      <c r="C8" s="12">
        <v>26.3</v>
      </c>
      <c r="D8" s="12">
        <v>30.3</v>
      </c>
      <c r="E8" s="12">
        <v>33</v>
      </c>
      <c r="F8" s="12">
        <v>39.4</v>
      </c>
      <c r="G8" s="12">
        <v>42.2</v>
      </c>
      <c r="H8" s="12">
        <v>34.6</v>
      </c>
      <c r="I8" s="12">
        <v>35.200000000000003</v>
      </c>
      <c r="J8" s="12">
        <v>36.1</v>
      </c>
      <c r="K8" s="12">
        <v>27.5</v>
      </c>
      <c r="L8" s="12">
        <v>26.2</v>
      </c>
      <c r="M8" s="12">
        <v>27</v>
      </c>
      <c r="N8" s="12">
        <v>30.3</v>
      </c>
      <c r="O8" s="12">
        <v>29.4</v>
      </c>
      <c r="P8" s="12">
        <v>27.5</v>
      </c>
      <c r="Q8" s="12">
        <v>27.6</v>
      </c>
      <c r="S8" s="331" t="s">
        <v>6</v>
      </c>
      <c r="T8" s="331">
        <f t="shared" si="0"/>
        <v>-0.24140262096553233</v>
      </c>
      <c r="U8" s="331">
        <f t="shared" si="1"/>
        <v>-0.51225358756735107</v>
      </c>
      <c r="V8" s="331">
        <f t="shared" si="1"/>
        <v>0.13298954727290485</v>
      </c>
      <c r="W8" s="331">
        <f t="shared" si="1"/>
        <v>0.80577751758500882</v>
      </c>
      <c r="X8" s="331">
        <f t="shared" si="1"/>
        <v>1.6015068378885928</v>
      </c>
      <c r="Y8" s="331">
        <f t="shared" si="1"/>
        <v>0.92007177072923896</v>
      </c>
      <c r="Z8" s="331">
        <f t="shared" si="1"/>
        <v>0.5412928115079999</v>
      </c>
      <c r="AA8" s="331">
        <f t="shared" si="1"/>
        <v>0.54450662883161349</v>
      </c>
      <c r="AB8" s="331">
        <f t="shared" si="1"/>
        <v>0.56233697390038584</v>
      </c>
      <c r="AC8" s="331">
        <f t="shared" si="1"/>
        <v>1.0834304976032527E-2</v>
      </c>
      <c r="AD8" s="331">
        <f t="shared" si="1"/>
        <v>9.8474948622717814E-2</v>
      </c>
      <c r="AE8" s="331">
        <f t="shared" si="1"/>
        <v>0.28223595704938176</v>
      </c>
      <c r="AF8" s="331">
        <f t="shared" si="1"/>
        <v>0.44480938941359788</v>
      </c>
      <c r="AG8" s="331">
        <f t="shared" si="1"/>
        <v>0.22823276611942334</v>
      </c>
      <c r="AH8" s="331">
        <f t="shared" si="1"/>
        <v>0.42477340977903721</v>
      </c>
      <c r="AI8" s="331">
        <f t="shared" si="1"/>
        <v>0.55125077615675633</v>
      </c>
    </row>
    <row r="9" spans="1:35">
      <c r="A9" s="331" t="s">
        <v>7</v>
      </c>
      <c r="B9" s="296" t="s">
        <v>69</v>
      </c>
      <c r="C9" s="296" t="s">
        <v>69</v>
      </c>
      <c r="D9" s="296" t="s">
        <v>69</v>
      </c>
      <c r="E9" s="296" t="s">
        <v>69</v>
      </c>
      <c r="F9" s="12">
        <v>24.2</v>
      </c>
      <c r="G9" s="12">
        <v>24.9</v>
      </c>
      <c r="H9" s="12">
        <v>19.5</v>
      </c>
      <c r="I9" s="12">
        <v>24.1</v>
      </c>
      <c r="J9" s="12">
        <v>27.1</v>
      </c>
      <c r="K9" s="12">
        <v>22.8</v>
      </c>
      <c r="L9" s="12">
        <v>21.4</v>
      </c>
      <c r="M9" s="12">
        <v>17</v>
      </c>
      <c r="N9" s="12">
        <v>12.1</v>
      </c>
      <c r="O9" s="296" t="s">
        <v>69</v>
      </c>
      <c r="P9" s="12">
        <v>17.399999999999999</v>
      </c>
      <c r="Q9" s="296" t="s">
        <v>69</v>
      </c>
      <c r="S9" s="331" t="s">
        <v>7</v>
      </c>
      <c r="T9" s="331" t="e">
        <f t="shared" si="0"/>
        <v>#VALUE!</v>
      </c>
      <c r="U9" s="331" t="e">
        <f t="shared" si="1"/>
        <v>#VALUE!</v>
      </c>
      <c r="V9" s="331" t="e">
        <f t="shared" si="1"/>
        <v>#VALUE!</v>
      </c>
      <c r="W9" s="331" t="e">
        <f t="shared" si="1"/>
        <v>#VALUE!</v>
      </c>
      <c r="X9" s="331">
        <f t="shared" si="1"/>
        <v>-0.51731458786730189</v>
      </c>
      <c r="Y9" s="331">
        <f t="shared" si="1"/>
        <v>-0.71686297121949971</v>
      </c>
      <c r="Z9" s="331">
        <f t="shared" si="1"/>
        <v>-0.86462956521566925</v>
      </c>
      <c r="AA9" s="331">
        <f t="shared" si="1"/>
        <v>-0.60574007325039381</v>
      </c>
      <c r="AB9" s="331">
        <f t="shared" si="1"/>
        <v>-0.32896282393560028</v>
      </c>
      <c r="AC9" s="331">
        <f t="shared" si="1"/>
        <v>-0.49837802889750704</v>
      </c>
      <c r="AD9" s="331">
        <f t="shared" si="1"/>
        <v>-0.38018809278390853</v>
      </c>
      <c r="AE9" s="331">
        <f t="shared" si="1"/>
        <v>-0.84482942883833256</v>
      </c>
      <c r="AF9" s="331">
        <f t="shared" si="1"/>
        <v>-1.4681232399170914</v>
      </c>
      <c r="AG9" s="331" t="e">
        <f t="shared" si="1"/>
        <v>#VALUE!</v>
      </c>
      <c r="AH9" s="331">
        <f t="shared" si="1"/>
        <v>-0.80380947646617218</v>
      </c>
      <c r="AI9" s="331" t="e">
        <f t="shared" si="1"/>
        <v>#VALUE!</v>
      </c>
    </row>
    <row r="10" spans="1:35">
      <c r="A10" s="331" t="s">
        <v>8</v>
      </c>
      <c r="B10" s="12">
        <v>20.7</v>
      </c>
      <c r="C10" s="12">
        <v>27.5</v>
      </c>
      <c r="D10" s="12">
        <v>26.7</v>
      </c>
      <c r="E10" s="12">
        <v>25.1</v>
      </c>
      <c r="F10" s="12">
        <v>26.7</v>
      </c>
      <c r="G10" s="12">
        <v>29.1</v>
      </c>
      <c r="H10" s="12">
        <v>23.6</v>
      </c>
      <c r="I10" s="12">
        <v>24.3</v>
      </c>
      <c r="J10" s="12">
        <v>26</v>
      </c>
      <c r="K10" s="12">
        <v>22.4</v>
      </c>
      <c r="L10" s="12">
        <v>21.1</v>
      </c>
      <c r="M10" s="12">
        <v>22.3</v>
      </c>
      <c r="N10" s="12">
        <v>22.8</v>
      </c>
      <c r="O10" s="12">
        <v>22.9</v>
      </c>
      <c r="P10" s="12">
        <v>19.8</v>
      </c>
      <c r="Q10" s="12">
        <v>20.3</v>
      </c>
      <c r="S10" s="331" t="s">
        <v>8</v>
      </c>
      <c r="T10" s="331">
        <f t="shared" si="0"/>
        <v>-0.60322387955555723</v>
      </c>
      <c r="U10" s="331">
        <f t="shared" si="1"/>
        <v>-0.4021825687512261</v>
      </c>
      <c r="V10" s="331">
        <f t="shared" si="1"/>
        <v>-0.26361833335161799</v>
      </c>
      <c r="W10" s="331">
        <f t="shared" si="1"/>
        <v>-0.36286093394486835</v>
      </c>
      <c r="X10" s="331">
        <f t="shared" si="1"/>
        <v>-0.16882422178902978</v>
      </c>
      <c r="Y10" s="331">
        <f t="shared" si="1"/>
        <v>-0.31945684889668435</v>
      </c>
      <c r="Z10" s="331">
        <f t="shared" si="1"/>
        <v>-0.4828890523304345</v>
      </c>
      <c r="AA10" s="331">
        <f t="shared" si="1"/>
        <v>-0.58501490744711448</v>
      </c>
      <c r="AB10" s="331">
        <f t="shared" si="1"/>
        <v>-0.43789946589333206</v>
      </c>
      <c r="AC10" s="331">
        <f t="shared" si="1"/>
        <v>-0.54171524880163824</v>
      </c>
      <c r="AD10" s="331">
        <f t="shared" si="1"/>
        <v>-0.41010453287182241</v>
      </c>
      <c r="AE10" s="331">
        <f t="shared" si="1"/>
        <v>-0.24748477431784388</v>
      </c>
      <c r="AF10" s="331">
        <f t="shared" si="1"/>
        <v>-0.34348702377212564</v>
      </c>
      <c r="AG10" s="331">
        <f t="shared" si="1"/>
        <v>-0.43355741073243498</v>
      </c>
      <c r="AH10" s="331">
        <f t="shared" si="1"/>
        <v>-0.5118689886455281</v>
      </c>
      <c r="AI10" s="331">
        <f t="shared" si="1"/>
        <v>-0.42924806630683443</v>
      </c>
    </row>
    <row r="11" spans="1:35">
      <c r="A11" s="331" t="s">
        <v>9</v>
      </c>
      <c r="B11" s="296" t="s">
        <v>69</v>
      </c>
      <c r="C11" s="296" t="s">
        <v>69</v>
      </c>
      <c r="D11" s="296" t="s">
        <v>69</v>
      </c>
      <c r="E11" s="12">
        <v>18.2</v>
      </c>
      <c r="F11" s="12">
        <v>21.3</v>
      </c>
      <c r="G11" s="12">
        <v>19.399999999999999</v>
      </c>
      <c r="H11" s="12">
        <v>17.600000000000001</v>
      </c>
      <c r="I11" s="12">
        <v>20.7</v>
      </c>
      <c r="J11" s="12">
        <v>22.7</v>
      </c>
      <c r="K11" s="12">
        <v>18.600000000000001</v>
      </c>
      <c r="L11" s="12">
        <v>11.1</v>
      </c>
      <c r="M11" s="12">
        <v>13.3</v>
      </c>
      <c r="N11" s="12">
        <v>13.9</v>
      </c>
      <c r="O11" s="12">
        <v>12.5</v>
      </c>
      <c r="P11" s="12">
        <v>12.7</v>
      </c>
      <c r="Q11" s="12">
        <v>13.8</v>
      </c>
      <c r="S11" s="331" t="s">
        <v>9</v>
      </c>
      <c r="T11" s="331" t="e">
        <f t="shared" si="0"/>
        <v>#VALUE!</v>
      </c>
      <c r="U11" s="331" t="e">
        <f t="shared" si="1"/>
        <v>#VALUE!</v>
      </c>
      <c r="V11" s="331" t="e">
        <f t="shared" si="1"/>
        <v>#VALUE!</v>
      </c>
      <c r="W11" s="331">
        <f t="shared" si="1"/>
        <v>-1.3835704675595717</v>
      </c>
      <c r="X11" s="331">
        <f t="shared" si="1"/>
        <v>-0.92156341251809748</v>
      </c>
      <c r="Y11" s="331">
        <f t="shared" si="1"/>
        <v>-1.2372757504517575</v>
      </c>
      <c r="Z11" s="331">
        <f t="shared" si="1"/>
        <v>-1.041533705333217</v>
      </c>
      <c r="AA11" s="331">
        <f t="shared" si="1"/>
        <v>-0.95806789190614394</v>
      </c>
      <c r="AB11" s="331">
        <f t="shared" si="1"/>
        <v>-0.76470939176652708</v>
      </c>
      <c r="AC11" s="331">
        <f t="shared" si="1"/>
        <v>-0.95341883789088278</v>
      </c>
      <c r="AD11" s="331">
        <f t="shared" si="1"/>
        <v>-1.4073192024689607</v>
      </c>
      <c r="AE11" s="331">
        <f t="shared" si="1"/>
        <v>-1.2618436216167868</v>
      </c>
      <c r="AF11" s="331">
        <f t="shared" si="1"/>
        <v>-1.2789321007525176</v>
      </c>
      <c r="AG11" s="331">
        <f t="shared" si="1"/>
        <v>-1.492421693695408</v>
      </c>
      <c r="AH11" s="331">
        <f t="shared" si="1"/>
        <v>-1.3755262651149327</v>
      </c>
      <c r="AI11" s="331">
        <f t="shared" si="1"/>
        <v>-1.3022949808292097</v>
      </c>
    </row>
    <row r="12" spans="1:35">
      <c r="A12" s="331" t="s">
        <v>32</v>
      </c>
      <c r="B12" s="296" t="s">
        <v>69</v>
      </c>
      <c r="C12" s="296" t="s">
        <v>69</v>
      </c>
      <c r="D12" s="296" t="s">
        <v>69</v>
      </c>
      <c r="E12" s="12">
        <v>23.1</v>
      </c>
      <c r="F12" s="12">
        <v>19.399999999999999</v>
      </c>
      <c r="G12" s="12">
        <v>22.9</v>
      </c>
      <c r="H12" s="12">
        <v>15.8</v>
      </c>
      <c r="I12" s="12">
        <v>16.100000000000001</v>
      </c>
      <c r="J12" s="12">
        <v>17.5</v>
      </c>
      <c r="K12" s="12">
        <v>16.100000000000001</v>
      </c>
      <c r="L12" s="12">
        <v>14.8</v>
      </c>
      <c r="M12" s="12">
        <v>13.8</v>
      </c>
      <c r="N12" s="12">
        <v>17.899999999999999</v>
      </c>
      <c r="O12" s="12">
        <v>17.7</v>
      </c>
      <c r="P12" s="12">
        <v>14</v>
      </c>
      <c r="Q12" s="12">
        <v>12.2</v>
      </c>
      <c r="S12" s="331" t="s">
        <v>32</v>
      </c>
      <c r="T12" s="331" t="e">
        <f t="shared" si="0"/>
        <v>#VALUE!</v>
      </c>
      <c r="U12" s="331" t="e">
        <f t="shared" si="1"/>
        <v>#VALUE!</v>
      </c>
      <c r="V12" s="331" t="e">
        <f t="shared" si="1"/>
        <v>#VALUE!</v>
      </c>
      <c r="W12" s="331">
        <f t="shared" si="1"/>
        <v>-0.65871876977521704</v>
      </c>
      <c r="X12" s="331">
        <f t="shared" si="1"/>
        <v>-1.1864160907375847</v>
      </c>
      <c r="Y12" s="331">
        <f t="shared" si="1"/>
        <v>-0.90610398184941165</v>
      </c>
      <c r="Z12" s="331">
        <f t="shared" si="1"/>
        <v>-1.2091271012340516</v>
      </c>
      <c r="AA12" s="331">
        <f t="shared" si="1"/>
        <v>-1.4347467053815701</v>
      </c>
      <c r="AB12" s="331">
        <f t="shared" si="1"/>
        <v>-1.2796826082939856</v>
      </c>
      <c r="AC12" s="331">
        <f t="shared" si="1"/>
        <v>-1.2242764622917017</v>
      </c>
      <c r="AD12" s="331">
        <f t="shared" si="1"/>
        <v>-1.0383497747180195</v>
      </c>
      <c r="AE12" s="331">
        <f t="shared" si="1"/>
        <v>-1.205490352322401</v>
      </c>
      <c r="AF12" s="331">
        <f t="shared" si="1"/>
        <v>-0.85850734705346521</v>
      </c>
      <c r="AG12" s="331">
        <f t="shared" si="1"/>
        <v>-0.96298955221392146</v>
      </c>
      <c r="AH12" s="331">
        <f t="shared" si="1"/>
        <v>-1.217391834212084</v>
      </c>
      <c r="AI12" s="331">
        <f t="shared" si="1"/>
        <v>-1.5171988367116407</v>
      </c>
    </row>
    <row r="13" spans="1:35">
      <c r="A13" s="331" t="s">
        <v>30</v>
      </c>
      <c r="B13" s="296" t="s">
        <v>69</v>
      </c>
      <c r="C13" s="296" t="s">
        <v>69</v>
      </c>
      <c r="D13" s="296" t="s">
        <v>69</v>
      </c>
      <c r="E13" s="296" t="s">
        <v>69</v>
      </c>
      <c r="F13" s="296" t="s">
        <v>69</v>
      </c>
      <c r="G13" s="296" t="s">
        <v>69</v>
      </c>
      <c r="H13" s="296" t="s">
        <v>69</v>
      </c>
      <c r="I13" s="296" t="s">
        <v>69</v>
      </c>
      <c r="J13" s="296" t="s">
        <v>69</v>
      </c>
      <c r="K13" s="296" t="s">
        <v>69</v>
      </c>
      <c r="L13" s="296" t="s">
        <v>69</v>
      </c>
      <c r="M13" s="296" t="s">
        <v>69</v>
      </c>
      <c r="N13" s="296" t="s">
        <v>69</v>
      </c>
      <c r="O13" s="296" t="s">
        <v>69</v>
      </c>
      <c r="P13" s="296" t="s">
        <v>69</v>
      </c>
      <c r="Q13" s="296" t="s">
        <v>69</v>
      </c>
      <c r="S13" s="331" t="s">
        <v>30</v>
      </c>
      <c r="T13" s="331" t="e">
        <f t="shared" si="0"/>
        <v>#VALUE!</v>
      </c>
      <c r="U13" s="331" t="e">
        <f t="shared" si="1"/>
        <v>#VALUE!</v>
      </c>
      <c r="V13" s="331" t="e">
        <f t="shared" si="1"/>
        <v>#VALUE!</v>
      </c>
      <c r="W13" s="331" t="e">
        <f t="shared" si="1"/>
        <v>#VALUE!</v>
      </c>
      <c r="X13" s="331" t="e">
        <f t="shared" si="1"/>
        <v>#VALUE!</v>
      </c>
      <c r="Y13" s="331" t="e">
        <f t="shared" si="1"/>
        <v>#VALUE!</v>
      </c>
      <c r="Z13" s="331" t="e">
        <f t="shared" si="1"/>
        <v>#VALUE!</v>
      </c>
      <c r="AA13" s="331" t="e">
        <f t="shared" si="1"/>
        <v>#VALUE!</v>
      </c>
      <c r="AB13" s="331" t="e">
        <f t="shared" si="1"/>
        <v>#VALUE!</v>
      </c>
      <c r="AC13" s="331" t="e">
        <f t="shared" si="1"/>
        <v>#VALUE!</v>
      </c>
      <c r="AD13" s="331" t="e">
        <f t="shared" si="1"/>
        <v>#VALUE!</v>
      </c>
      <c r="AE13" s="331" t="e">
        <f t="shared" si="1"/>
        <v>#VALUE!</v>
      </c>
      <c r="AF13" s="331" t="e">
        <f t="shared" si="1"/>
        <v>#VALUE!</v>
      </c>
      <c r="AG13" s="331" t="e">
        <f t="shared" si="1"/>
        <v>#VALUE!</v>
      </c>
      <c r="AH13" s="331" t="e">
        <f t="shared" si="1"/>
        <v>#VALUE!</v>
      </c>
      <c r="AI13" s="331" t="e">
        <f t="shared" si="1"/>
        <v>#VALUE!</v>
      </c>
    </row>
    <row r="14" spans="1:35">
      <c r="A14" s="331" t="s">
        <v>10</v>
      </c>
      <c r="B14" s="12">
        <v>47</v>
      </c>
      <c r="C14" s="12">
        <v>39.299999999999997</v>
      </c>
      <c r="D14" s="12">
        <v>38.700000000000003</v>
      </c>
      <c r="E14" s="12">
        <v>31.9</v>
      </c>
      <c r="F14" s="12">
        <v>31.9</v>
      </c>
      <c r="G14" s="12">
        <v>33.6</v>
      </c>
      <c r="H14" s="12">
        <v>32.9</v>
      </c>
      <c r="I14" s="12">
        <v>33.799999999999997</v>
      </c>
      <c r="J14" s="12">
        <v>34</v>
      </c>
      <c r="K14" s="12">
        <v>31.2</v>
      </c>
      <c r="L14" s="12">
        <v>27.1</v>
      </c>
      <c r="M14" s="12">
        <v>25.9</v>
      </c>
      <c r="N14" s="12">
        <v>23.6</v>
      </c>
      <c r="O14" s="12">
        <v>23.1</v>
      </c>
      <c r="P14" s="12">
        <v>23.9</v>
      </c>
      <c r="Q14" s="12">
        <v>19.5</v>
      </c>
      <c r="S14" s="331" t="s">
        <v>10</v>
      </c>
      <c r="T14" s="331">
        <f t="shared" si="0"/>
        <v>0.88363535496282586</v>
      </c>
      <c r="U14" s="331">
        <f t="shared" si="1"/>
        <v>0.68018244960733687</v>
      </c>
      <c r="V14" s="331">
        <f t="shared" si="1"/>
        <v>1.0584079353967915</v>
      </c>
      <c r="W14" s="331">
        <f t="shared" si="1"/>
        <v>0.64305570787831678</v>
      </c>
      <c r="X14" s="331">
        <f t="shared" si="1"/>
        <v>0.55603573965377628</v>
      </c>
      <c r="Y14" s="331">
        <f t="shared" si="1"/>
        <v>0.10633542502061748</v>
      </c>
      <c r="Z14" s="331">
        <f t="shared" si="1"/>
        <v>0.38301015982387793</v>
      </c>
      <c r="AA14" s="331">
        <f t="shared" si="1"/>
        <v>0.39943046820865702</v>
      </c>
      <c r="AB14" s="331">
        <f t="shared" si="1"/>
        <v>0.35436702107198897</v>
      </c>
      <c r="AC14" s="331">
        <f t="shared" si="1"/>
        <v>0.41170358908924448</v>
      </c>
      <c r="AD14" s="331">
        <f t="shared" si="1"/>
        <v>0.18822426888646043</v>
      </c>
      <c r="AE14" s="331">
        <f t="shared" si="1"/>
        <v>0.15825876460173302</v>
      </c>
      <c r="AF14" s="331">
        <f t="shared" si="1"/>
        <v>-0.25940207303231505</v>
      </c>
      <c r="AG14" s="331">
        <f t="shared" si="1"/>
        <v>-0.41319463606006979</v>
      </c>
      <c r="AH14" s="331">
        <f t="shared" si="1"/>
        <v>-1.3137321951928602E-2</v>
      </c>
      <c r="AI14" s="331">
        <f t="shared" si="1"/>
        <v>-0.53669999424804993</v>
      </c>
    </row>
    <row r="15" spans="1:35">
      <c r="A15" s="331" t="s">
        <v>11</v>
      </c>
      <c r="B15" s="296" t="s">
        <v>69</v>
      </c>
      <c r="C15" s="296" t="s">
        <v>69</v>
      </c>
      <c r="D15" s="296" t="s">
        <v>69</v>
      </c>
      <c r="E15" s="12">
        <v>21.3</v>
      </c>
      <c r="F15" s="12">
        <v>21.3</v>
      </c>
      <c r="G15" s="12">
        <v>23.5</v>
      </c>
      <c r="H15" s="12">
        <v>20.6</v>
      </c>
      <c r="I15" s="12">
        <v>20.3</v>
      </c>
      <c r="J15" s="12">
        <v>21</v>
      </c>
      <c r="K15" s="12">
        <v>26.6</v>
      </c>
      <c r="L15" s="12">
        <v>24</v>
      </c>
      <c r="M15" s="12">
        <v>26.2</v>
      </c>
      <c r="N15" s="12">
        <v>24.7</v>
      </c>
      <c r="O15" s="12">
        <v>24.9</v>
      </c>
      <c r="P15" s="12">
        <v>23.7</v>
      </c>
      <c r="Q15" s="12">
        <v>22.9</v>
      </c>
      <c r="S15" s="331" t="s">
        <v>11</v>
      </c>
      <c r="T15" s="331" t="e">
        <f t="shared" si="0"/>
        <v>#VALUE!</v>
      </c>
      <c r="U15" s="331" t="e">
        <f t="shared" si="1"/>
        <v>#VALUE!</v>
      </c>
      <c r="V15" s="331" t="e">
        <f t="shared" si="1"/>
        <v>#VALUE!</v>
      </c>
      <c r="W15" s="331">
        <f t="shared" si="1"/>
        <v>-0.92499082202253102</v>
      </c>
      <c r="X15" s="331">
        <f t="shared" si="1"/>
        <v>-0.92156341251809748</v>
      </c>
      <c r="Y15" s="331">
        <f t="shared" si="1"/>
        <v>-0.84933167866043791</v>
      </c>
      <c r="Z15" s="331">
        <f t="shared" si="1"/>
        <v>-0.76221137883182566</v>
      </c>
      <c r="AA15" s="331">
        <f t="shared" si="1"/>
        <v>-0.9995182235127027</v>
      </c>
      <c r="AB15" s="331">
        <f t="shared" si="1"/>
        <v>-0.93306602024665775</v>
      </c>
      <c r="AC15" s="331">
        <f t="shared" si="1"/>
        <v>-8.6674439808262144E-2</v>
      </c>
      <c r="AD15" s="331">
        <f t="shared" si="1"/>
        <v>-0.12091227868865249</v>
      </c>
      <c r="AE15" s="331">
        <f t="shared" si="1"/>
        <v>0.19207072617836454</v>
      </c>
      <c r="AF15" s="331">
        <f t="shared" si="1"/>
        <v>-0.1437852657650758</v>
      </c>
      <c r="AG15" s="331">
        <f t="shared" si="1"/>
        <v>-0.22992966400878626</v>
      </c>
      <c r="AH15" s="331">
        <f t="shared" si="1"/>
        <v>-3.7465695936982166E-2</v>
      </c>
      <c r="AI15" s="331">
        <f t="shared" si="1"/>
        <v>-8.002930049788462E-2</v>
      </c>
    </row>
    <row r="16" spans="1:35">
      <c r="A16" s="331" t="s">
        <v>46</v>
      </c>
      <c r="B16" s="296" t="s">
        <v>69</v>
      </c>
      <c r="C16" s="296" t="s">
        <v>69</v>
      </c>
      <c r="D16" s="296" t="s">
        <v>69</v>
      </c>
      <c r="E16" s="296" t="s">
        <v>69</v>
      </c>
      <c r="F16" s="296" t="s">
        <v>69</v>
      </c>
      <c r="G16" s="296" t="s">
        <v>69</v>
      </c>
      <c r="H16" s="296" t="s">
        <v>69</v>
      </c>
      <c r="I16" s="296" t="s">
        <v>69</v>
      </c>
      <c r="J16" s="296" t="s">
        <v>69</v>
      </c>
      <c r="K16" s="296" t="s">
        <v>69</v>
      </c>
      <c r="L16" s="296" t="s">
        <v>69</v>
      </c>
      <c r="M16" s="296" t="s">
        <v>69</v>
      </c>
      <c r="N16" s="296" t="s">
        <v>69</v>
      </c>
      <c r="O16" s="296" t="s">
        <v>69</v>
      </c>
      <c r="P16" s="296" t="s">
        <v>69</v>
      </c>
      <c r="Q16" s="296" t="s">
        <v>69</v>
      </c>
      <c r="S16" s="331" t="s">
        <v>46</v>
      </c>
      <c r="T16" s="331" t="e">
        <f t="shared" si="0"/>
        <v>#VALUE!</v>
      </c>
      <c r="U16" s="331" t="e">
        <f t="shared" si="1"/>
        <v>#VALUE!</v>
      </c>
      <c r="V16" s="331" t="e">
        <f t="shared" si="1"/>
        <v>#VALUE!</v>
      </c>
      <c r="W16" s="331" t="e">
        <f t="shared" si="1"/>
        <v>#VALUE!</v>
      </c>
      <c r="X16" s="331" t="e">
        <f t="shared" si="1"/>
        <v>#VALUE!</v>
      </c>
      <c r="Y16" s="331" t="e">
        <f t="shared" si="1"/>
        <v>#VALUE!</v>
      </c>
      <c r="Z16" s="331" t="e">
        <f t="shared" si="1"/>
        <v>#VALUE!</v>
      </c>
      <c r="AA16" s="331" t="e">
        <f t="shared" si="1"/>
        <v>#VALUE!</v>
      </c>
      <c r="AB16" s="331" t="e">
        <f t="shared" si="1"/>
        <v>#VALUE!</v>
      </c>
      <c r="AC16" s="331" t="e">
        <f t="shared" si="1"/>
        <v>#VALUE!</v>
      </c>
      <c r="AD16" s="331" t="e">
        <f t="shared" si="1"/>
        <v>#VALUE!</v>
      </c>
      <c r="AE16" s="331" t="e">
        <f t="shared" si="1"/>
        <v>#VALUE!</v>
      </c>
      <c r="AF16" s="331" t="e">
        <f t="shared" si="1"/>
        <v>#VALUE!</v>
      </c>
      <c r="AG16" s="331" t="e">
        <f t="shared" si="1"/>
        <v>#VALUE!</v>
      </c>
      <c r="AH16" s="331" t="e">
        <f t="shared" si="1"/>
        <v>#VALUE!</v>
      </c>
      <c r="AI16" s="331" t="e">
        <f t="shared" si="1"/>
        <v>#VALUE!</v>
      </c>
    </row>
    <row r="17" spans="1:35">
      <c r="A17" s="331" t="s">
        <v>12</v>
      </c>
      <c r="B17" s="12">
        <v>55.4</v>
      </c>
      <c r="C17" s="12">
        <v>55.3</v>
      </c>
      <c r="D17" s="12">
        <v>49.2</v>
      </c>
      <c r="E17" s="12">
        <v>36.6</v>
      </c>
      <c r="F17" s="12">
        <v>37.6</v>
      </c>
      <c r="G17" s="12">
        <v>35.6</v>
      </c>
      <c r="H17" s="12">
        <v>37.1</v>
      </c>
      <c r="I17" s="12">
        <v>39.200000000000003</v>
      </c>
      <c r="J17" s="12">
        <v>39.700000000000003</v>
      </c>
      <c r="K17" s="12">
        <v>36.4</v>
      </c>
      <c r="L17" s="12">
        <v>34.1</v>
      </c>
      <c r="M17" s="12">
        <v>32</v>
      </c>
      <c r="N17" s="12">
        <v>29.3</v>
      </c>
      <c r="O17" s="12">
        <v>32.200000000000003</v>
      </c>
      <c r="P17" s="12">
        <v>30</v>
      </c>
      <c r="Q17" s="12">
        <v>28.7</v>
      </c>
      <c r="S17" s="331" t="s">
        <v>12</v>
      </c>
      <c r="T17" s="331">
        <f t="shared" si="0"/>
        <v>1.3585257568622333</v>
      </c>
      <c r="U17" s="331">
        <f t="shared" si="1"/>
        <v>2.1477960338223379</v>
      </c>
      <c r="V17" s="331">
        <f t="shared" si="1"/>
        <v>2.2151809205516493</v>
      </c>
      <c r="W17" s="331">
        <f t="shared" si="1"/>
        <v>1.3383216220796368</v>
      </c>
      <c r="X17" s="331">
        <f t="shared" si="1"/>
        <v>1.3505937743122371</v>
      </c>
      <c r="Y17" s="331">
        <f t="shared" si="1"/>
        <v>0.29557643565052943</v>
      </c>
      <c r="Z17" s="331">
        <f t="shared" si="1"/>
        <v>0.77406141692582586</v>
      </c>
      <c r="AA17" s="331">
        <f t="shared" si="1"/>
        <v>0.9590099448972017</v>
      </c>
      <c r="AB17" s="331">
        <f t="shared" si="1"/>
        <v>0.91885689303478046</v>
      </c>
      <c r="AC17" s="331">
        <f t="shared" si="1"/>
        <v>0.97508744784294787</v>
      </c>
      <c r="AD17" s="331">
        <f t="shared" si="1"/>
        <v>0.88627453760445707</v>
      </c>
      <c r="AE17" s="331">
        <f t="shared" si="1"/>
        <v>0.84576864999323886</v>
      </c>
      <c r="AF17" s="331">
        <f t="shared" si="1"/>
        <v>0.33970320098883477</v>
      </c>
      <c r="AG17" s="331">
        <f t="shared" si="1"/>
        <v>0.51331161153253191</v>
      </c>
      <c r="AH17" s="331">
        <f t="shared" si="1"/>
        <v>0.72887808459220782</v>
      </c>
      <c r="AI17" s="331">
        <f t="shared" si="1"/>
        <v>0.69899717707592723</v>
      </c>
    </row>
    <row r="18" spans="1:35">
      <c r="A18" s="331" t="s">
        <v>13</v>
      </c>
      <c r="B18" s="296" t="s">
        <v>69</v>
      </c>
      <c r="C18" s="296" t="s">
        <v>69</v>
      </c>
      <c r="D18" s="296" t="s">
        <v>69</v>
      </c>
      <c r="E18" s="296" t="s">
        <v>69</v>
      </c>
      <c r="F18" s="296" t="s">
        <v>69</v>
      </c>
      <c r="G18" s="296" t="s">
        <v>69</v>
      </c>
      <c r="H18" s="296" t="s">
        <v>69</v>
      </c>
      <c r="I18" s="296" t="s">
        <v>69</v>
      </c>
      <c r="J18" s="296" t="s">
        <v>69</v>
      </c>
      <c r="K18" s="296" t="s">
        <v>69</v>
      </c>
      <c r="L18" s="296" t="s">
        <v>69</v>
      </c>
      <c r="M18" s="296" t="s">
        <v>69</v>
      </c>
      <c r="N18" s="12">
        <v>48</v>
      </c>
      <c r="O18" s="12">
        <v>35.700000000000003</v>
      </c>
      <c r="P18" s="12">
        <v>36.4</v>
      </c>
      <c r="Q18" s="12">
        <v>37.4</v>
      </c>
      <c r="S18" s="331" t="s">
        <v>13</v>
      </c>
      <c r="T18" s="331" t="e">
        <f t="shared" si="0"/>
        <v>#VALUE!</v>
      </c>
      <c r="U18" s="331" t="e">
        <f t="shared" si="1"/>
        <v>#VALUE!</v>
      </c>
      <c r="V18" s="331" t="e">
        <f t="shared" si="1"/>
        <v>#VALUE!</v>
      </c>
      <c r="W18" s="331" t="e">
        <f t="shared" si="1"/>
        <v>#VALUE!</v>
      </c>
      <c r="X18" s="331" t="e">
        <f t="shared" si="1"/>
        <v>#VALUE!</v>
      </c>
      <c r="Y18" s="331" t="e">
        <f t="shared" si="1"/>
        <v>#VALUE!</v>
      </c>
      <c r="Z18" s="331" t="e">
        <f t="shared" si="1"/>
        <v>#VALUE!</v>
      </c>
      <c r="AA18" s="331" t="e">
        <f t="shared" si="1"/>
        <v>#VALUE!</v>
      </c>
      <c r="AB18" s="331" t="e">
        <f t="shared" si="1"/>
        <v>#VALUE!</v>
      </c>
      <c r="AC18" s="331" t="e">
        <f t="shared" si="1"/>
        <v>#VALUE!</v>
      </c>
      <c r="AD18" s="331" t="e">
        <f t="shared" si="1"/>
        <v>#VALUE!</v>
      </c>
      <c r="AE18" s="331" t="e">
        <f t="shared" si="1"/>
        <v>#VALUE!</v>
      </c>
      <c r="AF18" s="331">
        <f t="shared" si="1"/>
        <v>2.3051889245319055</v>
      </c>
      <c r="AG18" s="331">
        <f t="shared" si="1"/>
        <v>0.86966016829891724</v>
      </c>
      <c r="AH18" s="331">
        <f t="shared" si="1"/>
        <v>1.5073860521139244</v>
      </c>
      <c r="AI18" s="331">
        <f t="shared" si="1"/>
        <v>1.8675368934366448</v>
      </c>
    </row>
    <row r="19" spans="1:35">
      <c r="A19" s="331" t="s">
        <v>14</v>
      </c>
      <c r="B19" s="296" t="s">
        <v>69</v>
      </c>
      <c r="C19" s="296" t="s">
        <v>69</v>
      </c>
      <c r="D19" s="296" t="s">
        <v>69</v>
      </c>
      <c r="E19" s="296" t="s">
        <v>69</v>
      </c>
      <c r="F19" s="296" t="s">
        <v>69</v>
      </c>
      <c r="G19" s="296" t="s">
        <v>69</v>
      </c>
      <c r="H19" s="296" t="s">
        <v>69</v>
      </c>
      <c r="I19" s="296" t="s">
        <v>69</v>
      </c>
      <c r="J19" s="296" t="s">
        <v>69</v>
      </c>
      <c r="K19" s="296" t="s">
        <v>69</v>
      </c>
      <c r="L19" s="12">
        <v>23.8</v>
      </c>
      <c r="M19" s="12">
        <v>20.3</v>
      </c>
      <c r="N19" s="12">
        <v>24.4</v>
      </c>
      <c r="O19" s="12">
        <v>23</v>
      </c>
      <c r="P19" s="12">
        <v>22.8</v>
      </c>
      <c r="Q19" s="12">
        <v>21.4</v>
      </c>
      <c r="S19" s="331" t="s">
        <v>14</v>
      </c>
      <c r="T19" s="331" t="e">
        <f t="shared" si="0"/>
        <v>#VALUE!</v>
      </c>
      <c r="U19" s="331" t="e">
        <f t="shared" si="1"/>
        <v>#VALUE!</v>
      </c>
      <c r="V19" s="331" t="e">
        <f t="shared" si="1"/>
        <v>#VALUE!</v>
      </c>
      <c r="W19" s="331" t="e">
        <f t="shared" si="1"/>
        <v>#VALUE!</v>
      </c>
      <c r="X19" s="331" t="e">
        <f t="shared" si="1"/>
        <v>#VALUE!</v>
      </c>
      <c r="Y19" s="331" t="e">
        <f t="shared" si="1"/>
        <v>#VALUE!</v>
      </c>
      <c r="Z19" s="331" t="e">
        <f t="shared" si="1"/>
        <v>#VALUE!</v>
      </c>
      <c r="AA19" s="331" t="e">
        <f t="shared" si="1"/>
        <v>#VALUE!</v>
      </c>
      <c r="AB19" s="331" t="e">
        <f t="shared" si="1"/>
        <v>#VALUE!</v>
      </c>
      <c r="AC19" s="331" t="e">
        <f t="shared" si="1"/>
        <v>#VALUE!</v>
      </c>
      <c r="AD19" s="331">
        <f t="shared" si="1"/>
        <v>-0.14085657208059518</v>
      </c>
      <c r="AE19" s="331">
        <f t="shared" si="1"/>
        <v>-0.47289785149538671</v>
      </c>
      <c r="AF19" s="331">
        <f t="shared" si="1"/>
        <v>-0.17531712229250482</v>
      </c>
      <c r="AG19" s="331">
        <f t="shared" si="1"/>
        <v>-0.42337602339625235</v>
      </c>
      <c r="AH19" s="331">
        <f t="shared" si="1"/>
        <v>-0.14694337886972342</v>
      </c>
      <c r="AI19" s="331">
        <f t="shared" si="1"/>
        <v>-0.28150166538766352</v>
      </c>
    </row>
    <row r="20" spans="1:35">
      <c r="A20" s="331" t="s">
        <v>15</v>
      </c>
      <c r="B20" s="296" t="s">
        <v>69</v>
      </c>
      <c r="C20" s="12">
        <v>28.7</v>
      </c>
      <c r="D20" s="296" t="s">
        <v>69</v>
      </c>
      <c r="E20" s="296" t="s">
        <v>69</v>
      </c>
      <c r="F20" s="296" t="s">
        <v>69</v>
      </c>
      <c r="G20" s="296" t="s">
        <v>69</v>
      </c>
      <c r="H20" s="12">
        <v>23.3</v>
      </c>
      <c r="I20" s="12">
        <v>22.8</v>
      </c>
      <c r="J20" s="12">
        <v>20.3</v>
      </c>
      <c r="K20" s="12">
        <v>20.6</v>
      </c>
      <c r="L20" s="12">
        <v>18.600000000000001</v>
      </c>
      <c r="M20" s="12">
        <v>23</v>
      </c>
      <c r="N20" s="12">
        <v>26.9</v>
      </c>
      <c r="O20" s="12">
        <v>22.6</v>
      </c>
      <c r="P20" s="12">
        <v>20.399999999999999</v>
      </c>
      <c r="Q20" s="12">
        <v>24.1</v>
      </c>
      <c r="S20" s="331" t="s">
        <v>15</v>
      </c>
      <c r="T20" s="331" t="e">
        <f t="shared" si="0"/>
        <v>#VALUE!</v>
      </c>
      <c r="U20" s="331">
        <f t="shared" si="1"/>
        <v>-0.29211154993510108</v>
      </c>
      <c r="V20" s="331" t="e">
        <f t="shared" si="1"/>
        <v>#VALUE!</v>
      </c>
      <c r="W20" s="331" t="e">
        <f t="shared" si="1"/>
        <v>#VALUE!</v>
      </c>
      <c r="X20" s="331" t="e">
        <f t="shared" si="1"/>
        <v>#VALUE!</v>
      </c>
      <c r="Y20" s="331" t="e">
        <f t="shared" si="1"/>
        <v>#VALUE!</v>
      </c>
      <c r="Z20" s="331">
        <f t="shared" si="1"/>
        <v>-0.51082128498057366</v>
      </c>
      <c r="AA20" s="331">
        <f t="shared" si="1"/>
        <v>-0.74045365097171001</v>
      </c>
      <c r="AB20" s="331">
        <f t="shared" si="1"/>
        <v>-1.0023893378561233</v>
      </c>
      <c r="AC20" s="331">
        <f t="shared" si="1"/>
        <v>-0.73673273837022768</v>
      </c>
      <c r="AD20" s="331">
        <f t="shared" si="1"/>
        <v>-0.65940820027110691</v>
      </c>
      <c r="AE20" s="331">
        <f t="shared" si="1"/>
        <v>-0.16859019730570396</v>
      </c>
      <c r="AF20" s="331">
        <f t="shared" si="1"/>
        <v>8.7448348769403009E-2</v>
      </c>
      <c r="AG20" s="331">
        <f t="shared" si="1"/>
        <v>-0.46410157274098196</v>
      </c>
      <c r="AH20" s="331">
        <f t="shared" si="1"/>
        <v>-0.43888386669036744</v>
      </c>
      <c r="AI20" s="331">
        <f t="shared" si="1"/>
        <v>8.1148591413938889E-2</v>
      </c>
    </row>
    <row r="21" spans="1:35">
      <c r="A21" s="331" t="s">
        <v>16</v>
      </c>
      <c r="B21" s="296" t="s">
        <v>69</v>
      </c>
      <c r="C21" s="296" t="s">
        <v>69</v>
      </c>
      <c r="D21" s="296" t="s">
        <v>69</v>
      </c>
      <c r="E21" s="296" t="s">
        <v>69</v>
      </c>
      <c r="F21" s="296" t="s">
        <v>69</v>
      </c>
      <c r="G21" s="296" t="s">
        <v>69</v>
      </c>
      <c r="H21" s="296" t="s">
        <v>69</v>
      </c>
      <c r="I21" s="296" t="s">
        <v>69</v>
      </c>
      <c r="J21" s="12">
        <v>21</v>
      </c>
      <c r="K21" s="12">
        <v>17.2</v>
      </c>
      <c r="L21" s="12">
        <v>14.4</v>
      </c>
      <c r="M21" s="12">
        <v>14.2</v>
      </c>
      <c r="N21" s="12">
        <v>17</v>
      </c>
      <c r="O21" s="12">
        <v>18.2</v>
      </c>
      <c r="P21" s="12">
        <v>17.8</v>
      </c>
      <c r="Q21" s="12">
        <v>20.8</v>
      </c>
      <c r="S21" s="331" t="s">
        <v>16</v>
      </c>
      <c r="T21" s="331" t="e">
        <f t="shared" si="0"/>
        <v>#VALUE!</v>
      </c>
      <c r="U21" s="331" t="e">
        <f t="shared" si="1"/>
        <v>#VALUE!</v>
      </c>
      <c r="V21" s="331" t="e">
        <f t="shared" si="1"/>
        <v>#VALUE!</v>
      </c>
      <c r="W21" s="331" t="e">
        <f t="shared" si="1"/>
        <v>#VALUE!</v>
      </c>
      <c r="X21" s="331" t="e">
        <f t="shared" si="1"/>
        <v>#VALUE!</v>
      </c>
      <c r="Y21" s="331" t="e">
        <f t="shared" si="1"/>
        <v>#VALUE!</v>
      </c>
      <c r="Z21" s="331" t="e">
        <f t="shared" si="1"/>
        <v>#VALUE!</v>
      </c>
      <c r="AA21" s="331" t="e">
        <f t="shared" si="1"/>
        <v>#VALUE!</v>
      </c>
      <c r="AB21" s="331">
        <f t="shared" si="1"/>
        <v>-0.93306602024665775</v>
      </c>
      <c r="AC21" s="331">
        <f t="shared" si="1"/>
        <v>-1.1050991075553416</v>
      </c>
      <c r="AD21" s="331">
        <f t="shared" si="1"/>
        <v>-1.0782383615019049</v>
      </c>
      <c r="AE21" s="331">
        <f t="shared" si="1"/>
        <v>-1.1604077368868926</v>
      </c>
      <c r="AF21" s="331">
        <f t="shared" si="1"/>
        <v>-0.95310291663575186</v>
      </c>
      <c r="AG21" s="331">
        <f t="shared" si="1"/>
        <v>-0.91208261553300929</v>
      </c>
      <c r="AH21" s="331">
        <f t="shared" si="1"/>
        <v>-0.75515272849606463</v>
      </c>
      <c r="AI21" s="331">
        <f t="shared" si="1"/>
        <v>-0.36209061134357479</v>
      </c>
    </row>
    <row r="22" spans="1:35">
      <c r="A22" s="331" t="s">
        <v>17</v>
      </c>
      <c r="B22" s="296" t="s">
        <v>69</v>
      </c>
      <c r="C22" s="296" t="s">
        <v>69</v>
      </c>
      <c r="D22" s="296" t="s">
        <v>69</v>
      </c>
      <c r="E22" s="296" t="s">
        <v>69</v>
      </c>
      <c r="F22" s="296" t="s">
        <v>69</v>
      </c>
      <c r="G22" s="12">
        <v>34</v>
      </c>
      <c r="H22" s="12">
        <v>23.7</v>
      </c>
      <c r="I22" s="12">
        <v>39</v>
      </c>
      <c r="J22" s="12">
        <v>37.4</v>
      </c>
      <c r="K22" s="12">
        <v>31.6</v>
      </c>
      <c r="L22" s="12">
        <v>29.3</v>
      </c>
      <c r="M22" s="12">
        <v>29.8</v>
      </c>
      <c r="N22" s="12">
        <v>31.3</v>
      </c>
      <c r="O22" s="12">
        <v>33.299999999999997</v>
      </c>
      <c r="P22" s="12">
        <v>28.8</v>
      </c>
      <c r="Q22" s="12">
        <v>27.3</v>
      </c>
      <c r="S22" s="331" t="s">
        <v>17</v>
      </c>
      <c r="T22" s="331" t="e">
        <f t="shared" si="0"/>
        <v>#VALUE!</v>
      </c>
      <c r="U22" s="331" t="e">
        <f t="shared" ref="U22:U33" si="2">(C22-C$34)/C$35</f>
        <v>#VALUE!</v>
      </c>
      <c r="V22" s="331" t="e">
        <f t="shared" ref="V22:V33" si="3">(D22-D$34)/D$35</f>
        <v>#VALUE!</v>
      </c>
      <c r="W22" s="331" t="e">
        <f t="shared" ref="W22:W33" si="4">(E22-E$34)/E$35</f>
        <v>#VALUE!</v>
      </c>
      <c r="X22" s="331" t="e">
        <f t="shared" ref="X22:X33" si="5">(F22-F$34)/F$35</f>
        <v>#VALUE!</v>
      </c>
      <c r="Y22" s="331">
        <f t="shared" ref="Y22:Y33" si="6">(G22-G$34)/G$35</f>
        <v>0.14418362714659974</v>
      </c>
      <c r="Z22" s="331">
        <f t="shared" ref="Z22:Z33" si="7">(H22-H$34)/H$35</f>
        <v>-0.47357830811372165</v>
      </c>
      <c r="AA22" s="331">
        <f t="shared" ref="AA22:AA33" si="8">(I22-I$34)/I$35</f>
        <v>0.93828477909392194</v>
      </c>
      <c r="AB22" s="331">
        <f t="shared" ref="AB22:AB33" si="9">(J22-J$34)/J$35</f>
        <v>0.69108027803225025</v>
      </c>
      <c r="AC22" s="331">
        <f t="shared" ref="AC22:AC33" si="10">(K22-K$34)/K$35</f>
        <v>0.45504080899337579</v>
      </c>
      <c r="AD22" s="331">
        <f t="shared" ref="AD22:AD33" si="11">(L22-L$34)/L$35</f>
        <v>0.40761149619783077</v>
      </c>
      <c r="AE22" s="331">
        <f t="shared" ref="AE22:AE33" si="12">(M22-M$34)/M$35</f>
        <v>0.59781426509794178</v>
      </c>
      <c r="AF22" s="331">
        <f t="shared" ref="AF22:AF33" si="13">(N22-N$34)/N$35</f>
        <v>0.54991557783836098</v>
      </c>
      <c r="AG22" s="331">
        <f t="shared" ref="AG22:AG33" si="14">(O22-O$34)/O$35</f>
        <v>0.62530687223053816</v>
      </c>
      <c r="AH22" s="331">
        <f t="shared" ref="AH22:AH33" si="15">(P22-P$34)/P$35</f>
        <v>0.58290784068188606</v>
      </c>
      <c r="AI22" s="331">
        <f t="shared" ref="AI22:AI33" si="16">(Q22-Q$34)/Q$35</f>
        <v>0.51095630317880047</v>
      </c>
    </row>
    <row r="23" spans="1:35">
      <c r="A23" s="331" t="s">
        <v>18</v>
      </c>
      <c r="B23" s="296" t="s">
        <v>69</v>
      </c>
      <c r="C23" s="296" t="s">
        <v>69</v>
      </c>
      <c r="D23" s="296" t="s">
        <v>69</v>
      </c>
      <c r="E23" s="296" t="s">
        <v>69</v>
      </c>
      <c r="F23" s="296" t="s">
        <v>69</v>
      </c>
      <c r="G23" s="296" t="s">
        <v>69</v>
      </c>
      <c r="H23" s="296" t="s">
        <v>69</v>
      </c>
      <c r="I23" s="296" t="s">
        <v>69</v>
      </c>
      <c r="J23" s="296" t="s">
        <v>69</v>
      </c>
      <c r="K23" s="296" t="s">
        <v>69</v>
      </c>
      <c r="L23" s="296" t="s">
        <v>69</v>
      </c>
      <c r="M23" s="296" t="s">
        <v>69</v>
      </c>
      <c r="N23" s="296" t="s">
        <v>69</v>
      </c>
      <c r="O23" s="296" t="s">
        <v>69</v>
      </c>
      <c r="P23" s="296" t="s">
        <v>69</v>
      </c>
      <c r="Q23" s="296" t="s">
        <v>69</v>
      </c>
      <c r="S23" s="331" t="s">
        <v>18</v>
      </c>
      <c r="T23" s="331" t="e">
        <f t="shared" si="0"/>
        <v>#VALUE!</v>
      </c>
      <c r="U23" s="331" t="e">
        <f t="shared" si="2"/>
        <v>#VALUE!</v>
      </c>
      <c r="V23" s="331" t="e">
        <f t="shared" si="3"/>
        <v>#VALUE!</v>
      </c>
      <c r="W23" s="331" t="e">
        <f t="shared" si="4"/>
        <v>#VALUE!</v>
      </c>
      <c r="X23" s="331" t="e">
        <f t="shared" si="5"/>
        <v>#VALUE!</v>
      </c>
      <c r="Y23" s="331" t="e">
        <f t="shared" si="6"/>
        <v>#VALUE!</v>
      </c>
      <c r="Z23" s="331" t="e">
        <f t="shared" si="7"/>
        <v>#VALUE!</v>
      </c>
      <c r="AA23" s="331" t="e">
        <f t="shared" si="8"/>
        <v>#VALUE!</v>
      </c>
      <c r="AB23" s="331" t="e">
        <f t="shared" si="9"/>
        <v>#VALUE!</v>
      </c>
      <c r="AC23" s="331" t="e">
        <f t="shared" si="10"/>
        <v>#VALUE!</v>
      </c>
      <c r="AD23" s="331" t="e">
        <f t="shared" si="11"/>
        <v>#VALUE!</v>
      </c>
      <c r="AE23" s="331" t="e">
        <f t="shared" si="12"/>
        <v>#VALUE!</v>
      </c>
      <c r="AF23" s="331" t="e">
        <f t="shared" si="13"/>
        <v>#VALUE!</v>
      </c>
      <c r="AG23" s="331" t="e">
        <f t="shared" si="14"/>
        <v>#VALUE!</v>
      </c>
      <c r="AH23" s="331" t="e">
        <f t="shared" si="15"/>
        <v>#VALUE!</v>
      </c>
      <c r="AI23" s="331" t="e">
        <f t="shared" si="16"/>
        <v>#VALUE!</v>
      </c>
    </row>
    <row r="24" spans="1:35">
      <c r="A24" s="331" t="s">
        <v>19</v>
      </c>
      <c r="B24" s="12">
        <v>36.700000000000003</v>
      </c>
      <c r="C24" s="12">
        <v>35.700000000000003</v>
      </c>
      <c r="D24" s="12">
        <v>30.8</v>
      </c>
      <c r="E24" s="12">
        <v>30.1</v>
      </c>
      <c r="F24" s="12">
        <v>32.200000000000003</v>
      </c>
      <c r="G24" s="12">
        <v>34.299999999999997</v>
      </c>
      <c r="H24" s="12">
        <v>30.4</v>
      </c>
      <c r="I24" s="12">
        <v>29.8</v>
      </c>
      <c r="J24" s="12">
        <v>32.200000000000003</v>
      </c>
      <c r="K24" s="12">
        <v>30.6</v>
      </c>
      <c r="L24" s="12">
        <v>26.7</v>
      </c>
      <c r="M24" s="12">
        <v>25.5</v>
      </c>
      <c r="N24" s="12">
        <v>24.8</v>
      </c>
      <c r="O24" s="12">
        <v>25.4</v>
      </c>
      <c r="P24" s="12">
        <v>21.1</v>
      </c>
      <c r="Q24" s="12">
        <v>21.2</v>
      </c>
      <c r="S24" s="331" t="s">
        <v>19</v>
      </c>
      <c r="T24" s="331">
        <f t="shared" si="0"/>
        <v>0.3013292669195049</v>
      </c>
      <c r="U24" s="331">
        <f t="shared" si="2"/>
        <v>0.34996939315896214</v>
      </c>
      <c r="V24" s="331">
        <f t="shared" si="3"/>
        <v>0.18807397513742191</v>
      </c>
      <c r="W24" s="331">
        <f t="shared" si="4"/>
        <v>0.37678365563100341</v>
      </c>
      <c r="X24" s="331">
        <f t="shared" si="5"/>
        <v>0.59785458358316945</v>
      </c>
      <c r="Y24" s="331">
        <f t="shared" si="6"/>
        <v>0.17256977874108625</v>
      </c>
      <c r="Z24" s="331">
        <f t="shared" si="7"/>
        <v>0.15024155440605197</v>
      </c>
      <c r="AA24" s="331">
        <f t="shared" si="8"/>
        <v>-1.5072847856930759E-2</v>
      </c>
      <c r="AB24" s="331">
        <f t="shared" si="9"/>
        <v>0.17610706150479202</v>
      </c>
      <c r="AC24" s="331">
        <f t="shared" si="10"/>
        <v>0.34669775923304819</v>
      </c>
      <c r="AD24" s="331">
        <f t="shared" si="11"/>
        <v>0.14833568210257472</v>
      </c>
      <c r="AE24" s="331">
        <f t="shared" si="12"/>
        <v>0.11317614916622461</v>
      </c>
      <c r="AF24" s="331">
        <f t="shared" si="13"/>
        <v>-0.13327464692259935</v>
      </c>
      <c r="AG24" s="331">
        <f t="shared" si="14"/>
        <v>-0.17902272732787408</v>
      </c>
      <c r="AH24" s="331">
        <f t="shared" si="15"/>
        <v>-0.35373455774267931</v>
      </c>
      <c r="AI24" s="331">
        <f t="shared" si="16"/>
        <v>-0.30836464737296732</v>
      </c>
    </row>
    <row r="25" spans="1:35">
      <c r="A25" s="331" t="s">
        <v>20</v>
      </c>
      <c r="B25" s="296" t="s">
        <v>69</v>
      </c>
      <c r="C25" s="296" t="s">
        <v>69</v>
      </c>
      <c r="D25" s="12">
        <v>25.9</v>
      </c>
      <c r="E25" s="12">
        <v>33</v>
      </c>
      <c r="F25" s="12">
        <v>25.6</v>
      </c>
      <c r="G25" s="12">
        <v>30.8</v>
      </c>
      <c r="H25" s="12">
        <v>24.8</v>
      </c>
      <c r="I25" s="12">
        <v>28.9</v>
      </c>
      <c r="J25" s="12">
        <v>29.9</v>
      </c>
      <c r="K25" s="12">
        <v>23</v>
      </c>
      <c r="L25" s="12">
        <v>22.4</v>
      </c>
      <c r="M25" s="12">
        <v>23.8</v>
      </c>
      <c r="N25" s="12">
        <v>26.9</v>
      </c>
      <c r="O25" s="12">
        <v>26.9</v>
      </c>
      <c r="P25" s="12">
        <v>22.4</v>
      </c>
      <c r="Q25" s="12">
        <v>23.4</v>
      </c>
      <c r="S25" s="331" t="s">
        <v>20</v>
      </c>
      <c r="T25" s="331" t="e">
        <f t="shared" si="0"/>
        <v>#VALUE!</v>
      </c>
      <c r="U25" s="331" t="e">
        <f t="shared" si="2"/>
        <v>#VALUE!</v>
      </c>
      <c r="V25" s="331">
        <f t="shared" si="3"/>
        <v>-0.35175341793484532</v>
      </c>
      <c r="W25" s="331">
        <f t="shared" si="4"/>
        <v>0.80577751758500882</v>
      </c>
      <c r="X25" s="331">
        <f t="shared" si="5"/>
        <v>-0.32215998286346925</v>
      </c>
      <c r="Y25" s="331">
        <f t="shared" si="6"/>
        <v>-0.15860198986125928</v>
      </c>
      <c r="Z25" s="331">
        <f t="shared" si="7"/>
        <v>-0.37116012172987806</v>
      </c>
      <c r="AA25" s="331">
        <f t="shared" si="8"/>
        <v>-0.10833609397168832</v>
      </c>
      <c r="AB25" s="331">
        <f t="shared" si="9"/>
        <v>-5.1669553497738205E-2</v>
      </c>
      <c r="AC25" s="331">
        <f t="shared" si="10"/>
        <v>-0.47670941894544161</v>
      </c>
      <c r="AD25" s="331">
        <f t="shared" si="11"/>
        <v>-0.28046662582419474</v>
      </c>
      <c r="AE25" s="331">
        <f t="shared" si="12"/>
        <v>-7.842496643468673E-2</v>
      </c>
      <c r="AF25" s="331">
        <f t="shared" si="13"/>
        <v>8.7448348769403009E-2</v>
      </c>
      <c r="AG25" s="331">
        <f t="shared" si="14"/>
        <v>-2.6301917285137547E-2</v>
      </c>
      <c r="AH25" s="331">
        <f t="shared" si="15"/>
        <v>-0.19560012683983097</v>
      </c>
      <c r="AI25" s="331">
        <f t="shared" si="16"/>
        <v>-1.2871845534624986E-2</v>
      </c>
    </row>
    <row r="26" spans="1:35">
      <c r="A26" s="331" t="s">
        <v>21</v>
      </c>
      <c r="B26" s="12">
        <v>53.1</v>
      </c>
      <c r="C26" s="12">
        <v>36.200000000000003</v>
      </c>
      <c r="D26" s="12">
        <v>37.299999999999997</v>
      </c>
      <c r="E26" s="12">
        <v>35.700000000000003</v>
      </c>
      <c r="F26" s="12">
        <v>39.9</v>
      </c>
      <c r="G26" s="12">
        <v>41</v>
      </c>
      <c r="H26" s="12">
        <v>31.9</v>
      </c>
      <c r="I26" s="12">
        <v>35.1</v>
      </c>
      <c r="J26" s="12">
        <v>41.5</v>
      </c>
      <c r="K26" s="12">
        <v>31.6</v>
      </c>
      <c r="L26" s="12">
        <v>30.9</v>
      </c>
      <c r="M26" s="12">
        <v>34.700000000000003</v>
      </c>
      <c r="N26" s="12">
        <v>38.6</v>
      </c>
      <c r="O26" s="12">
        <v>38.700000000000003</v>
      </c>
      <c r="P26" s="12">
        <v>36.6</v>
      </c>
      <c r="Q26" s="12">
        <v>33.1</v>
      </c>
      <c r="S26" s="331" t="s">
        <v>21</v>
      </c>
      <c r="T26" s="331">
        <f t="shared" si="0"/>
        <v>1.2284962420564434</v>
      </c>
      <c r="U26" s="331">
        <f t="shared" si="2"/>
        <v>0.39583231766568094</v>
      </c>
      <c r="V26" s="331">
        <f t="shared" si="3"/>
        <v>0.90417153737614309</v>
      </c>
      <c r="W26" s="331">
        <f t="shared" si="4"/>
        <v>1.2051855959559801</v>
      </c>
      <c r="X26" s="331">
        <f t="shared" si="5"/>
        <v>1.6712049111042473</v>
      </c>
      <c r="Y26" s="331">
        <f t="shared" si="6"/>
        <v>0.80652716435129146</v>
      </c>
      <c r="Z26" s="331">
        <f t="shared" si="7"/>
        <v>0.28990271765674758</v>
      </c>
      <c r="AA26" s="331">
        <f t="shared" si="8"/>
        <v>0.53414404592997367</v>
      </c>
      <c r="AB26" s="331">
        <f t="shared" si="9"/>
        <v>1.0971168526019774</v>
      </c>
      <c r="AC26" s="331">
        <f t="shared" si="10"/>
        <v>0.45504080899337579</v>
      </c>
      <c r="AD26" s="331">
        <f t="shared" si="11"/>
        <v>0.56716584333337261</v>
      </c>
      <c r="AE26" s="331">
        <f t="shared" si="12"/>
        <v>1.1500763041829221</v>
      </c>
      <c r="AF26" s="331">
        <f t="shared" si="13"/>
        <v>1.317190753339132</v>
      </c>
      <c r="AG26" s="331">
        <f t="shared" si="14"/>
        <v>1.1751017883843902</v>
      </c>
      <c r="AH26" s="331">
        <f t="shared" si="15"/>
        <v>1.5317144260989783</v>
      </c>
      <c r="AI26" s="331">
        <f t="shared" si="16"/>
        <v>1.2899827807526123</v>
      </c>
    </row>
    <row r="27" spans="1:35">
      <c r="A27" s="331" t="s">
        <v>38</v>
      </c>
      <c r="B27" s="296" t="s">
        <v>69</v>
      </c>
      <c r="C27" s="12">
        <v>40.299999999999997</v>
      </c>
      <c r="D27" s="12">
        <v>31.3</v>
      </c>
      <c r="E27" s="12">
        <v>33.700000000000003</v>
      </c>
      <c r="F27" s="12">
        <v>31.3</v>
      </c>
      <c r="G27" s="12">
        <v>31.3</v>
      </c>
      <c r="H27" s="12">
        <v>33.6</v>
      </c>
      <c r="I27" s="12">
        <v>32.4</v>
      </c>
      <c r="J27" s="12">
        <v>31.4</v>
      </c>
      <c r="K27" s="12">
        <v>31</v>
      </c>
      <c r="L27" s="12">
        <v>25.7</v>
      </c>
      <c r="M27" s="12">
        <v>26.7</v>
      </c>
      <c r="N27" s="12">
        <v>25.6</v>
      </c>
      <c r="O27" s="12">
        <v>27.3</v>
      </c>
      <c r="P27" s="12">
        <v>23.5</v>
      </c>
      <c r="Q27" s="12">
        <v>22</v>
      </c>
      <c r="S27" s="331" t="s">
        <v>38</v>
      </c>
      <c r="T27" s="331" t="e">
        <f t="shared" si="0"/>
        <v>#VALUE!</v>
      </c>
      <c r="U27" s="331">
        <f t="shared" si="2"/>
        <v>0.77190829862077437</v>
      </c>
      <c r="V27" s="331">
        <f t="shared" si="3"/>
        <v>0.24315840300193894</v>
      </c>
      <c r="W27" s="331">
        <f t="shared" si="4"/>
        <v>0.90932776012563132</v>
      </c>
      <c r="X27" s="331">
        <f t="shared" si="5"/>
        <v>0.47239805179499123</v>
      </c>
      <c r="Y27" s="331">
        <f t="shared" si="6"/>
        <v>-0.11129173720378131</v>
      </c>
      <c r="Z27" s="331">
        <f t="shared" si="7"/>
        <v>0.4481853693408695</v>
      </c>
      <c r="AA27" s="331">
        <f t="shared" si="8"/>
        <v>0.25435430758570132</v>
      </c>
      <c r="AB27" s="331">
        <f t="shared" si="9"/>
        <v>9.6880412808259486E-2</v>
      </c>
      <c r="AC27" s="331">
        <f t="shared" si="10"/>
        <v>0.39003497913717905</v>
      </c>
      <c r="AD27" s="331">
        <f t="shared" si="11"/>
        <v>4.8614215142860906E-2</v>
      </c>
      <c r="AE27" s="331">
        <f t="shared" si="12"/>
        <v>0.24842399547275024</v>
      </c>
      <c r="AF27" s="331">
        <f t="shared" si="13"/>
        <v>-4.9189696182788768E-2</v>
      </c>
      <c r="AG27" s="331">
        <f t="shared" si="14"/>
        <v>1.442363205959241E-2</v>
      </c>
      <c r="AH27" s="331">
        <f t="shared" si="15"/>
        <v>-6.1794069922035726E-2</v>
      </c>
      <c r="AI27" s="331">
        <f t="shared" si="16"/>
        <v>-0.20091271943175179</v>
      </c>
    </row>
    <row r="28" spans="1:35">
      <c r="A28" s="331" t="s">
        <v>22</v>
      </c>
      <c r="B28" s="296" t="s">
        <v>69</v>
      </c>
      <c r="C28" s="296" t="s">
        <v>69</v>
      </c>
      <c r="D28" s="296" t="s">
        <v>69</v>
      </c>
      <c r="E28" s="296" t="s">
        <v>69</v>
      </c>
      <c r="F28" s="296" t="s">
        <v>69</v>
      </c>
      <c r="G28" s="12">
        <v>49.1</v>
      </c>
      <c r="H28" s="12">
        <v>53.9</v>
      </c>
      <c r="I28" s="12">
        <v>49.4</v>
      </c>
      <c r="J28" s="12">
        <v>52.7</v>
      </c>
      <c r="K28" s="12">
        <v>45.5</v>
      </c>
      <c r="L28" s="12">
        <v>39.6</v>
      </c>
      <c r="M28" s="12">
        <v>30.1</v>
      </c>
      <c r="N28" s="12">
        <v>34.9</v>
      </c>
      <c r="O28" s="12">
        <v>39.1</v>
      </c>
      <c r="P28" s="12">
        <v>33</v>
      </c>
      <c r="Q28" s="12">
        <v>25.5</v>
      </c>
      <c r="S28" s="331" t="s">
        <v>22</v>
      </c>
      <c r="T28" s="331" t="e">
        <f t="shared" si="0"/>
        <v>#VALUE!</v>
      </c>
      <c r="U28" s="331" t="e">
        <f t="shared" si="2"/>
        <v>#VALUE!</v>
      </c>
      <c r="V28" s="331" t="e">
        <f t="shared" si="3"/>
        <v>#VALUE!</v>
      </c>
      <c r="W28" s="331" t="e">
        <f t="shared" si="4"/>
        <v>#VALUE!</v>
      </c>
      <c r="X28" s="331" t="e">
        <f t="shared" si="5"/>
        <v>#VALUE!</v>
      </c>
      <c r="Y28" s="331">
        <f t="shared" si="6"/>
        <v>1.572953257402435</v>
      </c>
      <c r="Z28" s="331">
        <f t="shared" si="7"/>
        <v>2.3382664453336162</v>
      </c>
      <c r="AA28" s="331">
        <f t="shared" si="8"/>
        <v>2.0159934008644509</v>
      </c>
      <c r="AB28" s="331">
        <f t="shared" si="9"/>
        <v>2.206289934353427</v>
      </c>
      <c r="AC28" s="331">
        <f t="shared" si="10"/>
        <v>1.9610092006619291</v>
      </c>
      <c r="AD28" s="331">
        <f t="shared" si="11"/>
        <v>1.4347426058828829</v>
      </c>
      <c r="AE28" s="331">
        <f t="shared" si="12"/>
        <v>0.63162622667457335</v>
      </c>
      <c r="AF28" s="331">
        <f t="shared" si="13"/>
        <v>0.92829785616750804</v>
      </c>
      <c r="AG28" s="331">
        <f t="shared" si="14"/>
        <v>1.2158273377291198</v>
      </c>
      <c r="AH28" s="331">
        <f t="shared" si="15"/>
        <v>1.0938036943680125</v>
      </c>
      <c r="AI28" s="331">
        <f t="shared" si="16"/>
        <v>0.26918946531106569</v>
      </c>
    </row>
    <row r="29" spans="1:35">
      <c r="A29" s="331" t="s">
        <v>23</v>
      </c>
      <c r="B29" s="296" t="s">
        <v>69</v>
      </c>
      <c r="C29" s="296" t="s">
        <v>69</v>
      </c>
      <c r="D29" s="296" t="s">
        <v>69</v>
      </c>
      <c r="E29" s="296" t="s">
        <v>69</v>
      </c>
      <c r="F29" s="12">
        <v>31</v>
      </c>
      <c r="G29" s="12">
        <v>44</v>
      </c>
      <c r="H29" s="12">
        <v>40.9</v>
      </c>
      <c r="I29" s="12">
        <v>36.799999999999997</v>
      </c>
      <c r="J29" s="12">
        <v>33.299999999999997</v>
      </c>
      <c r="K29" s="12">
        <v>32.299999999999997</v>
      </c>
      <c r="L29" s="12">
        <v>29.1</v>
      </c>
      <c r="M29" s="12">
        <v>27.5</v>
      </c>
      <c r="N29" s="12">
        <v>28.2</v>
      </c>
      <c r="O29" s="12">
        <v>31</v>
      </c>
      <c r="P29" s="12">
        <v>25.4</v>
      </c>
      <c r="Q29" s="12">
        <v>24.9</v>
      </c>
      <c r="S29" s="331" t="s">
        <v>23</v>
      </c>
      <c r="T29" s="331" t="e">
        <f t="shared" si="0"/>
        <v>#VALUE!</v>
      </c>
      <c r="U29" s="331" t="e">
        <f t="shared" si="2"/>
        <v>#VALUE!</v>
      </c>
      <c r="V29" s="331" t="e">
        <f t="shared" si="3"/>
        <v>#VALUE!</v>
      </c>
      <c r="W29" s="331" t="e">
        <f t="shared" si="4"/>
        <v>#VALUE!</v>
      </c>
      <c r="X29" s="331">
        <f t="shared" si="5"/>
        <v>0.43057920786559845</v>
      </c>
      <c r="Y29" s="331">
        <f t="shared" si="6"/>
        <v>1.0903886802961593</v>
      </c>
      <c r="Z29" s="331">
        <f t="shared" si="7"/>
        <v>1.1278696971609212</v>
      </c>
      <c r="AA29" s="331">
        <f t="shared" si="8"/>
        <v>0.71030795525784818</v>
      </c>
      <c r="AB29" s="331">
        <f t="shared" si="9"/>
        <v>0.28504370346252311</v>
      </c>
      <c r="AC29" s="331">
        <f t="shared" si="10"/>
        <v>0.53088094382560458</v>
      </c>
      <c r="AD29" s="331">
        <f t="shared" si="11"/>
        <v>0.38766720280588807</v>
      </c>
      <c r="AE29" s="331">
        <f t="shared" si="12"/>
        <v>0.33858922634376748</v>
      </c>
      <c r="AF29" s="331">
        <f t="shared" si="13"/>
        <v>0.22408639372159517</v>
      </c>
      <c r="AG29" s="331">
        <f t="shared" si="14"/>
        <v>0.39113496349834243</v>
      </c>
      <c r="AH29" s="331">
        <f t="shared" si="15"/>
        <v>0.16932548293597374</v>
      </c>
      <c r="AI29" s="331">
        <f t="shared" si="16"/>
        <v>0.18860051935515393</v>
      </c>
    </row>
    <row r="30" spans="1:35">
      <c r="A30" s="331" t="s">
        <v>24</v>
      </c>
      <c r="B30" s="296" t="s">
        <v>69</v>
      </c>
      <c r="C30" s="12">
        <v>36.5</v>
      </c>
      <c r="D30" s="12">
        <v>29.1</v>
      </c>
      <c r="E30" s="12">
        <v>27.1</v>
      </c>
      <c r="F30" s="12">
        <v>28.7</v>
      </c>
      <c r="G30" s="12">
        <v>30.3</v>
      </c>
      <c r="H30" s="12">
        <v>31.4</v>
      </c>
      <c r="I30" s="12">
        <v>33.799999999999997</v>
      </c>
      <c r="J30" s="12">
        <v>31.2</v>
      </c>
      <c r="K30" s="12">
        <v>28.7</v>
      </c>
      <c r="L30" s="12">
        <v>27</v>
      </c>
      <c r="M30" s="12">
        <v>24.8</v>
      </c>
      <c r="N30" s="12">
        <v>29.6</v>
      </c>
      <c r="O30" s="12">
        <v>34.4</v>
      </c>
      <c r="P30" s="12">
        <v>28.9</v>
      </c>
      <c r="Q30" s="12">
        <v>24.5</v>
      </c>
      <c r="S30" s="331" t="s">
        <v>24</v>
      </c>
      <c r="T30" s="331" t="e">
        <f t="shared" si="0"/>
        <v>#VALUE!</v>
      </c>
      <c r="U30" s="331">
        <f t="shared" si="2"/>
        <v>0.42335007236971195</v>
      </c>
      <c r="V30" s="331">
        <f t="shared" si="3"/>
        <v>7.8692039806403712E-4</v>
      </c>
      <c r="W30" s="331">
        <f t="shared" si="4"/>
        <v>-6.7003098114519641E-2</v>
      </c>
      <c r="X30" s="331">
        <f t="shared" si="5"/>
        <v>0.10996807107358797</v>
      </c>
      <c r="Y30" s="331">
        <f t="shared" si="6"/>
        <v>-0.20591224251873727</v>
      </c>
      <c r="Z30" s="331">
        <f t="shared" si="7"/>
        <v>0.24334899657318235</v>
      </c>
      <c r="AA30" s="331">
        <f t="shared" si="8"/>
        <v>0.39943046820865702</v>
      </c>
      <c r="AB30" s="331">
        <f t="shared" si="9"/>
        <v>7.7073750634126539E-2</v>
      </c>
      <c r="AC30" s="331">
        <f t="shared" si="10"/>
        <v>0.14084596468842556</v>
      </c>
      <c r="AD30" s="331">
        <f t="shared" si="11"/>
        <v>0.17825212219048892</v>
      </c>
      <c r="AE30" s="331">
        <f t="shared" si="12"/>
        <v>3.4281572154084693E-2</v>
      </c>
      <c r="AF30" s="331">
        <f t="shared" si="13"/>
        <v>0.37123505751626379</v>
      </c>
      <c r="AG30" s="331">
        <f t="shared" si="14"/>
        <v>0.73730213292854507</v>
      </c>
      <c r="AH30" s="331">
        <f t="shared" si="15"/>
        <v>0.59507202767441258</v>
      </c>
      <c r="AI30" s="331">
        <f t="shared" si="16"/>
        <v>0.1348745553845464</v>
      </c>
    </row>
    <row r="31" spans="1:35">
      <c r="A31" s="331" t="s">
        <v>25</v>
      </c>
      <c r="B31" s="296" t="s">
        <v>69</v>
      </c>
      <c r="C31" s="12">
        <v>15.7</v>
      </c>
      <c r="D31" s="12">
        <v>14.7</v>
      </c>
      <c r="E31" s="12">
        <v>14.8</v>
      </c>
      <c r="F31" s="12">
        <v>15.5</v>
      </c>
      <c r="G31" s="12">
        <v>14.7</v>
      </c>
      <c r="H31" s="12">
        <v>13.3</v>
      </c>
      <c r="I31" s="12">
        <v>14.6</v>
      </c>
      <c r="J31" s="12">
        <v>15.3</v>
      </c>
      <c r="K31" s="12">
        <v>15</v>
      </c>
      <c r="L31" s="12">
        <v>13</v>
      </c>
      <c r="M31" s="12">
        <v>12.9</v>
      </c>
      <c r="N31" s="12">
        <v>13.4</v>
      </c>
      <c r="O31" s="12">
        <v>12.3</v>
      </c>
      <c r="P31" s="12">
        <v>11</v>
      </c>
      <c r="Q31" s="12">
        <v>12</v>
      </c>
      <c r="S31" s="331" t="s">
        <v>25</v>
      </c>
      <c r="T31" s="331" t="e">
        <f t="shared" si="0"/>
        <v>#VALUE!</v>
      </c>
      <c r="U31" s="331">
        <f t="shared" si="2"/>
        <v>-1.4845475871097895</v>
      </c>
      <c r="V31" s="331">
        <f t="shared" si="3"/>
        <v>-1.585644602100027</v>
      </c>
      <c r="W31" s="331">
        <f t="shared" si="4"/>
        <v>-1.8865287884711643</v>
      </c>
      <c r="X31" s="331">
        <f t="shared" si="5"/>
        <v>-1.730061061819689</v>
      </c>
      <c r="Y31" s="331">
        <f t="shared" si="6"/>
        <v>-1.6819921254320505</v>
      </c>
      <c r="Z31" s="331">
        <f t="shared" si="7"/>
        <v>-1.4418957066518776</v>
      </c>
      <c r="AA31" s="331">
        <f t="shared" si="8"/>
        <v>-1.590185448906166</v>
      </c>
      <c r="AB31" s="331">
        <f t="shared" si="9"/>
        <v>-1.497555892209449</v>
      </c>
      <c r="AC31" s="331">
        <f t="shared" si="10"/>
        <v>-1.3434538170280623</v>
      </c>
      <c r="AD31" s="331">
        <f t="shared" si="11"/>
        <v>-1.2178484152455042</v>
      </c>
      <c r="AE31" s="331">
        <f t="shared" si="12"/>
        <v>-1.3069262370522954</v>
      </c>
      <c r="AF31" s="331">
        <f t="shared" si="13"/>
        <v>-1.3314851949648991</v>
      </c>
      <c r="AG31" s="331">
        <f t="shared" si="14"/>
        <v>-1.5127844683677729</v>
      </c>
      <c r="AH31" s="331">
        <f t="shared" si="15"/>
        <v>-1.5823174439878886</v>
      </c>
      <c r="AI31" s="331">
        <f t="shared" si="16"/>
        <v>-1.5440618186969446</v>
      </c>
    </row>
    <row r="32" spans="1:35">
      <c r="A32" s="331" t="s">
        <v>26</v>
      </c>
      <c r="B32" s="12">
        <v>13</v>
      </c>
      <c r="C32" s="12">
        <v>14.1</v>
      </c>
      <c r="D32" s="12">
        <v>16.600000000000001</v>
      </c>
      <c r="E32" s="12">
        <v>18</v>
      </c>
      <c r="F32" s="12">
        <v>19.7</v>
      </c>
      <c r="G32" s="12">
        <v>19.899999999999999</v>
      </c>
      <c r="H32" s="12">
        <v>18</v>
      </c>
      <c r="I32" s="12">
        <v>19.2</v>
      </c>
      <c r="J32" s="12">
        <v>20</v>
      </c>
      <c r="K32" s="12">
        <v>17.399999999999999</v>
      </c>
      <c r="L32" s="12">
        <v>17.8</v>
      </c>
      <c r="M32" s="12">
        <v>14.8</v>
      </c>
      <c r="N32" s="12">
        <v>14.3</v>
      </c>
      <c r="O32" s="12">
        <v>16.5</v>
      </c>
      <c r="P32" s="12">
        <v>14.3</v>
      </c>
      <c r="Q32" s="12">
        <v>14.9</v>
      </c>
      <c r="S32" s="331" t="s">
        <v>26</v>
      </c>
      <c r="T32" s="331">
        <f t="shared" si="0"/>
        <v>-1.0385400812966807</v>
      </c>
      <c r="U32" s="331">
        <f t="shared" si="2"/>
        <v>-1.6313089455312897</v>
      </c>
      <c r="V32" s="331">
        <f t="shared" si="3"/>
        <v>-1.3763237762148619</v>
      </c>
      <c r="W32" s="331">
        <f t="shared" si="4"/>
        <v>-1.4131562511426063</v>
      </c>
      <c r="X32" s="331">
        <f t="shared" si="5"/>
        <v>-1.1445972468081917</v>
      </c>
      <c r="Y32" s="331">
        <f t="shared" si="6"/>
        <v>-1.1899654977942795</v>
      </c>
      <c r="Z32" s="331">
        <f t="shared" si="7"/>
        <v>-1.0042907284663649</v>
      </c>
      <c r="AA32" s="331">
        <f t="shared" si="8"/>
        <v>-1.1135066354307395</v>
      </c>
      <c r="AB32" s="331">
        <f t="shared" si="9"/>
        <v>-1.0320993311173228</v>
      </c>
      <c r="AC32" s="331">
        <f t="shared" si="10"/>
        <v>-1.0834304976032763</v>
      </c>
      <c r="AD32" s="331">
        <f t="shared" si="11"/>
        <v>-0.73918537383887806</v>
      </c>
      <c r="AE32" s="331">
        <f t="shared" si="12"/>
        <v>-1.0927838137336296</v>
      </c>
      <c r="AF32" s="331">
        <f t="shared" si="13"/>
        <v>-1.2368896253826123</v>
      </c>
      <c r="AG32" s="331">
        <f t="shared" si="14"/>
        <v>-1.0851662002481106</v>
      </c>
      <c r="AH32" s="331">
        <f t="shared" si="15"/>
        <v>-1.1808992732345034</v>
      </c>
      <c r="AI32" s="331">
        <f t="shared" si="16"/>
        <v>-1.1545485799100386</v>
      </c>
    </row>
    <row r="33" spans="1:35">
      <c r="A33" s="331" t="s">
        <v>42</v>
      </c>
      <c r="B33" s="12">
        <v>26</v>
      </c>
      <c r="C33" s="12">
        <v>24.6</v>
      </c>
      <c r="D33" s="12">
        <v>23.6</v>
      </c>
      <c r="E33" s="12">
        <v>24.2</v>
      </c>
      <c r="F33" s="12">
        <v>23.5</v>
      </c>
      <c r="G33" s="12">
        <v>26.3</v>
      </c>
      <c r="H33" s="12">
        <v>22.9</v>
      </c>
      <c r="I33" s="12">
        <v>23.7</v>
      </c>
      <c r="J33" s="12">
        <v>25.1</v>
      </c>
      <c r="K33" s="12">
        <v>24.4</v>
      </c>
      <c r="L33" s="12">
        <v>20.8</v>
      </c>
      <c r="M33" s="12">
        <v>19.5</v>
      </c>
      <c r="N33" s="12">
        <v>17.8</v>
      </c>
      <c r="O33" s="12">
        <v>21</v>
      </c>
      <c r="P33" s="12">
        <v>18.100000000000001</v>
      </c>
      <c r="Q33" s="12">
        <v>17.8</v>
      </c>
      <c r="S33" s="331" t="s">
        <v>42</v>
      </c>
      <c r="T33" s="331">
        <f t="shared" si="0"/>
        <v>-0.30359064978569295</v>
      </c>
      <c r="U33" s="331">
        <f t="shared" si="2"/>
        <v>-0.66818753089019489</v>
      </c>
      <c r="V33" s="331">
        <f t="shared" si="3"/>
        <v>-0.60514178611162339</v>
      </c>
      <c r="W33" s="331">
        <f t="shared" si="4"/>
        <v>-0.49599696006852556</v>
      </c>
      <c r="X33" s="331">
        <f t="shared" si="5"/>
        <v>-0.6148918903692181</v>
      </c>
      <c r="Y33" s="331">
        <f t="shared" si="6"/>
        <v>-0.58439426377856118</v>
      </c>
      <c r="Z33" s="331">
        <f t="shared" si="7"/>
        <v>-0.54806426184742607</v>
      </c>
      <c r="AA33" s="331">
        <f t="shared" si="8"/>
        <v>-0.64719040485695289</v>
      </c>
      <c r="AB33" s="331">
        <f t="shared" si="9"/>
        <v>-0.52702944567693055</v>
      </c>
      <c r="AC33" s="331">
        <f t="shared" si="10"/>
        <v>-0.32502914928098314</v>
      </c>
      <c r="AD33" s="331">
        <f t="shared" si="11"/>
        <v>-0.44002097295973658</v>
      </c>
      <c r="AE33" s="331">
        <f t="shared" si="12"/>
        <v>-0.5630630823664039</v>
      </c>
      <c r="AF33" s="331">
        <f t="shared" si="13"/>
        <v>-0.86901796589594127</v>
      </c>
      <c r="AG33" s="331">
        <f t="shared" si="14"/>
        <v>-0.62700377011990105</v>
      </c>
      <c r="AH33" s="331">
        <f t="shared" si="15"/>
        <v>-0.71866016751848405</v>
      </c>
      <c r="AI33" s="331">
        <f t="shared" si="16"/>
        <v>-0.76503534112313265</v>
      </c>
    </row>
    <row r="34" spans="1:35">
      <c r="B34" s="12">
        <f t="shared" ref="B34:Q34" si="17">AVERAGE(B6:B33)</f>
        <v>31.370000000000005</v>
      </c>
      <c r="C34" s="12">
        <f t="shared" si="17"/>
        <v>31.884615384615383</v>
      </c>
      <c r="D34" s="12">
        <f t="shared" si="17"/>
        <v>29.092857142857149</v>
      </c>
      <c r="E34" s="12">
        <f t="shared" si="17"/>
        <v>27.552941176470586</v>
      </c>
      <c r="F34" s="12">
        <f t="shared" si="17"/>
        <v>27.911111111111111</v>
      </c>
      <c r="G34" s="12">
        <f t="shared" si="17"/>
        <v>32.476190476190474</v>
      </c>
      <c r="H34" s="12">
        <f t="shared" si="17"/>
        <v>28.786363636363628</v>
      </c>
      <c r="I34" s="12">
        <f t="shared" si="17"/>
        <v>29.945454545454549</v>
      </c>
      <c r="J34" s="12">
        <f t="shared" si="17"/>
        <v>30.42173913043478</v>
      </c>
      <c r="K34" s="12">
        <f t="shared" si="17"/>
        <v>27.400000000000002</v>
      </c>
      <c r="L34" s="12">
        <f t="shared" si="17"/>
        <v>25.212499999999995</v>
      </c>
      <c r="M34" s="12">
        <f t="shared" si="17"/>
        <v>24.495833333333334</v>
      </c>
      <c r="N34" s="12">
        <f t="shared" si="17"/>
        <v>26.067999999999998</v>
      </c>
      <c r="O34" s="12">
        <f t="shared" si="17"/>
        <v>27.158333333333328</v>
      </c>
      <c r="P34" s="12">
        <f t="shared" si="17"/>
        <v>24.007999999999996</v>
      </c>
      <c r="Q34" s="12">
        <f t="shared" si="17"/>
        <v>23.495833333333334</v>
      </c>
    </row>
    <row r="35" spans="1:35">
      <c r="B35" s="12">
        <f t="shared" ref="B35:Q35" si="18">STDEV(B6:B33)</f>
        <v>17.688291796175971</v>
      </c>
      <c r="C35" s="12">
        <f t="shared" si="18"/>
        <v>10.902052265043663</v>
      </c>
      <c r="D35" s="12">
        <f t="shared" si="18"/>
        <v>9.0769754608285211</v>
      </c>
      <c r="E35" s="12">
        <f t="shared" si="18"/>
        <v>6.7600034806813207</v>
      </c>
      <c r="F35" s="12">
        <f t="shared" si="18"/>
        <v>7.1737994600358368</v>
      </c>
      <c r="G35" s="12">
        <f t="shared" si="18"/>
        <v>10.568533709171994</v>
      </c>
      <c r="H35" s="12">
        <f t="shared" si="18"/>
        <v>10.740280011182916</v>
      </c>
      <c r="I35" s="12">
        <f t="shared" si="18"/>
        <v>9.6501037385357549</v>
      </c>
      <c r="J35" s="12">
        <f t="shared" si="18"/>
        <v>10.097612522578119</v>
      </c>
      <c r="K35" s="12">
        <f t="shared" si="18"/>
        <v>9.2299413964454793</v>
      </c>
      <c r="L35" s="12">
        <f t="shared" si="18"/>
        <v>10.027931101374463</v>
      </c>
      <c r="M35" s="12">
        <f t="shared" si="18"/>
        <v>8.8725996958230304</v>
      </c>
      <c r="N35" s="12">
        <f t="shared" si="18"/>
        <v>9.5141876514323194</v>
      </c>
      <c r="O35" s="12">
        <f t="shared" si="18"/>
        <v>9.8218441846939424</v>
      </c>
      <c r="P35" s="12">
        <f t="shared" si="18"/>
        <v>8.2208535647664647</v>
      </c>
      <c r="Q35" s="12">
        <f t="shared" si="18"/>
        <v>7.4451898195597046</v>
      </c>
    </row>
  </sheetData>
  <mergeCells count="2">
    <mergeCell ref="B1:Q1"/>
    <mergeCell ref="T1:AI1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workbookViewId="0">
      <selection activeCell="K31" sqref="A1:XFD1048576"/>
    </sheetView>
  </sheetViews>
  <sheetFormatPr defaultRowHeight="13.8"/>
  <cols>
    <col min="1" max="1" width="17" style="12" customWidth="1"/>
    <col min="2" max="2" width="24.875" style="360" customWidth="1"/>
    <col min="3" max="3" width="48.75" style="360" customWidth="1"/>
    <col min="4" max="4" width="30.625" style="360" customWidth="1"/>
    <col min="5" max="5" width="14.625" style="360" customWidth="1"/>
    <col min="6" max="7" width="41.125" style="360" customWidth="1"/>
    <col min="8" max="9" width="9" style="12"/>
    <col min="10" max="10" width="29.75" style="12" customWidth="1"/>
    <col min="11" max="11" width="45.875" style="12" customWidth="1"/>
    <col min="12" max="12" width="28.875" style="12" customWidth="1"/>
    <col min="13" max="13" width="17.25" style="12" customWidth="1"/>
    <col min="14" max="14" width="43.75" style="12" customWidth="1"/>
    <col min="15" max="16384" width="9" style="12"/>
  </cols>
  <sheetData>
    <row r="1" spans="1:15">
      <c r="B1" s="246" t="s">
        <v>256</v>
      </c>
      <c r="C1" s="246"/>
      <c r="D1" s="246"/>
      <c r="E1" s="246"/>
      <c r="F1" s="246"/>
      <c r="G1" s="227"/>
      <c r="J1" s="246" t="s">
        <v>247</v>
      </c>
      <c r="K1" s="246"/>
      <c r="L1" s="246"/>
      <c r="M1" s="246"/>
      <c r="N1" s="246"/>
    </row>
    <row r="2" spans="1:15" ht="61.5" customHeight="1">
      <c r="A2" s="29" t="s">
        <v>47</v>
      </c>
      <c r="B2" s="29" t="s">
        <v>1519</v>
      </c>
      <c r="C2" s="29" t="s">
        <v>1520</v>
      </c>
      <c r="D2" s="29" t="s">
        <v>1521</v>
      </c>
      <c r="E2" s="29" t="s">
        <v>1522</v>
      </c>
      <c r="F2" s="29" t="s">
        <v>1523</v>
      </c>
      <c r="G2" s="29" t="s">
        <v>1527</v>
      </c>
      <c r="I2" s="29" t="s">
        <v>47</v>
      </c>
      <c r="J2" s="29" t="s">
        <v>1519</v>
      </c>
      <c r="K2" s="29" t="s">
        <v>1520</v>
      </c>
      <c r="L2" s="29" t="s">
        <v>1521</v>
      </c>
      <c r="M2" s="29" t="s">
        <v>1522</v>
      </c>
      <c r="N2" s="29" t="s">
        <v>1523</v>
      </c>
      <c r="O2" s="29" t="s">
        <v>1527</v>
      </c>
    </row>
    <row r="3" spans="1:15">
      <c r="A3" s="356" t="s">
        <v>20</v>
      </c>
      <c r="B3" s="357">
        <v>87.59</v>
      </c>
      <c r="C3" s="358">
        <v>10.9</v>
      </c>
      <c r="D3" s="358">
        <v>0.75</v>
      </c>
      <c r="E3" s="358">
        <v>0</v>
      </c>
      <c r="F3" s="358">
        <v>0.75</v>
      </c>
      <c r="G3" s="358">
        <f>B3+C3</f>
        <v>98.490000000000009</v>
      </c>
      <c r="I3" s="356" t="s">
        <v>20</v>
      </c>
      <c r="J3" s="358">
        <f t="shared" ref="J3:O3" si="0">(B3-B$31)/B$32</f>
        <v>0.692383175962903</v>
      </c>
      <c r="K3" s="358">
        <f t="shared" si="0"/>
        <v>-0.49403646015337277</v>
      </c>
      <c r="L3" s="358">
        <f t="shared" si="0"/>
        <v>-0.42599052469035181</v>
      </c>
      <c r="M3" s="358">
        <f t="shared" si="0"/>
        <v>-0.44955243453071597</v>
      </c>
      <c r="N3" s="358">
        <f t="shared" si="0"/>
        <v>-0.45587016567908439</v>
      </c>
      <c r="O3" s="358">
        <f t="shared" si="0"/>
        <v>0.56810086188852749</v>
      </c>
    </row>
    <row r="4" spans="1:15">
      <c r="A4" s="356" t="s">
        <v>4</v>
      </c>
      <c r="B4" s="357">
        <v>61.95</v>
      </c>
      <c r="C4" s="357">
        <v>32.74</v>
      </c>
      <c r="D4" s="358">
        <v>3.54</v>
      </c>
      <c r="E4" s="358">
        <v>0</v>
      </c>
      <c r="F4" s="358">
        <v>1.77</v>
      </c>
      <c r="G4" s="358">
        <f t="shared" ref="G4:G30" si="1">B4+C4</f>
        <v>94.69</v>
      </c>
      <c r="I4" s="356" t="s">
        <v>4</v>
      </c>
      <c r="J4" s="358">
        <f t="shared" ref="J4:J30" si="2">(B4-B$31)/B$32</f>
        <v>-0.93326920879455311</v>
      </c>
      <c r="K4" s="358">
        <f t="shared" ref="K4:K30" si="3">(C4-C$31)/C$32</f>
        <v>1.0793057756188931</v>
      </c>
      <c r="L4" s="358">
        <f t="shared" ref="L4:L30" si="4">(D4-D$31)/D$32</f>
        <v>1.2624102763654719</v>
      </c>
      <c r="M4" s="358">
        <f t="shared" ref="M4:M30" si="5">(E4-E$31)/E$32</f>
        <v>-0.44955243453071597</v>
      </c>
      <c r="N4" s="358">
        <f t="shared" ref="N4:O30" si="6">(F4-F$31)/F$32</f>
        <v>-0.30754877206100906</v>
      </c>
      <c r="O4" s="358">
        <f t="shared" ref="O4:O18" si="7">(G4-G$31)/G$32</f>
        <v>3.670805569125897E-2</v>
      </c>
    </row>
    <row r="5" spans="1:15">
      <c r="A5" s="356" t="s">
        <v>5</v>
      </c>
      <c r="B5" s="357">
        <v>65.959999999999994</v>
      </c>
      <c r="C5" s="357">
        <v>32.979999999999997</v>
      </c>
      <c r="D5" s="358">
        <v>1.6</v>
      </c>
      <c r="E5" s="358">
        <v>0</v>
      </c>
      <c r="F5" s="358">
        <v>0</v>
      </c>
      <c r="G5" s="358">
        <f t="shared" si="1"/>
        <v>98.94</v>
      </c>
      <c r="I5" s="356" t="s">
        <v>5</v>
      </c>
      <c r="J5" s="358">
        <f t="shared" si="2"/>
        <v>-0.67902326250448353</v>
      </c>
      <c r="K5" s="358">
        <f t="shared" si="3"/>
        <v>1.0965952507372694</v>
      </c>
      <c r="L5" s="358">
        <f t="shared" si="4"/>
        <v>8.8396816133107028E-2</v>
      </c>
      <c r="M5" s="358">
        <f t="shared" si="5"/>
        <v>-0.44955243453071597</v>
      </c>
      <c r="N5" s="358">
        <f t="shared" si="6"/>
        <v>-0.56493001392766917</v>
      </c>
      <c r="O5" s="358">
        <f t="shared" si="7"/>
        <v>0.63102895735925491</v>
      </c>
    </row>
    <row r="6" spans="1:15">
      <c r="A6" s="356" t="s">
        <v>46</v>
      </c>
      <c r="B6" s="357">
        <v>94.93</v>
      </c>
      <c r="C6" s="359">
        <v>2.8</v>
      </c>
      <c r="D6" s="358">
        <v>0.32</v>
      </c>
      <c r="E6" s="358">
        <v>0</v>
      </c>
      <c r="F6" s="358">
        <v>1.94</v>
      </c>
      <c r="G6" s="358">
        <f t="shared" si="1"/>
        <v>97.73</v>
      </c>
      <c r="I6" s="356" t="s">
        <v>46</v>
      </c>
      <c r="J6" s="358">
        <f t="shared" si="2"/>
        <v>1.1577610427382437</v>
      </c>
      <c r="K6" s="358">
        <f t="shared" si="3"/>
        <v>-1.0775562453985812</v>
      </c>
      <c r="L6" s="358">
        <f t="shared" si="4"/>
        <v>-0.68621000298927803</v>
      </c>
      <c r="M6" s="358">
        <f t="shared" si="5"/>
        <v>-0.44955243453071597</v>
      </c>
      <c r="N6" s="358">
        <f t="shared" si="6"/>
        <v>-0.28282853979132982</v>
      </c>
      <c r="O6" s="358">
        <f t="shared" si="7"/>
        <v>0.46182230064907337</v>
      </c>
    </row>
    <row r="7" spans="1:15">
      <c r="A7" s="356" t="s">
        <v>13</v>
      </c>
      <c r="B7" s="357">
        <v>100</v>
      </c>
      <c r="C7" s="357">
        <v>0</v>
      </c>
      <c r="D7" s="358">
        <v>0</v>
      </c>
      <c r="E7" s="358">
        <v>0</v>
      </c>
      <c r="F7" s="358">
        <v>0</v>
      </c>
      <c r="G7" s="358">
        <f t="shared" si="1"/>
        <v>100</v>
      </c>
      <c r="I7" s="356" t="s">
        <v>13</v>
      </c>
      <c r="J7" s="358">
        <f t="shared" si="2"/>
        <v>1.4792141469005016</v>
      </c>
      <c r="K7" s="358">
        <f t="shared" si="3"/>
        <v>-1.2792667884463076</v>
      </c>
      <c r="L7" s="358">
        <f t="shared" si="4"/>
        <v>-0.87986170776987438</v>
      </c>
      <c r="M7" s="358">
        <f t="shared" si="5"/>
        <v>-0.44955243453071597</v>
      </c>
      <c r="N7" s="358">
        <f t="shared" si="6"/>
        <v>-0.56493001392766917</v>
      </c>
      <c r="O7" s="358">
        <f t="shared" si="7"/>
        <v>0.77925958224586123</v>
      </c>
    </row>
    <row r="8" spans="1:15" ht="27.6">
      <c r="A8" s="356" t="s">
        <v>6</v>
      </c>
      <c r="B8" s="357">
        <v>76.430000000000007</v>
      </c>
      <c r="C8" s="357">
        <v>15.29</v>
      </c>
      <c r="D8" s="358">
        <v>1.91</v>
      </c>
      <c r="E8" s="358">
        <v>3.18</v>
      </c>
      <c r="F8" s="358">
        <v>3.18</v>
      </c>
      <c r="G8" s="358">
        <f t="shared" si="1"/>
        <v>91.72</v>
      </c>
      <c r="I8" s="356" t="s">
        <v>6</v>
      </c>
      <c r="J8" s="358">
        <f t="shared" si="2"/>
        <v>-1.5194071068813245E-2</v>
      </c>
      <c r="K8" s="358">
        <f t="shared" si="3"/>
        <v>-0.17778314444640186</v>
      </c>
      <c r="L8" s="358">
        <f t="shared" si="4"/>
        <v>0.27599690513930958</v>
      </c>
      <c r="M8" s="358">
        <f t="shared" si="5"/>
        <v>3.9394989657560116</v>
      </c>
      <c r="N8" s="358">
        <f t="shared" si="6"/>
        <v>-0.10251625735366959</v>
      </c>
      <c r="O8" s="358">
        <f t="shared" si="7"/>
        <v>-0.37861737441555215</v>
      </c>
    </row>
    <row r="9" spans="1:15">
      <c r="A9" s="356" t="s">
        <v>7</v>
      </c>
      <c r="B9" s="357">
        <v>77.239999999999995</v>
      </c>
      <c r="C9" s="357">
        <v>19.96</v>
      </c>
      <c r="D9" s="358">
        <v>1.83</v>
      </c>
      <c r="E9" s="358">
        <v>0</v>
      </c>
      <c r="F9" s="358">
        <v>0.96</v>
      </c>
      <c r="G9" s="358">
        <f t="shared" si="1"/>
        <v>97.199999999999989</v>
      </c>
      <c r="I9" s="356" t="s">
        <v>7</v>
      </c>
      <c r="J9" s="358">
        <f t="shared" si="2"/>
        <v>3.6162342022197674E-2</v>
      </c>
      <c r="K9" s="358">
        <f t="shared" si="3"/>
        <v>0.15864122556534191</v>
      </c>
      <c r="L9" s="358">
        <f t="shared" si="4"/>
        <v>0.22758397894416058</v>
      </c>
      <c r="M9" s="358">
        <f t="shared" si="5"/>
        <v>-0.44955243453071597</v>
      </c>
      <c r="N9" s="358">
        <f t="shared" si="6"/>
        <v>-0.42533340816948068</v>
      </c>
      <c r="O9" s="358">
        <f t="shared" si="7"/>
        <v>0.38770698820576821</v>
      </c>
    </row>
    <row r="10" spans="1:15">
      <c r="A10" s="356" t="s">
        <v>9</v>
      </c>
      <c r="B10" s="357">
        <v>64.150000000000006</v>
      </c>
      <c r="C10" s="357">
        <v>26.42</v>
      </c>
      <c r="D10" s="358">
        <v>5.66</v>
      </c>
      <c r="E10" s="358">
        <v>1.89</v>
      </c>
      <c r="F10" s="358">
        <v>1.89</v>
      </c>
      <c r="G10" s="358">
        <f t="shared" si="1"/>
        <v>90.570000000000007</v>
      </c>
      <c r="I10" s="356" t="s">
        <v>9</v>
      </c>
      <c r="J10" s="358">
        <f t="shared" si="2"/>
        <v>-0.79378265472020026</v>
      </c>
      <c r="K10" s="358">
        <f t="shared" si="3"/>
        <v>0.62401626416831069</v>
      </c>
      <c r="L10" s="358">
        <f t="shared" si="4"/>
        <v>2.5453528205369222</v>
      </c>
      <c r="M10" s="358">
        <f t="shared" si="5"/>
        <v>2.1590347184698859</v>
      </c>
      <c r="N10" s="358">
        <f t="shared" si="6"/>
        <v>-0.29009919634123549</v>
      </c>
      <c r="O10" s="358">
        <f t="shared" si="7"/>
        <v>-0.53943361839630277</v>
      </c>
    </row>
    <row r="11" spans="1:15">
      <c r="A11" s="356" t="s">
        <v>25</v>
      </c>
      <c r="B11" s="357">
        <v>76.19</v>
      </c>
      <c r="C11" s="358">
        <v>9.84</v>
      </c>
      <c r="D11" s="358">
        <v>1.27</v>
      </c>
      <c r="E11" s="358">
        <v>0</v>
      </c>
      <c r="F11" s="358">
        <v>12.7</v>
      </c>
      <c r="G11" s="358">
        <f t="shared" si="1"/>
        <v>86.03</v>
      </c>
      <c r="I11" s="356" t="s">
        <v>25</v>
      </c>
      <c r="J11" s="358">
        <f t="shared" si="2"/>
        <v>-3.0410786058743207E-2</v>
      </c>
      <c r="K11" s="358">
        <f t="shared" si="3"/>
        <v>-0.57039830859286922</v>
      </c>
      <c r="L11" s="358">
        <f t="shared" si="4"/>
        <v>-0.1113065044218829</v>
      </c>
      <c r="M11" s="358">
        <f t="shared" si="5"/>
        <v>-0.44955243453071597</v>
      </c>
      <c r="N11" s="358">
        <f t="shared" si="6"/>
        <v>1.2818167497483666</v>
      </c>
      <c r="O11" s="358">
        <f t="shared" si="7"/>
        <v>-1.1743081815898804</v>
      </c>
    </row>
    <row r="12" spans="1:15">
      <c r="A12" s="356" t="s">
        <v>11</v>
      </c>
      <c r="B12" s="357">
        <v>72.38</v>
      </c>
      <c r="C12" s="357">
        <v>18.73</v>
      </c>
      <c r="D12" s="358">
        <v>3.48</v>
      </c>
      <c r="E12" s="358">
        <v>0.18</v>
      </c>
      <c r="F12" s="358">
        <v>5.22</v>
      </c>
      <c r="G12" s="358">
        <f t="shared" si="1"/>
        <v>91.11</v>
      </c>
      <c r="I12" s="356" t="s">
        <v>11</v>
      </c>
      <c r="J12" s="358">
        <f t="shared" si="2"/>
        <v>-0.27197613652387237</v>
      </c>
      <c r="K12" s="358">
        <f t="shared" si="3"/>
        <v>7.0032665583662071E-2</v>
      </c>
      <c r="L12" s="358">
        <f t="shared" si="4"/>
        <v>1.22610058171911</v>
      </c>
      <c r="M12" s="358">
        <f t="shared" si="5"/>
        <v>-0.20111556281637291</v>
      </c>
      <c r="N12" s="358">
        <f t="shared" si="6"/>
        <v>0.19412652988248102</v>
      </c>
      <c r="O12" s="358">
        <f t="shared" si="7"/>
        <v>-0.46391990383142911</v>
      </c>
    </row>
    <row r="13" spans="1:15">
      <c r="A13" s="356" t="s">
        <v>8</v>
      </c>
      <c r="B13" s="357">
        <v>89.94</v>
      </c>
      <c r="C13" s="358">
        <v>7.1</v>
      </c>
      <c r="D13" s="358">
        <v>0.56999999999999995</v>
      </c>
      <c r="E13" s="358">
        <v>0.44</v>
      </c>
      <c r="F13" s="358">
        <v>1.96</v>
      </c>
      <c r="G13" s="358">
        <f t="shared" si="1"/>
        <v>97.039999999999992</v>
      </c>
      <c r="I13" s="356" t="s">
        <v>8</v>
      </c>
      <c r="J13" s="358">
        <f t="shared" si="2"/>
        <v>0.84138017690596123</v>
      </c>
      <c r="K13" s="358">
        <f t="shared" si="3"/>
        <v>-0.76778648286100148</v>
      </c>
      <c r="L13" s="358">
        <f t="shared" si="4"/>
        <v>-0.53491960862943722</v>
      </c>
      <c r="M13" s="358">
        <f t="shared" si="5"/>
        <v>0.15773769632656709</v>
      </c>
      <c r="N13" s="358">
        <f t="shared" si="6"/>
        <v>-0.27992027717136758</v>
      </c>
      <c r="O13" s="358">
        <f t="shared" si="7"/>
        <v>0.36533255426062061</v>
      </c>
    </row>
    <row r="14" spans="1:15">
      <c r="A14" s="356" t="s">
        <v>30</v>
      </c>
      <c r="B14" s="357">
        <v>93.25</v>
      </c>
      <c r="C14" s="358">
        <v>5.97</v>
      </c>
      <c r="D14" s="358">
        <v>0.23</v>
      </c>
      <c r="E14" s="358">
        <v>0</v>
      </c>
      <c r="F14" s="358">
        <v>0.56000000000000005</v>
      </c>
      <c r="G14" s="358">
        <f t="shared" si="1"/>
        <v>99.22</v>
      </c>
      <c r="I14" s="356" t="s">
        <v>30</v>
      </c>
      <c r="J14" s="358">
        <f t="shared" si="2"/>
        <v>1.0512440378087375</v>
      </c>
      <c r="K14" s="358">
        <f t="shared" si="3"/>
        <v>-0.84919109487669109</v>
      </c>
      <c r="L14" s="358">
        <f t="shared" si="4"/>
        <v>-0.74067454495882079</v>
      </c>
      <c r="M14" s="358">
        <f t="shared" si="5"/>
        <v>-0.44955243453071597</v>
      </c>
      <c r="N14" s="358">
        <f t="shared" si="6"/>
        <v>-0.48349866056872587</v>
      </c>
      <c r="O14" s="358">
        <f t="shared" si="7"/>
        <v>0.67018421676326412</v>
      </c>
    </row>
    <row r="15" spans="1:15">
      <c r="A15" s="356" t="s">
        <v>17</v>
      </c>
      <c r="B15" s="357">
        <v>53.11</v>
      </c>
      <c r="C15" s="358">
        <v>14.11</v>
      </c>
      <c r="D15" s="358">
        <v>1.66</v>
      </c>
      <c r="E15" s="358">
        <v>0.41</v>
      </c>
      <c r="F15" s="358">
        <v>30.71</v>
      </c>
      <c r="G15" s="358">
        <f t="shared" si="1"/>
        <v>67.22</v>
      </c>
      <c r="I15" s="356" t="s">
        <v>17</v>
      </c>
      <c r="J15" s="358">
        <f t="shared" si="2"/>
        <v>-1.4937515442569524</v>
      </c>
      <c r="K15" s="358">
        <f t="shared" si="3"/>
        <v>-0.26278973044508652</v>
      </c>
      <c r="L15" s="358">
        <f t="shared" si="4"/>
        <v>0.12470651077946873</v>
      </c>
      <c r="M15" s="358">
        <f t="shared" si="5"/>
        <v>0.1163315510408432</v>
      </c>
      <c r="N15" s="358">
        <f t="shared" si="6"/>
        <v>3.9007072390243835</v>
      </c>
      <c r="O15" s="358">
        <f t="shared" si="7"/>
        <v>-3.8047025722663519</v>
      </c>
    </row>
    <row r="16" spans="1:15">
      <c r="A16" s="356" t="s">
        <v>32</v>
      </c>
      <c r="B16" s="357">
        <v>84.44</v>
      </c>
      <c r="C16" s="358">
        <v>12.59</v>
      </c>
      <c r="D16" s="358">
        <v>2.96</v>
      </c>
      <c r="E16" s="358">
        <v>0</v>
      </c>
      <c r="F16" s="358">
        <v>0</v>
      </c>
      <c r="G16" s="358">
        <f t="shared" si="1"/>
        <v>97.03</v>
      </c>
      <c r="I16" s="356" t="s">
        <v>32</v>
      </c>
      <c r="J16" s="358">
        <f t="shared" si="2"/>
        <v>0.49266379172007946</v>
      </c>
      <c r="K16" s="358">
        <f t="shared" si="3"/>
        <v>-0.37228973952813799</v>
      </c>
      <c r="L16" s="358">
        <f t="shared" si="4"/>
        <v>0.91141656145064109</v>
      </c>
      <c r="M16" s="358">
        <f t="shared" si="5"/>
        <v>-0.44955243453071597</v>
      </c>
      <c r="N16" s="358">
        <f t="shared" si="6"/>
        <v>-0.56493001392766917</v>
      </c>
      <c r="O16" s="358">
        <f t="shared" si="7"/>
        <v>0.36393415213905012</v>
      </c>
    </row>
    <row r="17" spans="1:15">
      <c r="A17" s="356" t="s">
        <v>12</v>
      </c>
      <c r="B17" s="357">
        <v>87.21</v>
      </c>
      <c r="C17" s="358">
        <v>7.62</v>
      </c>
      <c r="D17" s="358">
        <v>2.5</v>
      </c>
      <c r="E17" s="358">
        <v>0.04</v>
      </c>
      <c r="F17" s="358">
        <v>2.63</v>
      </c>
      <c r="G17" s="358">
        <f t="shared" si="1"/>
        <v>94.83</v>
      </c>
      <c r="I17" s="356" t="s">
        <v>12</v>
      </c>
      <c r="J17" s="358">
        <f t="shared" si="2"/>
        <v>0.66829004389551416</v>
      </c>
      <c r="K17" s="358">
        <f t="shared" si="3"/>
        <v>-0.73032595343785223</v>
      </c>
      <c r="L17" s="358">
        <f t="shared" si="4"/>
        <v>0.63304223582853392</v>
      </c>
      <c r="M17" s="358">
        <f t="shared" si="5"/>
        <v>-0.39434424081641756</v>
      </c>
      <c r="N17" s="358">
        <f t="shared" si="6"/>
        <v>-0.18249347940263183</v>
      </c>
      <c r="O17" s="358">
        <f t="shared" si="7"/>
        <v>5.6285685393263618E-2</v>
      </c>
    </row>
    <row r="18" spans="1:15">
      <c r="A18" s="356" t="s">
        <v>14</v>
      </c>
      <c r="B18" s="357">
        <v>54.9</v>
      </c>
      <c r="C18" s="357">
        <v>33.33</v>
      </c>
      <c r="D18" s="358">
        <v>0</v>
      </c>
      <c r="E18" s="358">
        <v>0</v>
      </c>
      <c r="F18" s="358">
        <v>11.76</v>
      </c>
      <c r="G18" s="358">
        <f t="shared" si="1"/>
        <v>88.22999999999999</v>
      </c>
      <c r="I18" s="356" t="s">
        <v>14</v>
      </c>
      <c r="J18" s="358">
        <f t="shared" si="2"/>
        <v>-1.3802602116237292</v>
      </c>
      <c r="K18" s="358">
        <f t="shared" si="3"/>
        <v>1.1218090686182352</v>
      </c>
      <c r="L18" s="358">
        <f t="shared" si="4"/>
        <v>-0.87986170776987438</v>
      </c>
      <c r="M18" s="358">
        <f t="shared" si="5"/>
        <v>-0.44955243453071597</v>
      </c>
      <c r="N18" s="358">
        <f t="shared" si="6"/>
        <v>1.1451284066101404</v>
      </c>
      <c r="O18" s="358">
        <f t="shared" si="7"/>
        <v>-0.86665971484409587</v>
      </c>
    </row>
    <row r="19" spans="1:15">
      <c r="A19" s="356" t="s">
        <v>15</v>
      </c>
      <c r="B19" s="357">
        <v>83.93</v>
      </c>
      <c r="C19" s="357">
        <v>13.39</v>
      </c>
      <c r="D19" s="358">
        <v>0</v>
      </c>
      <c r="E19" s="358">
        <v>0.89</v>
      </c>
      <c r="F19" s="358">
        <v>1.79</v>
      </c>
      <c r="G19" s="358">
        <f t="shared" si="1"/>
        <v>97.320000000000007</v>
      </c>
      <c r="I19" s="356" t="s">
        <v>15</v>
      </c>
      <c r="J19" s="358">
        <f t="shared" si="2"/>
        <v>0.46032827236648011</v>
      </c>
      <c r="K19" s="358">
        <f t="shared" si="3"/>
        <v>-0.31465815580021611</v>
      </c>
      <c r="L19" s="358">
        <f t="shared" si="4"/>
        <v>-0.87986170776987438</v>
      </c>
      <c r="M19" s="358">
        <f t="shared" si="5"/>
        <v>0.77882987561242467</v>
      </c>
      <c r="N19" s="358">
        <f t="shared" si="6"/>
        <v>-0.30464050944104681</v>
      </c>
      <c r="O19" s="358">
        <f t="shared" si="6"/>
        <v>0.40448781366463188</v>
      </c>
    </row>
    <row r="20" spans="1:15" ht="27.6">
      <c r="A20" s="356" t="s">
        <v>16</v>
      </c>
      <c r="B20" s="357">
        <v>100</v>
      </c>
      <c r="C20" s="357">
        <v>0</v>
      </c>
      <c r="D20" s="358">
        <v>0</v>
      </c>
      <c r="E20" s="358">
        <v>0</v>
      </c>
      <c r="F20" s="358">
        <v>0</v>
      </c>
      <c r="G20" s="358">
        <f t="shared" si="1"/>
        <v>100</v>
      </c>
      <c r="I20" s="356" t="s">
        <v>16</v>
      </c>
      <c r="J20" s="358">
        <f t="shared" si="2"/>
        <v>1.4792141469005016</v>
      </c>
      <c r="K20" s="358">
        <f t="shared" si="3"/>
        <v>-1.2792667884463076</v>
      </c>
      <c r="L20" s="358">
        <f t="shared" si="4"/>
        <v>-0.87986170776987438</v>
      </c>
      <c r="M20" s="358">
        <f t="shared" si="5"/>
        <v>-0.44955243453071597</v>
      </c>
      <c r="N20" s="358">
        <f t="shared" si="6"/>
        <v>-0.56493001392766917</v>
      </c>
      <c r="O20" s="358">
        <f t="shared" si="6"/>
        <v>0.77925958224586123</v>
      </c>
    </row>
    <row r="21" spans="1:15">
      <c r="A21" s="356" t="s">
        <v>18</v>
      </c>
      <c r="B21" s="357">
        <v>98.85</v>
      </c>
      <c r="C21" s="358">
        <v>1.1499999999999999</v>
      </c>
      <c r="D21" s="358">
        <v>0</v>
      </c>
      <c r="E21" s="358">
        <v>0</v>
      </c>
      <c r="F21" s="358">
        <v>0</v>
      </c>
      <c r="G21" s="358">
        <f t="shared" si="1"/>
        <v>100</v>
      </c>
      <c r="I21" s="356" t="s">
        <v>18</v>
      </c>
      <c r="J21" s="358">
        <f t="shared" si="2"/>
        <v>1.4063007209070895</v>
      </c>
      <c r="K21" s="358">
        <f t="shared" si="3"/>
        <v>-1.1964213868374201</v>
      </c>
      <c r="L21" s="358">
        <f t="shared" si="4"/>
        <v>-0.87986170776987438</v>
      </c>
      <c r="M21" s="358">
        <f t="shared" si="5"/>
        <v>-0.44955243453071597</v>
      </c>
      <c r="N21" s="358">
        <f t="shared" si="6"/>
        <v>-0.56493001392766917</v>
      </c>
      <c r="O21" s="358">
        <f t="shared" si="6"/>
        <v>0.77925958224586123</v>
      </c>
    </row>
    <row r="22" spans="1:15" ht="27.6">
      <c r="A22" s="356" t="s">
        <v>19</v>
      </c>
      <c r="B22" s="357">
        <v>68.78</v>
      </c>
      <c r="C22" s="357">
        <v>23.21</v>
      </c>
      <c r="D22" s="358">
        <v>5.6</v>
      </c>
      <c r="E22" s="358">
        <v>0.28000000000000003</v>
      </c>
      <c r="F22" s="358">
        <v>2.67</v>
      </c>
      <c r="G22" s="358">
        <f t="shared" si="1"/>
        <v>91.990000000000009</v>
      </c>
      <c r="I22" s="356" t="s">
        <v>19</v>
      </c>
      <c r="J22" s="358">
        <f t="shared" si="2"/>
        <v>-0.5002268613728128</v>
      </c>
      <c r="K22" s="358">
        <f t="shared" si="3"/>
        <v>0.39276953446002433</v>
      </c>
      <c r="L22" s="358">
        <f t="shared" si="4"/>
        <v>2.5090431258905599</v>
      </c>
      <c r="M22" s="358">
        <f t="shared" si="5"/>
        <v>-6.3095078530626722E-2</v>
      </c>
      <c r="N22" s="358">
        <f t="shared" si="6"/>
        <v>-0.17667695416270729</v>
      </c>
      <c r="O22" s="358">
        <f t="shared" si="6"/>
        <v>-0.34086051713311333</v>
      </c>
    </row>
    <row r="23" spans="1:15">
      <c r="A23" s="356" t="s">
        <v>21</v>
      </c>
      <c r="B23" s="357">
        <v>66.83</v>
      </c>
      <c r="C23" s="357">
        <v>31.22</v>
      </c>
      <c r="D23" s="358">
        <v>0.49</v>
      </c>
      <c r="E23" s="358">
        <v>1.46</v>
      </c>
      <c r="F23" s="358">
        <v>0</v>
      </c>
      <c r="G23" s="358">
        <f t="shared" si="1"/>
        <v>98.05</v>
      </c>
      <c r="I23" s="356" t="s">
        <v>21</v>
      </c>
      <c r="J23" s="358">
        <f t="shared" si="2"/>
        <v>-0.62386267066598922</v>
      </c>
      <c r="K23" s="358">
        <f t="shared" si="3"/>
        <v>0.96980576653584138</v>
      </c>
      <c r="L23" s="358">
        <f t="shared" si="4"/>
        <v>-0.58333253482458636</v>
      </c>
      <c r="M23" s="358">
        <f t="shared" si="5"/>
        <v>1.5655466360411778</v>
      </c>
      <c r="N23" s="358">
        <f t="shared" si="6"/>
        <v>-0.56493001392766917</v>
      </c>
      <c r="O23" s="358">
        <f t="shared" si="6"/>
        <v>0.50657116853936857</v>
      </c>
    </row>
    <row r="24" spans="1:15">
      <c r="A24" s="356" t="s">
        <v>38</v>
      </c>
      <c r="B24" s="357">
        <v>86.19</v>
      </c>
      <c r="C24" s="358">
        <v>9.2100000000000009</v>
      </c>
      <c r="D24" s="358">
        <v>0.37</v>
      </c>
      <c r="E24" s="358">
        <v>0</v>
      </c>
      <c r="F24" s="358">
        <v>4.24</v>
      </c>
      <c r="G24" s="358">
        <f t="shared" si="1"/>
        <v>95.4</v>
      </c>
      <c r="I24" s="356" t="s">
        <v>38</v>
      </c>
      <c r="J24" s="358">
        <f t="shared" si="2"/>
        <v>0.60361900518831457</v>
      </c>
      <c r="K24" s="358">
        <f t="shared" si="3"/>
        <v>-0.61578318077860761</v>
      </c>
      <c r="L24" s="358">
        <f t="shared" si="4"/>
        <v>-0.65595192411730985</v>
      </c>
      <c r="M24" s="358">
        <f t="shared" si="5"/>
        <v>-0.44955243453071597</v>
      </c>
      <c r="N24" s="358">
        <f t="shared" si="6"/>
        <v>5.1621661504330264E-2</v>
      </c>
      <c r="O24" s="358">
        <f t="shared" si="6"/>
        <v>0.13599460632285468</v>
      </c>
    </row>
    <row r="25" spans="1:15">
      <c r="A25" s="356" t="s">
        <v>22</v>
      </c>
      <c r="B25" s="357">
        <v>34</v>
      </c>
      <c r="C25" s="357">
        <v>66</v>
      </c>
      <c r="D25" s="358">
        <v>0</v>
      </c>
      <c r="E25" s="358">
        <v>0</v>
      </c>
      <c r="F25" s="358">
        <v>0</v>
      </c>
      <c r="G25" s="358">
        <f t="shared" si="1"/>
        <v>100</v>
      </c>
      <c r="I25" s="356" t="s">
        <v>22</v>
      </c>
      <c r="J25" s="358">
        <f t="shared" si="2"/>
        <v>-2.7053824753300799</v>
      </c>
      <c r="K25" s="358">
        <f t="shared" si="3"/>
        <v>3.4753388691072424</v>
      </c>
      <c r="L25" s="358">
        <f t="shared" si="4"/>
        <v>-0.87986170776987438</v>
      </c>
      <c r="M25" s="358">
        <f t="shared" si="5"/>
        <v>-0.44955243453071597</v>
      </c>
      <c r="N25" s="358">
        <f t="shared" si="6"/>
        <v>-0.56493001392766917</v>
      </c>
      <c r="O25" s="358">
        <f t="shared" si="6"/>
        <v>0.77925958224586123</v>
      </c>
    </row>
    <row r="26" spans="1:15">
      <c r="A26" s="356" t="s">
        <v>24</v>
      </c>
      <c r="B26" s="357">
        <v>72.73</v>
      </c>
      <c r="C26" s="357">
        <v>24.24</v>
      </c>
      <c r="D26" s="358">
        <v>0</v>
      </c>
      <c r="E26" s="358">
        <v>0</v>
      </c>
      <c r="F26" s="358">
        <v>3.3</v>
      </c>
      <c r="G26" s="358">
        <f t="shared" si="1"/>
        <v>96.97</v>
      </c>
      <c r="I26" s="356" t="s">
        <v>24</v>
      </c>
      <c r="J26" s="358">
        <f t="shared" si="2"/>
        <v>-0.24978509383022479</v>
      </c>
      <c r="K26" s="358">
        <f t="shared" si="3"/>
        <v>0.46697019850972349</v>
      </c>
      <c r="L26" s="358">
        <f t="shared" si="4"/>
        <v>-0.87986170776987438</v>
      </c>
      <c r="M26" s="358">
        <f t="shared" si="5"/>
        <v>-0.44955243453071597</v>
      </c>
      <c r="N26" s="358">
        <f t="shared" si="6"/>
        <v>-8.506668163389608E-2</v>
      </c>
      <c r="O26" s="358">
        <f t="shared" si="6"/>
        <v>0.35554373940961931</v>
      </c>
    </row>
    <row r="27" spans="1:15">
      <c r="A27" s="356" t="s">
        <v>23</v>
      </c>
      <c r="B27" s="357">
        <v>74.47</v>
      </c>
      <c r="C27" s="357">
        <v>25.53</v>
      </c>
      <c r="D27" s="358">
        <v>0</v>
      </c>
      <c r="E27" s="357">
        <v>0</v>
      </c>
      <c r="F27" s="358">
        <v>0</v>
      </c>
      <c r="G27" s="358">
        <f t="shared" si="1"/>
        <v>100</v>
      </c>
      <c r="I27" s="356" t="s">
        <v>23</v>
      </c>
      <c r="J27" s="358">
        <f t="shared" si="2"/>
        <v>-0.13946391015323709</v>
      </c>
      <c r="K27" s="358">
        <f t="shared" si="3"/>
        <v>0.55990112727099761</v>
      </c>
      <c r="L27" s="358">
        <f t="shared" si="4"/>
        <v>-0.87986170776987438</v>
      </c>
      <c r="M27" s="358">
        <f t="shared" si="5"/>
        <v>-0.44955243453071597</v>
      </c>
      <c r="N27" s="358">
        <f t="shared" si="6"/>
        <v>-0.56493001392766917</v>
      </c>
      <c r="O27" s="358">
        <f t="shared" si="6"/>
        <v>0.77925958224586123</v>
      </c>
    </row>
    <row r="28" spans="1:15">
      <c r="A28" s="356" t="s">
        <v>10</v>
      </c>
      <c r="B28" s="357">
        <v>83.29</v>
      </c>
      <c r="C28" s="358">
        <v>12.17</v>
      </c>
      <c r="D28" s="358">
        <v>3.29</v>
      </c>
      <c r="E28" s="357">
        <v>0.19</v>
      </c>
      <c r="F28" s="358">
        <v>1.6</v>
      </c>
      <c r="G28" s="358">
        <f t="shared" si="1"/>
        <v>95.460000000000008</v>
      </c>
      <c r="I28" s="356" t="s">
        <v>10</v>
      </c>
      <c r="J28" s="358">
        <f t="shared" si="2"/>
        <v>0.41975036572666835</v>
      </c>
      <c r="K28" s="358">
        <f t="shared" si="3"/>
        <v>-0.40254632098529691</v>
      </c>
      <c r="L28" s="358">
        <f t="shared" si="4"/>
        <v>1.1111198820056309</v>
      </c>
      <c r="M28" s="358">
        <f t="shared" si="5"/>
        <v>-0.18731351438779828</v>
      </c>
      <c r="N28" s="358">
        <f t="shared" si="6"/>
        <v>-0.33226900433068829</v>
      </c>
      <c r="O28" s="358">
        <f t="shared" si="6"/>
        <v>0.14438501905228554</v>
      </c>
    </row>
    <row r="29" spans="1:15">
      <c r="A29" s="356" t="s">
        <v>26</v>
      </c>
      <c r="B29" s="357">
        <v>58.52</v>
      </c>
      <c r="C29" s="358">
        <v>21.8</v>
      </c>
      <c r="D29" s="358">
        <v>1.57</v>
      </c>
      <c r="E29" s="357">
        <v>0</v>
      </c>
      <c r="F29" s="358">
        <v>18.829999999999998</v>
      </c>
      <c r="G29" s="358">
        <f t="shared" si="1"/>
        <v>80.320000000000007</v>
      </c>
      <c r="I29" s="356" t="s">
        <v>26</v>
      </c>
      <c r="J29" s="358">
        <f t="shared" si="2"/>
        <v>-1.150741427192294</v>
      </c>
      <c r="K29" s="358">
        <f t="shared" si="3"/>
        <v>0.29119386813956211</v>
      </c>
      <c r="L29" s="358">
        <f t="shared" si="4"/>
        <v>7.0241968809926114E-2</v>
      </c>
      <c r="M29" s="358">
        <f t="shared" si="5"/>
        <v>-0.44955243453071597</v>
      </c>
      <c r="N29" s="358">
        <f t="shared" si="6"/>
        <v>2.1731992427667999</v>
      </c>
      <c r="O29" s="358">
        <f t="shared" si="6"/>
        <v>-1.9727957930073516</v>
      </c>
    </row>
    <row r="30" spans="1:15" ht="27.6">
      <c r="A30" s="356" t="s">
        <v>42</v>
      </c>
      <c r="B30" s="357">
        <v>79.489999999999995</v>
      </c>
      <c r="C30" s="357">
        <v>18.920000000000002</v>
      </c>
      <c r="D30" s="358">
        <v>1.1100000000000001</v>
      </c>
      <c r="E30" s="357">
        <v>0.16</v>
      </c>
      <c r="F30" s="358">
        <v>0.32</v>
      </c>
      <c r="G30" s="358">
        <f t="shared" si="1"/>
        <v>98.41</v>
      </c>
      <c r="I30" s="356" t="s">
        <v>42</v>
      </c>
      <c r="J30" s="358">
        <f t="shared" si="2"/>
        <v>0.17881904505278567</v>
      </c>
      <c r="K30" s="358">
        <f t="shared" si="3"/>
        <v>8.3720166719043587E-2</v>
      </c>
      <c r="L30" s="358">
        <f t="shared" si="4"/>
        <v>-0.20813235681218098</v>
      </c>
      <c r="M30" s="358">
        <f t="shared" si="5"/>
        <v>-0.22871965967352212</v>
      </c>
      <c r="N30" s="358">
        <f t="shared" si="6"/>
        <v>-0.51839781200827306</v>
      </c>
      <c r="O30" s="358">
        <f t="shared" si="6"/>
        <v>0.55691364491595174</v>
      </c>
    </row>
    <row r="31" spans="1:15">
      <c r="B31" s="360">
        <f t="shared" ref="B31:G31" si="8">AVERAGE(B3:B30)</f>
        <v>76.669642857142861</v>
      </c>
      <c r="C31" s="360">
        <f t="shared" si="8"/>
        <v>17.757857142857144</v>
      </c>
      <c r="D31" s="360">
        <f t="shared" si="8"/>
        <v>1.4539285714285715</v>
      </c>
      <c r="E31" s="360">
        <f t="shared" si="8"/>
        <v>0.32571428571428568</v>
      </c>
      <c r="F31" s="360">
        <f t="shared" si="8"/>
        <v>3.8849999999999993</v>
      </c>
      <c r="G31" s="360">
        <f t="shared" si="8"/>
        <v>94.427499999999995</v>
      </c>
    </row>
    <row r="32" spans="1:15">
      <c r="B32" s="360">
        <f t="shared" ref="B32:G32" si="9">STDEV(B3:B30)</f>
        <v>15.772129540366302</v>
      </c>
      <c r="C32" s="360">
        <f t="shared" si="9"/>
        <v>13.881277387357471</v>
      </c>
      <c r="D32" s="360">
        <f t="shared" si="9"/>
        <v>1.6524512415863004</v>
      </c>
      <c r="E32" s="360">
        <f t="shared" si="9"/>
        <v>0.72453013418622925</v>
      </c>
      <c r="F32" s="360">
        <f t="shared" si="9"/>
        <v>6.8769580376683885</v>
      </c>
      <c r="G32" s="360">
        <f t="shared" si="9"/>
        <v>7.1510188991706833</v>
      </c>
    </row>
  </sheetData>
  <mergeCells count="2">
    <mergeCell ref="B1:F1"/>
    <mergeCell ref="J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topLeftCell="Y1" workbookViewId="0">
      <selection activeCell="AA10" sqref="A1:XFD1048576"/>
    </sheetView>
  </sheetViews>
  <sheetFormatPr defaultColWidth="9.125" defaultRowHeight="13.8"/>
  <cols>
    <col min="1" max="3" width="9.125" style="12"/>
    <col min="4" max="26" width="9.375" style="12" bestFit="1" customWidth="1"/>
    <col min="27" max="30" width="9.125" style="12"/>
    <col min="31" max="45" width="14.5" style="12" bestFit="1" customWidth="1"/>
    <col min="46" max="53" width="9.375" style="12" bestFit="1" customWidth="1"/>
    <col min="54" max="16384" width="9.125" style="12"/>
  </cols>
  <sheetData>
    <row r="1" spans="1:53">
      <c r="A1" s="133" t="s">
        <v>162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B1" s="133" t="s">
        <v>163</v>
      </c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</row>
    <row r="2" spans="1:53">
      <c r="A2" s="155" t="s">
        <v>91</v>
      </c>
      <c r="B2" s="156"/>
      <c r="C2" s="157"/>
      <c r="D2" s="168" t="s">
        <v>320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70"/>
      <c r="AB2" s="162" t="s">
        <v>91</v>
      </c>
      <c r="AC2" s="163"/>
      <c r="AD2" s="164"/>
      <c r="AE2" s="171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3"/>
    </row>
    <row r="3" spans="1:53">
      <c r="A3" s="155" t="s">
        <v>83</v>
      </c>
      <c r="B3" s="156"/>
      <c r="C3" s="157"/>
      <c r="D3" s="168" t="s">
        <v>177</v>
      </c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70"/>
      <c r="AB3" s="162" t="s">
        <v>83</v>
      </c>
      <c r="AC3" s="163"/>
      <c r="AD3" s="164"/>
      <c r="AE3" s="171" t="s">
        <v>177</v>
      </c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3"/>
    </row>
    <row r="4" spans="1:53">
      <c r="A4" s="174" t="s">
        <v>90</v>
      </c>
      <c r="B4" s="175"/>
      <c r="C4" s="176"/>
      <c r="D4" s="177" t="s">
        <v>84</v>
      </c>
      <c r="E4" s="177" t="s">
        <v>85</v>
      </c>
      <c r="F4" s="177" t="s">
        <v>86</v>
      </c>
      <c r="G4" s="177" t="s">
        <v>87</v>
      </c>
      <c r="H4" s="177" t="s">
        <v>88</v>
      </c>
      <c r="I4" s="177" t="s">
        <v>49</v>
      </c>
      <c r="J4" s="177" t="s">
        <v>50</v>
      </c>
      <c r="K4" s="177" t="s">
        <v>51</v>
      </c>
      <c r="L4" s="177" t="s">
        <v>52</v>
      </c>
      <c r="M4" s="177" t="s">
        <v>53</v>
      </c>
      <c r="N4" s="177" t="s">
        <v>54</v>
      </c>
      <c r="O4" s="177" t="s">
        <v>55</v>
      </c>
      <c r="P4" s="177" t="s">
        <v>56</v>
      </c>
      <c r="Q4" s="177" t="s">
        <v>57</v>
      </c>
      <c r="R4" s="177" t="s">
        <v>58</v>
      </c>
      <c r="S4" s="177" t="s">
        <v>59</v>
      </c>
      <c r="T4" s="177" t="s">
        <v>60</v>
      </c>
      <c r="U4" s="177" t="s">
        <v>61</v>
      </c>
      <c r="V4" s="177" t="s">
        <v>62</v>
      </c>
      <c r="W4" s="177" t="s">
        <v>63</v>
      </c>
      <c r="X4" s="177" t="s">
        <v>64</v>
      </c>
      <c r="Y4" s="177" t="s">
        <v>65</v>
      </c>
      <c r="Z4" s="177" t="s">
        <v>66</v>
      </c>
      <c r="AB4" s="178" t="s">
        <v>90</v>
      </c>
      <c r="AC4" s="179"/>
      <c r="AD4" s="180"/>
      <c r="AE4" s="177" t="s">
        <v>84</v>
      </c>
      <c r="AF4" s="177" t="s">
        <v>85</v>
      </c>
      <c r="AG4" s="177" t="s">
        <v>86</v>
      </c>
      <c r="AH4" s="177" t="s">
        <v>87</v>
      </c>
      <c r="AI4" s="177" t="s">
        <v>88</v>
      </c>
      <c r="AJ4" s="177" t="s">
        <v>49</v>
      </c>
      <c r="AK4" s="177" t="s">
        <v>50</v>
      </c>
      <c r="AL4" s="177" t="s">
        <v>51</v>
      </c>
      <c r="AM4" s="177" t="s">
        <v>52</v>
      </c>
      <c r="AN4" s="177" t="s">
        <v>53</v>
      </c>
      <c r="AO4" s="177" t="s">
        <v>54</v>
      </c>
      <c r="AP4" s="177" t="s">
        <v>55</v>
      </c>
      <c r="AQ4" s="177" t="s">
        <v>56</v>
      </c>
      <c r="AR4" s="177" t="s">
        <v>57</v>
      </c>
      <c r="AS4" s="177" t="s">
        <v>58</v>
      </c>
      <c r="AT4" s="177" t="s">
        <v>59</v>
      </c>
      <c r="AU4" s="177" t="s">
        <v>60</v>
      </c>
      <c r="AV4" s="177" t="s">
        <v>61</v>
      </c>
      <c r="AW4" s="177" t="s">
        <v>62</v>
      </c>
      <c r="AX4" s="177" t="s">
        <v>63</v>
      </c>
      <c r="AY4" s="177" t="s">
        <v>64</v>
      </c>
      <c r="AZ4" s="177" t="s">
        <v>65</v>
      </c>
      <c r="BA4" s="177" t="s">
        <v>66</v>
      </c>
    </row>
    <row r="5" spans="1:53">
      <c r="A5" s="181" t="s">
        <v>47</v>
      </c>
      <c r="B5" s="182"/>
      <c r="C5" s="183" t="s">
        <v>28</v>
      </c>
      <c r="D5" s="183" t="s">
        <v>28</v>
      </c>
      <c r="E5" s="183" t="s">
        <v>28</v>
      </c>
      <c r="F5" s="183" t="s">
        <v>28</v>
      </c>
      <c r="G5" s="183" t="s">
        <v>28</v>
      </c>
      <c r="H5" s="183" t="s">
        <v>28</v>
      </c>
      <c r="I5" s="183" t="s">
        <v>28</v>
      </c>
      <c r="J5" s="183" t="s">
        <v>28</v>
      </c>
      <c r="K5" s="183" t="s">
        <v>28</v>
      </c>
      <c r="L5" s="183" t="s">
        <v>28</v>
      </c>
      <c r="M5" s="183" t="s">
        <v>28</v>
      </c>
      <c r="N5" s="183" t="s">
        <v>28</v>
      </c>
      <c r="O5" s="183" t="s">
        <v>28</v>
      </c>
      <c r="P5" s="183" t="s">
        <v>28</v>
      </c>
      <c r="Q5" s="183" t="s">
        <v>28</v>
      </c>
      <c r="R5" s="183" t="s">
        <v>28</v>
      </c>
      <c r="S5" s="183" t="s">
        <v>28</v>
      </c>
      <c r="T5" s="183" t="s">
        <v>28</v>
      </c>
      <c r="U5" s="183" t="s">
        <v>28</v>
      </c>
      <c r="V5" s="183" t="s">
        <v>28</v>
      </c>
      <c r="W5" s="183" t="s">
        <v>28</v>
      </c>
      <c r="X5" s="183" t="s">
        <v>28</v>
      </c>
      <c r="Y5" s="183" t="s">
        <v>28</v>
      </c>
      <c r="Z5" s="183" t="s">
        <v>28</v>
      </c>
      <c r="AB5" s="184" t="s">
        <v>47</v>
      </c>
      <c r="AC5" s="185"/>
      <c r="AD5" s="183" t="s">
        <v>28</v>
      </c>
      <c r="AE5" s="183" t="s">
        <v>28</v>
      </c>
      <c r="AF5" s="183" t="s">
        <v>28</v>
      </c>
      <c r="AG5" s="183" t="s">
        <v>28</v>
      </c>
      <c r="AH5" s="183" t="s">
        <v>28</v>
      </c>
      <c r="AI5" s="183" t="s">
        <v>28</v>
      </c>
      <c r="AJ5" s="183" t="s">
        <v>28</v>
      </c>
      <c r="AK5" s="183" t="s">
        <v>28</v>
      </c>
      <c r="AL5" s="183" t="s">
        <v>28</v>
      </c>
      <c r="AM5" s="183" t="s">
        <v>28</v>
      </c>
      <c r="AN5" s="183" t="s">
        <v>28</v>
      </c>
      <c r="AO5" s="183" t="s">
        <v>28</v>
      </c>
      <c r="AP5" s="183" t="s">
        <v>28</v>
      </c>
      <c r="AQ5" s="183" t="s">
        <v>28</v>
      </c>
      <c r="AR5" s="183" t="s">
        <v>28</v>
      </c>
      <c r="AS5" s="183" t="s">
        <v>28</v>
      </c>
      <c r="AT5" s="183" t="s">
        <v>28</v>
      </c>
      <c r="AU5" s="183" t="s">
        <v>28</v>
      </c>
      <c r="AV5" s="183" t="s">
        <v>28</v>
      </c>
      <c r="AW5" s="183" t="s">
        <v>28</v>
      </c>
      <c r="AX5" s="183" t="s">
        <v>28</v>
      </c>
      <c r="AY5" s="183" t="s">
        <v>28</v>
      </c>
      <c r="AZ5" s="183" t="s">
        <v>28</v>
      </c>
      <c r="BA5" s="183" t="s">
        <v>28</v>
      </c>
    </row>
    <row r="6" spans="1:53">
      <c r="A6" s="168" t="s">
        <v>27</v>
      </c>
      <c r="B6" s="170"/>
      <c r="C6" s="183" t="s">
        <v>28</v>
      </c>
      <c r="D6" s="186">
        <v>1.5</v>
      </c>
      <c r="E6" s="186">
        <v>1.5</v>
      </c>
      <c r="F6" s="186">
        <v>1.5</v>
      </c>
      <c r="G6" s="186">
        <v>1.5</v>
      </c>
      <c r="H6" s="186">
        <v>1.5</v>
      </c>
      <c r="I6" s="186">
        <v>1.5</v>
      </c>
      <c r="J6" s="186">
        <v>1.25</v>
      </c>
      <c r="K6" s="186">
        <v>1.25</v>
      </c>
      <c r="L6" s="186">
        <v>2</v>
      </c>
      <c r="M6" s="186">
        <v>2</v>
      </c>
      <c r="N6" s="186">
        <v>1.75</v>
      </c>
      <c r="O6" s="186">
        <v>2</v>
      </c>
      <c r="P6" s="186">
        <v>2</v>
      </c>
      <c r="Q6" s="186">
        <v>2</v>
      </c>
      <c r="R6" s="186">
        <v>1.75</v>
      </c>
      <c r="S6" s="186">
        <v>1.75</v>
      </c>
      <c r="T6" s="186">
        <v>1.5</v>
      </c>
      <c r="U6" s="186">
        <v>1.5</v>
      </c>
      <c r="V6" s="186">
        <v>1.5</v>
      </c>
      <c r="W6" s="186">
        <v>1.5</v>
      </c>
      <c r="X6" s="186">
        <v>1.5</v>
      </c>
      <c r="Y6" s="186">
        <v>1.5</v>
      </c>
      <c r="Z6" s="186">
        <v>1.5</v>
      </c>
      <c r="AB6" s="171" t="s">
        <v>27</v>
      </c>
      <c r="AC6" s="173"/>
      <c r="AD6" s="183" t="s">
        <v>28</v>
      </c>
      <c r="AE6" s="186">
        <f>(D6-D$33)/D$34</f>
        <v>0.95051060985988445</v>
      </c>
      <c r="AF6" s="186">
        <f t="shared" ref="AF6:AU17" si="0">(E6-E$33)/E$34</f>
        <v>0.91595382927596281</v>
      </c>
      <c r="AG6" s="186">
        <f t="shared" si="0"/>
        <v>0.47123699963407473</v>
      </c>
      <c r="AH6" s="186">
        <f t="shared" si="0"/>
        <v>0.42969866238434373</v>
      </c>
      <c r="AI6" s="186">
        <f t="shared" si="0"/>
        <v>0.2329439693646187</v>
      </c>
      <c r="AJ6" s="186">
        <f t="shared" si="0"/>
        <v>0</v>
      </c>
      <c r="AK6" s="186">
        <f t="shared" si="0"/>
        <v>-0.43940870764826762</v>
      </c>
      <c r="AL6" s="186">
        <f t="shared" si="0"/>
        <v>-0.52310553817961725</v>
      </c>
      <c r="AM6" s="186">
        <f t="shared" si="0"/>
        <v>0.90286736047038363</v>
      </c>
      <c r="AN6" s="186">
        <f t="shared" si="0"/>
        <v>0.94876955374901983</v>
      </c>
      <c r="AO6" s="186">
        <f t="shared" si="0"/>
        <v>0.39599000533839646</v>
      </c>
      <c r="AP6" s="186">
        <f t="shared" si="0"/>
        <v>0.51295584666099747</v>
      </c>
      <c r="AQ6" s="186">
        <f t="shared" si="0"/>
        <v>0.40426772581898296</v>
      </c>
      <c r="AR6" s="186">
        <f t="shared" si="0"/>
        <v>0.40426772581898296</v>
      </c>
      <c r="AS6" s="186">
        <f t="shared" si="0"/>
        <v>0</v>
      </c>
      <c r="AT6" s="186">
        <f t="shared" si="0"/>
        <v>0.29333758372758167</v>
      </c>
      <c r="AU6" s="186">
        <f t="shared" si="0"/>
        <v>1.4615471762972718E-2</v>
      </c>
      <c r="AV6" s="186">
        <f t="shared" ref="AS6:BA21" si="1">(U6-U$33)/U$34</f>
        <v>-0.16767738949489805</v>
      </c>
      <c r="AW6" s="186">
        <f t="shared" si="1"/>
        <v>-6.9222930500670993E-2</v>
      </c>
      <c r="AX6" s="186">
        <f t="shared" si="1"/>
        <v>-0.52908514804762974</v>
      </c>
      <c r="AY6" s="186">
        <f t="shared" si="1"/>
        <v>-0.31522741851018504</v>
      </c>
      <c r="AZ6" s="186">
        <f t="shared" si="1"/>
        <v>-0.14498449517614073</v>
      </c>
      <c r="BA6" s="186">
        <f t="shared" si="1"/>
        <v>-0.17403765383303799</v>
      </c>
    </row>
    <row r="7" spans="1:53">
      <c r="A7" s="168" t="s">
        <v>20</v>
      </c>
      <c r="B7" s="170"/>
      <c r="C7" s="183" t="s">
        <v>28</v>
      </c>
      <c r="D7" s="186">
        <v>1</v>
      </c>
      <c r="E7" s="186">
        <v>1</v>
      </c>
      <c r="F7" s="186">
        <v>1</v>
      </c>
      <c r="G7" s="186">
        <v>1</v>
      </c>
      <c r="H7" s="186">
        <v>1</v>
      </c>
      <c r="I7" s="186">
        <v>1.25</v>
      </c>
      <c r="J7" s="186">
        <v>1.25</v>
      </c>
      <c r="K7" s="186">
        <v>1.25</v>
      </c>
      <c r="L7" s="186">
        <v>1.25</v>
      </c>
      <c r="M7" s="186">
        <v>1.25</v>
      </c>
      <c r="N7" s="186">
        <v>1</v>
      </c>
      <c r="O7" s="186">
        <v>1</v>
      </c>
      <c r="P7" s="186">
        <v>1</v>
      </c>
      <c r="Q7" s="186">
        <v>1.25</v>
      </c>
      <c r="R7" s="186">
        <v>1.25</v>
      </c>
      <c r="S7" s="186">
        <v>1.25</v>
      </c>
      <c r="T7" s="186">
        <v>1</v>
      </c>
      <c r="U7" s="186">
        <v>1.25</v>
      </c>
      <c r="V7" s="186">
        <v>1.25</v>
      </c>
      <c r="W7" s="186">
        <v>1.5</v>
      </c>
      <c r="X7" s="186">
        <v>1</v>
      </c>
      <c r="Y7" s="186">
        <v>1</v>
      </c>
      <c r="Z7" s="186">
        <v>1</v>
      </c>
      <c r="AB7" s="171" t="s">
        <v>20</v>
      </c>
      <c r="AC7" s="173"/>
      <c r="AD7" s="183" t="s">
        <v>28</v>
      </c>
      <c r="AE7" s="186">
        <f t="shared" ref="AE7:AT32" si="2">(D7-D$33)/D$34</f>
        <v>-0.12397964476433281</v>
      </c>
      <c r="AF7" s="186">
        <f t="shared" si="0"/>
        <v>-0.37133263349025492</v>
      </c>
      <c r="AG7" s="186">
        <f t="shared" si="0"/>
        <v>-0.75397919941451963</v>
      </c>
      <c r="AH7" s="186">
        <f t="shared" si="0"/>
        <v>-0.88467371667364825</v>
      </c>
      <c r="AI7" s="186">
        <f t="shared" si="0"/>
        <v>-0.97836467133139726</v>
      </c>
      <c r="AJ7" s="186">
        <f t="shared" si="0"/>
        <v>-0.5735393346764045</v>
      </c>
      <c r="AK7" s="186">
        <f t="shared" si="0"/>
        <v>-0.43940870764826762</v>
      </c>
      <c r="AL7" s="186">
        <f t="shared" si="0"/>
        <v>-0.52310553817961725</v>
      </c>
      <c r="AM7" s="186">
        <f t="shared" si="0"/>
        <v>-0.73489203759217236</v>
      </c>
      <c r="AN7" s="186">
        <f t="shared" si="0"/>
        <v>-0.73314010971515153</v>
      </c>
      <c r="AO7" s="186">
        <f t="shared" si="0"/>
        <v>-0.89097751201139164</v>
      </c>
      <c r="AP7" s="186">
        <f t="shared" si="0"/>
        <v>-0.96891659924855034</v>
      </c>
      <c r="AQ7" s="186">
        <f t="shared" si="0"/>
        <v>-1.1529116625208036</v>
      </c>
      <c r="AR7" s="186">
        <f t="shared" si="0"/>
        <v>-0.76361681543585691</v>
      </c>
      <c r="AS7" s="186">
        <f t="shared" si="0"/>
        <v>-0.71066905451870144</v>
      </c>
      <c r="AT7" s="186">
        <f t="shared" si="0"/>
        <v>-0.54035870686659826</v>
      </c>
      <c r="AU7" s="186">
        <f t="shared" si="0"/>
        <v>-0.77462000343755055</v>
      </c>
      <c r="AV7" s="186">
        <f t="shared" si="1"/>
        <v>-0.5449515158584185</v>
      </c>
      <c r="AW7" s="186">
        <f t="shared" si="1"/>
        <v>-0.44302675520429452</v>
      </c>
      <c r="AX7" s="186">
        <f t="shared" si="1"/>
        <v>-0.52908514804762974</v>
      </c>
      <c r="AY7" s="186">
        <f t="shared" si="1"/>
        <v>-0.90220261159811554</v>
      </c>
      <c r="AZ7" s="186">
        <f t="shared" si="1"/>
        <v>-0.74722778283087876</v>
      </c>
      <c r="BA7" s="186">
        <f t="shared" si="1"/>
        <v>-0.72686314247915851</v>
      </c>
    </row>
    <row r="8" spans="1:53">
      <c r="A8" s="168" t="s">
        <v>4</v>
      </c>
      <c r="B8" s="170"/>
      <c r="C8" s="183" t="s">
        <v>28</v>
      </c>
      <c r="D8" s="186">
        <v>1</v>
      </c>
      <c r="E8" s="186">
        <v>1</v>
      </c>
      <c r="F8" s="186">
        <v>1.25</v>
      </c>
      <c r="G8" s="186">
        <v>1.25</v>
      </c>
      <c r="H8" s="186">
        <v>1.25</v>
      </c>
      <c r="I8" s="186">
        <v>1.25</v>
      </c>
      <c r="J8" s="186">
        <v>1.25</v>
      </c>
      <c r="K8" s="186">
        <v>1.25</v>
      </c>
      <c r="L8" s="186">
        <v>1.25</v>
      </c>
      <c r="M8" s="186">
        <v>1.25</v>
      </c>
      <c r="N8" s="186">
        <v>1</v>
      </c>
      <c r="O8" s="186">
        <v>1</v>
      </c>
      <c r="P8" s="186">
        <v>1.25</v>
      </c>
      <c r="Q8" s="186">
        <v>1</v>
      </c>
      <c r="R8" s="186">
        <v>1</v>
      </c>
      <c r="S8" s="186">
        <v>1</v>
      </c>
      <c r="T8" s="186">
        <v>0.75</v>
      </c>
      <c r="U8" s="186">
        <v>0.75</v>
      </c>
      <c r="V8" s="186">
        <v>0.75</v>
      </c>
      <c r="W8" s="186">
        <v>1</v>
      </c>
      <c r="X8" s="186">
        <v>0.75</v>
      </c>
      <c r="Y8" s="186">
        <v>0.75</v>
      </c>
      <c r="Z8" s="186">
        <v>0.75</v>
      </c>
      <c r="AB8" s="171" t="s">
        <v>4</v>
      </c>
      <c r="AC8" s="173"/>
      <c r="AD8" s="183" t="s">
        <v>28</v>
      </c>
      <c r="AE8" s="186">
        <f t="shared" si="2"/>
        <v>-0.12397964476433281</v>
      </c>
      <c r="AF8" s="186">
        <f t="shared" si="0"/>
        <v>-0.37133263349025492</v>
      </c>
      <c r="AG8" s="186">
        <f t="shared" si="0"/>
        <v>-0.14137109989022248</v>
      </c>
      <c r="AH8" s="186">
        <f t="shared" si="0"/>
        <v>-0.22748752714465223</v>
      </c>
      <c r="AI8" s="186">
        <f t="shared" si="0"/>
        <v>-0.37271035098338928</v>
      </c>
      <c r="AJ8" s="186">
        <f t="shared" si="0"/>
        <v>-0.5735393346764045</v>
      </c>
      <c r="AK8" s="186">
        <f t="shared" si="0"/>
        <v>-0.43940870764826762</v>
      </c>
      <c r="AL8" s="186">
        <f t="shared" si="0"/>
        <v>-0.52310553817961725</v>
      </c>
      <c r="AM8" s="186">
        <f t="shared" si="0"/>
        <v>-0.73489203759217236</v>
      </c>
      <c r="AN8" s="186">
        <f t="shared" si="0"/>
        <v>-0.73314010971515153</v>
      </c>
      <c r="AO8" s="186">
        <f t="shared" si="0"/>
        <v>-0.89097751201139164</v>
      </c>
      <c r="AP8" s="186">
        <f t="shared" si="0"/>
        <v>-0.96891659924855034</v>
      </c>
      <c r="AQ8" s="186">
        <f t="shared" si="0"/>
        <v>-0.76361681543585691</v>
      </c>
      <c r="AR8" s="186">
        <f t="shared" si="0"/>
        <v>-1.1529116625208036</v>
      </c>
      <c r="AS8" s="186">
        <f t="shared" si="0"/>
        <v>-1.0660035817780522</v>
      </c>
      <c r="AT8" s="186">
        <f t="shared" si="0"/>
        <v>-0.95720685216368828</v>
      </c>
      <c r="AU8" s="186">
        <f t="shared" si="0"/>
        <v>-1.1692377410378121</v>
      </c>
      <c r="AV8" s="186">
        <f t="shared" si="1"/>
        <v>-1.2994997685854595</v>
      </c>
      <c r="AW8" s="186">
        <f t="shared" si="1"/>
        <v>-1.1906344046115416</v>
      </c>
      <c r="AX8" s="186">
        <f t="shared" si="1"/>
        <v>-1.1639873257047855</v>
      </c>
      <c r="AY8" s="186">
        <f t="shared" si="1"/>
        <v>-1.1956902081420808</v>
      </c>
      <c r="AZ8" s="186">
        <f t="shared" si="1"/>
        <v>-1.0483494266582476</v>
      </c>
      <c r="BA8" s="186">
        <f t="shared" si="1"/>
        <v>-1.0032758868022189</v>
      </c>
    </row>
    <row r="9" spans="1:53">
      <c r="A9" s="168" t="s">
        <v>29</v>
      </c>
      <c r="B9" s="170"/>
      <c r="C9" s="183" t="s">
        <v>28</v>
      </c>
      <c r="D9" s="186">
        <v>0.75</v>
      </c>
      <c r="E9" s="186">
        <v>0.75</v>
      </c>
      <c r="F9" s="186">
        <v>1.25</v>
      </c>
      <c r="G9" s="186">
        <v>1.5</v>
      </c>
      <c r="H9" s="186">
        <v>1.5</v>
      </c>
      <c r="I9" s="186">
        <v>1.5</v>
      </c>
      <c r="J9" s="186">
        <v>1.25</v>
      </c>
      <c r="K9" s="186">
        <v>1.25</v>
      </c>
      <c r="L9" s="186">
        <v>1.25</v>
      </c>
      <c r="M9" s="186">
        <v>1.25</v>
      </c>
      <c r="N9" s="186">
        <v>1.25</v>
      </c>
      <c r="O9" s="186">
        <v>1.25</v>
      </c>
      <c r="P9" s="186">
        <v>1.25</v>
      </c>
      <c r="Q9" s="186">
        <v>1.25</v>
      </c>
      <c r="R9" s="186">
        <v>1.25</v>
      </c>
      <c r="S9" s="186">
        <v>1</v>
      </c>
      <c r="T9" s="186">
        <v>1</v>
      </c>
      <c r="U9" s="186">
        <v>2</v>
      </c>
      <c r="V9" s="186">
        <v>2.25</v>
      </c>
      <c r="W9" s="186">
        <v>2.5</v>
      </c>
      <c r="X9" s="186">
        <v>2.5</v>
      </c>
      <c r="Y9" s="186">
        <v>2.5</v>
      </c>
      <c r="Z9" s="186">
        <v>2.5</v>
      </c>
      <c r="AB9" s="171" t="s">
        <v>29</v>
      </c>
      <c r="AC9" s="173"/>
      <c r="AD9" s="183" t="s">
        <v>28</v>
      </c>
      <c r="AE9" s="186">
        <f t="shared" si="2"/>
        <v>-0.66122477207644148</v>
      </c>
      <c r="AF9" s="186">
        <f t="shared" si="0"/>
        <v>-1.0149758648733638</v>
      </c>
      <c r="AG9" s="186">
        <f t="shared" si="0"/>
        <v>-0.14137109989022248</v>
      </c>
      <c r="AH9" s="186">
        <f t="shared" si="0"/>
        <v>0.42969866238434373</v>
      </c>
      <c r="AI9" s="186">
        <f t="shared" si="0"/>
        <v>0.2329439693646187</v>
      </c>
      <c r="AJ9" s="186">
        <f t="shared" si="0"/>
        <v>0</v>
      </c>
      <c r="AK9" s="186">
        <f t="shared" si="0"/>
        <v>-0.43940870764826762</v>
      </c>
      <c r="AL9" s="186">
        <f t="shared" si="0"/>
        <v>-0.52310553817961725</v>
      </c>
      <c r="AM9" s="186">
        <f t="shared" si="0"/>
        <v>-0.73489203759217236</v>
      </c>
      <c r="AN9" s="186">
        <f t="shared" si="0"/>
        <v>-0.73314010971515153</v>
      </c>
      <c r="AO9" s="186">
        <f t="shared" si="0"/>
        <v>-0.46198833956146229</v>
      </c>
      <c r="AP9" s="186">
        <f t="shared" si="0"/>
        <v>-0.59844848777116333</v>
      </c>
      <c r="AQ9" s="186">
        <f t="shared" si="0"/>
        <v>-0.76361681543585691</v>
      </c>
      <c r="AR9" s="186">
        <f t="shared" si="0"/>
        <v>-0.76361681543585691</v>
      </c>
      <c r="AS9" s="186">
        <f t="shared" si="0"/>
        <v>-0.71066905451870144</v>
      </c>
      <c r="AT9" s="186">
        <f t="shared" si="0"/>
        <v>-0.95720685216368828</v>
      </c>
      <c r="AU9" s="186">
        <f t="shared" si="0"/>
        <v>-0.77462000343755055</v>
      </c>
      <c r="AV9" s="186">
        <f t="shared" si="1"/>
        <v>0.58687086323214288</v>
      </c>
      <c r="AW9" s="186">
        <f t="shared" si="1"/>
        <v>1.0521885436101996</v>
      </c>
      <c r="AX9" s="186">
        <f t="shared" si="1"/>
        <v>0.7407192072666815</v>
      </c>
      <c r="AY9" s="186">
        <f t="shared" si="1"/>
        <v>0.85872296766567602</v>
      </c>
      <c r="AZ9" s="186">
        <f t="shared" si="1"/>
        <v>1.0595020801333352</v>
      </c>
      <c r="BA9" s="186">
        <f t="shared" si="1"/>
        <v>0.93161332345920311</v>
      </c>
    </row>
    <row r="10" spans="1:53" ht="27.6">
      <c r="A10" s="168" t="s">
        <v>6</v>
      </c>
      <c r="B10" s="170"/>
      <c r="C10" s="183" t="s">
        <v>28</v>
      </c>
      <c r="D10" s="186">
        <v>1.75</v>
      </c>
      <c r="E10" s="186">
        <v>1.75</v>
      </c>
      <c r="F10" s="186">
        <v>1.75</v>
      </c>
      <c r="G10" s="186">
        <v>1.75</v>
      </c>
      <c r="H10" s="186">
        <v>1.75</v>
      </c>
      <c r="I10" s="186">
        <v>1.75</v>
      </c>
      <c r="J10" s="186">
        <v>1.75</v>
      </c>
      <c r="K10" s="186">
        <v>1.5</v>
      </c>
      <c r="L10" s="186">
        <v>1.5</v>
      </c>
      <c r="M10" s="186">
        <v>1.5</v>
      </c>
      <c r="N10" s="186">
        <v>2</v>
      </c>
      <c r="O10" s="186">
        <v>2</v>
      </c>
      <c r="P10" s="186">
        <v>2</v>
      </c>
      <c r="Q10" s="186">
        <v>2</v>
      </c>
      <c r="R10" s="186">
        <v>2.25</v>
      </c>
      <c r="S10" s="186">
        <v>2</v>
      </c>
      <c r="T10" s="186">
        <v>2</v>
      </c>
      <c r="U10" s="186">
        <v>2</v>
      </c>
      <c r="V10" s="186">
        <v>1.75</v>
      </c>
      <c r="W10" s="186">
        <v>2</v>
      </c>
      <c r="X10" s="186">
        <v>2</v>
      </c>
      <c r="Y10" s="186">
        <v>1.75</v>
      </c>
      <c r="Z10" s="186">
        <v>1.75</v>
      </c>
      <c r="AB10" s="171" t="s">
        <v>6</v>
      </c>
      <c r="AC10" s="173"/>
      <c r="AD10" s="183" t="s">
        <v>28</v>
      </c>
      <c r="AE10" s="186">
        <f t="shared" si="2"/>
        <v>1.4877557371719932</v>
      </c>
      <c r="AF10" s="186">
        <f t="shared" si="0"/>
        <v>1.5595970606590717</v>
      </c>
      <c r="AG10" s="186">
        <f t="shared" si="0"/>
        <v>1.0838450991583719</v>
      </c>
      <c r="AH10" s="186">
        <f t="shared" si="0"/>
        <v>1.0868848519133396</v>
      </c>
      <c r="AI10" s="186">
        <f t="shared" si="0"/>
        <v>0.83859828971262673</v>
      </c>
      <c r="AJ10" s="186">
        <f t="shared" si="0"/>
        <v>0.5735393346764045</v>
      </c>
      <c r="AK10" s="186">
        <f t="shared" si="0"/>
        <v>0.70305393223722823</v>
      </c>
      <c r="AL10" s="186">
        <f t="shared" si="0"/>
        <v>4.3592128181634604E-2</v>
      </c>
      <c r="AM10" s="186">
        <f t="shared" si="0"/>
        <v>-0.18897223823798706</v>
      </c>
      <c r="AN10" s="186">
        <f t="shared" si="0"/>
        <v>-0.1725035552270944</v>
      </c>
      <c r="AO10" s="186">
        <f t="shared" si="0"/>
        <v>0.82497917778832586</v>
      </c>
      <c r="AP10" s="186">
        <f t="shared" si="0"/>
        <v>0.51295584666099747</v>
      </c>
      <c r="AQ10" s="186">
        <f t="shared" si="0"/>
        <v>0.40426772581898296</v>
      </c>
      <c r="AR10" s="186">
        <f t="shared" si="0"/>
        <v>0.40426772581898296</v>
      </c>
      <c r="AS10" s="186">
        <f t="shared" si="0"/>
        <v>0.71066905451870144</v>
      </c>
      <c r="AT10" s="186">
        <f t="shared" si="0"/>
        <v>0.71018572902467159</v>
      </c>
      <c r="AU10" s="186">
        <f t="shared" si="0"/>
        <v>0.8038509469634959</v>
      </c>
      <c r="AV10" s="186">
        <f t="shared" si="1"/>
        <v>0.58687086323214288</v>
      </c>
      <c r="AW10" s="186">
        <f t="shared" si="1"/>
        <v>0.30458089420295253</v>
      </c>
      <c r="AX10" s="186">
        <f t="shared" si="1"/>
        <v>0.10581702960952584</v>
      </c>
      <c r="AY10" s="186">
        <f t="shared" si="1"/>
        <v>0.27174777457774552</v>
      </c>
      <c r="AZ10" s="186">
        <f t="shared" si="1"/>
        <v>0.15613714865122827</v>
      </c>
      <c r="BA10" s="186">
        <f t="shared" si="1"/>
        <v>0.10237509049002229</v>
      </c>
    </row>
    <row r="11" spans="1:53">
      <c r="A11" s="168" t="s">
        <v>7</v>
      </c>
      <c r="B11" s="170"/>
      <c r="C11" s="183" t="s">
        <v>28</v>
      </c>
      <c r="D11" s="186">
        <v>0.5</v>
      </c>
      <c r="E11" s="186">
        <v>0.5</v>
      </c>
      <c r="F11" s="186">
        <v>0.75</v>
      </c>
      <c r="G11" s="186">
        <v>1</v>
      </c>
      <c r="H11" s="186">
        <v>1</v>
      </c>
      <c r="I11" s="186">
        <v>1</v>
      </c>
      <c r="J11" s="186">
        <v>1</v>
      </c>
      <c r="K11" s="186">
        <v>1</v>
      </c>
      <c r="L11" s="186">
        <v>1</v>
      </c>
      <c r="M11" s="186">
        <v>1.5</v>
      </c>
      <c r="N11" s="186">
        <v>2.5</v>
      </c>
      <c r="O11" s="186">
        <v>2.5</v>
      </c>
      <c r="P11" s="186">
        <v>2.75</v>
      </c>
      <c r="Q11" s="186">
        <v>2.75</v>
      </c>
      <c r="R11" s="186">
        <v>2.75</v>
      </c>
      <c r="S11" s="186">
        <v>2.5</v>
      </c>
      <c r="T11" s="186">
        <v>2.5</v>
      </c>
      <c r="U11" s="186">
        <v>2.5</v>
      </c>
      <c r="V11" s="186">
        <v>2.5</v>
      </c>
      <c r="W11" s="186">
        <v>4</v>
      </c>
      <c r="X11" s="186">
        <v>4</v>
      </c>
      <c r="Y11" s="186">
        <v>3.75</v>
      </c>
      <c r="Z11" s="186">
        <v>3.75</v>
      </c>
      <c r="AB11" s="171" t="s">
        <v>7</v>
      </c>
      <c r="AC11" s="173"/>
      <c r="AD11" s="183" t="s">
        <v>28</v>
      </c>
      <c r="AE11" s="186">
        <f t="shared" si="2"/>
        <v>-1.1984698993885501</v>
      </c>
      <c r="AF11" s="186">
        <f t="shared" si="0"/>
        <v>-1.6586190962564726</v>
      </c>
      <c r="AG11" s="186">
        <f t="shared" si="0"/>
        <v>-1.3665872989388168</v>
      </c>
      <c r="AH11" s="186">
        <f t="shared" si="0"/>
        <v>-0.88467371667364825</v>
      </c>
      <c r="AI11" s="186">
        <f t="shared" si="0"/>
        <v>-0.97836467133139726</v>
      </c>
      <c r="AJ11" s="186">
        <f t="shared" si="0"/>
        <v>-1.147078669352809</v>
      </c>
      <c r="AK11" s="186">
        <f t="shared" si="0"/>
        <v>-1.0106400275910155</v>
      </c>
      <c r="AL11" s="186">
        <f t="shared" si="0"/>
        <v>-1.089803204540869</v>
      </c>
      <c r="AM11" s="186">
        <f t="shared" si="0"/>
        <v>-1.2808118369463577</v>
      </c>
      <c r="AN11" s="186">
        <f t="shared" si="0"/>
        <v>-0.1725035552270944</v>
      </c>
      <c r="AO11" s="186">
        <f t="shared" si="0"/>
        <v>1.6829575226881845</v>
      </c>
      <c r="AP11" s="186">
        <f t="shared" si="0"/>
        <v>1.2538920696157714</v>
      </c>
      <c r="AQ11" s="186">
        <f t="shared" si="0"/>
        <v>1.5721522670738228</v>
      </c>
      <c r="AR11" s="186">
        <f t="shared" si="0"/>
        <v>1.5721522670738228</v>
      </c>
      <c r="AS11" s="186">
        <f t="shared" si="0"/>
        <v>1.4213381090374029</v>
      </c>
      <c r="AT11" s="186">
        <f t="shared" si="0"/>
        <v>1.5438820196188516</v>
      </c>
      <c r="AU11" s="186">
        <f t="shared" si="0"/>
        <v>1.5930864221640193</v>
      </c>
      <c r="AV11" s="186">
        <f t="shared" si="1"/>
        <v>1.3414191159591837</v>
      </c>
      <c r="AW11" s="186">
        <f t="shared" si="1"/>
        <v>1.4259923683138231</v>
      </c>
      <c r="AX11" s="186">
        <f t="shared" si="1"/>
        <v>2.645425740238148</v>
      </c>
      <c r="AY11" s="186">
        <f t="shared" si="1"/>
        <v>2.6196485469294677</v>
      </c>
      <c r="AZ11" s="186">
        <f t="shared" si="1"/>
        <v>2.5651102992701804</v>
      </c>
      <c r="BA11" s="186">
        <f t="shared" si="1"/>
        <v>2.3136770450745043</v>
      </c>
    </row>
    <row r="12" spans="1:53">
      <c r="A12" s="168" t="s">
        <v>25</v>
      </c>
      <c r="B12" s="170"/>
      <c r="C12" s="183" t="s">
        <v>28</v>
      </c>
      <c r="D12" s="186">
        <v>1.25</v>
      </c>
      <c r="E12" s="186">
        <v>1.5</v>
      </c>
      <c r="F12" s="186">
        <v>1.5</v>
      </c>
      <c r="G12" s="186">
        <v>1.5</v>
      </c>
      <c r="H12" s="186">
        <v>1.25</v>
      </c>
      <c r="I12" s="186">
        <v>1.25</v>
      </c>
      <c r="J12" s="186">
        <v>1.25</v>
      </c>
      <c r="K12" s="186">
        <v>1.25</v>
      </c>
      <c r="L12" s="186">
        <v>1.25</v>
      </c>
      <c r="M12" s="186">
        <v>1.25</v>
      </c>
      <c r="N12" s="186">
        <v>1</v>
      </c>
      <c r="O12" s="186">
        <v>1</v>
      </c>
      <c r="P12" s="186">
        <v>1</v>
      </c>
      <c r="Q12" s="186">
        <v>1</v>
      </c>
      <c r="R12" s="186">
        <v>1</v>
      </c>
      <c r="S12" s="186">
        <v>1</v>
      </c>
      <c r="T12" s="186">
        <v>0.75</v>
      </c>
      <c r="U12" s="186">
        <v>0.75</v>
      </c>
      <c r="V12" s="186">
        <v>0.75</v>
      </c>
      <c r="W12" s="186">
        <v>1</v>
      </c>
      <c r="X12" s="186">
        <v>0.75</v>
      </c>
      <c r="Y12" s="186">
        <v>0.75</v>
      </c>
      <c r="Z12" s="186">
        <v>0.75</v>
      </c>
      <c r="AB12" s="171" t="s">
        <v>25</v>
      </c>
      <c r="AC12" s="173"/>
      <c r="AD12" s="183" t="s">
        <v>28</v>
      </c>
      <c r="AE12" s="186">
        <f t="shared" si="2"/>
        <v>0.41326548254777584</v>
      </c>
      <c r="AF12" s="186">
        <f t="shared" si="0"/>
        <v>0.91595382927596281</v>
      </c>
      <c r="AG12" s="186">
        <f t="shared" si="0"/>
        <v>0.47123699963407473</v>
      </c>
      <c r="AH12" s="186">
        <f t="shared" si="0"/>
        <v>0.42969866238434373</v>
      </c>
      <c r="AI12" s="186">
        <f t="shared" si="0"/>
        <v>-0.37271035098338928</v>
      </c>
      <c r="AJ12" s="186">
        <f t="shared" si="0"/>
        <v>-0.5735393346764045</v>
      </c>
      <c r="AK12" s="186">
        <f t="shared" si="0"/>
        <v>-0.43940870764826762</v>
      </c>
      <c r="AL12" s="186">
        <f t="shared" si="0"/>
        <v>-0.52310553817961725</v>
      </c>
      <c r="AM12" s="186">
        <f t="shared" si="0"/>
        <v>-0.73489203759217236</v>
      </c>
      <c r="AN12" s="186">
        <f t="shared" si="0"/>
        <v>-0.73314010971515153</v>
      </c>
      <c r="AO12" s="186">
        <f t="shared" si="0"/>
        <v>-0.89097751201139164</v>
      </c>
      <c r="AP12" s="186">
        <f t="shared" si="0"/>
        <v>-0.96891659924855034</v>
      </c>
      <c r="AQ12" s="186">
        <f t="shared" si="0"/>
        <v>-1.1529116625208036</v>
      </c>
      <c r="AR12" s="186">
        <f t="shared" si="0"/>
        <v>-1.1529116625208036</v>
      </c>
      <c r="AS12" s="186">
        <f t="shared" si="0"/>
        <v>-1.0660035817780522</v>
      </c>
      <c r="AT12" s="186">
        <f t="shared" si="0"/>
        <v>-0.95720685216368828</v>
      </c>
      <c r="AU12" s="186">
        <f t="shared" si="0"/>
        <v>-1.1692377410378121</v>
      </c>
      <c r="AV12" s="186">
        <f t="shared" si="1"/>
        <v>-1.2994997685854595</v>
      </c>
      <c r="AW12" s="186">
        <f t="shared" si="1"/>
        <v>-1.1906344046115416</v>
      </c>
      <c r="AX12" s="186">
        <f t="shared" si="1"/>
        <v>-1.1639873257047855</v>
      </c>
      <c r="AY12" s="186">
        <f t="shared" si="1"/>
        <v>-1.1956902081420808</v>
      </c>
      <c r="AZ12" s="186">
        <f t="shared" si="1"/>
        <v>-1.0483494266582476</v>
      </c>
      <c r="BA12" s="186">
        <f t="shared" si="1"/>
        <v>-1.0032758868022189</v>
      </c>
    </row>
    <row r="13" spans="1:53">
      <c r="A13" s="168" t="s">
        <v>11</v>
      </c>
      <c r="B13" s="170"/>
      <c r="C13" s="183" t="s">
        <v>28</v>
      </c>
      <c r="D13" s="186">
        <v>1.25</v>
      </c>
      <c r="E13" s="186">
        <v>1.25</v>
      </c>
      <c r="F13" s="186">
        <v>1.25</v>
      </c>
      <c r="G13" s="186">
        <v>1.25</v>
      </c>
      <c r="H13" s="186">
        <v>1.5</v>
      </c>
      <c r="I13" s="186">
        <v>1.5</v>
      </c>
      <c r="J13" s="186">
        <v>1.5</v>
      </c>
      <c r="K13" s="186">
        <v>1.5</v>
      </c>
      <c r="L13" s="186">
        <v>1.5</v>
      </c>
      <c r="M13" s="186">
        <v>2</v>
      </c>
      <c r="N13" s="186">
        <v>1.75</v>
      </c>
      <c r="O13" s="186">
        <v>1.75</v>
      </c>
      <c r="P13" s="186">
        <v>1.75</v>
      </c>
      <c r="Q13" s="186">
        <v>1.75</v>
      </c>
      <c r="R13" s="186">
        <v>1.75</v>
      </c>
      <c r="S13" s="186">
        <v>1.5</v>
      </c>
      <c r="T13" s="186">
        <v>1.5</v>
      </c>
      <c r="U13" s="186">
        <v>1.5</v>
      </c>
      <c r="V13" s="186">
        <v>1.5</v>
      </c>
      <c r="W13" s="186">
        <v>2.5</v>
      </c>
      <c r="X13" s="186">
        <v>2.25</v>
      </c>
      <c r="Y13" s="186">
        <v>2</v>
      </c>
      <c r="Z13" s="186">
        <v>2</v>
      </c>
      <c r="AB13" s="171" t="s">
        <v>11</v>
      </c>
      <c r="AC13" s="173"/>
      <c r="AD13" s="183" t="s">
        <v>28</v>
      </c>
      <c r="AE13" s="186">
        <f t="shared" si="2"/>
        <v>0.41326548254777584</v>
      </c>
      <c r="AF13" s="186">
        <f t="shared" si="0"/>
        <v>0.27231059789285395</v>
      </c>
      <c r="AG13" s="186">
        <f t="shared" si="0"/>
        <v>-0.14137109989022248</v>
      </c>
      <c r="AH13" s="186">
        <f t="shared" si="0"/>
        <v>-0.22748752714465223</v>
      </c>
      <c r="AI13" s="186">
        <f t="shared" si="0"/>
        <v>0.2329439693646187</v>
      </c>
      <c r="AJ13" s="186">
        <f t="shared" si="0"/>
        <v>0</v>
      </c>
      <c r="AK13" s="186">
        <f t="shared" si="0"/>
        <v>0.13182261229448033</v>
      </c>
      <c r="AL13" s="186">
        <f t="shared" si="0"/>
        <v>4.3592128181634604E-2</v>
      </c>
      <c r="AM13" s="186">
        <f t="shared" si="0"/>
        <v>-0.18897223823798706</v>
      </c>
      <c r="AN13" s="186">
        <f t="shared" si="0"/>
        <v>0.94876955374901983</v>
      </c>
      <c r="AO13" s="186">
        <f t="shared" si="0"/>
        <v>0.39599000533839646</v>
      </c>
      <c r="AP13" s="186">
        <f t="shared" si="0"/>
        <v>0.14248773518361052</v>
      </c>
      <c r="AQ13" s="186">
        <f t="shared" si="0"/>
        <v>1.4972878734036354E-2</v>
      </c>
      <c r="AR13" s="186">
        <f t="shared" si="0"/>
        <v>1.4972878734036354E-2</v>
      </c>
      <c r="AS13" s="186">
        <f t="shared" si="0"/>
        <v>0</v>
      </c>
      <c r="AT13" s="186">
        <f t="shared" si="0"/>
        <v>-0.12351056156950832</v>
      </c>
      <c r="AU13" s="186">
        <f t="shared" si="0"/>
        <v>1.4615471762972718E-2</v>
      </c>
      <c r="AV13" s="186">
        <f t="shared" si="1"/>
        <v>-0.16767738949489805</v>
      </c>
      <c r="AW13" s="186">
        <f t="shared" si="1"/>
        <v>-6.9222930500670993E-2</v>
      </c>
      <c r="AX13" s="186">
        <f t="shared" si="1"/>
        <v>0.7407192072666815</v>
      </c>
      <c r="AY13" s="186">
        <f t="shared" si="1"/>
        <v>0.56523537112171085</v>
      </c>
      <c r="AZ13" s="186">
        <f t="shared" si="1"/>
        <v>0.45725879247859724</v>
      </c>
      <c r="BA13" s="186">
        <f t="shared" si="1"/>
        <v>0.37878783481308254</v>
      </c>
    </row>
    <row r="14" spans="1:53">
      <c r="A14" s="187" t="s">
        <v>8</v>
      </c>
      <c r="B14" s="188"/>
      <c r="C14" s="183" t="s">
        <v>28</v>
      </c>
      <c r="D14" s="186">
        <v>1.25</v>
      </c>
      <c r="E14" s="186">
        <v>1.25</v>
      </c>
      <c r="F14" s="186">
        <v>1.25</v>
      </c>
      <c r="G14" s="186">
        <v>1.25</v>
      </c>
      <c r="H14" s="186">
        <v>1.5</v>
      </c>
      <c r="I14" s="186">
        <v>1.5</v>
      </c>
      <c r="J14" s="186">
        <v>1.25</v>
      </c>
      <c r="K14" s="186">
        <v>1.25</v>
      </c>
      <c r="L14" s="186">
        <v>1.5</v>
      </c>
      <c r="M14" s="186">
        <v>1.5</v>
      </c>
      <c r="N14" s="186">
        <v>1.25</v>
      </c>
      <c r="O14" s="186">
        <v>1.25</v>
      </c>
      <c r="P14" s="186">
        <v>1.5</v>
      </c>
      <c r="Q14" s="186">
        <v>1.5</v>
      </c>
      <c r="R14" s="186">
        <v>1.25</v>
      </c>
      <c r="S14" s="186">
        <v>1.25</v>
      </c>
      <c r="T14" s="186">
        <v>1</v>
      </c>
      <c r="U14" s="186">
        <v>1</v>
      </c>
      <c r="V14" s="186">
        <v>1</v>
      </c>
      <c r="W14" s="186">
        <v>1.25</v>
      </c>
      <c r="X14" s="186">
        <v>1</v>
      </c>
      <c r="Y14" s="186">
        <v>0.75</v>
      </c>
      <c r="Z14" s="186">
        <v>0.75</v>
      </c>
      <c r="AB14" s="189" t="s">
        <v>8</v>
      </c>
      <c r="AC14" s="190"/>
      <c r="AD14" s="183" t="s">
        <v>28</v>
      </c>
      <c r="AE14" s="186">
        <f t="shared" si="2"/>
        <v>0.41326548254777584</v>
      </c>
      <c r="AF14" s="186">
        <f t="shared" si="0"/>
        <v>0.27231059789285395</v>
      </c>
      <c r="AG14" s="186">
        <f t="shared" si="0"/>
        <v>-0.14137109989022248</v>
      </c>
      <c r="AH14" s="186">
        <f t="shared" si="0"/>
        <v>-0.22748752714465223</v>
      </c>
      <c r="AI14" s="186">
        <f t="shared" si="0"/>
        <v>0.2329439693646187</v>
      </c>
      <c r="AJ14" s="186">
        <f t="shared" si="0"/>
        <v>0</v>
      </c>
      <c r="AK14" s="186">
        <f t="shared" si="0"/>
        <v>-0.43940870764826762</v>
      </c>
      <c r="AL14" s="186">
        <f t="shared" si="0"/>
        <v>-0.52310553817961725</v>
      </c>
      <c r="AM14" s="186">
        <f t="shared" si="0"/>
        <v>-0.18897223823798706</v>
      </c>
      <c r="AN14" s="186">
        <f t="shared" si="0"/>
        <v>-0.1725035552270944</v>
      </c>
      <c r="AO14" s="186">
        <f t="shared" si="0"/>
        <v>-0.46198833956146229</v>
      </c>
      <c r="AP14" s="186">
        <f t="shared" si="0"/>
        <v>-0.59844848777116333</v>
      </c>
      <c r="AQ14" s="186">
        <f t="shared" si="0"/>
        <v>-0.37432196835091025</v>
      </c>
      <c r="AR14" s="186">
        <f t="shared" si="0"/>
        <v>-0.37432196835091025</v>
      </c>
      <c r="AS14" s="186">
        <f t="shared" si="0"/>
        <v>-0.71066905451870144</v>
      </c>
      <c r="AT14" s="186">
        <f t="shared" si="0"/>
        <v>-0.54035870686659826</v>
      </c>
      <c r="AU14" s="186">
        <f t="shared" si="0"/>
        <v>-0.77462000343755055</v>
      </c>
      <c r="AV14" s="186">
        <f t="shared" si="1"/>
        <v>-0.92222564222193892</v>
      </c>
      <c r="AW14" s="186">
        <f t="shared" si="1"/>
        <v>-0.81683057990791808</v>
      </c>
      <c r="AX14" s="186">
        <f t="shared" si="1"/>
        <v>-0.8465362368762076</v>
      </c>
      <c r="AY14" s="186">
        <f t="shared" si="1"/>
        <v>-0.90220261159811554</v>
      </c>
      <c r="AZ14" s="186">
        <f t="shared" si="1"/>
        <v>-1.0483494266582476</v>
      </c>
      <c r="BA14" s="186">
        <f t="shared" si="1"/>
        <v>-1.0032758868022189</v>
      </c>
    </row>
    <row r="15" spans="1:53">
      <c r="A15" s="168" t="s">
        <v>30</v>
      </c>
      <c r="B15" s="170"/>
      <c r="C15" s="183" t="s">
        <v>28</v>
      </c>
      <c r="D15" s="186">
        <v>0.5</v>
      </c>
      <c r="E15" s="186">
        <v>1</v>
      </c>
      <c r="F15" s="186">
        <v>1.25</v>
      </c>
      <c r="G15" s="186">
        <v>1.25</v>
      </c>
      <c r="H15" s="186">
        <v>1.5</v>
      </c>
      <c r="I15" s="186">
        <v>1.5</v>
      </c>
      <c r="J15" s="186">
        <v>1.25</v>
      </c>
      <c r="K15" s="186">
        <v>1.25</v>
      </c>
      <c r="L15" s="186">
        <v>1.25</v>
      </c>
      <c r="M15" s="186">
        <v>1.25</v>
      </c>
      <c r="N15" s="186">
        <v>1</v>
      </c>
      <c r="O15" s="186">
        <v>1</v>
      </c>
      <c r="P15" s="186">
        <v>1</v>
      </c>
      <c r="Q15" s="186">
        <v>1</v>
      </c>
      <c r="R15" s="186">
        <v>0.75</v>
      </c>
      <c r="S15" s="186">
        <v>0.75</v>
      </c>
      <c r="T15" s="186">
        <v>0.75</v>
      </c>
      <c r="U15" s="186">
        <v>0.75</v>
      </c>
      <c r="V15" s="186">
        <v>0.5</v>
      </c>
      <c r="W15" s="186">
        <v>0.75</v>
      </c>
      <c r="X15" s="186">
        <v>0.75</v>
      </c>
      <c r="Y15" s="186">
        <v>0.75</v>
      </c>
      <c r="Z15" s="186">
        <v>0.75</v>
      </c>
      <c r="AB15" s="171" t="s">
        <v>30</v>
      </c>
      <c r="AC15" s="173"/>
      <c r="AD15" s="183" t="s">
        <v>28</v>
      </c>
      <c r="AE15" s="186">
        <f t="shared" si="2"/>
        <v>-1.1984698993885501</v>
      </c>
      <c r="AF15" s="186">
        <f t="shared" si="0"/>
        <v>-0.37133263349025492</v>
      </c>
      <c r="AG15" s="186">
        <f t="shared" si="0"/>
        <v>-0.14137109989022248</v>
      </c>
      <c r="AH15" s="186">
        <f t="shared" si="0"/>
        <v>-0.22748752714465223</v>
      </c>
      <c r="AI15" s="186">
        <f t="shared" si="0"/>
        <v>0.2329439693646187</v>
      </c>
      <c r="AJ15" s="186">
        <f t="shared" si="0"/>
        <v>0</v>
      </c>
      <c r="AK15" s="186">
        <f t="shared" si="0"/>
        <v>-0.43940870764826762</v>
      </c>
      <c r="AL15" s="186">
        <f t="shared" si="0"/>
        <v>-0.52310553817961725</v>
      </c>
      <c r="AM15" s="186">
        <f t="shared" si="0"/>
        <v>-0.73489203759217236</v>
      </c>
      <c r="AN15" s="186">
        <f t="shared" si="0"/>
        <v>-0.73314010971515153</v>
      </c>
      <c r="AO15" s="186">
        <f t="shared" si="0"/>
        <v>-0.89097751201139164</v>
      </c>
      <c r="AP15" s="186">
        <f t="shared" si="0"/>
        <v>-0.96891659924855034</v>
      </c>
      <c r="AQ15" s="186">
        <f t="shared" si="0"/>
        <v>-1.1529116625208036</v>
      </c>
      <c r="AR15" s="186">
        <f t="shared" si="0"/>
        <v>-1.1529116625208036</v>
      </c>
      <c r="AS15" s="186">
        <f t="shared" si="0"/>
        <v>-1.4213381090374029</v>
      </c>
      <c r="AT15" s="186">
        <f t="shared" si="0"/>
        <v>-1.3740549974607783</v>
      </c>
      <c r="AU15" s="186">
        <f t="shared" si="0"/>
        <v>-1.1692377410378121</v>
      </c>
      <c r="AV15" s="186">
        <f t="shared" si="1"/>
        <v>-1.2994997685854595</v>
      </c>
      <c r="AW15" s="186">
        <f t="shared" si="1"/>
        <v>-1.5644382293151651</v>
      </c>
      <c r="AX15" s="186">
        <f t="shared" si="1"/>
        <v>-1.4814384145333632</v>
      </c>
      <c r="AY15" s="186">
        <f t="shared" si="1"/>
        <v>-1.1956902081420808</v>
      </c>
      <c r="AZ15" s="186">
        <f t="shared" si="1"/>
        <v>-1.0483494266582476</v>
      </c>
      <c r="BA15" s="186">
        <f t="shared" si="1"/>
        <v>-1.0032758868022189</v>
      </c>
    </row>
    <row r="16" spans="1:53">
      <c r="A16" s="168" t="s">
        <v>17</v>
      </c>
      <c r="B16" s="170"/>
      <c r="C16" s="183" t="s">
        <v>28</v>
      </c>
      <c r="D16" s="186">
        <v>0.25</v>
      </c>
      <c r="E16" s="186">
        <v>1</v>
      </c>
      <c r="F16" s="186">
        <v>1.25</v>
      </c>
      <c r="G16" s="186">
        <v>1.25</v>
      </c>
      <c r="H16" s="186">
        <v>1.25</v>
      </c>
      <c r="I16" s="186">
        <v>1.25</v>
      </c>
      <c r="J16" s="186">
        <v>1.25</v>
      </c>
      <c r="K16" s="186">
        <v>1.25</v>
      </c>
      <c r="L16" s="186">
        <v>1.5</v>
      </c>
      <c r="M16" s="186">
        <v>1.25</v>
      </c>
      <c r="N16" s="186">
        <v>1</v>
      </c>
      <c r="O16" s="186">
        <v>1</v>
      </c>
      <c r="P16" s="186">
        <v>1.25</v>
      </c>
      <c r="Q16" s="186">
        <v>1.25</v>
      </c>
      <c r="R16" s="186">
        <v>1.5</v>
      </c>
      <c r="S16" s="186">
        <v>1.5</v>
      </c>
      <c r="T16" s="186">
        <v>1.25</v>
      </c>
      <c r="U16" s="186">
        <v>1.5</v>
      </c>
      <c r="V16" s="186">
        <v>2.75</v>
      </c>
      <c r="W16" s="186">
        <v>3</v>
      </c>
      <c r="X16" s="186">
        <v>2.75</v>
      </c>
      <c r="Y16" s="186">
        <v>2.75</v>
      </c>
      <c r="Z16" s="186">
        <v>2.75</v>
      </c>
      <c r="AB16" s="171" t="s">
        <v>17</v>
      </c>
      <c r="AC16" s="173"/>
      <c r="AD16" s="183" t="s">
        <v>28</v>
      </c>
      <c r="AE16" s="186">
        <f t="shared" si="2"/>
        <v>-1.7357150267006587</v>
      </c>
      <c r="AF16" s="186">
        <f t="shared" si="0"/>
        <v>-0.37133263349025492</v>
      </c>
      <c r="AG16" s="186">
        <f t="shared" si="0"/>
        <v>-0.14137109989022248</v>
      </c>
      <c r="AH16" s="186">
        <f t="shared" si="0"/>
        <v>-0.22748752714465223</v>
      </c>
      <c r="AI16" s="186">
        <f t="shared" si="0"/>
        <v>-0.37271035098338928</v>
      </c>
      <c r="AJ16" s="186">
        <f t="shared" si="0"/>
        <v>-0.5735393346764045</v>
      </c>
      <c r="AK16" s="186">
        <f t="shared" si="0"/>
        <v>-0.43940870764826762</v>
      </c>
      <c r="AL16" s="186">
        <f t="shared" si="0"/>
        <v>-0.52310553817961725</v>
      </c>
      <c r="AM16" s="186">
        <f t="shared" si="0"/>
        <v>-0.18897223823798706</v>
      </c>
      <c r="AN16" s="186">
        <f t="shared" si="0"/>
        <v>-0.73314010971515153</v>
      </c>
      <c r="AO16" s="186">
        <f t="shared" si="0"/>
        <v>-0.89097751201139164</v>
      </c>
      <c r="AP16" s="186">
        <f t="shared" si="0"/>
        <v>-0.96891659924855034</v>
      </c>
      <c r="AQ16" s="186">
        <f t="shared" si="0"/>
        <v>-0.76361681543585691</v>
      </c>
      <c r="AR16" s="186">
        <f t="shared" si="0"/>
        <v>-0.76361681543585691</v>
      </c>
      <c r="AS16" s="186">
        <f t="shared" si="0"/>
        <v>-0.35533452725935072</v>
      </c>
      <c r="AT16" s="186">
        <f t="shared" si="0"/>
        <v>-0.12351056156950832</v>
      </c>
      <c r="AU16" s="186">
        <f t="shared" si="0"/>
        <v>-0.38000226583728891</v>
      </c>
      <c r="AV16" s="186">
        <f t="shared" si="1"/>
        <v>-0.16767738949489805</v>
      </c>
      <c r="AW16" s="186">
        <f t="shared" si="1"/>
        <v>1.7997961930174466</v>
      </c>
      <c r="AX16" s="186">
        <f t="shared" si="1"/>
        <v>1.375621384923837</v>
      </c>
      <c r="AY16" s="186">
        <f t="shared" si="1"/>
        <v>1.1522105642096414</v>
      </c>
      <c r="AZ16" s="186">
        <f t="shared" si="1"/>
        <v>1.3606237239607042</v>
      </c>
      <c r="BA16" s="186">
        <f t="shared" si="1"/>
        <v>1.2080260677822634</v>
      </c>
    </row>
    <row r="17" spans="1:53">
      <c r="A17" s="168" t="s">
        <v>32</v>
      </c>
      <c r="B17" s="170"/>
      <c r="C17" s="183" t="s">
        <v>28</v>
      </c>
      <c r="D17" s="186">
        <v>1.25</v>
      </c>
      <c r="E17" s="186">
        <v>1</v>
      </c>
      <c r="F17" s="186">
        <v>1.25</v>
      </c>
      <c r="G17" s="186">
        <v>1.25</v>
      </c>
      <c r="H17" s="186">
        <v>1.25</v>
      </c>
      <c r="I17" s="186">
        <v>1.25</v>
      </c>
      <c r="J17" s="186">
        <v>1</v>
      </c>
      <c r="K17" s="186">
        <v>1</v>
      </c>
      <c r="L17" s="186">
        <v>1.25</v>
      </c>
      <c r="M17" s="186">
        <v>1.25</v>
      </c>
      <c r="N17" s="186">
        <v>1</v>
      </c>
      <c r="O17" s="186">
        <v>0.75</v>
      </c>
      <c r="P17" s="186">
        <v>1</v>
      </c>
      <c r="Q17" s="186">
        <v>1</v>
      </c>
      <c r="R17" s="186">
        <v>1.25</v>
      </c>
      <c r="S17" s="186">
        <v>1</v>
      </c>
      <c r="T17" s="186">
        <v>1</v>
      </c>
      <c r="U17" s="186">
        <v>1</v>
      </c>
      <c r="V17" s="186">
        <v>0.75</v>
      </c>
      <c r="W17" s="186">
        <v>1</v>
      </c>
      <c r="X17" s="186">
        <v>1</v>
      </c>
      <c r="Y17" s="186">
        <v>0.75</v>
      </c>
      <c r="Z17" s="186">
        <v>0.75</v>
      </c>
      <c r="AB17" s="171" t="s">
        <v>32</v>
      </c>
      <c r="AC17" s="173"/>
      <c r="AD17" s="183" t="s">
        <v>28</v>
      </c>
      <c r="AE17" s="186">
        <f t="shared" si="2"/>
        <v>0.41326548254777584</v>
      </c>
      <c r="AF17" s="186">
        <f t="shared" si="0"/>
        <v>-0.37133263349025492</v>
      </c>
      <c r="AG17" s="186">
        <f t="shared" si="0"/>
        <v>-0.14137109989022248</v>
      </c>
      <c r="AH17" s="186">
        <f t="shared" si="0"/>
        <v>-0.22748752714465223</v>
      </c>
      <c r="AI17" s="186">
        <f t="shared" si="0"/>
        <v>-0.37271035098338928</v>
      </c>
      <c r="AJ17" s="186">
        <f t="shared" si="0"/>
        <v>-0.5735393346764045</v>
      </c>
      <c r="AK17" s="186">
        <f t="shared" si="0"/>
        <v>-1.0106400275910155</v>
      </c>
      <c r="AL17" s="186">
        <f t="shared" si="0"/>
        <v>-1.089803204540869</v>
      </c>
      <c r="AM17" s="186">
        <f t="shared" si="0"/>
        <v>-0.73489203759217236</v>
      </c>
      <c r="AN17" s="186">
        <f t="shared" si="0"/>
        <v>-0.73314010971515153</v>
      </c>
      <c r="AO17" s="186">
        <f t="shared" si="0"/>
        <v>-0.89097751201139164</v>
      </c>
      <c r="AP17" s="186">
        <f t="shared" si="0"/>
        <v>-1.3393847107259373</v>
      </c>
      <c r="AQ17" s="186">
        <f t="shared" si="0"/>
        <v>-1.1529116625208036</v>
      </c>
      <c r="AR17" s="186">
        <f t="shared" si="0"/>
        <v>-1.1529116625208036</v>
      </c>
      <c r="AS17" s="186">
        <f t="shared" si="0"/>
        <v>-0.71066905451870144</v>
      </c>
      <c r="AT17" s="186">
        <f t="shared" si="0"/>
        <v>-0.95720685216368828</v>
      </c>
      <c r="AU17" s="186">
        <f t="shared" si="0"/>
        <v>-0.77462000343755055</v>
      </c>
      <c r="AV17" s="186">
        <f t="shared" si="1"/>
        <v>-0.92222564222193892</v>
      </c>
      <c r="AW17" s="186">
        <f t="shared" si="1"/>
        <v>-1.1906344046115416</v>
      </c>
      <c r="AX17" s="186">
        <f t="shared" si="1"/>
        <v>-1.1639873257047855</v>
      </c>
      <c r="AY17" s="186">
        <f t="shared" si="1"/>
        <v>-0.90220261159811554</v>
      </c>
      <c r="AZ17" s="186">
        <f t="shared" si="1"/>
        <v>-1.0483494266582476</v>
      </c>
      <c r="BA17" s="186">
        <f t="shared" si="1"/>
        <v>-1.0032758868022189</v>
      </c>
    </row>
    <row r="18" spans="1:53">
      <c r="A18" s="168" t="s">
        <v>12</v>
      </c>
      <c r="B18" s="170"/>
      <c r="C18" s="183" t="s">
        <v>28</v>
      </c>
      <c r="D18" s="186">
        <v>1.25</v>
      </c>
      <c r="E18" s="186">
        <v>1.5</v>
      </c>
      <c r="F18" s="186">
        <v>1.5</v>
      </c>
      <c r="G18" s="186">
        <v>1.5</v>
      </c>
      <c r="H18" s="186">
        <v>1.5</v>
      </c>
      <c r="I18" s="186">
        <v>1.5</v>
      </c>
      <c r="J18" s="186">
        <v>1.5</v>
      </c>
      <c r="K18" s="186">
        <v>2</v>
      </c>
      <c r="L18" s="186">
        <v>2</v>
      </c>
      <c r="M18" s="186">
        <v>2</v>
      </c>
      <c r="N18" s="186">
        <v>2.75</v>
      </c>
      <c r="O18" s="186">
        <v>2.5</v>
      </c>
      <c r="P18" s="186">
        <v>2.5</v>
      </c>
      <c r="Q18" s="186">
        <v>2.5</v>
      </c>
      <c r="R18" s="186">
        <v>2.5</v>
      </c>
      <c r="S18" s="186">
        <v>2.25</v>
      </c>
      <c r="T18" s="186">
        <v>2.25</v>
      </c>
      <c r="U18" s="186">
        <v>2.25</v>
      </c>
      <c r="V18" s="186">
        <v>2</v>
      </c>
      <c r="W18" s="186">
        <v>2.25</v>
      </c>
      <c r="X18" s="186">
        <v>2.5</v>
      </c>
      <c r="Y18" s="186">
        <v>2</v>
      </c>
      <c r="Z18" s="186">
        <v>2.25</v>
      </c>
      <c r="AB18" s="171" t="s">
        <v>12</v>
      </c>
      <c r="AC18" s="173"/>
      <c r="AD18" s="183" t="s">
        <v>28</v>
      </c>
      <c r="AE18" s="186">
        <f t="shared" si="2"/>
        <v>0.41326548254777584</v>
      </c>
      <c r="AF18" s="186">
        <f t="shared" si="2"/>
        <v>0.91595382927596281</v>
      </c>
      <c r="AG18" s="186">
        <f t="shared" si="2"/>
        <v>0.47123699963407473</v>
      </c>
      <c r="AH18" s="186">
        <f t="shared" si="2"/>
        <v>0.42969866238434373</v>
      </c>
      <c r="AI18" s="186">
        <f t="shared" si="2"/>
        <v>0.2329439693646187</v>
      </c>
      <c r="AJ18" s="186">
        <f t="shared" si="2"/>
        <v>0</v>
      </c>
      <c r="AK18" s="186">
        <f t="shared" si="2"/>
        <v>0.13182261229448033</v>
      </c>
      <c r="AL18" s="186">
        <f t="shared" si="2"/>
        <v>1.1769874609041382</v>
      </c>
      <c r="AM18" s="186">
        <f t="shared" si="2"/>
        <v>0.90286736047038363</v>
      </c>
      <c r="AN18" s="186">
        <f t="shared" si="2"/>
        <v>0.94876955374901983</v>
      </c>
      <c r="AO18" s="186">
        <f t="shared" si="2"/>
        <v>2.1119466951381138</v>
      </c>
      <c r="AP18" s="186">
        <f t="shared" si="2"/>
        <v>1.2538920696157714</v>
      </c>
      <c r="AQ18" s="186">
        <f t="shared" si="2"/>
        <v>1.1828574199888762</v>
      </c>
      <c r="AR18" s="186">
        <f t="shared" si="2"/>
        <v>1.1828574199888762</v>
      </c>
      <c r="AS18" s="186">
        <f t="shared" si="1"/>
        <v>1.0660035817780522</v>
      </c>
      <c r="AT18" s="186">
        <f t="shared" si="1"/>
        <v>1.1270338743217616</v>
      </c>
      <c r="AU18" s="186">
        <f t="shared" si="1"/>
        <v>1.1984686845637575</v>
      </c>
      <c r="AV18" s="186">
        <f t="shared" si="1"/>
        <v>0.9641449895956633</v>
      </c>
      <c r="AW18" s="186">
        <f t="shared" si="1"/>
        <v>0.67838471890657603</v>
      </c>
      <c r="AX18" s="186">
        <f t="shared" si="1"/>
        <v>0.42326811843810364</v>
      </c>
      <c r="AY18" s="186">
        <f t="shared" si="1"/>
        <v>0.85872296766567602</v>
      </c>
      <c r="AZ18" s="186">
        <f t="shared" si="1"/>
        <v>0.45725879247859724</v>
      </c>
      <c r="BA18" s="186">
        <f t="shared" si="1"/>
        <v>0.65520057913614282</v>
      </c>
    </row>
    <row r="19" spans="1:53">
      <c r="A19" s="168" t="s">
        <v>33</v>
      </c>
      <c r="B19" s="170"/>
      <c r="C19" s="183" t="s">
        <v>28</v>
      </c>
      <c r="D19" s="186">
        <v>2.25</v>
      </c>
      <c r="E19" s="186">
        <v>2.25</v>
      </c>
      <c r="F19" s="186">
        <v>2.25</v>
      </c>
      <c r="G19" s="186">
        <v>2.25</v>
      </c>
      <c r="H19" s="186">
        <v>2.5</v>
      </c>
      <c r="I19" s="186">
        <v>3</v>
      </c>
      <c r="J19" s="186">
        <v>2.75</v>
      </c>
      <c r="K19" s="186">
        <v>2.75</v>
      </c>
      <c r="L19" s="186">
        <v>2.75</v>
      </c>
      <c r="M19" s="186">
        <v>2.75</v>
      </c>
      <c r="N19" s="186">
        <v>2.75</v>
      </c>
      <c r="O19" s="186">
        <v>2.75</v>
      </c>
      <c r="P19" s="186">
        <v>2.75</v>
      </c>
      <c r="Q19" s="186">
        <v>2.75</v>
      </c>
      <c r="R19" s="186">
        <v>2.75</v>
      </c>
      <c r="S19" s="186">
        <v>2.5</v>
      </c>
      <c r="T19" s="186">
        <v>2.25</v>
      </c>
      <c r="U19" s="186">
        <v>2.25</v>
      </c>
      <c r="V19" s="186">
        <v>2.25</v>
      </c>
      <c r="W19" s="186">
        <v>2.5</v>
      </c>
      <c r="X19" s="186">
        <v>2.25</v>
      </c>
      <c r="Y19" s="186">
        <v>2.25</v>
      </c>
      <c r="Z19" s="186">
        <v>3.25</v>
      </c>
      <c r="AB19" s="171" t="s">
        <v>33</v>
      </c>
      <c r="AC19" s="173"/>
      <c r="AD19" s="183" t="s">
        <v>28</v>
      </c>
      <c r="AE19" s="186">
        <f t="shared" si="2"/>
        <v>2.5622459917962104</v>
      </c>
      <c r="AF19" s="186">
        <f t="shared" si="2"/>
        <v>2.8468835234252894</v>
      </c>
      <c r="AG19" s="186">
        <f t="shared" si="2"/>
        <v>2.3090612982069665</v>
      </c>
      <c r="AH19" s="186">
        <f t="shared" si="2"/>
        <v>2.4012572309713316</v>
      </c>
      <c r="AI19" s="186">
        <f t="shared" si="2"/>
        <v>2.6555612507566506</v>
      </c>
      <c r="AJ19" s="186">
        <f t="shared" si="2"/>
        <v>3.4412360080584268</v>
      </c>
      <c r="AK19" s="186">
        <f t="shared" si="2"/>
        <v>2.98797921200822</v>
      </c>
      <c r="AL19" s="186">
        <f t="shared" si="2"/>
        <v>2.8770804599878939</v>
      </c>
      <c r="AM19" s="186">
        <f t="shared" si="2"/>
        <v>2.5406267585329396</v>
      </c>
      <c r="AN19" s="186">
        <f t="shared" si="2"/>
        <v>2.6306792172131912</v>
      </c>
      <c r="AO19" s="186">
        <f t="shared" si="2"/>
        <v>2.1119466951381138</v>
      </c>
      <c r="AP19" s="186">
        <f t="shared" si="2"/>
        <v>1.6243601810931583</v>
      </c>
      <c r="AQ19" s="186">
        <f t="shared" si="2"/>
        <v>1.5721522670738228</v>
      </c>
      <c r="AR19" s="186">
        <f t="shared" si="2"/>
        <v>1.5721522670738228</v>
      </c>
      <c r="AS19" s="186">
        <f t="shared" si="1"/>
        <v>1.4213381090374029</v>
      </c>
      <c r="AT19" s="186">
        <f t="shared" si="1"/>
        <v>1.5438820196188516</v>
      </c>
      <c r="AU19" s="186">
        <f t="shared" si="1"/>
        <v>1.1984686845637575</v>
      </c>
      <c r="AV19" s="186">
        <f t="shared" si="1"/>
        <v>0.9641449895956633</v>
      </c>
      <c r="AW19" s="186">
        <f t="shared" si="1"/>
        <v>1.0521885436101996</v>
      </c>
      <c r="AX19" s="186">
        <f t="shared" si="1"/>
        <v>0.7407192072666815</v>
      </c>
      <c r="AY19" s="186">
        <f t="shared" si="1"/>
        <v>0.56523537112171085</v>
      </c>
      <c r="AZ19" s="186">
        <f t="shared" si="1"/>
        <v>0.75838043630596619</v>
      </c>
      <c r="BA19" s="186">
        <f t="shared" si="1"/>
        <v>1.760851556428384</v>
      </c>
    </row>
    <row r="20" spans="1:53">
      <c r="A20" s="168" t="s">
        <v>34</v>
      </c>
      <c r="B20" s="170"/>
      <c r="C20" s="183" t="s">
        <v>28</v>
      </c>
      <c r="D20" s="186">
        <v>0.75</v>
      </c>
      <c r="E20" s="186">
        <v>0.75</v>
      </c>
      <c r="F20" s="186">
        <v>0.75</v>
      </c>
      <c r="G20" s="186">
        <v>0.75</v>
      </c>
      <c r="H20" s="186">
        <v>0.75</v>
      </c>
      <c r="I20" s="186">
        <v>0.75</v>
      </c>
      <c r="J20" s="186">
        <v>0.75</v>
      </c>
      <c r="K20" s="186">
        <v>0.75</v>
      </c>
      <c r="L20" s="186">
        <v>0.75</v>
      </c>
      <c r="M20" s="186">
        <v>0.75</v>
      </c>
      <c r="N20" s="186">
        <v>0.75</v>
      </c>
      <c r="O20" s="186">
        <v>2.5</v>
      </c>
      <c r="P20" s="186">
        <v>2.5</v>
      </c>
      <c r="Q20" s="186">
        <v>2.5</v>
      </c>
      <c r="R20" s="186">
        <v>2.5</v>
      </c>
      <c r="S20" s="186">
        <v>2.5</v>
      </c>
      <c r="T20" s="186">
        <v>2.5</v>
      </c>
      <c r="U20" s="186">
        <v>2.5</v>
      </c>
      <c r="V20" s="186">
        <v>2</v>
      </c>
      <c r="W20" s="186">
        <v>2.5</v>
      </c>
      <c r="X20" s="186">
        <v>2.5</v>
      </c>
      <c r="Y20" s="186">
        <v>2</v>
      </c>
      <c r="Z20" s="186">
        <v>2.25</v>
      </c>
      <c r="AB20" s="171" t="s">
        <v>34</v>
      </c>
      <c r="AC20" s="173"/>
      <c r="AD20" s="183" t="s">
        <v>28</v>
      </c>
      <c r="AE20" s="186">
        <f t="shared" si="2"/>
        <v>-0.66122477207644148</v>
      </c>
      <c r="AF20" s="186">
        <f t="shared" si="2"/>
        <v>-1.0149758648733638</v>
      </c>
      <c r="AG20" s="186">
        <f t="shared" si="2"/>
        <v>-1.3665872989388168</v>
      </c>
      <c r="AH20" s="186">
        <f t="shared" si="2"/>
        <v>-1.5418599062026441</v>
      </c>
      <c r="AI20" s="186">
        <f t="shared" si="2"/>
        <v>-1.5840189916794052</v>
      </c>
      <c r="AJ20" s="186">
        <f t="shared" si="2"/>
        <v>-1.7206180040292134</v>
      </c>
      <c r="AK20" s="186">
        <f t="shared" si="2"/>
        <v>-1.5818713475337636</v>
      </c>
      <c r="AL20" s="186">
        <f t="shared" si="2"/>
        <v>-1.6565008709021209</v>
      </c>
      <c r="AM20" s="186">
        <f t="shared" si="2"/>
        <v>-1.826731636300543</v>
      </c>
      <c r="AN20" s="186">
        <f t="shared" si="2"/>
        <v>-1.8544132186912659</v>
      </c>
      <c r="AO20" s="186">
        <f t="shared" si="2"/>
        <v>-1.3199666844613211</v>
      </c>
      <c r="AP20" s="186">
        <f t="shared" si="2"/>
        <v>1.2538920696157714</v>
      </c>
      <c r="AQ20" s="186">
        <f t="shared" si="2"/>
        <v>1.1828574199888762</v>
      </c>
      <c r="AR20" s="186">
        <f t="shared" si="2"/>
        <v>1.1828574199888762</v>
      </c>
      <c r="AS20" s="186">
        <f t="shared" si="1"/>
        <v>1.0660035817780522</v>
      </c>
      <c r="AT20" s="186">
        <f t="shared" si="1"/>
        <v>1.5438820196188516</v>
      </c>
      <c r="AU20" s="186">
        <f t="shared" si="1"/>
        <v>1.5930864221640193</v>
      </c>
      <c r="AV20" s="186">
        <f t="shared" si="1"/>
        <v>1.3414191159591837</v>
      </c>
      <c r="AW20" s="186">
        <f t="shared" si="1"/>
        <v>0.67838471890657603</v>
      </c>
      <c r="AX20" s="186">
        <f t="shared" si="1"/>
        <v>0.7407192072666815</v>
      </c>
      <c r="AY20" s="186">
        <f t="shared" si="1"/>
        <v>0.85872296766567602</v>
      </c>
      <c r="AZ20" s="186">
        <f t="shared" si="1"/>
        <v>0.45725879247859724</v>
      </c>
      <c r="BA20" s="186">
        <f t="shared" si="1"/>
        <v>0.65520057913614282</v>
      </c>
    </row>
    <row r="21" spans="1:53" ht="27.6">
      <c r="A21" s="168" t="s">
        <v>19</v>
      </c>
      <c r="B21" s="170"/>
      <c r="C21" s="183" t="s">
        <v>28</v>
      </c>
      <c r="D21" s="186">
        <v>1</v>
      </c>
      <c r="E21" s="186">
        <v>1</v>
      </c>
      <c r="F21" s="186">
        <v>1</v>
      </c>
      <c r="G21" s="186">
        <v>1</v>
      </c>
      <c r="H21" s="186">
        <v>1.25</v>
      </c>
      <c r="I21" s="186">
        <v>1.25</v>
      </c>
      <c r="J21" s="186">
        <v>1</v>
      </c>
      <c r="K21" s="186">
        <v>1.25</v>
      </c>
      <c r="L21" s="186">
        <v>1.5</v>
      </c>
      <c r="M21" s="186">
        <v>1.25</v>
      </c>
      <c r="N21" s="186">
        <v>1</v>
      </c>
      <c r="O21" s="186">
        <v>1</v>
      </c>
      <c r="P21" s="186">
        <v>1.25</v>
      </c>
      <c r="Q21" s="186">
        <v>1.25</v>
      </c>
      <c r="R21" s="186">
        <v>1</v>
      </c>
      <c r="S21" s="186">
        <v>1</v>
      </c>
      <c r="T21" s="186">
        <v>1</v>
      </c>
      <c r="U21" s="186">
        <v>1</v>
      </c>
      <c r="V21" s="186">
        <v>0.75</v>
      </c>
      <c r="W21" s="186">
        <v>1.25</v>
      </c>
      <c r="X21" s="186">
        <v>1</v>
      </c>
      <c r="Y21" s="186">
        <v>0.75</v>
      </c>
      <c r="Z21" s="186">
        <v>0.75</v>
      </c>
      <c r="AB21" s="171" t="s">
        <v>19</v>
      </c>
      <c r="AC21" s="173"/>
      <c r="AD21" s="183" t="s">
        <v>28</v>
      </c>
      <c r="AE21" s="186">
        <f t="shared" si="2"/>
        <v>-0.12397964476433281</v>
      </c>
      <c r="AF21" s="186">
        <f t="shared" si="2"/>
        <v>-0.37133263349025492</v>
      </c>
      <c r="AG21" s="186">
        <f t="shared" si="2"/>
        <v>-0.75397919941451963</v>
      </c>
      <c r="AH21" s="186">
        <f t="shared" si="2"/>
        <v>-0.88467371667364825</v>
      </c>
      <c r="AI21" s="186">
        <f t="shared" si="2"/>
        <v>-0.37271035098338928</v>
      </c>
      <c r="AJ21" s="186">
        <f t="shared" si="2"/>
        <v>-0.5735393346764045</v>
      </c>
      <c r="AK21" s="186">
        <f t="shared" si="2"/>
        <v>-1.0106400275910155</v>
      </c>
      <c r="AL21" s="186">
        <f t="shared" si="2"/>
        <v>-0.52310553817961725</v>
      </c>
      <c r="AM21" s="186">
        <f t="shared" si="2"/>
        <v>-0.18897223823798706</v>
      </c>
      <c r="AN21" s="186">
        <f t="shared" si="2"/>
        <v>-0.73314010971515153</v>
      </c>
      <c r="AO21" s="186">
        <f t="shared" si="2"/>
        <v>-0.89097751201139164</v>
      </c>
      <c r="AP21" s="186">
        <f t="shared" si="2"/>
        <v>-0.96891659924855034</v>
      </c>
      <c r="AQ21" s="186">
        <f t="shared" si="2"/>
        <v>-0.76361681543585691</v>
      </c>
      <c r="AR21" s="186">
        <f t="shared" si="2"/>
        <v>-0.76361681543585691</v>
      </c>
      <c r="AS21" s="186">
        <f t="shared" si="1"/>
        <v>-1.0660035817780522</v>
      </c>
      <c r="AT21" s="186">
        <f t="shared" si="1"/>
        <v>-0.95720685216368828</v>
      </c>
      <c r="AU21" s="186">
        <f t="shared" si="1"/>
        <v>-0.77462000343755055</v>
      </c>
      <c r="AV21" s="186">
        <f t="shared" si="1"/>
        <v>-0.92222564222193892</v>
      </c>
      <c r="AW21" s="186">
        <f t="shared" si="1"/>
        <v>-1.1906344046115416</v>
      </c>
      <c r="AX21" s="186">
        <f t="shared" si="1"/>
        <v>-0.8465362368762076</v>
      </c>
      <c r="AY21" s="186">
        <f t="shared" si="1"/>
        <v>-0.90220261159811554</v>
      </c>
      <c r="AZ21" s="186">
        <f t="shared" si="1"/>
        <v>-1.0483494266582476</v>
      </c>
      <c r="BA21" s="186">
        <f t="shared" si="1"/>
        <v>-1.0032758868022189</v>
      </c>
    </row>
    <row r="22" spans="1:53">
      <c r="A22" s="168" t="s">
        <v>37</v>
      </c>
      <c r="B22" s="170"/>
      <c r="C22" s="183" t="s">
        <v>28</v>
      </c>
      <c r="D22" s="186">
        <v>0.25</v>
      </c>
      <c r="E22" s="186">
        <v>0.5</v>
      </c>
      <c r="F22" s="186">
        <v>0.5</v>
      </c>
      <c r="G22" s="186">
        <v>0.75</v>
      </c>
      <c r="H22" s="186">
        <v>1</v>
      </c>
      <c r="I22" s="186">
        <v>1.25</v>
      </c>
      <c r="J22" s="186">
        <v>1.25</v>
      </c>
      <c r="K22" s="186">
        <v>1.5</v>
      </c>
      <c r="L22" s="186">
        <v>1.5</v>
      </c>
      <c r="M22" s="186">
        <v>1.25</v>
      </c>
      <c r="N22" s="186">
        <v>1.25</v>
      </c>
      <c r="O22" s="186">
        <v>1</v>
      </c>
      <c r="P22" s="186">
        <v>1</v>
      </c>
      <c r="Q22" s="186">
        <v>1</v>
      </c>
      <c r="R22" s="186">
        <v>1</v>
      </c>
      <c r="S22" s="186">
        <v>1</v>
      </c>
      <c r="T22" s="186">
        <v>1</v>
      </c>
      <c r="U22" s="186">
        <v>2.5</v>
      </c>
      <c r="V22" s="186">
        <v>2.25</v>
      </c>
      <c r="W22" s="186">
        <v>2.5</v>
      </c>
      <c r="X22" s="186">
        <v>2.5</v>
      </c>
      <c r="Y22" s="186">
        <v>2.5</v>
      </c>
      <c r="Z22" s="186">
        <v>2.5</v>
      </c>
      <c r="AB22" s="171" t="s">
        <v>37</v>
      </c>
      <c r="AC22" s="173"/>
      <c r="AD22" s="183" t="s">
        <v>28</v>
      </c>
      <c r="AE22" s="186">
        <f t="shared" si="2"/>
        <v>-1.7357150267006587</v>
      </c>
      <c r="AF22" s="186">
        <f t="shared" si="2"/>
        <v>-1.6586190962564726</v>
      </c>
      <c r="AG22" s="186">
        <f t="shared" si="2"/>
        <v>-1.9791953984631141</v>
      </c>
      <c r="AH22" s="186">
        <f t="shared" si="2"/>
        <v>-1.5418599062026441</v>
      </c>
      <c r="AI22" s="186">
        <f t="shared" si="2"/>
        <v>-0.97836467133139726</v>
      </c>
      <c r="AJ22" s="186">
        <f t="shared" si="2"/>
        <v>-0.5735393346764045</v>
      </c>
      <c r="AK22" s="186">
        <f t="shared" si="2"/>
        <v>-0.43940870764826762</v>
      </c>
      <c r="AL22" s="186">
        <f t="shared" si="2"/>
        <v>4.3592128181634604E-2</v>
      </c>
      <c r="AM22" s="186">
        <f t="shared" si="2"/>
        <v>-0.18897223823798706</v>
      </c>
      <c r="AN22" s="186">
        <f t="shared" si="2"/>
        <v>-0.73314010971515153</v>
      </c>
      <c r="AO22" s="186">
        <f t="shared" si="2"/>
        <v>-0.46198833956146229</v>
      </c>
      <c r="AP22" s="186">
        <f t="shared" si="2"/>
        <v>-0.96891659924855034</v>
      </c>
      <c r="AQ22" s="186">
        <f t="shared" si="2"/>
        <v>-1.1529116625208036</v>
      </c>
      <c r="AR22" s="186">
        <f t="shared" si="2"/>
        <v>-1.1529116625208036</v>
      </c>
      <c r="AS22" s="186">
        <f t="shared" si="2"/>
        <v>-1.0660035817780522</v>
      </c>
      <c r="AT22" s="186">
        <f t="shared" si="2"/>
        <v>-0.95720685216368828</v>
      </c>
      <c r="AU22" s="186">
        <f t="shared" ref="AS22:BA32" si="3">(T22-T$33)/T$34</f>
        <v>-0.77462000343755055</v>
      </c>
      <c r="AV22" s="186">
        <f t="shared" si="3"/>
        <v>1.3414191159591837</v>
      </c>
      <c r="AW22" s="186">
        <f t="shared" si="3"/>
        <v>1.0521885436101996</v>
      </c>
      <c r="AX22" s="186">
        <f t="shared" si="3"/>
        <v>0.7407192072666815</v>
      </c>
      <c r="AY22" s="186">
        <f t="shared" si="3"/>
        <v>0.85872296766567602</v>
      </c>
      <c r="AZ22" s="186">
        <f t="shared" si="3"/>
        <v>1.0595020801333352</v>
      </c>
      <c r="BA22" s="186">
        <f t="shared" si="3"/>
        <v>0.93161332345920311</v>
      </c>
    </row>
    <row r="23" spans="1:53">
      <c r="A23" s="168" t="s">
        <v>21</v>
      </c>
      <c r="B23" s="170"/>
      <c r="C23" s="183" t="s">
        <v>28</v>
      </c>
      <c r="D23" s="186">
        <v>1.25</v>
      </c>
      <c r="E23" s="186">
        <v>1</v>
      </c>
      <c r="F23" s="186">
        <v>1.25</v>
      </c>
      <c r="G23" s="186">
        <v>1.5</v>
      </c>
      <c r="H23" s="186">
        <v>1.5</v>
      </c>
      <c r="I23" s="186">
        <v>1.5</v>
      </c>
      <c r="J23" s="186">
        <v>1.5</v>
      </c>
      <c r="K23" s="186">
        <v>1.5</v>
      </c>
      <c r="L23" s="186">
        <v>1.75</v>
      </c>
      <c r="M23" s="186">
        <v>1.75</v>
      </c>
      <c r="N23" s="186">
        <v>1.75</v>
      </c>
      <c r="O23" s="186">
        <v>3</v>
      </c>
      <c r="P23" s="186">
        <v>3</v>
      </c>
      <c r="Q23" s="186">
        <v>3</v>
      </c>
      <c r="R23" s="186">
        <v>3.5</v>
      </c>
      <c r="S23" s="186">
        <v>2.5</v>
      </c>
      <c r="T23" s="186">
        <v>2.5</v>
      </c>
      <c r="U23" s="186">
        <v>3</v>
      </c>
      <c r="V23" s="186">
        <v>2.5</v>
      </c>
      <c r="W23" s="186">
        <v>2.5</v>
      </c>
      <c r="X23" s="186">
        <v>2.5</v>
      </c>
      <c r="Y23" s="186">
        <v>2.5</v>
      </c>
      <c r="Z23" s="186">
        <v>2.5</v>
      </c>
      <c r="AB23" s="171" t="s">
        <v>21</v>
      </c>
      <c r="AC23" s="173"/>
      <c r="AD23" s="183" t="s">
        <v>28</v>
      </c>
      <c r="AE23" s="186">
        <f t="shared" si="2"/>
        <v>0.41326548254777584</v>
      </c>
      <c r="AF23" s="186">
        <f t="shared" si="2"/>
        <v>-0.37133263349025492</v>
      </c>
      <c r="AG23" s="186">
        <f t="shared" si="2"/>
        <v>-0.14137109989022248</v>
      </c>
      <c r="AH23" s="186">
        <f t="shared" si="2"/>
        <v>0.42969866238434373</v>
      </c>
      <c r="AI23" s="186">
        <f t="shared" si="2"/>
        <v>0.2329439693646187</v>
      </c>
      <c r="AJ23" s="186">
        <f t="shared" si="2"/>
        <v>0</v>
      </c>
      <c r="AK23" s="186">
        <f t="shared" si="2"/>
        <v>0.13182261229448033</v>
      </c>
      <c r="AL23" s="186">
        <f t="shared" si="2"/>
        <v>4.3592128181634604E-2</v>
      </c>
      <c r="AM23" s="186">
        <f t="shared" si="2"/>
        <v>0.3569475611161983</v>
      </c>
      <c r="AN23" s="186">
        <f t="shared" si="2"/>
        <v>0.38813299926096273</v>
      </c>
      <c r="AO23" s="186">
        <f t="shared" si="2"/>
        <v>0.39599000533839646</v>
      </c>
      <c r="AP23" s="186">
        <f t="shared" si="2"/>
        <v>1.9948282925705452</v>
      </c>
      <c r="AQ23" s="186">
        <f t="shared" si="2"/>
        <v>1.9614471141587695</v>
      </c>
      <c r="AR23" s="186">
        <f t="shared" si="2"/>
        <v>1.9614471141587695</v>
      </c>
      <c r="AS23" s="186">
        <f t="shared" si="3"/>
        <v>2.4873416908154549</v>
      </c>
      <c r="AT23" s="186">
        <f t="shared" si="3"/>
        <v>1.5438820196188516</v>
      </c>
      <c r="AU23" s="186">
        <f t="shared" si="3"/>
        <v>1.5930864221640193</v>
      </c>
      <c r="AV23" s="186">
        <f t="shared" si="3"/>
        <v>2.0959673686862246</v>
      </c>
      <c r="AW23" s="186">
        <f t="shared" si="3"/>
        <v>1.4259923683138231</v>
      </c>
      <c r="AX23" s="186">
        <f t="shared" si="3"/>
        <v>0.7407192072666815</v>
      </c>
      <c r="AY23" s="186">
        <f t="shared" si="3"/>
        <v>0.85872296766567602</v>
      </c>
      <c r="AZ23" s="186">
        <f t="shared" si="3"/>
        <v>1.0595020801333352</v>
      </c>
      <c r="BA23" s="186">
        <f t="shared" si="3"/>
        <v>0.93161332345920311</v>
      </c>
    </row>
    <row r="24" spans="1:53">
      <c r="A24" s="168" t="s">
        <v>38</v>
      </c>
      <c r="B24" s="170"/>
      <c r="C24" s="183" t="s">
        <v>28</v>
      </c>
      <c r="D24" s="186">
        <v>1.25</v>
      </c>
      <c r="E24" s="186">
        <v>1.25</v>
      </c>
      <c r="F24" s="186">
        <v>1.5</v>
      </c>
      <c r="G24" s="186">
        <v>1.25</v>
      </c>
      <c r="H24" s="186">
        <v>1.25</v>
      </c>
      <c r="I24" s="186">
        <v>1.5</v>
      </c>
      <c r="J24" s="186">
        <v>1.25</v>
      </c>
      <c r="K24" s="186">
        <v>1.25</v>
      </c>
      <c r="L24" s="186">
        <v>1.5</v>
      </c>
      <c r="M24" s="186">
        <v>1.25</v>
      </c>
      <c r="N24" s="186">
        <v>1</v>
      </c>
      <c r="O24" s="186">
        <v>1</v>
      </c>
      <c r="P24" s="186">
        <v>1.25</v>
      </c>
      <c r="Q24" s="186">
        <v>1.25</v>
      </c>
      <c r="R24" s="186">
        <v>1.25</v>
      </c>
      <c r="S24" s="186">
        <v>1</v>
      </c>
      <c r="T24" s="186">
        <v>1</v>
      </c>
      <c r="U24" s="186">
        <v>1</v>
      </c>
      <c r="V24" s="186">
        <v>1</v>
      </c>
      <c r="W24" s="186">
        <v>1</v>
      </c>
      <c r="X24" s="186">
        <v>1</v>
      </c>
      <c r="Y24" s="186">
        <v>0.75</v>
      </c>
      <c r="Z24" s="186">
        <v>0.75</v>
      </c>
      <c r="AB24" s="171" t="s">
        <v>38</v>
      </c>
      <c r="AC24" s="173"/>
      <c r="AD24" s="183" t="s">
        <v>28</v>
      </c>
      <c r="AE24" s="186">
        <f t="shared" si="2"/>
        <v>0.41326548254777584</v>
      </c>
      <c r="AF24" s="186">
        <f t="shared" si="2"/>
        <v>0.27231059789285395</v>
      </c>
      <c r="AG24" s="186">
        <f t="shared" si="2"/>
        <v>0.47123699963407473</v>
      </c>
      <c r="AH24" s="186">
        <f t="shared" si="2"/>
        <v>-0.22748752714465223</v>
      </c>
      <c r="AI24" s="186">
        <f t="shared" si="2"/>
        <v>-0.37271035098338928</v>
      </c>
      <c r="AJ24" s="186">
        <f t="shared" si="2"/>
        <v>0</v>
      </c>
      <c r="AK24" s="186">
        <f t="shared" si="2"/>
        <v>-0.43940870764826762</v>
      </c>
      <c r="AL24" s="186">
        <f t="shared" si="2"/>
        <v>-0.52310553817961725</v>
      </c>
      <c r="AM24" s="186">
        <f t="shared" si="2"/>
        <v>-0.18897223823798706</v>
      </c>
      <c r="AN24" s="186">
        <f t="shared" si="2"/>
        <v>-0.73314010971515153</v>
      </c>
      <c r="AO24" s="186">
        <f t="shared" si="2"/>
        <v>-0.89097751201139164</v>
      </c>
      <c r="AP24" s="186">
        <f t="shared" si="2"/>
        <v>-0.96891659924855034</v>
      </c>
      <c r="AQ24" s="186">
        <f t="shared" si="2"/>
        <v>-0.76361681543585691</v>
      </c>
      <c r="AR24" s="186">
        <f t="shared" si="2"/>
        <v>-0.76361681543585691</v>
      </c>
      <c r="AS24" s="186">
        <f t="shared" si="3"/>
        <v>-0.71066905451870144</v>
      </c>
      <c r="AT24" s="186">
        <f t="shared" si="3"/>
        <v>-0.95720685216368828</v>
      </c>
      <c r="AU24" s="186">
        <f t="shared" si="3"/>
        <v>-0.77462000343755055</v>
      </c>
      <c r="AV24" s="186">
        <f t="shared" si="3"/>
        <v>-0.92222564222193892</v>
      </c>
      <c r="AW24" s="186">
        <f t="shared" si="3"/>
        <v>-0.81683057990791808</v>
      </c>
      <c r="AX24" s="186">
        <f t="shared" si="3"/>
        <v>-1.1639873257047855</v>
      </c>
      <c r="AY24" s="186">
        <f t="shared" si="3"/>
        <v>-0.90220261159811554</v>
      </c>
      <c r="AZ24" s="186">
        <f t="shared" si="3"/>
        <v>-1.0483494266582476</v>
      </c>
      <c r="BA24" s="186">
        <f t="shared" si="3"/>
        <v>-1.0032758868022189</v>
      </c>
    </row>
    <row r="25" spans="1:53" ht="27.6">
      <c r="A25" s="168" t="s">
        <v>39</v>
      </c>
      <c r="B25" s="170"/>
      <c r="C25" s="183" t="s">
        <v>28</v>
      </c>
      <c r="D25" s="186">
        <v>1.25</v>
      </c>
      <c r="E25" s="186">
        <v>1.25</v>
      </c>
      <c r="F25" s="186">
        <v>1.75</v>
      </c>
      <c r="G25" s="186">
        <v>1.75</v>
      </c>
      <c r="H25" s="186">
        <v>1.75</v>
      </c>
      <c r="I25" s="186">
        <v>1.75</v>
      </c>
      <c r="J25" s="186">
        <v>1.75</v>
      </c>
      <c r="K25" s="186">
        <v>1.75</v>
      </c>
      <c r="L25" s="186">
        <v>1.75</v>
      </c>
      <c r="M25" s="186">
        <v>1.75</v>
      </c>
      <c r="N25" s="186">
        <v>1.5</v>
      </c>
      <c r="O25" s="186">
        <v>2.25</v>
      </c>
      <c r="P25" s="186">
        <v>2.5</v>
      </c>
      <c r="Q25" s="186">
        <v>2.5</v>
      </c>
      <c r="R25" s="186">
        <v>2.5</v>
      </c>
      <c r="S25" s="186">
        <v>2.25</v>
      </c>
      <c r="T25" s="186">
        <v>2.25</v>
      </c>
      <c r="U25" s="186">
        <v>2</v>
      </c>
      <c r="V25" s="186">
        <v>2</v>
      </c>
      <c r="W25" s="186">
        <v>2.25</v>
      </c>
      <c r="X25" s="186">
        <v>1.75</v>
      </c>
      <c r="Y25" s="186">
        <v>1.75</v>
      </c>
      <c r="Z25" s="186">
        <v>1.75</v>
      </c>
      <c r="AB25" s="171" t="s">
        <v>39</v>
      </c>
      <c r="AC25" s="173"/>
      <c r="AD25" s="183" t="s">
        <v>28</v>
      </c>
      <c r="AE25" s="186">
        <f t="shared" si="2"/>
        <v>0.41326548254777584</v>
      </c>
      <c r="AF25" s="186">
        <f>(E25-E$33)/E$34</f>
        <v>0.27231059789285395</v>
      </c>
      <c r="AG25" s="186">
        <f t="shared" si="2"/>
        <v>1.0838450991583719</v>
      </c>
      <c r="AH25" s="186">
        <f t="shared" si="2"/>
        <v>1.0868848519133396</v>
      </c>
      <c r="AI25" s="186">
        <f t="shared" si="2"/>
        <v>0.83859828971262673</v>
      </c>
      <c r="AJ25" s="186">
        <f t="shared" si="2"/>
        <v>0.5735393346764045</v>
      </c>
      <c r="AK25" s="186">
        <f t="shared" si="2"/>
        <v>0.70305393223722823</v>
      </c>
      <c r="AL25" s="186">
        <f t="shared" si="2"/>
        <v>0.61028979454288645</v>
      </c>
      <c r="AM25" s="186">
        <f t="shared" si="2"/>
        <v>0.3569475611161983</v>
      </c>
      <c r="AN25" s="186">
        <f t="shared" si="2"/>
        <v>0.38813299926096273</v>
      </c>
      <c r="AO25" s="186">
        <f t="shared" si="2"/>
        <v>-3.2999167111532911E-2</v>
      </c>
      <c r="AP25" s="186">
        <f t="shared" si="2"/>
        <v>0.88342395813838437</v>
      </c>
      <c r="AQ25" s="186">
        <f t="shared" si="2"/>
        <v>1.1828574199888762</v>
      </c>
      <c r="AR25" s="186">
        <f t="shared" si="2"/>
        <v>1.1828574199888762</v>
      </c>
      <c r="AS25" s="186">
        <f t="shared" si="3"/>
        <v>1.0660035817780522</v>
      </c>
      <c r="AT25" s="186">
        <f t="shared" si="3"/>
        <v>1.1270338743217616</v>
      </c>
      <c r="AU25" s="186">
        <f t="shared" si="3"/>
        <v>1.1984686845637575</v>
      </c>
      <c r="AV25" s="186">
        <f t="shared" si="3"/>
        <v>0.58687086323214288</v>
      </c>
      <c r="AW25" s="186">
        <f t="shared" si="3"/>
        <v>0.67838471890657603</v>
      </c>
      <c r="AX25" s="186">
        <f t="shared" si="3"/>
        <v>0.42326811843810364</v>
      </c>
      <c r="AY25" s="186">
        <f t="shared" si="3"/>
        <v>-2.1739821966219746E-2</v>
      </c>
      <c r="AZ25" s="186">
        <f t="shared" si="3"/>
        <v>0.15613714865122827</v>
      </c>
      <c r="BA25" s="186">
        <f t="shared" si="3"/>
        <v>0.10237509049002229</v>
      </c>
    </row>
    <row r="26" spans="1:53">
      <c r="A26" s="168" t="s">
        <v>23</v>
      </c>
      <c r="B26" s="170"/>
      <c r="C26" s="183" t="s">
        <v>28</v>
      </c>
      <c r="D26" s="186" t="s">
        <v>89</v>
      </c>
      <c r="E26" s="186" t="s">
        <v>89</v>
      </c>
      <c r="F26" s="186" t="s">
        <v>89</v>
      </c>
      <c r="G26" s="186" t="s">
        <v>89</v>
      </c>
      <c r="H26" s="186" t="s">
        <v>89</v>
      </c>
      <c r="I26" s="186" t="s">
        <v>89</v>
      </c>
      <c r="J26" s="186" t="s">
        <v>89</v>
      </c>
      <c r="K26" s="186" t="s">
        <v>89</v>
      </c>
      <c r="L26" s="186" t="s">
        <v>89</v>
      </c>
      <c r="M26" s="186" t="s">
        <v>89</v>
      </c>
      <c r="N26" s="186" t="s">
        <v>89</v>
      </c>
      <c r="O26" s="186" t="s">
        <v>89</v>
      </c>
      <c r="P26" s="186" t="s">
        <v>89</v>
      </c>
      <c r="Q26" s="186" t="s">
        <v>89</v>
      </c>
      <c r="R26" s="186" t="s">
        <v>89</v>
      </c>
      <c r="S26" s="186">
        <v>1</v>
      </c>
      <c r="T26" s="186">
        <v>0.75</v>
      </c>
      <c r="U26" s="186">
        <v>0.75</v>
      </c>
      <c r="V26" s="186">
        <v>0.75</v>
      </c>
      <c r="W26" s="186">
        <v>1.25</v>
      </c>
      <c r="X26" s="186">
        <v>1</v>
      </c>
      <c r="Y26" s="186">
        <v>0.75</v>
      </c>
      <c r="Z26" s="186">
        <v>0.75</v>
      </c>
      <c r="AB26" s="171" t="s">
        <v>23</v>
      </c>
      <c r="AC26" s="173"/>
      <c r="AD26" s="183" t="s">
        <v>28</v>
      </c>
      <c r="AE26" s="186" t="e">
        <f t="shared" si="2"/>
        <v>#VALUE!</v>
      </c>
      <c r="AF26" s="186" t="e">
        <f t="shared" si="2"/>
        <v>#VALUE!</v>
      </c>
      <c r="AG26" s="186" t="e">
        <f t="shared" si="2"/>
        <v>#VALUE!</v>
      </c>
      <c r="AH26" s="186" t="e">
        <f t="shared" si="2"/>
        <v>#VALUE!</v>
      </c>
      <c r="AI26" s="186" t="e">
        <f t="shared" si="2"/>
        <v>#VALUE!</v>
      </c>
      <c r="AJ26" s="186" t="e">
        <f t="shared" si="2"/>
        <v>#VALUE!</v>
      </c>
      <c r="AK26" s="186" t="e">
        <f t="shared" si="2"/>
        <v>#VALUE!</v>
      </c>
      <c r="AL26" s="186" t="e">
        <f t="shared" si="2"/>
        <v>#VALUE!</v>
      </c>
      <c r="AM26" s="186" t="e">
        <f t="shared" si="2"/>
        <v>#VALUE!</v>
      </c>
      <c r="AN26" s="186" t="e">
        <f t="shared" si="2"/>
        <v>#VALUE!</v>
      </c>
      <c r="AO26" s="186" t="e">
        <f t="shared" si="2"/>
        <v>#VALUE!</v>
      </c>
      <c r="AP26" s="186" t="e">
        <f t="shared" si="2"/>
        <v>#VALUE!</v>
      </c>
      <c r="AQ26" s="186" t="e">
        <f t="shared" si="2"/>
        <v>#VALUE!</v>
      </c>
      <c r="AR26" s="186" t="e">
        <f t="shared" si="2"/>
        <v>#VALUE!</v>
      </c>
      <c r="AS26" s="186" t="e">
        <f t="shared" si="3"/>
        <v>#VALUE!</v>
      </c>
      <c r="AT26" s="186">
        <f t="shared" si="3"/>
        <v>-0.95720685216368828</v>
      </c>
      <c r="AU26" s="186">
        <f t="shared" si="3"/>
        <v>-1.1692377410378121</v>
      </c>
      <c r="AV26" s="186">
        <f t="shared" si="3"/>
        <v>-1.2994997685854595</v>
      </c>
      <c r="AW26" s="186">
        <f t="shared" si="3"/>
        <v>-1.1906344046115416</v>
      </c>
      <c r="AX26" s="186">
        <f t="shared" si="3"/>
        <v>-0.8465362368762076</v>
      </c>
      <c r="AY26" s="186">
        <f t="shared" si="3"/>
        <v>-0.90220261159811554</v>
      </c>
      <c r="AZ26" s="186">
        <f t="shared" si="3"/>
        <v>-1.0483494266582476</v>
      </c>
      <c r="BA26" s="186">
        <f t="shared" si="3"/>
        <v>-1.0032758868022189</v>
      </c>
    </row>
    <row r="27" spans="1:53">
      <c r="A27" s="168" t="s">
        <v>10</v>
      </c>
      <c r="B27" s="170"/>
      <c r="C27" s="183" t="s">
        <v>28</v>
      </c>
      <c r="D27" s="186">
        <v>1</v>
      </c>
      <c r="E27" s="186">
        <v>1.25</v>
      </c>
      <c r="F27" s="186">
        <v>1.25</v>
      </c>
      <c r="G27" s="186">
        <v>1.25</v>
      </c>
      <c r="H27" s="186">
        <v>1.25</v>
      </c>
      <c r="I27" s="186">
        <v>1.25</v>
      </c>
      <c r="J27" s="186">
        <v>2</v>
      </c>
      <c r="K27" s="186">
        <v>2</v>
      </c>
      <c r="L27" s="186">
        <v>2</v>
      </c>
      <c r="M27" s="186">
        <v>2</v>
      </c>
      <c r="N27" s="186">
        <v>1.75</v>
      </c>
      <c r="O27" s="186">
        <v>2</v>
      </c>
      <c r="P27" s="186">
        <v>2</v>
      </c>
      <c r="Q27" s="186">
        <v>2</v>
      </c>
      <c r="R27" s="186">
        <v>2</v>
      </c>
      <c r="S27" s="186">
        <v>1.5</v>
      </c>
      <c r="T27" s="186">
        <v>1.5</v>
      </c>
      <c r="U27" s="186">
        <v>1.75</v>
      </c>
      <c r="V27" s="186">
        <v>1.75</v>
      </c>
      <c r="W27" s="186">
        <v>2.25</v>
      </c>
      <c r="X27" s="186">
        <v>2</v>
      </c>
      <c r="Y27" s="186">
        <v>1.75</v>
      </c>
      <c r="Z27" s="186">
        <v>1.75</v>
      </c>
      <c r="AB27" s="171" t="s">
        <v>10</v>
      </c>
      <c r="AC27" s="173"/>
      <c r="AD27" s="183" t="s">
        <v>28</v>
      </c>
      <c r="AE27" s="186">
        <f t="shared" si="2"/>
        <v>-0.12397964476433281</v>
      </c>
      <c r="AF27" s="186">
        <f t="shared" si="2"/>
        <v>0.27231059789285395</v>
      </c>
      <c r="AG27" s="186">
        <f t="shared" si="2"/>
        <v>-0.14137109989022248</v>
      </c>
      <c r="AH27" s="186">
        <f t="shared" si="2"/>
        <v>-0.22748752714465223</v>
      </c>
      <c r="AI27" s="186">
        <f t="shared" si="2"/>
        <v>-0.37271035098338928</v>
      </c>
      <c r="AJ27" s="186">
        <f t="shared" si="2"/>
        <v>-0.5735393346764045</v>
      </c>
      <c r="AK27" s="186">
        <f t="shared" si="2"/>
        <v>1.2742852521799761</v>
      </c>
      <c r="AL27" s="186">
        <f t="shared" si="2"/>
        <v>1.1769874609041382</v>
      </c>
      <c r="AM27" s="186">
        <f t="shared" si="2"/>
        <v>0.90286736047038363</v>
      </c>
      <c r="AN27" s="186">
        <f t="shared" si="2"/>
        <v>0.94876955374901983</v>
      </c>
      <c r="AO27" s="186">
        <f t="shared" si="2"/>
        <v>0.39599000533839646</v>
      </c>
      <c r="AP27" s="186">
        <f t="shared" si="2"/>
        <v>0.51295584666099747</v>
      </c>
      <c r="AQ27" s="186">
        <f t="shared" si="2"/>
        <v>0.40426772581898296</v>
      </c>
      <c r="AR27" s="186">
        <f t="shared" si="2"/>
        <v>0.40426772581898296</v>
      </c>
      <c r="AS27" s="186">
        <f t="shared" si="3"/>
        <v>0.35533452725935072</v>
      </c>
      <c r="AT27" s="186">
        <f t="shared" si="3"/>
        <v>-0.12351056156950832</v>
      </c>
      <c r="AU27" s="186">
        <f t="shared" si="3"/>
        <v>1.4615471762972718E-2</v>
      </c>
      <c r="AV27" s="186">
        <f t="shared" si="3"/>
        <v>0.2095967368686224</v>
      </c>
      <c r="AW27" s="186">
        <f t="shared" si="3"/>
        <v>0.30458089420295253</v>
      </c>
      <c r="AX27" s="186">
        <f t="shared" si="3"/>
        <v>0.42326811843810364</v>
      </c>
      <c r="AY27" s="186">
        <f t="shared" si="3"/>
        <v>0.27174777457774552</v>
      </c>
      <c r="AZ27" s="186">
        <f t="shared" si="3"/>
        <v>0.15613714865122827</v>
      </c>
      <c r="BA27" s="186">
        <f t="shared" si="3"/>
        <v>0.10237509049002229</v>
      </c>
    </row>
    <row r="28" spans="1:53">
      <c r="A28" s="168" t="s">
        <v>26</v>
      </c>
      <c r="B28" s="170"/>
      <c r="C28" s="183" t="s">
        <v>28</v>
      </c>
      <c r="D28" s="186">
        <v>0.5</v>
      </c>
      <c r="E28" s="186">
        <v>0.75</v>
      </c>
      <c r="F28" s="186">
        <v>2.25</v>
      </c>
      <c r="G28" s="186">
        <v>2.25</v>
      </c>
      <c r="H28" s="186">
        <v>2.5</v>
      </c>
      <c r="I28" s="186">
        <v>2.5</v>
      </c>
      <c r="J28" s="186">
        <v>2.5</v>
      </c>
      <c r="K28" s="186">
        <v>2.5</v>
      </c>
      <c r="L28" s="186">
        <v>2.75</v>
      </c>
      <c r="M28" s="186">
        <v>2.5</v>
      </c>
      <c r="N28" s="186">
        <v>2.5</v>
      </c>
      <c r="O28" s="186">
        <v>2.5</v>
      </c>
      <c r="P28" s="186">
        <v>2.5</v>
      </c>
      <c r="Q28" s="186">
        <v>2.5</v>
      </c>
      <c r="R28" s="186">
        <v>2.5</v>
      </c>
      <c r="S28" s="186">
        <v>2.5</v>
      </c>
      <c r="T28" s="186">
        <v>2.5</v>
      </c>
      <c r="U28" s="186">
        <v>2.5</v>
      </c>
      <c r="V28" s="186">
        <v>2.25</v>
      </c>
      <c r="W28" s="186">
        <v>2.5</v>
      </c>
      <c r="X28" s="186">
        <v>2.5</v>
      </c>
      <c r="Y28" s="186">
        <v>2.25</v>
      </c>
      <c r="Z28" s="186">
        <v>2.25</v>
      </c>
      <c r="AB28" s="171" t="s">
        <v>26</v>
      </c>
      <c r="AC28" s="173"/>
      <c r="AD28" s="183" t="s">
        <v>28</v>
      </c>
      <c r="AE28" s="186">
        <f t="shared" si="2"/>
        <v>-1.1984698993885501</v>
      </c>
      <c r="AF28" s="186">
        <f t="shared" si="2"/>
        <v>-1.0149758648733638</v>
      </c>
      <c r="AG28" s="186">
        <f t="shared" si="2"/>
        <v>2.3090612982069665</v>
      </c>
      <c r="AH28" s="186">
        <f t="shared" si="2"/>
        <v>2.4012572309713316</v>
      </c>
      <c r="AI28" s="186">
        <f t="shared" si="2"/>
        <v>2.6555612507566506</v>
      </c>
      <c r="AJ28" s="186">
        <f t="shared" si="2"/>
        <v>2.294157338705618</v>
      </c>
      <c r="AK28" s="186">
        <f t="shared" si="2"/>
        <v>2.4167478920654721</v>
      </c>
      <c r="AL28" s="186">
        <f t="shared" si="2"/>
        <v>2.3103827936266419</v>
      </c>
      <c r="AM28" s="186">
        <f t="shared" si="2"/>
        <v>2.5406267585329396</v>
      </c>
      <c r="AN28" s="186">
        <f t="shared" si="2"/>
        <v>2.0700426627251343</v>
      </c>
      <c r="AO28" s="186">
        <f t="shared" si="2"/>
        <v>1.6829575226881845</v>
      </c>
      <c r="AP28" s="186">
        <f t="shared" si="2"/>
        <v>1.2538920696157714</v>
      </c>
      <c r="AQ28" s="186">
        <f t="shared" si="2"/>
        <v>1.1828574199888762</v>
      </c>
      <c r="AR28" s="186">
        <f t="shared" si="2"/>
        <v>1.1828574199888762</v>
      </c>
      <c r="AS28" s="186">
        <f t="shared" si="3"/>
        <v>1.0660035817780522</v>
      </c>
      <c r="AT28" s="186">
        <f t="shared" si="3"/>
        <v>1.5438820196188516</v>
      </c>
      <c r="AU28" s="186">
        <f t="shared" si="3"/>
        <v>1.5930864221640193</v>
      </c>
      <c r="AV28" s="186">
        <f t="shared" si="3"/>
        <v>1.3414191159591837</v>
      </c>
      <c r="AW28" s="186">
        <f t="shared" si="3"/>
        <v>1.0521885436101996</v>
      </c>
      <c r="AX28" s="186">
        <f t="shared" si="3"/>
        <v>0.7407192072666815</v>
      </c>
      <c r="AY28" s="186">
        <f t="shared" si="3"/>
        <v>0.85872296766567602</v>
      </c>
      <c r="AZ28" s="186">
        <f t="shared" si="3"/>
        <v>0.75838043630596619</v>
      </c>
      <c r="BA28" s="186">
        <f t="shared" si="3"/>
        <v>0.65520057913614282</v>
      </c>
    </row>
    <row r="29" spans="1:53" ht="27.6">
      <c r="A29" s="168" t="s">
        <v>40</v>
      </c>
      <c r="B29" s="170"/>
      <c r="C29" s="183" t="s">
        <v>28</v>
      </c>
      <c r="D29" s="186">
        <v>1.5</v>
      </c>
      <c r="E29" s="186">
        <v>1.5</v>
      </c>
      <c r="F29" s="186">
        <v>1.5</v>
      </c>
      <c r="G29" s="186">
        <v>1.5</v>
      </c>
      <c r="H29" s="186">
        <v>1.5</v>
      </c>
      <c r="I29" s="186">
        <v>1.5</v>
      </c>
      <c r="J29" s="186">
        <v>1.5</v>
      </c>
      <c r="K29" s="186">
        <v>1.5</v>
      </c>
      <c r="L29" s="186">
        <v>1.5</v>
      </c>
      <c r="M29" s="186">
        <v>1.5</v>
      </c>
      <c r="N29" s="186">
        <v>1.5</v>
      </c>
      <c r="O29" s="186">
        <v>1.5</v>
      </c>
      <c r="P29" s="186">
        <v>1.5</v>
      </c>
      <c r="Q29" s="186">
        <v>1.5</v>
      </c>
      <c r="R29" s="186">
        <v>1.5</v>
      </c>
      <c r="S29" s="186">
        <v>1.25</v>
      </c>
      <c r="T29" s="186">
        <v>1.25</v>
      </c>
      <c r="U29" s="186">
        <v>1.25</v>
      </c>
      <c r="V29" s="186">
        <v>1</v>
      </c>
      <c r="W29" s="186">
        <v>2.75</v>
      </c>
      <c r="X29" s="186">
        <v>2.75</v>
      </c>
      <c r="Y29" s="186">
        <v>2.5</v>
      </c>
      <c r="Z29" s="186">
        <v>2.5</v>
      </c>
      <c r="AB29" s="171" t="s">
        <v>40</v>
      </c>
      <c r="AC29" s="173"/>
      <c r="AD29" s="183" t="s">
        <v>28</v>
      </c>
      <c r="AE29" s="186">
        <f t="shared" si="2"/>
        <v>0.95051060985988445</v>
      </c>
      <c r="AF29" s="186">
        <f t="shared" si="2"/>
        <v>0.91595382927596281</v>
      </c>
      <c r="AG29" s="186">
        <f t="shared" si="2"/>
        <v>0.47123699963407473</v>
      </c>
      <c r="AH29" s="186">
        <f t="shared" si="2"/>
        <v>0.42969866238434373</v>
      </c>
      <c r="AI29" s="186">
        <f t="shared" si="2"/>
        <v>0.2329439693646187</v>
      </c>
      <c r="AJ29" s="186">
        <f t="shared" si="2"/>
        <v>0</v>
      </c>
      <c r="AK29" s="186">
        <f t="shared" si="2"/>
        <v>0.13182261229448033</v>
      </c>
      <c r="AL29" s="186">
        <f t="shared" si="2"/>
        <v>4.3592128181634604E-2</v>
      </c>
      <c r="AM29" s="186">
        <f t="shared" si="2"/>
        <v>-0.18897223823798706</v>
      </c>
      <c r="AN29" s="186">
        <f t="shared" si="2"/>
        <v>-0.1725035552270944</v>
      </c>
      <c r="AO29" s="186">
        <f t="shared" si="2"/>
        <v>-3.2999167111532911E-2</v>
      </c>
      <c r="AP29" s="186">
        <f t="shared" si="2"/>
        <v>-0.22798037629377643</v>
      </c>
      <c r="AQ29" s="186">
        <f t="shared" si="2"/>
        <v>-0.37432196835091025</v>
      </c>
      <c r="AR29" s="186">
        <f t="shared" si="2"/>
        <v>-0.37432196835091025</v>
      </c>
      <c r="AS29" s="186">
        <f t="shared" si="3"/>
        <v>-0.35533452725935072</v>
      </c>
      <c r="AT29" s="186">
        <f t="shared" si="3"/>
        <v>-0.54035870686659826</v>
      </c>
      <c r="AU29" s="186">
        <f t="shared" si="3"/>
        <v>-0.38000226583728891</v>
      </c>
      <c r="AV29" s="186">
        <f t="shared" si="3"/>
        <v>-0.5449515158584185</v>
      </c>
      <c r="AW29" s="186">
        <f t="shared" si="3"/>
        <v>-0.81683057990791808</v>
      </c>
      <c r="AX29" s="186">
        <f t="shared" si="3"/>
        <v>1.0581702960952593</v>
      </c>
      <c r="AY29" s="186">
        <f t="shared" si="3"/>
        <v>1.1522105642096414</v>
      </c>
      <c r="AZ29" s="186">
        <f t="shared" si="3"/>
        <v>1.0595020801333352</v>
      </c>
      <c r="BA29" s="186">
        <f t="shared" si="3"/>
        <v>0.93161332345920311</v>
      </c>
    </row>
    <row r="30" spans="1:53">
      <c r="A30" s="168" t="s">
        <v>41</v>
      </c>
      <c r="B30" s="170"/>
      <c r="C30" s="183" t="s">
        <v>28</v>
      </c>
      <c r="D30" s="186">
        <v>1.25</v>
      </c>
      <c r="E30" s="186">
        <v>1.25</v>
      </c>
      <c r="F30" s="186">
        <v>1.25</v>
      </c>
      <c r="G30" s="186">
        <v>1.25</v>
      </c>
      <c r="H30" s="186">
        <v>1.25</v>
      </c>
      <c r="I30" s="186">
        <v>1.5</v>
      </c>
      <c r="J30" s="186">
        <v>1.5</v>
      </c>
      <c r="K30" s="186">
        <v>1.5</v>
      </c>
      <c r="L30" s="186">
        <v>1.5</v>
      </c>
      <c r="M30" s="186">
        <v>1.5</v>
      </c>
      <c r="N30" s="186">
        <v>1.25</v>
      </c>
      <c r="O30" s="186">
        <v>1.25</v>
      </c>
      <c r="P30" s="186">
        <v>1.5</v>
      </c>
      <c r="Q30" s="186">
        <v>1.5</v>
      </c>
      <c r="R30" s="186">
        <v>1.5</v>
      </c>
      <c r="S30" s="186">
        <v>1.25</v>
      </c>
      <c r="T30" s="186">
        <v>1.25</v>
      </c>
      <c r="U30" s="186">
        <v>1.25</v>
      </c>
      <c r="V30" s="186">
        <v>1</v>
      </c>
      <c r="W30" s="186">
        <v>1.25</v>
      </c>
      <c r="X30" s="186">
        <v>1</v>
      </c>
      <c r="Y30" s="186">
        <v>1</v>
      </c>
      <c r="Z30" s="186">
        <v>0.75</v>
      </c>
      <c r="AB30" s="171" t="s">
        <v>41</v>
      </c>
      <c r="AC30" s="173"/>
      <c r="AD30" s="183" t="s">
        <v>28</v>
      </c>
      <c r="AE30" s="186">
        <f t="shared" si="2"/>
        <v>0.41326548254777584</v>
      </c>
      <c r="AF30" s="186">
        <f t="shared" si="2"/>
        <v>0.27231059789285395</v>
      </c>
      <c r="AG30" s="186">
        <f t="shared" si="2"/>
        <v>-0.14137109989022248</v>
      </c>
      <c r="AH30" s="186">
        <f t="shared" si="2"/>
        <v>-0.22748752714465223</v>
      </c>
      <c r="AI30" s="186">
        <f t="shared" si="2"/>
        <v>-0.37271035098338928</v>
      </c>
      <c r="AJ30" s="186">
        <f t="shared" si="2"/>
        <v>0</v>
      </c>
      <c r="AK30" s="186">
        <f t="shared" si="2"/>
        <v>0.13182261229448033</v>
      </c>
      <c r="AL30" s="186">
        <f t="shared" si="2"/>
        <v>4.3592128181634604E-2</v>
      </c>
      <c r="AM30" s="186">
        <f t="shared" si="2"/>
        <v>-0.18897223823798706</v>
      </c>
      <c r="AN30" s="186">
        <f t="shared" si="2"/>
        <v>-0.1725035552270944</v>
      </c>
      <c r="AO30" s="186">
        <f t="shared" si="2"/>
        <v>-0.46198833956146229</v>
      </c>
      <c r="AP30" s="186">
        <f t="shared" si="2"/>
        <v>-0.59844848777116333</v>
      </c>
      <c r="AQ30" s="186">
        <f t="shared" si="2"/>
        <v>-0.37432196835091025</v>
      </c>
      <c r="AR30" s="186">
        <f t="shared" si="2"/>
        <v>-0.37432196835091025</v>
      </c>
      <c r="AS30" s="186">
        <f t="shared" si="3"/>
        <v>-0.35533452725935072</v>
      </c>
      <c r="AT30" s="186">
        <f t="shared" si="3"/>
        <v>-0.54035870686659826</v>
      </c>
      <c r="AU30" s="186">
        <f t="shared" si="3"/>
        <v>-0.38000226583728891</v>
      </c>
      <c r="AV30" s="186">
        <f t="shared" si="3"/>
        <v>-0.5449515158584185</v>
      </c>
      <c r="AW30" s="186">
        <f t="shared" si="3"/>
        <v>-0.81683057990791808</v>
      </c>
      <c r="AX30" s="186">
        <f t="shared" si="3"/>
        <v>-0.8465362368762076</v>
      </c>
      <c r="AY30" s="186">
        <f t="shared" si="3"/>
        <v>-0.90220261159811554</v>
      </c>
      <c r="AZ30" s="186">
        <f t="shared" si="3"/>
        <v>-0.74722778283087876</v>
      </c>
      <c r="BA30" s="186">
        <f t="shared" si="3"/>
        <v>-1.0032758868022189</v>
      </c>
    </row>
    <row r="31" spans="1:53" ht="27.6">
      <c r="A31" s="168" t="s">
        <v>42</v>
      </c>
      <c r="B31" s="170"/>
      <c r="C31" s="183" t="s">
        <v>28</v>
      </c>
      <c r="D31" s="186">
        <v>1.25</v>
      </c>
      <c r="E31" s="186">
        <v>1.25</v>
      </c>
      <c r="F31" s="186">
        <v>1.25</v>
      </c>
      <c r="G31" s="186">
        <v>1.25</v>
      </c>
      <c r="H31" s="186">
        <v>1.5</v>
      </c>
      <c r="I31" s="186">
        <v>1.5</v>
      </c>
      <c r="J31" s="186">
        <v>1.5</v>
      </c>
      <c r="K31" s="186">
        <v>1.5</v>
      </c>
      <c r="L31" s="186">
        <v>1.5</v>
      </c>
      <c r="M31" s="186">
        <v>1.5</v>
      </c>
      <c r="N31" s="186">
        <v>1.5</v>
      </c>
      <c r="O31" s="186">
        <v>1.5</v>
      </c>
      <c r="P31" s="186">
        <v>1.5</v>
      </c>
      <c r="Q31" s="186">
        <v>1.5</v>
      </c>
      <c r="R31" s="186">
        <v>1.5</v>
      </c>
      <c r="S31" s="186">
        <v>1.5</v>
      </c>
      <c r="T31" s="186">
        <v>1.25</v>
      </c>
      <c r="U31" s="186">
        <v>1.25</v>
      </c>
      <c r="V31" s="186">
        <v>1.25</v>
      </c>
      <c r="W31" s="186">
        <v>1.5</v>
      </c>
      <c r="X31" s="186">
        <v>1.25</v>
      </c>
      <c r="Y31" s="186">
        <v>1.25</v>
      </c>
      <c r="Z31" s="186">
        <v>1</v>
      </c>
      <c r="AB31" s="171" t="s">
        <v>42</v>
      </c>
      <c r="AC31" s="173"/>
      <c r="AD31" s="183" t="s">
        <v>28</v>
      </c>
      <c r="AE31" s="186">
        <f t="shared" si="2"/>
        <v>0.41326548254777584</v>
      </c>
      <c r="AF31" s="186">
        <f t="shared" si="2"/>
        <v>0.27231059789285395</v>
      </c>
      <c r="AG31" s="186">
        <f t="shared" si="2"/>
        <v>-0.14137109989022248</v>
      </c>
      <c r="AH31" s="186">
        <f t="shared" si="2"/>
        <v>-0.22748752714465223</v>
      </c>
      <c r="AI31" s="186">
        <f t="shared" si="2"/>
        <v>0.2329439693646187</v>
      </c>
      <c r="AJ31" s="186">
        <f t="shared" si="2"/>
        <v>0</v>
      </c>
      <c r="AK31" s="186">
        <f t="shared" si="2"/>
        <v>0.13182261229448033</v>
      </c>
      <c r="AL31" s="186">
        <f t="shared" si="2"/>
        <v>4.3592128181634604E-2</v>
      </c>
      <c r="AM31" s="186">
        <f t="shared" si="2"/>
        <v>-0.18897223823798706</v>
      </c>
      <c r="AN31" s="186">
        <f t="shared" si="2"/>
        <v>-0.1725035552270944</v>
      </c>
      <c r="AO31" s="186">
        <f t="shared" si="2"/>
        <v>-3.2999167111532911E-2</v>
      </c>
      <c r="AP31" s="186">
        <f t="shared" si="2"/>
        <v>-0.22798037629377643</v>
      </c>
      <c r="AQ31" s="186">
        <f t="shared" si="2"/>
        <v>-0.37432196835091025</v>
      </c>
      <c r="AR31" s="186">
        <f t="shared" si="2"/>
        <v>-0.37432196835091025</v>
      </c>
      <c r="AS31" s="186">
        <f t="shared" si="3"/>
        <v>-0.35533452725935072</v>
      </c>
      <c r="AT31" s="186">
        <f t="shared" si="3"/>
        <v>-0.12351056156950832</v>
      </c>
      <c r="AU31" s="186">
        <f t="shared" si="3"/>
        <v>-0.38000226583728891</v>
      </c>
      <c r="AV31" s="186">
        <f t="shared" si="3"/>
        <v>-0.5449515158584185</v>
      </c>
      <c r="AW31" s="186">
        <f t="shared" si="3"/>
        <v>-0.44302675520429452</v>
      </c>
      <c r="AX31" s="186">
        <f t="shared" si="3"/>
        <v>-0.52908514804762974</v>
      </c>
      <c r="AY31" s="186">
        <f t="shared" si="3"/>
        <v>-0.60871501505415027</v>
      </c>
      <c r="AZ31" s="186">
        <f t="shared" si="3"/>
        <v>-0.44610613900350971</v>
      </c>
      <c r="BA31" s="186">
        <f t="shared" si="3"/>
        <v>-0.72686314247915851</v>
      </c>
    </row>
    <row r="32" spans="1:53" ht="16.5" customHeight="1">
      <c r="A32" s="168" t="s">
        <v>43</v>
      </c>
      <c r="B32" s="170"/>
      <c r="C32" s="183" t="s">
        <v>28</v>
      </c>
      <c r="D32" s="186">
        <v>0.5</v>
      </c>
      <c r="E32" s="186">
        <v>0.75</v>
      </c>
      <c r="F32" s="186">
        <v>0.75</v>
      </c>
      <c r="G32" s="186">
        <v>0.75</v>
      </c>
      <c r="H32" s="186">
        <v>0.75</v>
      </c>
      <c r="I32" s="186">
        <v>1.75</v>
      </c>
      <c r="J32" s="186">
        <v>1.5</v>
      </c>
      <c r="K32" s="186">
        <v>1.75</v>
      </c>
      <c r="L32" s="186">
        <v>2</v>
      </c>
      <c r="M32" s="186">
        <v>2</v>
      </c>
      <c r="N32" s="186">
        <v>1.75</v>
      </c>
      <c r="O32" s="186">
        <v>1.75</v>
      </c>
      <c r="P32" s="186">
        <v>1.75</v>
      </c>
      <c r="Q32" s="186">
        <v>1.75</v>
      </c>
      <c r="R32" s="186">
        <v>1.75</v>
      </c>
      <c r="S32" s="186">
        <v>2</v>
      </c>
      <c r="T32" s="186">
        <v>2</v>
      </c>
      <c r="U32" s="186">
        <v>1.75</v>
      </c>
      <c r="V32" s="186">
        <v>1.75</v>
      </c>
      <c r="W32" s="186">
        <v>1.5</v>
      </c>
      <c r="X32" s="186">
        <v>1</v>
      </c>
      <c r="Y32" s="186">
        <v>0.75</v>
      </c>
      <c r="Z32" s="186">
        <v>0.75</v>
      </c>
      <c r="AB32" s="168" t="s">
        <v>43</v>
      </c>
      <c r="AC32" s="170"/>
      <c r="AD32" s="183" t="s">
        <v>28</v>
      </c>
      <c r="AE32" s="186">
        <f t="shared" si="2"/>
        <v>-1.1984698993885501</v>
      </c>
      <c r="AF32" s="186">
        <f t="shared" si="2"/>
        <v>-1.0149758648733638</v>
      </c>
      <c r="AG32" s="186">
        <f t="shared" si="2"/>
        <v>-1.3665872989388168</v>
      </c>
      <c r="AH32" s="186">
        <f t="shared" si="2"/>
        <v>-1.5418599062026441</v>
      </c>
      <c r="AI32" s="186">
        <f t="shared" si="2"/>
        <v>-1.5840189916794052</v>
      </c>
      <c r="AJ32" s="186">
        <f t="shared" si="2"/>
        <v>0.5735393346764045</v>
      </c>
      <c r="AK32" s="186">
        <f t="shared" si="2"/>
        <v>0.13182261229448033</v>
      </c>
      <c r="AL32" s="186">
        <f t="shared" si="2"/>
        <v>0.61028979454288645</v>
      </c>
      <c r="AM32" s="186">
        <f t="shared" si="2"/>
        <v>0.90286736047038363</v>
      </c>
      <c r="AN32" s="186">
        <f t="shared" si="2"/>
        <v>0.94876955374901983</v>
      </c>
      <c r="AO32" s="186">
        <f t="shared" si="2"/>
        <v>0.39599000533839646</v>
      </c>
      <c r="AP32" s="186">
        <f t="shared" si="2"/>
        <v>0.14248773518361052</v>
      </c>
      <c r="AQ32" s="186">
        <f t="shared" si="2"/>
        <v>1.4972878734036354E-2</v>
      </c>
      <c r="AR32" s="186">
        <f t="shared" si="2"/>
        <v>1.4972878734036354E-2</v>
      </c>
      <c r="AS32" s="186">
        <f t="shared" si="3"/>
        <v>0</v>
      </c>
      <c r="AT32" s="186">
        <f t="shared" si="3"/>
        <v>0.71018572902467159</v>
      </c>
      <c r="AU32" s="186">
        <f t="shared" si="3"/>
        <v>0.8038509469634959</v>
      </c>
      <c r="AV32" s="186">
        <f t="shared" si="3"/>
        <v>0.2095967368686224</v>
      </c>
      <c r="AW32" s="186">
        <f t="shared" si="3"/>
        <v>0.30458089420295253</v>
      </c>
      <c r="AX32" s="186">
        <f t="shared" si="3"/>
        <v>-0.52908514804762974</v>
      </c>
      <c r="AY32" s="186">
        <f t="shared" si="3"/>
        <v>-0.90220261159811554</v>
      </c>
      <c r="AZ32" s="186">
        <f t="shared" si="3"/>
        <v>-1.0483494266582476</v>
      </c>
      <c r="BA32" s="186">
        <f t="shared" si="3"/>
        <v>-1.0032758868022189</v>
      </c>
    </row>
    <row r="33" spans="4:53">
      <c r="D33" s="12">
        <f>AVERAGE(D6:D32)</f>
        <v>1.0576923076923077</v>
      </c>
      <c r="E33" s="12">
        <f t="shared" ref="E33:Z33" si="4">AVERAGE(E6:E32)</f>
        <v>1.1442307692307692</v>
      </c>
      <c r="F33" s="12">
        <f t="shared" si="4"/>
        <v>1.3076923076923077</v>
      </c>
      <c r="G33" s="12">
        <f t="shared" si="4"/>
        <v>1.3365384615384615</v>
      </c>
      <c r="H33" s="12">
        <f t="shared" si="4"/>
        <v>1.4038461538461537</v>
      </c>
      <c r="I33" s="12">
        <f t="shared" si="4"/>
        <v>1.5</v>
      </c>
      <c r="J33" s="12">
        <f t="shared" si="4"/>
        <v>1.4423076923076923</v>
      </c>
      <c r="K33" s="12">
        <f t="shared" si="4"/>
        <v>1.4807692307692308</v>
      </c>
      <c r="L33" s="12">
        <f t="shared" si="4"/>
        <v>1.5865384615384615</v>
      </c>
      <c r="M33" s="12">
        <f t="shared" si="4"/>
        <v>1.5769230769230769</v>
      </c>
      <c r="N33" s="12">
        <f t="shared" si="4"/>
        <v>1.5192307692307692</v>
      </c>
      <c r="O33" s="12">
        <f t="shared" si="4"/>
        <v>1.6538461538461537</v>
      </c>
      <c r="P33" s="12">
        <f t="shared" si="4"/>
        <v>1.7403846153846154</v>
      </c>
      <c r="Q33" s="12">
        <f t="shared" si="4"/>
        <v>1.7403846153846154</v>
      </c>
      <c r="R33" s="12">
        <f t="shared" si="4"/>
        <v>1.75</v>
      </c>
      <c r="S33" s="12">
        <f t="shared" si="4"/>
        <v>1.5740740740740742</v>
      </c>
      <c r="T33" s="12">
        <f t="shared" si="4"/>
        <v>1.4907407407407407</v>
      </c>
      <c r="U33" s="12">
        <f t="shared" si="4"/>
        <v>1.6111111111111112</v>
      </c>
      <c r="V33" s="12">
        <f t="shared" si="4"/>
        <v>1.5462962962962963</v>
      </c>
      <c r="W33" s="12">
        <f t="shared" si="4"/>
        <v>1.9166666666666667</v>
      </c>
      <c r="X33" s="12">
        <f t="shared" si="4"/>
        <v>1.7685185185185186</v>
      </c>
      <c r="Y33" s="12">
        <f t="shared" si="4"/>
        <v>1.6203703703703705</v>
      </c>
      <c r="Z33" s="12">
        <f t="shared" si="4"/>
        <v>1.6574074074074074</v>
      </c>
      <c r="AB33" s="168"/>
      <c r="AC33" s="170"/>
      <c r="AD33" s="183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</row>
    <row r="34" spans="4:53">
      <c r="D34" s="12">
        <f>STDEV(D6:D32)</f>
        <v>0.46533693334879578</v>
      </c>
      <c r="E34" s="12">
        <f t="shared" ref="E34:Z34" si="5">STDEV(E6:E32)</f>
        <v>0.38841393463080665</v>
      </c>
      <c r="F34" s="12">
        <f t="shared" si="5"/>
        <v>0.4080912416831089</v>
      </c>
      <c r="G34" s="12">
        <f t="shared" si="5"/>
        <v>0.38040969816966863</v>
      </c>
      <c r="H34" s="12">
        <f t="shared" si="5"/>
        <v>0.41277671371410413</v>
      </c>
      <c r="I34" s="12">
        <f t="shared" si="5"/>
        <v>0.43588989435406733</v>
      </c>
      <c r="J34" s="12">
        <f t="shared" si="5"/>
        <v>0.43765107281767468</v>
      </c>
      <c r="K34" s="12">
        <f t="shared" si="5"/>
        <v>0.44115233719814351</v>
      </c>
      <c r="L34" s="12">
        <f t="shared" si="5"/>
        <v>0.45794272399672281</v>
      </c>
      <c r="M34" s="12">
        <f t="shared" si="5"/>
        <v>0.44592169026203871</v>
      </c>
      <c r="N34" s="12">
        <f t="shared" si="5"/>
        <v>0.58276529118967313</v>
      </c>
      <c r="O34" s="12">
        <f t="shared" si="5"/>
        <v>0.67482191382957879</v>
      </c>
      <c r="P34" s="12">
        <f t="shared" si="5"/>
        <v>0.64218676890282189</v>
      </c>
      <c r="Q34" s="12">
        <f t="shared" si="5"/>
        <v>0.64218676890282189</v>
      </c>
      <c r="R34" s="12">
        <f t="shared" si="5"/>
        <v>0.70356236397351446</v>
      </c>
      <c r="S34" s="12">
        <f t="shared" si="5"/>
        <v>0.59973878454424601</v>
      </c>
      <c r="T34" s="12">
        <f t="shared" si="5"/>
        <v>0.63352448757192981</v>
      </c>
      <c r="U34" s="12">
        <f t="shared" si="5"/>
        <v>0.66264814502310676</v>
      </c>
      <c r="V34" s="12">
        <f t="shared" si="5"/>
        <v>0.66880000545263707</v>
      </c>
      <c r="W34" s="12">
        <f t="shared" si="5"/>
        <v>0.78752289344012583</v>
      </c>
      <c r="X34" s="12">
        <f t="shared" si="5"/>
        <v>0.85182475492639531</v>
      </c>
      <c r="Y34" s="12">
        <f t="shared" si="5"/>
        <v>0.83022926157816579</v>
      </c>
      <c r="Z34" s="12">
        <f t="shared" si="5"/>
        <v>0.90444454944454333</v>
      </c>
    </row>
  </sheetData>
  <mergeCells count="37">
    <mergeCell ref="AB33:AC33"/>
    <mergeCell ref="A30:B30"/>
    <mergeCell ref="A31:B31"/>
    <mergeCell ref="A32:B32"/>
    <mergeCell ref="A24:B24"/>
    <mergeCell ref="A25:B25"/>
    <mergeCell ref="A26:B26"/>
    <mergeCell ref="A27:B27"/>
    <mergeCell ref="A28:B28"/>
    <mergeCell ref="A29:B29"/>
    <mergeCell ref="AB32:AC32"/>
    <mergeCell ref="A22:B22"/>
    <mergeCell ref="A23:B23"/>
    <mergeCell ref="A18:B18"/>
    <mergeCell ref="A19:B19"/>
    <mergeCell ref="A20:B20"/>
    <mergeCell ref="A21:B21"/>
    <mergeCell ref="A16:B16"/>
    <mergeCell ref="A17:B17"/>
    <mergeCell ref="A12:B12"/>
    <mergeCell ref="A13:B13"/>
    <mergeCell ref="A14:B14"/>
    <mergeCell ref="A15:B15"/>
    <mergeCell ref="A10:B10"/>
    <mergeCell ref="A11:B11"/>
    <mergeCell ref="A6:B6"/>
    <mergeCell ref="A7:B7"/>
    <mergeCell ref="A8:B8"/>
    <mergeCell ref="A9:B9"/>
    <mergeCell ref="A4:C4"/>
    <mergeCell ref="A5:B5"/>
    <mergeCell ref="A1:Z1"/>
    <mergeCell ref="AB1:BA1"/>
    <mergeCell ref="A2:C2"/>
    <mergeCell ref="D2:Z2"/>
    <mergeCell ref="A3:C3"/>
    <mergeCell ref="D3:Z3"/>
  </mergeCells>
  <hyperlinks>
    <hyperlink ref="A14" r:id="rId1" display="http://stats.oecd.org/OECDStat_Metadata/ShowMetadata.ashx?Dataset=EPS&amp;Coords=[COU].[DEU]&amp;ShowOnWeb=true&amp;Lang=en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"/>
  <sheetViews>
    <sheetView zoomScale="49" zoomScaleNormal="49" workbookViewId="0">
      <selection activeCell="X54" sqref="X54"/>
    </sheetView>
  </sheetViews>
  <sheetFormatPr defaultRowHeight="13.8"/>
  <cols>
    <col min="1" max="16384" width="9" style="3"/>
  </cols>
  <sheetData>
    <row r="1" spans="1:35">
      <c r="B1" s="350" t="s">
        <v>162</v>
      </c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T1" s="350" t="s">
        <v>163</v>
      </c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</row>
    <row r="2" spans="1:35">
      <c r="A2" s="3" t="s">
        <v>236</v>
      </c>
      <c r="B2" s="3" t="s">
        <v>276</v>
      </c>
      <c r="C2" s="3" t="s">
        <v>277</v>
      </c>
      <c r="D2" s="3" t="s">
        <v>278</v>
      </c>
      <c r="E2" s="3" t="s">
        <v>279</v>
      </c>
      <c r="F2" s="3" t="s">
        <v>280</v>
      </c>
      <c r="G2" s="3" t="s">
        <v>281</v>
      </c>
      <c r="H2" s="3" t="s">
        <v>282</v>
      </c>
      <c r="I2" s="3" t="s">
        <v>283</v>
      </c>
      <c r="J2" s="3" t="s">
        <v>284</v>
      </c>
      <c r="K2" s="3" t="s">
        <v>285</v>
      </c>
      <c r="L2" s="3" t="s">
        <v>286</v>
      </c>
      <c r="M2" s="3" t="s">
        <v>287</v>
      </c>
      <c r="N2" s="3" t="s">
        <v>288</v>
      </c>
      <c r="O2" s="3" t="s">
        <v>289</v>
      </c>
      <c r="P2" s="3" t="s">
        <v>290</v>
      </c>
      <c r="Q2" s="3" t="s">
        <v>291</v>
      </c>
      <c r="S2" s="3" t="s">
        <v>236</v>
      </c>
      <c r="T2" s="3" t="s">
        <v>276</v>
      </c>
      <c r="U2" s="3" t="s">
        <v>277</v>
      </c>
      <c r="V2" s="3" t="s">
        <v>278</v>
      </c>
      <c r="W2" s="3" t="s">
        <v>279</v>
      </c>
      <c r="X2" s="3" t="s">
        <v>280</v>
      </c>
      <c r="Y2" s="3" t="s">
        <v>281</v>
      </c>
      <c r="Z2" s="3" t="s">
        <v>282</v>
      </c>
      <c r="AA2" s="3" t="s">
        <v>283</v>
      </c>
      <c r="AB2" s="3" t="s">
        <v>284</v>
      </c>
      <c r="AC2" s="3" t="s">
        <v>285</v>
      </c>
      <c r="AD2" s="3" t="s">
        <v>286</v>
      </c>
      <c r="AE2" s="3" t="s">
        <v>287</v>
      </c>
      <c r="AF2" s="3" t="s">
        <v>288</v>
      </c>
      <c r="AG2" s="3" t="s">
        <v>289</v>
      </c>
      <c r="AH2" s="3" t="s">
        <v>290</v>
      </c>
      <c r="AI2" s="3" t="s">
        <v>291</v>
      </c>
    </row>
    <row r="3" spans="1:35">
      <c r="A3" s="3" t="s">
        <v>27</v>
      </c>
      <c r="B3" s="3">
        <v>100</v>
      </c>
      <c r="C3" s="3">
        <v>100</v>
      </c>
      <c r="D3" s="3">
        <v>100</v>
      </c>
      <c r="E3" s="3">
        <v>100</v>
      </c>
      <c r="F3" s="3">
        <v>100</v>
      </c>
      <c r="G3" s="3">
        <v>100</v>
      </c>
      <c r="H3" s="3">
        <v>100</v>
      </c>
      <c r="I3" s="3">
        <v>100</v>
      </c>
      <c r="J3" s="3">
        <v>100</v>
      </c>
      <c r="K3" s="3">
        <v>100</v>
      </c>
      <c r="L3" s="3">
        <v>100</v>
      </c>
      <c r="M3" s="3">
        <v>100</v>
      </c>
      <c r="N3" s="3">
        <v>100</v>
      </c>
      <c r="O3" s="3">
        <v>100</v>
      </c>
      <c r="P3" s="3">
        <v>100</v>
      </c>
      <c r="Q3" s="3">
        <v>100</v>
      </c>
      <c r="S3" s="3" t="s">
        <v>27</v>
      </c>
      <c r="T3" s="3">
        <f>(B3-B$38)/B$39</f>
        <v>0.52779691619589897</v>
      </c>
      <c r="U3" s="3">
        <f t="shared" ref="U3:AI3" si="0">(C3-C$38)/C$39</f>
        <v>0.5305328683816305</v>
      </c>
      <c r="V3" s="3">
        <f t="shared" si="0"/>
        <v>0.52498472365968074</v>
      </c>
      <c r="W3" s="3">
        <f t="shared" si="0"/>
        <v>0.52322260254511643</v>
      </c>
      <c r="X3" s="3">
        <f t="shared" si="0"/>
        <v>0.52300362921831778</v>
      </c>
      <c r="Y3" s="3">
        <f t="shared" si="0"/>
        <v>0.5159409282707762</v>
      </c>
      <c r="Z3" s="3">
        <f t="shared" si="0"/>
        <v>0.51083231306088395</v>
      </c>
      <c r="AA3" s="3">
        <f t="shared" si="0"/>
        <v>0.50387082358812108</v>
      </c>
      <c r="AB3" s="3">
        <f t="shared" si="0"/>
        <v>0.4888578192375746</v>
      </c>
      <c r="AC3" s="3">
        <f t="shared" si="0"/>
        <v>0.48254569826796212</v>
      </c>
      <c r="AD3" s="3">
        <f t="shared" si="0"/>
        <v>0.47611329877188913</v>
      </c>
      <c r="AE3" s="3">
        <f t="shared" si="0"/>
        <v>0.46788469439211272</v>
      </c>
      <c r="AF3" s="3">
        <f t="shared" si="0"/>
        <v>0.4620684455603129</v>
      </c>
      <c r="AG3" s="3">
        <f t="shared" si="0"/>
        <v>0.40586705764537118</v>
      </c>
      <c r="AH3" s="3">
        <f t="shared" si="0"/>
        <v>0.39847846397533421</v>
      </c>
      <c r="AI3" s="3">
        <f t="shared" si="0"/>
        <v>0.39847846397533421</v>
      </c>
    </row>
    <row r="4" spans="1:35">
      <c r="A4" s="3" t="s">
        <v>20</v>
      </c>
      <c r="B4" s="3">
        <v>100</v>
      </c>
      <c r="C4" s="3">
        <v>100</v>
      </c>
      <c r="D4" s="3">
        <v>100</v>
      </c>
      <c r="E4" s="3">
        <v>100</v>
      </c>
      <c r="F4" s="3">
        <v>100</v>
      </c>
      <c r="G4" s="3">
        <v>100</v>
      </c>
      <c r="H4" s="3">
        <v>100</v>
      </c>
      <c r="I4" s="3">
        <v>100</v>
      </c>
      <c r="J4" s="3">
        <v>100</v>
      </c>
      <c r="K4" s="3">
        <v>100</v>
      </c>
      <c r="L4" s="3">
        <v>100</v>
      </c>
      <c r="M4" s="3">
        <v>100</v>
      </c>
      <c r="N4" s="3">
        <v>100</v>
      </c>
      <c r="O4" s="3">
        <v>100</v>
      </c>
      <c r="P4" s="3">
        <v>100</v>
      </c>
      <c r="Q4" s="3">
        <v>100</v>
      </c>
      <c r="S4" s="3" t="s">
        <v>20</v>
      </c>
      <c r="T4" s="3">
        <f t="shared" ref="T4:T37" si="1">(B4-B$38)/B$39</f>
        <v>0.52779691619589897</v>
      </c>
      <c r="U4" s="3">
        <f t="shared" ref="U4:U37" si="2">(C4-C$38)/C$39</f>
        <v>0.5305328683816305</v>
      </c>
      <c r="V4" s="3">
        <f t="shared" ref="V4:V37" si="3">(D4-D$38)/D$39</f>
        <v>0.52498472365968074</v>
      </c>
      <c r="W4" s="3">
        <f t="shared" ref="W4:W37" si="4">(E4-E$38)/E$39</f>
        <v>0.52322260254511643</v>
      </c>
      <c r="X4" s="3">
        <f t="shared" ref="X4:X37" si="5">(F4-F$38)/F$39</f>
        <v>0.52300362921831778</v>
      </c>
      <c r="Y4" s="3">
        <f t="shared" ref="Y4:Y37" si="6">(G4-G$38)/G$39</f>
        <v>0.5159409282707762</v>
      </c>
      <c r="Z4" s="3">
        <f t="shared" ref="Z4:Z37" si="7">(H4-H$38)/H$39</f>
        <v>0.51083231306088395</v>
      </c>
      <c r="AA4" s="3">
        <f t="shared" ref="AA4:AA37" si="8">(I4-I$38)/I$39</f>
        <v>0.50387082358812108</v>
      </c>
      <c r="AB4" s="3">
        <f t="shared" ref="AB4:AB37" si="9">(J4-J$38)/J$39</f>
        <v>0.4888578192375746</v>
      </c>
      <c r="AC4" s="3">
        <f t="shared" ref="AC4:AC37" si="10">(K4-K$38)/K$39</f>
        <v>0.48254569826796212</v>
      </c>
      <c r="AD4" s="3">
        <f t="shared" ref="AD4:AD37" si="11">(L4-L$38)/L$39</f>
        <v>0.47611329877188913</v>
      </c>
      <c r="AE4" s="3">
        <f t="shared" ref="AE4:AE37" si="12">(M4-M$38)/M$39</f>
        <v>0.46788469439211272</v>
      </c>
      <c r="AF4" s="3">
        <f t="shared" ref="AF4:AF37" si="13">(N4-N$38)/N$39</f>
        <v>0.4620684455603129</v>
      </c>
      <c r="AG4" s="3">
        <f t="shared" ref="AG4:AG37" si="14">(O4-O$38)/O$39</f>
        <v>0.40586705764537118</v>
      </c>
      <c r="AH4" s="3">
        <f t="shared" ref="AH4:AH37" si="15">(P4-P$38)/P$39</f>
        <v>0.39847846397533421</v>
      </c>
      <c r="AI4" s="3">
        <f t="shared" ref="AI4:AI37" si="16">(Q4-Q$38)/Q$39</f>
        <v>0.39847846397533421</v>
      </c>
    </row>
    <row r="5" spans="1:35">
      <c r="A5" s="3" t="s">
        <v>4</v>
      </c>
      <c r="B5" s="3">
        <v>100</v>
      </c>
      <c r="C5" s="3">
        <v>100</v>
      </c>
      <c r="D5" s="3">
        <v>100</v>
      </c>
      <c r="E5" s="3">
        <v>100</v>
      </c>
      <c r="F5" s="3">
        <v>100</v>
      </c>
      <c r="G5" s="3">
        <v>100</v>
      </c>
      <c r="H5" s="3">
        <v>100</v>
      </c>
      <c r="I5" s="3">
        <v>100</v>
      </c>
      <c r="J5" s="3">
        <v>100</v>
      </c>
      <c r="K5" s="3">
        <v>100</v>
      </c>
      <c r="L5" s="3">
        <v>100</v>
      </c>
      <c r="M5" s="3">
        <v>100</v>
      </c>
      <c r="N5" s="3">
        <v>100</v>
      </c>
      <c r="O5" s="3">
        <v>100</v>
      </c>
      <c r="P5" s="3">
        <v>100</v>
      </c>
      <c r="Q5" s="3">
        <v>100</v>
      </c>
      <c r="S5" s="3" t="s">
        <v>4</v>
      </c>
      <c r="T5" s="3">
        <f t="shared" si="1"/>
        <v>0.52779691619589897</v>
      </c>
      <c r="U5" s="3">
        <f t="shared" si="2"/>
        <v>0.5305328683816305</v>
      </c>
      <c r="V5" s="3">
        <f t="shared" si="3"/>
        <v>0.52498472365968074</v>
      </c>
      <c r="W5" s="3">
        <f t="shared" si="4"/>
        <v>0.52322260254511643</v>
      </c>
      <c r="X5" s="3">
        <f t="shared" si="5"/>
        <v>0.52300362921831778</v>
      </c>
      <c r="Y5" s="3">
        <f t="shared" si="6"/>
        <v>0.5159409282707762</v>
      </c>
      <c r="Z5" s="3">
        <f t="shared" si="7"/>
        <v>0.51083231306088395</v>
      </c>
      <c r="AA5" s="3">
        <f t="shared" si="8"/>
        <v>0.50387082358812108</v>
      </c>
      <c r="AB5" s="3">
        <f t="shared" si="9"/>
        <v>0.4888578192375746</v>
      </c>
      <c r="AC5" s="3">
        <f t="shared" si="10"/>
        <v>0.48254569826796212</v>
      </c>
      <c r="AD5" s="3">
        <f t="shared" si="11"/>
        <v>0.47611329877188913</v>
      </c>
      <c r="AE5" s="3">
        <f t="shared" si="12"/>
        <v>0.46788469439211272</v>
      </c>
      <c r="AF5" s="3">
        <f t="shared" si="13"/>
        <v>0.4620684455603129</v>
      </c>
      <c r="AG5" s="3">
        <f t="shared" si="14"/>
        <v>0.40586705764537118</v>
      </c>
      <c r="AH5" s="3">
        <f t="shared" si="15"/>
        <v>0.39847846397533421</v>
      </c>
      <c r="AI5" s="3">
        <f t="shared" si="16"/>
        <v>0.39847846397533421</v>
      </c>
    </row>
    <row r="6" spans="1:35">
      <c r="A6" s="3" t="s">
        <v>29</v>
      </c>
      <c r="B6" s="3">
        <v>99.8</v>
      </c>
      <c r="C6" s="3">
        <v>99.8</v>
      </c>
      <c r="D6" s="3">
        <v>99.8</v>
      </c>
      <c r="E6" s="3">
        <v>99.8</v>
      </c>
      <c r="F6" s="3">
        <v>99.8</v>
      </c>
      <c r="G6" s="3">
        <v>99.8</v>
      </c>
      <c r="H6" s="3">
        <v>99.8</v>
      </c>
      <c r="I6" s="3">
        <v>99.8</v>
      </c>
      <c r="J6" s="3">
        <v>99.8</v>
      </c>
      <c r="K6" s="3">
        <v>99.8</v>
      </c>
      <c r="L6" s="3">
        <v>99.8</v>
      </c>
      <c r="M6" s="3">
        <v>99.8</v>
      </c>
      <c r="N6" s="3">
        <v>99.8</v>
      </c>
      <c r="O6" s="3">
        <v>99.8</v>
      </c>
      <c r="P6" s="3">
        <v>99.8</v>
      </c>
      <c r="Q6" s="3">
        <v>99.8</v>
      </c>
      <c r="S6" s="3" t="s">
        <v>29</v>
      </c>
      <c r="T6" s="3">
        <f t="shared" si="1"/>
        <v>0.45130460950083906</v>
      </c>
      <c r="U6" s="3">
        <f t="shared" si="2"/>
        <v>0.4487326463844617</v>
      </c>
      <c r="V6" s="3">
        <f t="shared" si="3"/>
        <v>0.4379019495929074</v>
      </c>
      <c r="W6" s="3">
        <f t="shared" si="4"/>
        <v>0.4290694349920085</v>
      </c>
      <c r="X6" s="3">
        <f t="shared" si="5"/>
        <v>0.4215901831095018</v>
      </c>
      <c r="Y6" s="3">
        <f t="shared" si="6"/>
        <v>0.40649891318303344</v>
      </c>
      <c r="Z6" s="3">
        <f t="shared" si="7"/>
        <v>0.39163810668000992</v>
      </c>
      <c r="AA6" s="3">
        <f t="shared" si="8"/>
        <v>0.3746731765142422</v>
      </c>
      <c r="AB6" s="3">
        <f t="shared" si="9"/>
        <v>0.34803457912798275</v>
      </c>
      <c r="AC6" s="3">
        <f t="shared" si="10"/>
        <v>0.32900843063724589</v>
      </c>
      <c r="AD6" s="3">
        <f t="shared" si="11"/>
        <v>0.31030269720953951</v>
      </c>
      <c r="AE6" s="3">
        <f t="shared" si="12"/>
        <v>0.28792904270283465</v>
      </c>
      <c r="AF6" s="3">
        <f t="shared" si="13"/>
        <v>0.26603940804987586</v>
      </c>
      <c r="AG6" s="3">
        <f t="shared" si="14"/>
        <v>0.25023078554032507</v>
      </c>
      <c r="AH6" s="3">
        <f t="shared" si="15"/>
        <v>0.23681965614550327</v>
      </c>
      <c r="AI6" s="3">
        <f t="shared" si="16"/>
        <v>0.23681965614550327</v>
      </c>
    </row>
    <row r="7" spans="1:35">
      <c r="A7" s="3" t="s">
        <v>6</v>
      </c>
      <c r="B7" s="3">
        <v>99.8</v>
      </c>
      <c r="C7" s="3">
        <v>99.8</v>
      </c>
      <c r="D7" s="3">
        <v>99.8</v>
      </c>
      <c r="E7" s="3">
        <v>99.8</v>
      </c>
      <c r="F7" s="3">
        <v>99.8</v>
      </c>
      <c r="G7" s="3">
        <v>99.9</v>
      </c>
      <c r="H7" s="3">
        <v>99.9</v>
      </c>
      <c r="I7" s="3">
        <v>99.9</v>
      </c>
      <c r="J7" s="3">
        <v>99.9</v>
      </c>
      <c r="K7" s="3">
        <v>99.9</v>
      </c>
      <c r="L7" s="3">
        <v>100</v>
      </c>
      <c r="M7" s="3">
        <v>100</v>
      </c>
      <c r="N7" s="3">
        <v>100</v>
      </c>
      <c r="O7" s="3">
        <v>100</v>
      </c>
      <c r="P7" s="3">
        <v>100</v>
      </c>
      <c r="Q7" s="3">
        <v>100</v>
      </c>
      <c r="S7" s="3" t="s">
        <v>6</v>
      </c>
      <c r="T7" s="3">
        <f t="shared" si="1"/>
        <v>0.45130460950083906</v>
      </c>
      <c r="U7" s="3">
        <f t="shared" si="2"/>
        <v>0.4487326463844617</v>
      </c>
      <c r="V7" s="3">
        <f t="shared" si="3"/>
        <v>0.4379019495929074</v>
      </c>
      <c r="W7" s="3">
        <f t="shared" si="4"/>
        <v>0.4290694349920085</v>
      </c>
      <c r="X7" s="3">
        <f t="shared" si="5"/>
        <v>0.4215901831095018</v>
      </c>
      <c r="Y7" s="3">
        <f t="shared" si="6"/>
        <v>0.46121992072690871</v>
      </c>
      <c r="Z7" s="3">
        <f t="shared" si="7"/>
        <v>0.45123520987045118</v>
      </c>
      <c r="AA7" s="3">
        <f t="shared" si="8"/>
        <v>0.43927200005118622</v>
      </c>
      <c r="AB7" s="3">
        <f t="shared" si="9"/>
        <v>0.4184461991827837</v>
      </c>
      <c r="AC7" s="3">
        <f t="shared" si="10"/>
        <v>0.40577706445260947</v>
      </c>
      <c r="AD7" s="3">
        <f t="shared" si="11"/>
        <v>0.47611329877188913</v>
      </c>
      <c r="AE7" s="3">
        <f t="shared" si="12"/>
        <v>0.46788469439211272</v>
      </c>
      <c r="AF7" s="3">
        <f t="shared" si="13"/>
        <v>0.4620684455603129</v>
      </c>
      <c r="AG7" s="3">
        <f t="shared" si="14"/>
        <v>0.40586705764537118</v>
      </c>
      <c r="AH7" s="3">
        <f t="shared" si="15"/>
        <v>0.39847846397533421</v>
      </c>
      <c r="AI7" s="3">
        <f t="shared" si="16"/>
        <v>0.39847846397533421</v>
      </c>
    </row>
    <row r="8" spans="1:35">
      <c r="A8" s="3" t="s">
        <v>7</v>
      </c>
      <c r="B8" s="3">
        <v>100</v>
      </c>
      <c r="C8" s="3">
        <v>100</v>
      </c>
      <c r="D8" s="3">
        <v>100</v>
      </c>
      <c r="E8" s="3">
        <v>100</v>
      </c>
      <c r="F8" s="3">
        <v>100</v>
      </c>
      <c r="G8" s="3">
        <v>100</v>
      </c>
      <c r="H8" s="3">
        <v>100</v>
      </c>
      <c r="I8" s="3">
        <v>100</v>
      </c>
      <c r="J8" s="3">
        <v>100</v>
      </c>
      <c r="K8" s="3">
        <v>100</v>
      </c>
      <c r="L8" s="3">
        <v>100</v>
      </c>
      <c r="M8" s="3">
        <v>100</v>
      </c>
      <c r="N8" s="3">
        <v>100</v>
      </c>
      <c r="O8" s="3">
        <v>100</v>
      </c>
      <c r="P8" s="3">
        <v>100</v>
      </c>
      <c r="Q8" s="3">
        <v>100</v>
      </c>
      <c r="S8" s="3" t="s">
        <v>7</v>
      </c>
      <c r="T8" s="3">
        <f t="shared" si="1"/>
        <v>0.52779691619589897</v>
      </c>
      <c r="U8" s="3">
        <f t="shared" si="2"/>
        <v>0.5305328683816305</v>
      </c>
      <c r="V8" s="3">
        <f t="shared" si="3"/>
        <v>0.52498472365968074</v>
      </c>
      <c r="W8" s="3">
        <f t="shared" si="4"/>
        <v>0.52322260254511643</v>
      </c>
      <c r="X8" s="3">
        <f t="shared" si="5"/>
        <v>0.52300362921831778</v>
      </c>
      <c r="Y8" s="3">
        <f t="shared" si="6"/>
        <v>0.5159409282707762</v>
      </c>
      <c r="Z8" s="3">
        <f t="shared" si="7"/>
        <v>0.51083231306088395</v>
      </c>
      <c r="AA8" s="3">
        <f t="shared" si="8"/>
        <v>0.50387082358812108</v>
      </c>
      <c r="AB8" s="3">
        <f t="shared" si="9"/>
        <v>0.4888578192375746</v>
      </c>
      <c r="AC8" s="3">
        <f t="shared" si="10"/>
        <v>0.48254569826796212</v>
      </c>
      <c r="AD8" s="3">
        <f t="shared" si="11"/>
        <v>0.47611329877188913</v>
      </c>
      <c r="AE8" s="3">
        <f t="shared" si="12"/>
        <v>0.46788469439211272</v>
      </c>
      <c r="AF8" s="3">
        <f t="shared" si="13"/>
        <v>0.4620684455603129</v>
      </c>
      <c r="AG8" s="3">
        <f t="shared" si="14"/>
        <v>0.40586705764537118</v>
      </c>
      <c r="AH8" s="3">
        <f t="shared" si="15"/>
        <v>0.39847846397533421</v>
      </c>
      <c r="AI8" s="3">
        <f t="shared" si="16"/>
        <v>0.39847846397533421</v>
      </c>
    </row>
    <row r="9" spans="1:35">
      <c r="A9" s="3" t="s">
        <v>9</v>
      </c>
      <c r="B9" s="3">
        <v>99</v>
      </c>
      <c r="C9" s="3">
        <v>99</v>
      </c>
      <c r="D9" s="3">
        <v>99.1</v>
      </c>
      <c r="E9" s="3">
        <v>99.1</v>
      </c>
      <c r="F9" s="3">
        <v>99.2</v>
      </c>
      <c r="G9" s="3">
        <v>99.2</v>
      </c>
      <c r="H9" s="3">
        <v>99.3</v>
      </c>
      <c r="I9" s="3">
        <v>99.3</v>
      </c>
      <c r="J9" s="3">
        <v>99.4</v>
      </c>
      <c r="K9" s="3">
        <v>99.4</v>
      </c>
      <c r="L9" s="3">
        <v>99.5</v>
      </c>
      <c r="M9" s="3">
        <v>99.5</v>
      </c>
      <c r="N9" s="3">
        <v>99.5</v>
      </c>
      <c r="O9" s="3">
        <v>99.6</v>
      </c>
      <c r="P9" s="3">
        <v>99.6</v>
      </c>
      <c r="Q9" s="3">
        <v>99.6</v>
      </c>
      <c r="S9" s="3" t="s">
        <v>9</v>
      </c>
      <c r="T9" s="3">
        <f t="shared" si="1"/>
        <v>0.14533538272060467</v>
      </c>
      <c r="U9" s="3">
        <f t="shared" si="2"/>
        <v>0.12153175839579256</v>
      </c>
      <c r="V9" s="3">
        <f t="shared" si="3"/>
        <v>0.1331122403592036</v>
      </c>
      <c r="W9" s="3">
        <f t="shared" si="4"/>
        <v>9.9533348556133924E-2</v>
      </c>
      <c r="X9" s="3">
        <f t="shared" si="5"/>
        <v>0.11734984478306122</v>
      </c>
      <c r="Y9" s="3">
        <f t="shared" si="6"/>
        <v>7.8172867919812927E-2</v>
      </c>
      <c r="Z9" s="3">
        <f t="shared" si="7"/>
        <v>9.3652590727829013E-2</v>
      </c>
      <c r="AA9" s="3">
        <f t="shared" si="8"/>
        <v>5.16790588295497E-2</v>
      </c>
      <c r="AB9" s="3">
        <f t="shared" si="9"/>
        <v>6.6388098908809146E-2</v>
      </c>
      <c r="AC9" s="3">
        <f t="shared" si="10"/>
        <v>2.1933895375824394E-2</v>
      </c>
      <c r="AD9" s="3">
        <f t="shared" si="11"/>
        <v>6.1586794866020964E-2</v>
      </c>
      <c r="AE9" s="3">
        <f t="shared" si="12"/>
        <v>1.799556516892397E-2</v>
      </c>
      <c r="AF9" s="3">
        <f t="shared" si="13"/>
        <v>-2.8004148215772739E-2</v>
      </c>
      <c r="AG9" s="3">
        <f t="shared" si="14"/>
        <v>9.4594513435279012E-2</v>
      </c>
      <c r="AH9" s="3">
        <f t="shared" si="15"/>
        <v>7.5160848315672352E-2</v>
      </c>
      <c r="AI9" s="3">
        <f t="shared" si="16"/>
        <v>7.5160848315672352E-2</v>
      </c>
    </row>
    <row r="10" spans="1:35">
      <c r="A10" s="3" t="s">
        <v>25</v>
      </c>
      <c r="B10" s="3">
        <v>100</v>
      </c>
      <c r="C10" s="3">
        <v>100</v>
      </c>
      <c r="D10" s="3">
        <v>100</v>
      </c>
      <c r="E10" s="3">
        <v>100</v>
      </c>
      <c r="F10" s="3">
        <v>100</v>
      </c>
      <c r="G10" s="3">
        <v>100</v>
      </c>
      <c r="H10" s="3">
        <v>100</v>
      </c>
      <c r="I10" s="3">
        <v>100</v>
      </c>
      <c r="J10" s="3">
        <v>100</v>
      </c>
      <c r="K10" s="3">
        <v>100</v>
      </c>
      <c r="L10" s="3">
        <v>100</v>
      </c>
      <c r="M10" s="3">
        <v>100</v>
      </c>
      <c r="N10" s="3">
        <v>100</v>
      </c>
      <c r="O10" s="3">
        <v>100</v>
      </c>
      <c r="P10" s="3">
        <v>100</v>
      </c>
      <c r="Q10" s="3">
        <v>100</v>
      </c>
      <c r="S10" s="3" t="s">
        <v>25</v>
      </c>
      <c r="T10" s="3">
        <f t="shared" si="1"/>
        <v>0.52779691619589897</v>
      </c>
      <c r="U10" s="3">
        <f t="shared" si="2"/>
        <v>0.5305328683816305</v>
      </c>
      <c r="V10" s="3">
        <f t="shared" si="3"/>
        <v>0.52498472365968074</v>
      </c>
      <c r="W10" s="3">
        <f t="shared" si="4"/>
        <v>0.52322260254511643</v>
      </c>
      <c r="X10" s="3">
        <f t="shared" si="5"/>
        <v>0.52300362921831778</v>
      </c>
      <c r="Y10" s="3">
        <f t="shared" si="6"/>
        <v>0.5159409282707762</v>
      </c>
      <c r="Z10" s="3">
        <f t="shared" si="7"/>
        <v>0.51083231306088395</v>
      </c>
      <c r="AA10" s="3">
        <f t="shared" si="8"/>
        <v>0.50387082358812108</v>
      </c>
      <c r="AB10" s="3">
        <f t="shared" si="9"/>
        <v>0.4888578192375746</v>
      </c>
      <c r="AC10" s="3">
        <f t="shared" si="10"/>
        <v>0.48254569826796212</v>
      </c>
      <c r="AD10" s="3">
        <f t="shared" si="11"/>
        <v>0.47611329877188913</v>
      </c>
      <c r="AE10" s="3">
        <f t="shared" si="12"/>
        <v>0.46788469439211272</v>
      </c>
      <c r="AF10" s="3">
        <f t="shared" si="13"/>
        <v>0.4620684455603129</v>
      </c>
      <c r="AG10" s="3">
        <f t="shared" si="14"/>
        <v>0.40586705764537118</v>
      </c>
      <c r="AH10" s="3">
        <f t="shared" si="15"/>
        <v>0.39847846397533421</v>
      </c>
      <c r="AI10" s="3">
        <f t="shared" si="16"/>
        <v>0.39847846397533421</v>
      </c>
    </row>
    <row r="11" spans="1:35">
      <c r="A11" s="3" t="s">
        <v>11</v>
      </c>
      <c r="B11" s="3">
        <v>100</v>
      </c>
      <c r="C11" s="3">
        <v>100</v>
      </c>
      <c r="D11" s="3">
        <v>100</v>
      </c>
      <c r="E11" s="3">
        <v>100</v>
      </c>
      <c r="F11" s="3">
        <v>100</v>
      </c>
      <c r="G11" s="3">
        <v>100</v>
      </c>
      <c r="H11" s="3">
        <v>100</v>
      </c>
      <c r="I11" s="3">
        <v>100</v>
      </c>
      <c r="J11" s="3">
        <v>100</v>
      </c>
      <c r="K11" s="3">
        <v>100</v>
      </c>
      <c r="L11" s="3">
        <v>100</v>
      </c>
      <c r="M11" s="3">
        <v>100</v>
      </c>
      <c r="N11" s="3">
        <v>100</v>
      </c>
      <c r="O11" s="3">
        <v>100</v>
      </c>
      <c r="P11" s="3">
        <v>100</v>
      </c>
      <c r="Q11" s="3">
        <v>100</v>
      </c>
      <c r="S11" s="3" t="s">
        <v>11</v>
      </c>
      <c r="T11" s="3">
        <f t="shared" si="1"/>
        <v>0.52779691619589897</v>
      </c>
      <c r="U11" s="3">
        <f t="shared" si="2"/>
        <v>0.5305328683816305</v>
      </c>
      <c r="V11" s="3">
        <f t="shared" si="3"/>
        <v>0.52498472365968074</v>
      </c>
      <c r="W11" s="3">
        <f t="shared" si="4"/>
        <v>0.52322260254511643</v>
      </c>
      <c r="X11" s="3">
        <f t="shared" si="5"/>
        <v>0.52300362921831778</v>
      </c>
      <c r="Y11" s="3">
        <f t="shared" si="6"/>
        <v>0.5159409282707762</v>
      </c>
      <c r="Z11" s="3">
        <f t="shared" si="7"/>
        <v>0.51083231306088395</v>
      </c>
      <c r="AA11" s="3">
        <f t="shared" si="8"/>
        <v>0.50387082358812108</v>
      </c>
      <c r="AB11" s="3">
        <f t="shared" si="9"/>
        <v>0.4888578192375746</v>
      </c>
      <c r="AC11" s="3">
        <f t="shared" si="10"/>
        <v>0.48254569826796212</v>
      </c>
      <c r="AD11" s="3">
        <f t="shared" si="11"/>
        <v>0.47611329877188913</v>
      </c>
      <c r="AE11" s="3">
        <f t="shared" si="12"/>
        <v>0.46788469439211272</v>
      </c>
      <c r="AF11" s="3">
        <f t="shared" si="13"/>
        <v>0.4620684455603129</v>
      </c>
      <c r="AG11" s="3">
        <f t="shared" si="14"/>
        <v>0.40586705764537118</v>
      </c>
      <c r="AH11" s="3">
        <f t="shared" si="15"/>
        <v>0.39847846397533421</v>
      </c>
      <c r="AI11" s="3">
        <f t="shared" si="16"/>
        <v>0.39847846397533421</v>
      </c>
    </row>
    <row r="12" spans="1:35">
      <c r="A12" s="3" t="s">
        <v>8</v>
      </c>
      <c r="B12" s="3">
        <v>100</v>
      </c>
      <c r="C12" s="3">
        <v>100</v>
      </c>
      <c r="D12" s="3">
        <v>100</v>
      </c>
      <c r="E12" s="3">
        <v>100</v>
      </c>
      <c r="F12" s="3">
        <v>100</v>
      </c>
      <c r="G12" s="3">
        <v>100</v>
      </c>
      <c r="H12" s="3">
        <v>100</v>
      </c>
      <c r="I12" s="3">
        <v>100</v>
      </c>
      <c r="J12" s="3">
        <v>100</v>
      </c>
      <c r="K12" s="3">
        <v>100</v>
      </c>
      <c r="L12" s="3">
        <v>100</v>
      </c>
      <c r="M12" s="3">
        <v>100</v>
      </c>
      <c r="N12" s="3">
        <v>100</v>
      </c>
      <c r="O12" s="3">
        <v>100</v>
      </c>
      <c r="P12" s="3">
        <v>100</v>
      </c>
      <c r="Q12" s="3">
        <v>100</v>
      </c>
      <c r="S12" s="3" t="s">
        <v>8</v>
      </c>
      <c r="T12" s="3">
        <f t="shared" si="1"/>
        <v>0.52779691619589897</v>
      </c>
      <c r="U12" s="3">
        <f t="shared" si="2"/>
        <v>0.5305328683816305</v>
      </c>
      <c r="V12" s="3">
        <f t="shared" si="3"/>
        <v>0.52498472365968074</v>
      </c>
      <c r="W12" s="3">
        <f t="shared" si="4"/>
        <v>0.52322260254511643</v>
      </c>
      <c r="X12" s="3">
        <f t="shared" si="5"/>
        <v>0.52300362921831778</v>
      </c>
      <c r="Y12" s="3">
        <f t="shared" si="6"/>
        <v>0.5159409282707762</v>
      </c>
      <c r="Z12" s="3">
        <f t="shared" si="7"/>
        <v>0.51083231306088395</v>
      </c>
      <c r="AA12" s="3">
        <f t="shared" si="8"/>
        <v>0.50387082358812108</v>
      </c>
      <c r="AB12" s="3">
        <f t="shared" si="9"/>
        <v>0.4888578192375746</v>
      </c>
      <c r="AC12" s="3">
        <f t="shared" si="10"/>
        <v>0.48254569826796212</v>
      </c>
      <c r="AD12" s="3">
        <f t="shared" si="11"/>
        <v>0.47611329877188913</v>
      </c>
      <c r="AE12" s="3">
        <f t="shared" si="12"/>
        <v>0.46788469439211272</v>
      </c>
      <c r="AF12" s="3">
        <f t="shared" si="13"/>
        <v>0.4620684455603129</v>
      </c>
      <c r="AG12" s="3">
        <f t="shared" si="14"/>
        <v>0.40586705764537118</v>
      </c>
      <c r="AH12" s="3">
        <f t="shared" si="15"/>
        <v>0.39847846397533421</v>
      </c>
      <c r="AI12" s="3">
        <f t="shared" si="16"/>
        <v>0.39847846397533421</v>
      </c>
    </row>
    <row r="13" spans="1:35">
      <c r="A13" s="3" t="s">
        <v>30</v>
      </c>
      <c r="B13" s="3">
        <v>98.8</v>
      </c>
      <c r="C13" s="3">
        <v>98.9</v>
      </c>
      <c r="D13" s="3">
        <v>99.1</v>
      </c>
      <c r="E13" s="3">
        <v>99.2</v>
      </c>
      <c r="F13" s="3">
        <v>99.3</v>
      </c>
      <c r="G13" s="3">
        <v>99.4</v>
      </c>
      <c r="H13" s="3">
        <v>99.6</v>
      </c>
      <c r="I13" s="3">
        <v>99.7</v>
      </c>
      <c r="J13" s="3">
        <v>99.8</v>
      </c>
      <c r="K13" s="3">
        <v>99.9</v>
      </c>
      <c r="L13" s="3">
        <v>100</v>
      </c>
      <c r="M13" s="3">
        <v>100</v>
      </c>
      <c r="N13" s="3">
        <v>100</v>
      </c>
      <c r="O13" s="3">
        <v>100</v>
      </c>
      <c r="P13" s="3">
        <v>100</v>
      </c>
      <c r="Q13" s="3">
        <v>100</v>
      </c>
      <c r="S13" s="3" t="s">
        <v>30</v>
      </c>
      <c r="T13" s="3">
        <f t="shared" si="1"/>
        <v>6.8843076025544722E-2</v>
      </c>
      <c r="U13" s="3">
        <f t="shared" si="2"/>
        <v>8.0631647397211098E-2</v>
      </c>
      <c r="V13" s="3">
        <f t="shared" si="3"/>
        <v>0.1331122403592036</v>
      </c>
      <c r="W13" s="3">
        <f t="shared" si="4"/>
        <v>0.14660993233269126</v>
      </c>
      <c r="X13" s="3">
        <f t="shared" si="5"/>
        <v>0.16805656783746559</v>
      </c>
      <c r="Y13" s="3">
        <f t="shared" si="6"/>
        <v>0.18761488300755569</v>
      </c>
      <c r="Z13" s="3">
        <f t="shared" si="7"/>
        <v>0.27244390029913584</v>
      </c>
      <c r="AA13" s="3">
        <f t="shared" si="8"/>
        <v>0.3100743529773074</v>
      </c>
      <c r="AB13" s="3">
        <f t="shared" si="9"/>
        <v>0.34803457912798275</v>
      </c>
      <c r="AC13" s="3">
        <f t="shared" si="10"/>
        <v>0.40577706445260947</v>
      </c>
      <c r="AD13" s="3">
        <f t="shared" si="11"/>
        <v>0.47611329877188913</v>
      </c>
      <c r="AE13" s="3">
        <f t="shared" si="12"/>
        <v>0.46788469439211272</v>
      </c>
      <c r="AF13" s="3">
        <f t="shared" si="13"/>
        <v>0.4620684455603129</v>
      </c>
      <c r="AG13" s="3">
        <f t="shared" si="14"/>
        <v>0.40586705764537118</v>
      </c>
      <c r="AH13" s="3">
        <f t="shared" si="15"/>
        <v>0.39847846397533421</v>
      </c>
      <c r="AI13" s="3">
        <f t="shared" si="16"/>
        <v>0.39847846397533421</v>
      </c>
    </row>
    <row r="14" spans="1:35">
      <c r="A14" s="3" t="s">
        <v>17</v>
      </c>
      <c r="B14" s="3">
        <v>98.2</v>
      </c>
      <c r="C14" s="3">
        <v>98.4</v>
      </c>
      <c r="D14" s="3">
        <v>98.6</v>
      </c>
      <c r="E14" s="3">
        <v>98.8</v>
      </c>
      <c r="F14" s="3">
        <v>99</v>
      </c>
      <c r="G14" s="3">
        <v>99.2</v>
      </c>
      <c r="H14" s="3">
        <v>99.4</v>
      </c>
      <c r="I14" s="3">
        <v>99.7</v>
      </c>
      <c r="J14" s="3">
        <v>99.9</v>
      </c>
      <c r="K14" s="3">
        <v>100</v>
      </c>
      <c r="L14" s="3">
        <v>100</v>
      </c>
      <c r="M14" s="3">
        <v>100</v>
      </c>
      <c r="N14" s="3">
        <v>100</v>
      </c>
      <c r="O14" s="3">
        <v>100</v>
      </c>
      <c r="P14" s="3">
        <v>100</v>
      </c>
      <c r="Q14" s="3">
        <v>100</v>
      </c>
      <c r="S14" s="3" t="s">
        <v>17</v>
      </c>
      <c r="T14" s="3">
        <f t="shared" si="1"/>
        <v>-0.16063384405962972</v>
      </c>
      <c r="U14" s="3">
        <f t="shared" si="2"/>
        <v>-0.12386890759570784</v>
      </c>
      <c r="V14" s="3">
        <f t="shared" si="3"/>
        <v>-8.4594694807726786E-2</v>
      </c>
      <c r="W14" s="3">
        <f t="shared" si="4"/>
        <v>-4.1696402773524696E-2</v>
      </c>
      <c r="X14" s="3">
        <f t="shared" si="5"/>
        <v>1.5936398674245286E-2</v>
      </c>
      <c r="Y14" s="3">
        <f t="shared" si="6"/>
        <v>7.8172867919812927E-2</v>
      </c>
      <c r="Z14" s="3">
        <f t="shared" si="7"/>
        <v>0.15324969391827029</v>
      </c>
      <c r="AA14" s="3">
        <f t="shared" si="8"/>
        <v>0.3100743529773074</v>
      </c>
      <c r="AB14" s="3">
        <f t="shared" si="9"/>
        <v>0.4184461991827837</v>
      </c>
      <c r="AC14" s="3">
        <f t="shared" si="10"/>
        <v>0.48254569826796212</v>
      </c>
      <c r="AD14" s="3">
        <f t="shared" si="11"/>
        <v>0.47611329877188913</v>
      </c>
      <c r="AE14" s="3">
        <f t="shared" si="12"/>
        <v>0.46788469439211272</v>
      </c>
      <c r="AF14" s="3">
        <f t="shared" si="13"/>
        <v>0.4620684455603129</v>
      </c>
      <c r="AG14" s="3">
        <f t="shared" si="14"/>
        <v>0.40586705764537118</v>
      </c>
      <c r="AH14" s="3">
        <f t="shared" si="15"/>
        <v>0.39847846397533421</v>
      </c>
      <c r="AI14" s="3">
        <f t="shared" si="16"/>
        <v>0.39847846397533421</v>
      </c>
    </row>
    <row r="15" spans="1:35">
      <c r="A15" s="3" t="s">
        <v>44</v>
      </c>
      <c r="B15" s="3">
        <v>94.9</v>
      </c>
      <c r="C15" s="3">
        <v>95.3</v>
      </c>
      <c r="D15" s="3">
        <v>95.6</v>
      </c>
      <c r="E15" s="3">
        <v>96</v>
      </c>
      <c r="F15" s="3">
        <v>96.3</v>
      </c>
      <c r="G15" s="3">
        <v>96.7</v>
      </c>
      <c r="H15" s="3">
        <v>97</v>
      </c>
      <c r="I15" s="3">
        <v>97.3</v>
      </c>
      <c r="J15" s="3">
        <v>97.6</v>
      </c>
      <c r="K15" s="3">
        <v>97.9</v>
      </c>
      <c r="L15" s="3">
        <v>98.2</v>
      </c>
      <c r="M15" s="3">
        <v>98.5</v>
      </c>
      <c r="N15" s="3">
        <v>98.7</v>
      </c>
      <c r="O15" s="3">
        <v>99</v>
      </c>
      <c r="P15" s="3">
        <v>99</v>
      </c>
      <c r="Q15" s="3">
        <v>99</v>
      </c>
      <c r="S15" s="3" t="s">
        <v>44</v>
      </c>
      <c r="T15" s="3">
        <f t="shared" si="1"/>
        <v>-1.4227569045280999</v>
      </c>
      <c r="U15" s="3">
        <f t="shared" si="2"/>
        <v>-1.3917723485518088</v>
      </c>
      <c r="V15" s="3">
        <f t="shared" si="3"/>
        <v>-1.3908363058093092</v>
      </c>
      <c r="W15" s="3">
        <f t="shared" si="4"/>
        <v>-1.3598407485170163</v>
      </c>
      <c r="X15" s="3">
        <f t="shared" si="5"/>
        <v>-1.3531451237947518</v>
      </c>
      <c r="Y15" s="3">
        <f t="shared" si="6"/>
        <v>-1.2898523206769521</v>
      </c>
      <c r="Z15" s="3">
        <f t="shared" si="7"/>
        <v>-1.2770807826522015</v>
      </c>
      <c r="AA15" s="3">
        <f t="shared" si="8"/>
        <v>-1.2402974119092203</v>
      </c>
      <c r="AB15" s="3">
        <f t="shared" si="9"/>
        <v>-1.2010210620775073</v>
      </c>
      <c r="AC15" s="3">
        <f t="shared" si="10"/>
        <v>-1.1295956118545307</v>
      </c>
      <c r="AD15" s="3">
        <f t="shared" si="11"/>
        <v>-1.0161821152892341</v>
      </c>
      <c r="AE15" s="3">
        <f t="shared" si="12"/>
        <v>-0.88178269327745351</v>
      </c>
      <c r="AF15" s="3">
        <f t="shared" si="13"/>
        <v>-0.81212029825750698</v>
      </c>
      <c r="AG15" s="3">
        <f t="shared" si="14"/>
        <v>-0.37231430287984818</v>
      </c>
      <c r="AH15" s="3">
        <f t="shared" si="15"/>
        <v>-0.40981557517380895</v>
      </c>
      <c r="AI15" s="3">
        <f t="shared" si="16"/>
        <v>-0.40981557517380895</v>
      </c>
    </row>
    <row r="16" spans="1:35">
      <c r="A16" s="3" t="s">
        <v>31</v>
      </c>
      <c r="B16" s="3">
        <v>100</v>
      </c>
      <c r="C16" s="3">
        <v>100</v>
      </c>
      <c r="D16" s="3">
        <v>100</v>
      </c>
      <c r="E16" s="3">
        <v>100</v>
      </c>
      <c r="F16" s="3">
        <v>100</v>
      </c>
      <c r="G16" s="3">
        <v>100</v>
      </c>
      <c r="H16" s="3">
        <v>100</v>
      </c>
      <c r="I16" s="3">
        <v>100</v>
      </c>
      <c r="J16" s="3">
        <v>100</v>
      </c>
      <c r="K16" s="3">
        <v>100</v>
      </c>
      <c r="L16" s="3">
        <v>100</v>
      </c>
      <c r="M16" s="3">
        <v>100</v>
      </c>
      <c r="N16" s="3">
        <v>100</v>
      </c>
      <c r="O16" s="3">
        <v>100</v>
      </c>
      <c r="P16" s="3">
        <v>100</v>
      </c>
      <c r="Q16" s="3">
        <v>100</v>
      </c>
      <c r="S16" s="3" t="s">
        <v>31</v>
      </c>
      <c r="T16" s="3">
        <f t="shared" si="1"/>
        <v>0.52779691619589897</v>
      </c>
      <c r="U16" s="3">
        <f t="shared" si="2"/>
        <v>0.5305328683816305</v>
      </c>
      <c r="V16" s="3">
        <f t="shared" si="3"/>
        <v>0.52498472365968074</v>
      </c>
      <c r="W16" s="3">
        <f t="shared" si="4"/>
        <v>0.52322260254511643</v>
      </c>
      <c r="X16" s="3">
        <f t="shared" si="5"/>
        <v>0.52300362921831778</v>
      </c>
      <c r="Y16" s="3">
        <f t="shared" si="6"/>
        <v>0.5159409282707762</v>
      </c>
      <c r="Z16" s="3">
        <f t="shared" si="7"/>
        <v>0.51083231306088395</v>
      </c>
      <c r="AA16" s="3">
        <f t="shared" si="8"/>
        <v>0.50387082358812108</v>
      </c>
      <c r="AB16" s="3">
        <f t="shared" si="9"/>
        <v>0.4888578192375746</v>
      </c>
      <c r="AC16" s="3">
        <f t="shared" si="10"/>
        <v>0.48254569826796212</v>
      </c>
      <c r="AD16" s="3">
        <f t="shared" si="11"/>
        <v>0.47611329877188913</v>
      </c>
      <c r="AE16" s="3">
        <f t="shared" si="12"/>
        <v>0.46788469439211272</v>
      </c>
      <c r="AF16" s="3">
        <f t="shared" si="13"/>
        <v>0.4620684455603129</v>
      </c>
      <c r="AG16" s="3">
        <f t="shared" si="14"/>
        <v>0.40586705764537118</v>
      </c>
      <c r="AH16" s="3">
        <f t="shared" si="15"/>
        <v>0.39847846397533421</v>
      </c>
      <c r="AI16" s="3">
        <f t="shared" si="16"/>
        <v>0.39847846397533421</v>
      </c>
    </row>
    <row r="17" spans="1:35">
      <c r="A17" s="3" t="s">
        <v>32</v>
      </c>
      <c r="B17" s="3">
        <v>96.3</v>
      </c>
      <c r="C17" s="3">
        <v>96.4</v>
      </c>
      <c r="D17" s="3">
        <v>96.6</v>
      </c>
      <c r="E17" s="3">
        <v>96.7</v>
      </c>
      <c r="F17" s="3">
        <v>96.8</v>
      </c>
      <c r="G17" s="3">
        <v>96.9</v>
      </c>
      <c r="H17" s="3">
        <v>97</v>
      </c>
      <c r="I17" s="3">
        <v>97.1</v>
      </c>
      <c r="J17" s="3">
        <v>97.2</v>
      </c>
      <c r="K17" s="3">
        <v>97.3</v>
      </c>
      <c r="L17" s="3">
        <v>97.4</v>
      </c>
      <c r="M17" s="3">
        <v>97.5</v>
      </c>
      <c r="N17" s="3">
        <v>97.7</v>
      </c>
      <c r="O17" s="3">
        <v>97.8</v>
      </c>
      <c r="P17" s="3">
        <v>97.9</v>
      </c>
      <c r="Q17" s="3">
        <v>97.9</v>
      </c>
      <c r="S17" s="3" t="s">
        <v>32</v>
      </c>
      <c r="T17" s="3">
        <f t="shared" si="1"/>
        <v>-0.88731075766269107</v>
      </c>
      <c r="U17" s="3">
        <f t="shared" si="2"/>
        <v>-0.94187112756738367</v>
      </c>
      <c r="V17" s="3">
        <f t="shared" si="3"/>
        <v>-0.95542243547544836</v>
      </c>
      <c r="W17" s="3">
        <f t="shared" si="4"/>
        <v>-1.0303046620811418</v>
      </c>
      <c r="X17" s="3">
        <f t="shared" si="5"/>
        <v>-1.0996115085227156</v>
      </c>
      <c r="Y17" s="3">
        <f t="shared" si="6"/>
        <v>-1.1804103055892095</v>
      </c>
      <c r="Z17" s="3">
        <f t="shared" si="7"/>
        <v>-1.2770807826522015</v>
      </c>
      <c r="AA17" s="3">
        <f t="shared" si="8"/>
        <v>-1.3694950589830992</v>
      </c>
      <c r="AB17" s="3">
        <f t="shared" si="9"/>
        <v>-1.4826675422966809</v>
      </c>
      <c r="AC17" s="3">
        <f t="shared" si="10"/>
        <v>-1.5902074147466794</v>
      </c>
      <c r="AD17" s="3">
        <f t="shared" si="11"/>
        <v>-1.6794245215386208</v>
      </c>
      <c r="AE17" s="3">
        <f t="shared" si="12"/>
        <v>-1.7815609517238311</v>
      </c>
      <c r="AF17" s="3">
        <f t="shared" si="13"/>
        <v>-1.7922654858096783</v>
      </c>
      <c r="AG17" s="3">
        <f t="shared" si="14"/>
        <v>-1.3061319355101135</v>
      </c>
      <c r="AH17" s="3">
        <f t="shared" si="15"/>
        <v>-1.2989390182378617</v>
      </c>
      <c r="AI17" s="3">
        <f t="shared" si="16"/>
        <v>-1.2989390182378617</v>
      </c>
    </row>
    <row r="18" spans="1:35">
      <c r="A18" s="3" t="s">
        <v>45</v>
      </c>
      <c r="B18" s="3">
        <v>100</v>
      </c>
      <c r="C18" s="3">
        <v>100</v>
      </c>
      <c r="D18" s="3">
        <v>100</v>
      </c>
      <c r="E18" s="3">
        <v>100</v>
      </c>
      <c r="F18" s="3">
        <v>100</v>
      </c>
      <c r="G18" s="3">
        <v>100</v>
      </c>
      <c r="H18" s="3">
        <v>100</v>
      </c>
      <c r="I18" s="3">
        <v>100</v>
      </c>
      <c r="J18" s="3">
        <v>100</v>
      </c>
      <c r="K18" s="3">
        <v>100</v>
      </c>
      <c r="L18" s="3">
        <v>100</v>
      </c>
      <c r="M18" s="3">
        <v>100</v>
      </c>
      <c r="N18" s="3">
        <v>100</v>
      </c>
      <c r="O18" s="3">
        <v>100</v>
      </c>
      <c r="P18" s="3">
        <v>100</v>
      </c>
      <c r="Q18" s="3">
        <v>100</v>
      </c>
      <c r="S18" s="3" t="s">
        <v>45</v>
      </c>
      <c r="T18" s="3">
        <f t="shared" si="1"/>
        <v>0.52779691619589897</v>
      </c>
      <c r="U18" s="3">
        <f t="shared" si="2"/>
        <v>0.5305328683816305</v>
      </c>
      <c r="V18" s="3">
        <f t="shared" si="3"/>
        <v>0.52498472365968074</v>
      </c>
      <c r="W18" s="3">
        <f t="shared" si="4"/>
        <v>0.52322260254511643</v>
      </c>
      <c r="X18" s="3">
        <f t="shared" si="5"/>
        <v>0.52300362921831778</v>
      </c>
      <c r="Y18" s="3">
        <f t="shared" si="6"/>
        <v>0.5159409282707762</v>
      </c>
      <c r="Z18" s="3">
        <f t="shared" si="7"/>
        <v>0.51083231306088395</v>
      </c>
      <c r="AA18" s="3">
        <f t="shared" si="8"/>
        <v>0.50387082358812108</v>
      </c>
      <c r="AB18" s="3">
        <f t="shared" si="9"/>
        <v>0.4888578192375746</v>
      </c>
      <c r="AC18" s="3">
        <f t="shared" si="10"/>
        <v>0.48254569826796212</v>
      </c>
      <c r="AD18" s="3">
        <f t="shared" si="11"/>
        <v>0.47611329877188913</v>
      </c>
      <c r="AE18" s="3">
        <f t="shared" si="12"/>
        <v>0.46788469439211272</v>
      </c>
      <c r="AF18" s="3">
        <f t="shared" si="13"/>
        <v>0.4620684455603129</v>
      </c>
      <c r="AG18" s="3">
        <f t="shared" si="14"/>
        <v>0.40586705764537118</v>
      </c>
      <c r="AH18" s="3">
        <f t="shared" si="15"/>
        <v>0.39847846397533421</v>
      </c>
      <c r="AI18" s="3">
        <f t="shared" si="16"/>
        <v>0.39847846397533421</v>
      </c>
    </row>
    <row r="19" spans="1:35">
      <c r="A19" s="3" t="s">
        <v>12</v>
      </c>
      <c r="B19" s="3">
        <v>100</v>
      </c>
      <c r="C19" s="3">
        <v>100</v>
      </c>
      <c r="D19" s="3">
        <v>100</v>
      </c>
      <c r="E19" s="3">
        <v>100</v>
      </c>
      <c r="F19" s="3">
        <v>100</v>
      </c>
      <c r="G19" s="3">
        <v>100</v>
      </c>
      <c r="H19" s="3">
        <v>100</v>
      </c>
      <c r="I19" s="3">
        <v>100</v>
      </c>
      <c r="J19" s="3">
        <v>100</v>
      </c>
      <c r="K19" s="3">
        <v>100</v>
      </c>
      <c r="L19" s="3">
        <v>100</v>
      </c>
      <c r="M19" s="3">
        <v>100</v>
      </c>
      <c r="N19" s="3">
        <v>100</v>
      </c>
      <c r="O19" s="3">
        <v>100</v>
      </c>
      <c r="P19" s="3">
        <v>100</v>
      </c>
      <c r="Q19" s="3">
        <v>100</v>
      </c>
      <c r="S19" s="3" t="s">
        <v>12</v>
      </c>
      <c r="T19" s="3">
        <f t="shared" si="1"/>
        <v>0.52779691619589897</v>
      </c>
      <c r="U19" s="3">
        <f t="shared" si="2"/>
        <v>0.5305328683816305</v>
      </c>
      <c r="V19" s="3">
        <f t="shared" si="3"/>
        <v>0.52498472365968074</v>
      </c>
      <c r="W19" s="3">
        <f t="shared" si="4"/>
        <v>0.52322260254511643</v>
      </c>
      <c r="X19" s="3">
        <f t="shared" si="5"/>
        <v>0.52300362921831778</v>
      </c>
      <c r="Y19" s="3">
        <f t="shared" si="6"/>
        <v>0.5159409282707762</v>
      </c>
      <c r="Z19" s="3">
        <f t="shared" si="7"/>
        <v>0.51083231306088395</v>
      </c>
      <c r="AA19" s="3">
        <f t="shared" si="8"/>
        <v>0.50387082358812108</v>
      </c>
      <c r="AB19" s="3">
        <f t="shared" si="9"/>
        <v>0.4888578192375746</v>
      </c>
      <c r="AC19" s="3">
        <f t="shared" si="10"/>
        <v>0.48254569826796212</v>
      </c>
      <c r="AD19" s="3">
        <f t="shared" si="11"/>
        <v>0.47611329877188913</v>
      </c>
      <c r="AE19" s="3">
        <f t="shared" si="12"/>
        <v>0.46788469439211272</v>
      </c>
      <c r="AF19" s="3">
        <f t="shared" si="13"/>
        <v>0.4620684455603129</v>
      </c>
      <c r="AG19" s="3">
        <f t="shared" si="14"/>
        <v>0.40586705764537118</v>
      </c>
      <c r="AH19" s="3">
        <f t="shared" si="15"/>
        <v>0.39847846397533421</v>
      </c>
      <c r="AI19" s="3">
        <f t="shared" si="16"/>
        <v>0.39847846397533421</v>
      </c>
    </row>
    <row r="20" spans="1:35">
      <c r="A20" s="3" t="s">
        <v>33</v>
      </c>
      <c r="B20" s="3">
        <v>100</v>
      </c>
      <c r="C20" s="3">
        <v>100</v>
      </c>
      <c r="D20" s="3">
        <v>100</v>
      </c>
      <c r="E20" s="3">
        <v>100</v>
      </c>
      <c r="F20" s="3">
        <v>100</v>
      </c>
      <c r="G20" s="3">
        <v>100</v>
      </c>
      <c r="H20" s="3">
        <v>100</v>
      </c>
      <c r="I20" s="3">
        <v>100</v>
      </c>
      <c r="J20" s="3">
        <v>100</v>
      </c>
      <c r="K20" s="3">
        <v>100</v>
      </c>
      <c r="L20" s="3">
        <v>100</v>
      </c>
      <c r="M20" s="3">
        <v>100</v>
      </c>
      <c r="N20" s="3">
        <v>100</v>
      </c>
      <c r="O20" s="3">
        <v>100</v>
      </c>
      <c r="P20" s="3">
        <v>100</v>
      </c>
      <c r="Q20" s="3">
        <v>100</v>
      </c>
      <c r="S20" s="3" t="s">
        <v>33</v>
      </c>
      <c r="T20" s="3">
        <f t="shared" si="1"/>
        <v>0.52779691619589897</v>
      </c>
      <c r="U20" s="3">
        <f t="shared" si="2"/>
        <v>0.5305328683816305</v>
      </c>
      <c r="V20" s="3">
        <f t="shared" si="3"/>
        <v>0.52498472365968074</v>
      </c>
      <c r="W20" s="3">
        <f t="shared" si="4"/>
        <v>0.52322260254511643</v>
      </c>
      <c r="X20" s="3">
        <f t="shared" si="5"/>
        <v>0.52300362921831778</v>
      </c>
      <c r="Y20" s="3">
        <f t="shared" si="6"/>
        <v>0.5159409282707762</v>
      </c>
      <c r="Z20" s="3">
        <f t="shared" si="7"/>
        <v>0.51083231306088395</v>
      </c>
      <c r="AA20" s="3">
        <f t="shared" si="8"/>
        <v>0.50387082358812108</v>
      </c>
      <c r="AB20" s="3">
        <f t="shared" si="9"/>
        <v>0.4888578192375746</v>
      </c>
      <c r="AC20" s="3">
        <f t="shared" si="10"/>
        <v>0.48254569826796212</v>
      </c>
      <c r="AD20" s="3">
        <f t="shared" si="11"/>
        <v>0.47611329877188913</v>
      </c>
      <c r="AE20" s="3">
        <f t="shared" si="12"/>
        <v>0.46788469439211272</v>
      </c>
      <c r="AF20" s="3">
        <f t="shared" si="13"/>
        <v>0.4620684455603129</v>
      </c>
      <c r="AG20" s="3">
        <f t="shared" si="14"/>
        <v>0.40586705764537118</v>
      </c>
      <c r="AH20" s="3">
        <f t="shared" si="15"/>
        <v>0.39847846397533421</v>
      </c>
      <c r="AI20" s="3">
        <f t="shared" si="16"/>
        <v>0.39847846397533421</v>
      </c>
    </row>
    <row r="21" spans="1:35">
      <c r="A21" s="3" t="s">
        <v>14</v>
      </c>
      <c r="B21" s="3">
        <v>98.3</v>
      </c>
      <c r="C21" s="3">
        <v>98.3</v>
      </c>
      <c r="D21" s="3">
        <v>98.3</v>
      </c>
      <c r="E21" s="3">
        <v>98.4</v>
      </c>
      <c r="F21" s="3">
        <v>98.5</v>
      </c>
      <c r="G21" s="3">
        <v>98.6</v>
      </c>
      <c r="H21" s="3">
        <v>98.6</v>
      </c>
      <c r="I21" s="3">
        <v>98.7</v>
      </c>
      <c r="J21" s="3">
        <v>98.8</v>
      </c>
      <c r="K21" s="3">
        <v>98.9</v>
      </c>
      <c r="L21" s="3">
        <v>98.9</v>
      </c>
      <c r="M21" s="3">
        <v>99</v>
      </c>
      <c r="N21" s="3">
        <v>99.1</v>
      </c>
      <c r="O21" s="3">
        <v>99.2</v>
      </c>
      <c r="P21" s="3">
        <v>99.3</v>
      </c>
      <c r="Q21" s="3">
        <v>99.3</v>
      </c>
      <c r="S21" s="3" t="s">
        <v>14</v>
      </c>
      <c r="T21" s="3">
        <f t="shared" si="1"/>
        <v>-0.12238769071210245</v>
      </c>
      <c r="U21" s="3">
        <f t="shared" si="2"/>
        <v>-0.16476901859429513</v>
      </c>
      <c r="V21" s="3">
        <f t="shared" si="3"/>
        <v>-0.21521885590788378</v>
      </c>
      <c r="W21" s="3">
        <f t="shared" si="4"/>
        <v>-0.23000273787973396</v>
      </c>
      <c r="X21" s="3">
        <f t="shared" si="5"/>
        <v>-0.23759721659779096</v>
      </c>
      <c r="Y21" s="3">
        <f t="shared" si="6"/>
        <v>-0.25015317734341536</v>
      </c>
      <c r="Z21" s="3">
        <f t="shared" si="7"/>
        <v>-0.32352713160522595</v>
      </c>
      <c r="AA21" s="3">
        <f t="shared" si="8"/>
        <v>-0.33591388239207765</v>
      </c>
      <c r="AB21" s="3">
        <f t="shared" si="9"/>
        <v>-0.3560816214199663</v>
      </c>
      <c r="AC21" s="3">
        <f t="shared" si="10"/>
        <v>-0.36190927370096065</v>
      </c>
      <c r="AD21" s="3">
        <f t="shared" si="11"/>
        <v>-0.43584500982101615</v>
      </c>
      <c r="AE21" s="3">
        <f t="shared" si="12"/>
        <v>-0.43189356405426477</v>
      </c>
      <c r="AF21" s="3">
        <f t="shared" si="13"/>
        <v>-0.42006222323664683</v>
      </c>
      <c r="AG21" s="3">
        <f t="shared" si="14"/>
        <v>-0.21667803077480208</v>
      </c>
      <c r="AH21" s="3">
        <f t="shared" si="15"/>
        <v>-0.16732736342906829</v>
      </c>
      <c r="AI21" s="3">
        <f t="shared" si="16"/>
        <v>-0.16732736342906829</v>
      </c>
    </row>
    <row r="22" spans="1:35">
      <c r="A22" s="3" t="s">
        <v>16</v>
      </c>
      <c r="B22" s="3">
        <v>100</v>
      </c>
      <c r="C22" s="3">
        <v>100</v>
      </c>
      <c r="D22" s="3">
        <v>100</v>
      </c>
      <c r="E22" s="3">
        <v>100</v>
      </c>
      <c r="F22" s="3">
        <v>100</v>
      </c>
      <c r="G22" s="3">
        <v>100</v>
      </c>
      <c r="H22" s="3">
        <v>100</v>
      </c>
      <c r="I22" s="3">
        <v>100</v>
      </c>
      <c r="J22" s="3">
        <v>100</v>
      </c>
      <c r="K22" s="3">
        <v>100</v>
      </c>
      <c r="L22" s="3">
        <v>100</v>
      </c>
      <c r="M22" s="3">
        <v>100</v>
      </c>
      <c r="N22" s="3">
        <v>100</v>
      </c>
      <c r="O22" s="3">
        <v>100</v>
      </c>
      <c r="P22" s="3">
        <v>100</v>
      </c>
      <c r="Q22" s="3">
        <v>100</v>
      </c>
      <c r="S22" s="3" t="s">
        <v>16</v>
      </c>
      <c r="T22" s="3">
        <f t="shared" si="1"/>
        <v>0.52779691619589897</v>
      </c>
      <c r="U22" s="3">
        <f t="shared" si="2"/>
        <v>0.5305328683816305</v>
      </c>
      <c r="V22" s="3">
        <f t="shared" si="3"/>
        <v>0.52498472365968074</v>
      </c>
      <c r="W22" s="3">
        <f t="shared" si="4"/>
        <v>0.52322260254511643</v>
      </c>
      <c r="X22" s="3">
        <f t="shared" si="5"/>
        <v>0.52300362921831778</v>
      </c>
      <c r="Y22" s="3">
        <f t="shared" si="6"/>
        <v>0.5159409282707762</v>
      </c>
      <c r="Z22" s="3">
        <f t="shared" si="7"/>
        <v>0.51083231306088395</v>
      </c>
      <c r="AA22" s="3">
        <f t="shared" si="8"/>
        <v>0.50387082358812108</v>
      </c>
      <c r="AB22" s="3">
        <f t="shared" si="9"/>
        <v>0.4888578192375746</v>
      </c>
      <c r="AC22" s="3">
        <f t="shared" si="10"/>
        <v>0.48254569826796212</v>
      </c>
      <c r="AD22" s="3">
        <f t="shared" si="11"/>
        <v>0.47611329877188913</v>
      </c>
      <c r="AE22" s="3">
        <f t="shared" si="12"/>
        <v>0.46788469439211272</v>
      </c>
      <c r="AF22" s="3">
        <f t="shared" si="13"/>
        <v>0.4620684455603129</v>
      </c>
      <c r="AG22" s="3">
        <f t="shared" si="14"/>
        <v>0.40586705764537118</v>
      </c>
      <c r="AH22" s="3">
        <f t="shared" si="15"/>
        <v>0.39847846397533421</v>
      </c>
      <c r="AI22" s="3">
        <f t="shared" si="16"/>
        <v>0.39847846397533421</v>
      </c>
    </row>
    <row r="23" spans="1:35">
      <c r="A23" s="3" t="s">
        <v>35</v>
      </c>
      <c r="B23" s="3">
        <v>88.6</v>
      </c>
      <c r="C23" s="3">
        <v>89.2</v>
      </c>
      <c r="D23" s="3">
        <v>89.7</v>
      </c>
      <c r="E23" s="3">
        <v>90.3</v>
      </c>
      <c r="F23" s="3">
        <v>90.9</v>
      </c>
      <c r="G23" s="3">
        <v>91.4</v>
      </c>
      <c r="H23" s="3">
        <v>92</v>
      </c>
      <c r="I23" s="3">
        <v>92.5</v>
      </c>
      <c r="J23" s="3">
        <v>93</v>
      </c>
      <c r="K23" s="3">
        <v>93.6</v>
      </c>
      <c r="L23" s="3">
        <v>94.1</v>
      </c>
      <c r="M23" s="3">
        <v>94.6</v>
      </c>
      <c r="N23" s="3">
        <v>95.1</v>
      </c>
      <c r="O23" s="3">
        <v>95.6</v>
      </c>
      <c r="P23" s="3">
        <v>96.1</v>
      </c>
      <c r="Q23" s="3">
        <v>96.1</v>
      </c>
      <c r="S23" s="3" t="s">
        <v>35</v>
      </c>
      <c r="T23" s="3">
        <f t="shared" si="1"/>
        <v>-3.8322645654224585</v>
      </c>
      <c r="U23" s="3">
        <f t="shared" si="2"/>
        <v>-3.8866791194654176</v>
      </c>
      <c r="V23" s="3">
        <f t="shared" si="3"/>
        <v>-3.959778140779084</v>
      </c>
      <c r="W23" s="3">
        <f t="shared" si="4"/>
        <v>-4.0432060237805567</v>
      </c>
      <c r="X23" s="3">
        <f t="shared" si="5"/>
        <v>-4.0913081687327386</v>
      </c>
      <c r="Y23" s="3">
        <f t="shared" si="6"/>
        <v>-4.1900657205020924</v>
      </c>
      <c r="Z23" s="3">
        <f t="shared" si="7"/>
        <v>-4.2569359421740103</v>
      </c>
      <c r="AA23" s="3">
        <f t="shared" si="8"/>
        <v>-4.3410409416822668</v>
      </c>
      <c r="AB23" s="3">
        <f t="shared" si="9"/>
        <v>-4.4399555845980689</v>
      </c>
      <c r="AC23" s="3">
        <f t="shared" si="10"/>
        <v>-4.4306468659148912</v>
      </c>
      <c r="AD23" s="3">
        <f t="shared" si="11"/>
        <v>-4.4152994473173601</v>
      </c>
      <c r="AE23" s="3">
        <f t="shared" si="12"/>
        <v>-4.390917901218331</v>
      </c>
      <c r="AF23" s="3">
        <f t="shared" si="13"/>
        <v>-4.3406429734453322</v>
      </c>
      <c r="AG23" s="3">
        <f t="shared" si="14"/>
        <v>-3.0181309286655984</v>
      </c>
      <c r="AH23" s="3">
        <f t="shared" si="15"/>
        <v>-2.7538682887063288</v>
      </c>
      <c r="AI23" s="3">
        <f t="shared" si="16"/>
        <v>-2.7538682887063288</v>
      </c>
    </row>
    <row r="24" spans="1:35">
      <c r="A24" s="3" t="s">
        <v>19</v>
      </c>
      <c r="B24" s="3">
        <v>100</v>
      </c>
      <c r="C24" s="3">
        <v>100</v>
      </c>
      <c r="D24" s="3">
        <v>100</v>
      </c>
      <c r="E24" s="3">
        <v>100</v>
      </c>
      <c r="F24" s="3">
        <v>100</v>
      </c>
      <c r="G24" s="3">
        <v>100</v>
      </c>
      <c r="H24" s="3">
        <v>100</v>
      </c>
      <c r="I24" s="3">
        <v>100</v>
      </c>
      <c r="J24" s="3">
        <v>100</v>
      </c>
      <c r="K24" s="3">
        <v>100</v>
      </c>
      <c r="L24" s="3">
        <v>100</v>
      </c>
      <c r="M24" s="3">
        <v>100</v>
      </c>
      <c r="N24" s="3">
        <v>100</v>
      </c>
      <c r="O24" s="3">
        <v>100</v>
      </c>
      <c r="P24" s="3">
        <v>100</v>
      </c>
      <c r="Q24" s="3">
        <v>100</v>
      </c>
      <c r="S24" s="3" t="s">
        <v>19</v>
      </c>
      <c r="T24" s="3">
        <f t="shared" si="1"/>
        <v>0.52779691619589897</v>
      </c>
      <c r="U24" s="3">
        <f t="shared" si="2"/>
        <v>0.5305328683816305</v>
      </c>
      <c r="V24" s="3">
        <f t="shared" si="3"/>
        <v>0.52498472365968074</v>
      </c>
      <c r="W24" s="3">
        <f t="shared" si="4"/>
        <v>0.52322260254511643</v>
      </c>
      <c r="X24" s="3">
        <f t="shared" si="5"/>
        <v>0.52300362921831778</v>
      </c>
      <c r="Y24" s="3">
        <f t="shared" si="6"/>
        <v>0.5159409282707762</v>
      </c>
      <c r="Z24" s="3">
        <f t="shared" si="7"/>
        <v>0.51083231306088395</v>
      </c>
      <c r="AA24" s="3">
        <f t="shared" si="8"/>
        <v>0.50387082358812108</v>
      </c>
      <c r="AB24" s="3">
        <f t="shared" si="9"/>
        <v>0.4888578192375746</v>
      </c>
      <c r="AC24" s="3">
        <f t="shared" si="10"/>
        <v>0.48254569826796212</v>
      </c>
      <c r="AD24" s="3">
        <f t="shared" si="11"/>
        <v>0.47611329877188913</v>
      </c>
      <c r="AE24" s="3">
        <f t="shared" si="12"/>
        <v>0.46788469439211272</v>
      </c>
      <c r="AF24" s="3">
        <f t="shared" si="13"/>
        <v>0.4620684455603129</v>
      </c>
      <c r="AG24" s="3">
        <f t="shared" si="14"/>
        <v>0.40586705764537118</v>
      </c>
      <c r="AH24" s="3">
        <f t="shared" si="15"/>
        <v>0.39847846397533421</v>
      </c>
      <c r="AI24" s="3">
        <f t="shared" si="16"/>
        <v>0.39847846397533421</v>
      </c>
    </row>
    <row r="25" spans="1:35">
      <c r="A25" s="3" t="s">
        <v>36</v>
      </c>
      <c r="B25" s="3">
        <v>100</v>
      </c>
      <c r="C25" s="3">
        <v>100</v>
      </c>
      <c r="D25" s="3">
        <v>100</v>
      </c>
      <c r="E25" s="3">
        <v>100</v>
      </c>
      <c r="F25" s="3">
        <v>100</v>
      </c>
      <c r="G25" s="3">
        <v>100</v>
      </c>
      <c r="H25" s="3">
        <v>100</v>
      </c>
      <c r="I25" s="3">
        <v>100</v>
      </c>
      <c r="J25" s="3">
        <v>100</v>
      </c>
      <c r="K25" s="3">
        <v>100</v>
      </c>
      <c r="L25" s="3">
        <v>100</v>
      </c>
      <c r="M25" s="3">
        <v>100</v>
      </c>
      <c r="N25" s="3">
        <v>100</v>
      </c>
      <c r="O25" s="3">
        <v>100</v>
      </c>
      <c r="P25" s="3">
        <v>100</v>
      </c>
      <c r="Q25" s="3">
        <v>100</v>
      </c>
      <c r="S25" s="3" t="s">
        <v>36</v>
      </c>
      <c r="T25" s="3">
        <f t="shared" si="1"/>
        <v>0.52779691619589897</v>
      </c>
      <c r="U25" s="3">
        <f t="shared" si="2"/>
        <v>0.5305328683816305</v>
      </c>
      <c r="V25" s="3">
        <f t="shared" si="3"/>
        <v>0.52498472365968074</v>
      </c>
      <c r="W25" s="3">
        <f t="shared" si="4"/>
        <v>0.52322260254511643</v>
      </c>
      <c r="X25" s="3">
        <f t="shared" si="5"/>
        <v>0.52300362921831778</v>
      </c>
      <c r="Y25" s="3">
        <f t="shared" si="6"/>
        <v>0.5159409282707762</v>
      </c>
      <c r="Z25" s="3">
        <f t="shared" si="7"/>
        <v>0.51083231306088395</v>
      </c>
      <c r="AA25" s="3">
        <f t="shared" si="8"/>
        <v>0.50387082358812108</v>
      </c>
      <c r="AB25" s="3">
        <f t="shared" si="9"/>
        <v>0.4888578192375746</v>
      </c>
      <c r="AC25" s="3">
        <f t="shared" si="10"/>
        <v>0.48254569826796212</v>
      </c>
      <c r="AD25" s="3">
        <f t="shared" si="11"/>
        <v>0.47611329877188913</v>
      </c>
      <c r="AE25" s="3">
        <f t="shared" si="12"/>
        <v>0.46788469439211272</v>
      </c>
      <c r="AF25" s="3">
        <f t="shared" si="13"/>
        <v>0.4620684455603129</v>
      </c>
      <c r="AG25" s="3">
        <f t="shared" si="14"/>
        <v>0.40586705764537118</v>
      </c>
      <c r="AH25" s="3">
        <f t="shared" si="15"/>
        <v>0.39847846397533421</v>
      </c>
      <c r="AI25" s="3">
        <f t="shared" si="16"/>
        <v>0.39847846397533421</v>
      </c>
    </row>
    <row r="26" spans="1:35">
      <c r="A26" s="3" t="s">
        <v>37</v>
      </c>
      <c r="B26" s="3">
        <v>100</v>
      </c>
      <c r="C26" s="3">
        <v>100</v>
      </c>
      <c r="D26" s="3">
        <v>100</v>
      </c>
      <c r="E26" s="3">
        <v>100</v>
      </c>
      <c r="F26" s="3">
        <v>100</v>
      </c>
      <c r="G26" s="3">
        <v>100</v>
      </c>
      <c r="H26" s="3">
        <v>100</v>
      </c>
      <c r="I26" s="3">
        <v>100</v>
      </c>
      <c r="J26" s="3">
        <v>100</v>
      </c>
      <c r="K26" s="3">
        <v>100</v>
      </c>
      <c r="L26" s="3">
        <v>100</v>
      </c>
      <c r="M26" s="3">
        <v>100</v>
      </c>
      <c r="N26" s="3">
        <v>100</v>
      </c>
      <c r="O26" s="3">
        <v>100</v>
      </c>
      <c r="P26" s="3">
        <v>100</v>
      </c>
      <c r="Q26" s="3">
        <v>100</v>
      </c>
      <c r="S26" s="3" t="s">
        <v>37</v>
      </c>
      <c r="T26" s="3">
        <f t="shared" si="1"/>
        <v>0.52779691619589897</v>
      </c>
      <c r="U26" s="3">
        <f t="shared" si="2"/>
        <v>0.5305328683816305</v>
      </c>
      <c r="V26" s="3">
        <f t="shared" si="3"/>
        <v>0.52498472365968074</v>
      </c>
      <c r="W26" s="3">
        <f t="shared" si="4"/>
        <v>0.52322260254511643</v>
      </c>
      <c r="X26" s="3">
        <f t="shared" si="5"/>
        <v>0.52300362921831778</v>
      </c>
      <c r="Y26" s="3">
        <f t="shared" si="6"/>
        <v>0.5159409282707762</v>
      </c>
      <c r="Z26" s="3">
        <f t="shared" si="7"/>
        <v>0.51083231306088395</v>
      </c>
      <c r="AA26" s="3">
        <f t="shared" si="8"/>
        <v>0.50387082358812108</v>
      </c>
      <c r="AB26" s="3">
        <f t="shared" si="9"/>
        <v>0.4888578192375746</v>
      </c>
      <c r="AC26" s="3">
        <f t="shared" si="10"/>
        <v>0.48254569826796212</v>
      </c>
      <c r="AD26" s="3">
        <f t="shared" si="11"/>
        <v>0.47611329877188913</v>
      </c>
      <c r="AE26" s="3">
        <f t="shared" si="12"/>
        <v>0.46788469439211272</v>
      </c>
      <c r="AF26" s="3">
        <f t="shared" si="13"/>
        <v>0.4620684455603129</v>
      </c>
      <c r="AG26" s="3">
        <f t="shared" si="14"/>
        <v>0.40586705764537118</v>
      </c>
      <c r="AH26" s="3">
        <f t="shared" si="15"/>
        <v>0.39847846397533421</v>
      </c>
      <c r="AI26" s="3">
        <f t="shared" si="16"/>
        <v>0.39847846397533421</v>
      </c>
    </row>
    <row r="27" spans="1:35">
      <c r="A27" s="3" t="s">
        <v>21</v>
      </c>
      <c r="B27" s="3">
        <v>95.9</v>
      </c>
      <c r="C27" s="3">
        <v>96.1</v>
      </c>
      <c r="D27" s="3">
        <v>96.3</v>
      </c>
      <c r="E27" s="3">
        <v>96.5</v>
      </c>
      <c r="F27" s="3">
        <v>96.6</v>
      </c>
      <c r="G27" s="3">
        <v>96.8</v>
      </c>
      <c r="H27" s="3">
        <v>97</v>
      </c>
      <c r="I27" s="3">
        <v>97.1</v>
      </c>
      <c r="J27" s="3">
        <v>97.3</v>
      </c>
      <c r="K27" s="3">
        <v>97.5</v>
      </c>
      <c r="L27" s="3">
        <v>97.6</v>
      </c>
      <c r="M27" s="3">
        <v>97.8</v>
      </c>
      <c r="N27" s="3">
        <v>98</v>
      </c>
      <c r="O27" s="3">
        <v>98.2</v>
      </c>
      <c r="P27" s="3">
        <v>98.3</v>
      </c>
      <c r="Q27" s="3">
        <v>98.3</v>
      </c>
      <c r="S27" s="3" t="s">
        <v>21</v>
      </c>
      <c r="T27" s="3">
        <f t="shared" si="1"/>
        <v>-1.0402953710528056</v>
      </c>
      <c r="U27" s="3">
        <f t="shared" si="2"/>
        <v>-1.0645714605631396</v>
      </c>
      <c r="V27" s="3">
        <f t="shared" si="3"/>
        <v>-1.0860465965756054</v>
      </c>
      <c r="W27" s="3">
        <f t="shared" si="4"/>
        <v>-1.1244578296342498</v>
      </c>
      <c r="X27" s="3">
        <f t="shared" si="5"/>
        <v>-1.2010249546315315</v>
      </c>
      <c r="Y27" s="3">
        <f t="shared" si="6"/>
        <v>-1.2351313131330848</v>
      </c>
      <c r="Z27" s="3">
        <f t="shared" si="7"/>
        <v>-1.2770807826522015</v>
      </c>
      <c r="AA27" s="3">
        <f t="shared" si="8"/>
        <v>-1.3694950589830992</v>
      </c>
      <c r="AB27" s="3">
        <f t="shared" si="9"/>
        <v>-1.41225592224189</v>
      </c>
      <c r="AC27" s="3">
        <f t="shared" si="10"/>
        <v>-1.4366701471159633</v>
      </c>
      <c r="AD27" s="3">
        <f t="shared" si="11"/>
        <v>-1.5136139199762828</v>
      </c>
      <c r="AE27" s="3">
        <f t="shared" si="12"/>
        <v>-1.5116274741899203</v>
      </c>
      <c r="AF27" s="3">
        <f t="shared" si="13"/>
        <v>-1.4982219295440296</v>
      </c>
      <c r="AG27" s="3">
        <f t="shared" si="14"/>
        <v>-0.99485939130002143</v>
      </c>
      <c r="AH27" s="3">
        <f t="shared" si="15"/>
        <v>-0.97562140257821139</v>
      </c>
      <c r="AI27" s="3">
        <f t="shared" si="16"/>
        <v>-0.97562140257821139</v>
      </c>
    </row>
    <row r="28" spans="1:35">
      <c r="A28" s="3" t="s">
        <v>38</v>
      </c>
      <c r="B28" s="3">
        <v>98</v>
      </c>
      <c r="C28" s="3">
        <v>98.1</v>
      </c>
      <c r="D28" s="3">
        <v>98.3</v>
      </c>
      <c r="E28" s="3">
        <v>98.5</v>
      </c>
      <c r="F28" s="3">
        <v>98.6</v>
      </c>
      <c r="G28" s="3">
        <v>98.8</v>
      </c>
      <c r="H28" s="3">
        <v>99</v>
      </c>
      <c r="I28" s="3">
        <v>99.1</v>
      </c>
      <c r="J28" s="3">
        <v>99.3</v>
      </c>
      <c r="K28" s="3">
        <v>99.5</v>
      </c>
      <c r="L28" s="3">
        <v>99.6</v>
      </c>
      <c r="M28" s="3">
        <v>99.8</v>
      </c>
      <c r="N28" s="3">
        <v>99.9</v>
      </c>
      <c r="O28" s="3">
        <v>100</v>
      </c>
      <c r="P28" s="3">
        <v>100</v>
      </c>
      <c r="Q28" s="3">
        <v>100</v>
      </c>
      <c r="S28" s="3" t="s">
        <v>38</v>
      </c>
      <c r="T28" s="3">
        <f t="shared" si="1"/>
        <v>-0.23712615075468965</v>
      </c>
      <c r="U28" s="3">
        <f t="shared" si="2"/>
        <v>-0.24656924059146387</v>
      </c>
      <c r="V28" s="3">
        <f t="shared" si="3"/>
        <v>-0.21521885590788378</v>
      </c>
      <c r="W28" s="3">
        <f t="shared" si="4"/>
        <v>-0.1829261541031833</v>
      </c>
      <c r="X28" s="3">
        <f t="shared" si="5"/>
        <v>-0.18689049354338658</v>
      </c>
      <c r="Y28" s="3">
        <f t="shared" si="6"/>
        <v>-0.14071116225567259</v>
      </c>
      <c r="Z28" s="3">
        <f t="shared" si="7"/>
        <v>-8.5138718843477845E-2</v>
      </c>
      <c r="AA28" s="3">
        <f t="shared" si="8"/>
        <v>-7.751858824432914E-2</v>
      </c>
      <c r="AB28" s="3">
        <f t="shared" si="9"/>
        <v>-4.0235211459917685E-3</v>
      </c>
      <c r="AC28" s="3">
        <f t="shared" si="10"/>
        <v>9.8702529191177044E-2</v>
      </c>
      <c r="AD28" s="3">
        <f t="shared" si="11"/>
        <v>0.1444920956471899</v>
      </c>
      <c r="AE28" s="3">
        <f t="shared" si="12"/>
        <v>0.28792904270283465</v>
      </c>
      <c r="AF28" s="3">
        <f t="shared" si="13"/>
        <v>0.36405392680510135</v>
      </c>
      <c r="AG28" s="3">
        <f t="shared" si="14"/>
        <v>0.40586705764537118</v>
      </c>
      <c r="AH28" s="3">
        <f t="shared" si="15"/>
        <v>0.39847846397533421</v>
      </c>
      <c r="AI28" s="3">
        <f t="shared" si="16"/>
        <v>0.39847846397533421</v>
      </c>
    </row>
    <row r="29" spans="1:35">
      <c r="A29" s="3" t="s">
        <v>24</v>
      </c>
      <c r="B29" s="3">
        <v>99.8</v>
      </c>
      <c r="C29" s="3">
        <v>99.8</v>
      </c>
      <c r="D29" s="3">
        <v>99.9</v>
      </c>
      <c r="E29" s="3">
        <v>99.9</v>
      </c>
      <c r="F29" s="3">
        <v>99.9</v>
      </c>
      <c r="G29" s="3">
        <v>99.9</v>
      </c>
      <c r="H29" s="3">
        <v>99.9</v>
      </c>
      <c r="I29" s="3">
        <v>99.9</v>
      </c>
      <c r="J29" s="3">
        <v>100</v>
      </c>
      <c r="K29" s="3">
        <v>100</v>
      </c>
      <c r="L29" s="3">
        <v>100</v>
      </c>
      <c r="M29" s="3">
        <v>100</v>
      </c>
      <c r="N29" s="3">
        <v>100</v>
      </c>
      <c r="O29" s="3">
        <v>100</v>
      </c>
      <c r="P29" s="3">
        <v>100</v>
      </c>
      <c r="Q29" s="3">
        <v>100</v>
      </c>
      <c r="S29" s="3" t="s">
        <v>24</v>
      </c>
      <c r="T29" s="3">
        <f t="shared" si="1"/>
        <v>0.45130460950083906</v>
      </c>
      <c r="U29" s="3">
        <f t="shared" si="2"/>
        <v>0.4487326463844617</v>
      </c>
      <c r="V29" s="3">
        <f t="shared" si="3"/>
        <v>0.48144333662629718</v>
      </c>
      <c r="W29" s="3">
        <f t="shared" si="4"/>
        <v>0.47614601876856583</v>
      </c>
      <c r="X29" s="3">
        <f t="shared" si="5"/>
        <v>0.4722969061639134</v>
      </c>
      <c r="Y29" s="3">
        <f t="shared" si="6"/>
        <v>0.46121992072690871</v>
      </c>
      <c r="Z29" s="3">
        <f t="shared" si="7"/>
        <v>0.45123520987045118</v>
      </c>
      <c r="AA29" s="3">
        <f t="shared" si="8"/>
        <v>0.43927200005118622</v>
      </c>
      <c r="AB29" s="3">
        <f t="shared" si="9"/>
        <v>0.4888578192375746</v>
      </c>
      <c r="AC29" s="3">
        <f t="shared" si="10"/>
        <v>0.48254569826796212</v>
      </c>
      <c r="AD29" s="3">
        <f t="shared" si="11"/>
        <v>0.47611329877188913</v>
      </c>
      <c r="AE29" s="3">
        <f t="shared" si="12"/>
        <v>0.46788469439211272</v>
      </c>
      <c r="AF29" s="3">
        <f t="shared" si="13"/>
        <v>0.4620684455603129</v>
      </c>
      <c r="AG29" s="3">
        <f t="shared" si="14"/>
        <v>0.40586705764537118</v>
      </c>
      <c r="AH29" s="3">
        <f t="shared" si="15"/>
        <v>0.39847846397533421</v>
      </c>
      <c r="AI29" s="3">
        <f t="shared" si="16"/>
        <v>0.39847846397533421</v>
      </c>
    </row>
    <row r="30" spans="1:35">
      <c r="A30" s="3" t="s">
        <v>23</v>
      </c>
      <c r="B30" s="3">
        <v>99.6</v>
      </c>
      <c r="C30" s="3">
        <v>99.6</v>
      </c>
      <c r="D30" s="3">
        <v>99.6</v>
      </c>
      <c r="E30" s="3">
        <v>99.6</v>
      </c>
      <c r="F30" s="3">
        <v>99.6</v>
      </c>
      <c r="G30" s="3">
        <v>99.6</v>
      </c>
      <c r="H30" s="3">
        <v>99.6</v>
      </c>
      <c r="I30" s="3">
        <v>99.6</v>
      </c>
      <c r="J30" s="3">
        <v>99.6</v>
      </c>
      <c r="K30" s="3">
        <v>99.6</v>
      </c>
      <c r="L30" s="3">
        <v>99.5</v>
      </c>
      <c r="M30" s="3">
        <v>99.5</v>
      </c>
      <c r="N30" s="3">
        <v>99.5</v>
      </c>
      <c r="O30" s="3">
        <v>99.5</v>
      </c>
      <c r="P30" s="3">
        <v>99.5</v>
      </c>
      <c r="Q30" s="3">
        <v>99.5</v>
      </c>
      <c r="S30" s="3" t="s">
        <v>23</v>
      </c>
      <c r="T30" s="3">
        <f t="shared" si="1"/>
        <v>0.3748123028057791</v>
      </c>
      <c r="U30" s="3">
        <f t="shared" si="2"/>
        <v>0.36693242438729295</v>
      </c>
      <c r="V30" s="3">
        <f t="shared" si="3"/>
        <v>0.35081917552613401</v>
      </c>
      <c r="W30" s="3">
        <f t="shared" si="4"/>
        <v>0.33491626743890052</v>
      </c>
      <c r="X30" s="3">
        <f t="shared" si="5"/>
        <v>0.32017673700068588</v>
      </c>
      <c r="Y30" s="3">
        <f t="shared" si="6"/>
        <v>0.29705689809529068</v>
      </c>
      <c r="Z30" s="3">
        <f t="shared" si="7"/>
        <v>0.27244390029913584</v>
      </c>
      <c r="AA30" s="3">
        <f t="shared" si="8"/>
        <v>0.24547552944036338</v>
      </c>
      <c r="AB30" s="3">
        <f t="shared" si="9"/>
        <v>0.20721133901839095</v>
      </c>
      <c r="AC30" s="3">
        <f t="shared" si="10"/>
        <v>0.17547116300652971</v>
      </c>
      <c r="AD30" s="3">
        <f t="shared" si="11"/>
        <v>6.1586794866020964E-2</v>
      </c>
      <c r="AE30" s="3">
        <f t="shared" si="12"/>
        <v>1.799556516892397E-2</v>
      </c>
      <c r="AF30" s="3">
        <f t="shared" si="13"/>
        <v>-2.8004148215772739E-2</v>
      </c>
      <c r="AG30" s="3">
        <f t="shared" si="14"/>
        <v>1.6776377382761502E-2</v>
      </c>
      <c r="AH30" s="3">
        <f t="shared" si="15"/>
        <v>-5.6685555992373703E-3</v>
      </c>
      <c r="AI30" s="3">
        <f t="shared" si="16"/>
        <v>-5.6685555992373703E-3</v>
      </c>
    </row>
    <row r="31" spans="1:35">
      <c r="A31" s="3" t="s">
        <v>160</v>
      </c>
      <c r="B31" s="3">
        <v>93.4</v>
      </c>
      <c r="C31" s="3">
        <v>94</v>
      </c>
      <c r="D31" s="3">
        <v>94.5</v>
      </c>
      <c r="E31" s="3">
        <v>95.1</v>
      </c>
      <c r="F31" s="3">
        <v>95.6</v>
      </c>
      <c r="G31" s="3">
        <v>96.1</v>
      </c>
      <c r="H31" s="3">
        <v>96.6</v>
      </c>
      <c r="I31" s="3">
        <v>97.1</v>
      </c>
      <c r="J31" s="3">
        <v>97.6</v>
      </c>
      <c r="K31" s="3">
        <v>97.6</v>
      </c>
      <c r="L31" s="3">
        <v>97.6</v>
      </c>
      <c r="M31" s="3">
        <v>97.6</v>
      </c>
      <c r="N31" s="3">
        <v>97.6</v>
      </c>
      <c r="O31" s="3">
        <v>94.045454545454504</v>
      </c>
      <c r="P31" s="3">
        <v>94.045454545454504</v>
      </c>
      <c r="Q31" s="3">
        <v>94.045454545454504</v>
      </c>
      <c r="S31" s="3" t="s">
        <v>160</v>
      </c>
      <c r="T31" s="3">
        <f t="shared" si="1"/>
        <v>-1.9964492047410414</v>
      </c>
      <c r="U31" s="3">
        <f t="shared" si="2"/>
        <v>-1.9234737915333968</v>
      </c>
      <c r="V31" s="3">
        <f t="shared" si="3"/>
        <v>-1.8697915631765536</v>
      </c>
      <c r="W31" s="3">
        <f t="shared" si="4"/>
        <v>-1.7835300025059988</v>
      </c>
      <c r="X31" s="3">
        <f t="shared" si="5"/>
        <v>-1.7080921851756041</v>
      </c>
      <c r="Y31" s="3">
        <f t="shared" si="6"/>
        <v>-1.6181783659401805</v>
      </c>
      <c r="Z31" s="3">
        <f t="shared" si="7"/>
        <v>-1.5154691954139496</v>
      </c>
      <c r="AA31" s="3">
        <f t="shared" si="8"/>
        <v>-1.3694950589830992</v>
      </c>
      <c r="AB31" s="3">
        <f t="shared" si="9"/>
        <v>-1.2010210620775073</v>
      </c>
      <c r="AC31" s="3">
        <f t="shared" si="10"/>
        <v>-1.3599015133006105</v>
      </c>
      <c r="AD31" s="3">
        <f t="shared" si="11"/>
        <v>-1.5136139199762828</v>
      </c>
      <c r="AE31" s="3">
        <f t="shared" si="12"/>
        <v>-1.6915831258791985</v>
      </c>
      <c r="AF31" s="3">
        <f t="shared" si="13"/>
        <v>-1.8902800045649037</v>
      </c>
      <c r="AG31" s="3">
        <f t="shared" si="14"/>
        <v>-4.2278492254821032</v>
      </c>
      <c r="AH31" s="3">
        <f t="shared" si="15"/>
        <v>-4.4145451327764151</v>
      </c>
      <c r="AI31" s="3">
        <f t="shared" si="16"/>
        <v>-4.4145451327764151</v>
      </c>
    </row>
    <row r="32" spans="1:35">
      <c r="A32" s="3" t="s">
        <v>10</v>
      </c>
      <c r="B32" s="3">
        <v>99.9</v>
      </c>
      <c r="C32" s="3">
        <v>99.9</v>
      </c>
      <c r="D32" s="3">
        <v>99.9</v>
      </c>
      <c r="E32" s="3">
        <v>100</v>
      </c>
      <c r="F32" s="3">
        <v>100</v>
      </c>
      <c r="G32" s="3">
        <v>100</v>
      </c>
      <c r="H32" s="3">
        <v>100</v>
      </c>
      <c r="I32" s="3">
        <v>100</v>
      </c>
      <c r="J32" s="3">
        <v>100</v>
      </c>
      <c r="K32" s="3">
        <v>100</v>
      </c>
      <c r="L32" s="3">
        <v>100</v>
      </c>
      <c r="M32" s="3">
        <v>100</v>
      </c>
      <c r="N32" s="3">
        <v>100</v>
      </c>
      <c r="O32" s="3">
        <v>100</v>
      </c>
      <c r="P32" s="3">
        <v>100</v>
      </c>
      <c r="Q32" s="3">
        <v>100</v>
      </c>
      <c r="S32" s="3" t="s">
        <v>10</v>
      </c>
      <c r="T32" s="3">
        <f t="shared" si="1"/>
        <v>0.48955076284837173</v>
      </c>
      <c r="U32" s="3">
        <f t="shared" si="2"/>
        <v>0.48963275738304896</v>
      </c>
      <c r="V32" s="3">
        <f t="shared" si="3"/>
        <v>0.48144333662629718</v>
      </c>
      <c r="W32" s="3">
        <f t="shared" si="4"/>
        <v>0.52322260254511643</v>
      </c>
      <c r="X32" s="3">
        <f t="shared" si="5"/>
        <v>0.52300362921831778</v>
      </c>
      <c r="Y32" s="3">
        <f t="shared" si="6"/>
        <v>0.5159409282707762</v>
      </c>
      <c r="Z32" s="3">
        <f t="shared" si="7"/>
        <v>0.51083231306088395</v>
      </c>
      <c r="AA32" s="3">
        <f t="shared" si="8"/>
        <v>0.50387082358812108</v>
      </c>
      <c r="AB32" s="3">
        <f t="shared" si="9"/>
        <v>0.4888578192375746</v>
      </c>
      <c r="AC32" s="3">
        <f t="shared" si="10"/>
        <v>0.48254569826796212</v>
      </c>
      <c r="AD32" s="3">
        <f t="shared" si="11"/>
        <v>0.47611329877188913</v>
      </c>
      <c r="AE32" s="3">
        <f t="shared" si="12"/>
        <v>0.46788469439211272</v>
      </c>
      <c r="AF32" s="3">
        <f t="shared" si="13"/>
        <v>0.4620684455603129</v>
      </c>
      <c r="AG32" s="3">
        <f t="shared" si="14"/>
        <v>0.40586705764537118</v>
      </c>
      <c r="AH32" s="3">
        <f t="shared" si="15"/>
        <v>0.39847846397533421</v>
      </c>
      <c r="AI32" s="3">
        <f t="shared" si="16"/>
        <v>0.39847846397533421</v>
      </c>
    </row>
    <row r="33" spans="1:35">
      <c r="A33" s="3" t="s">
        <v>26</v>
      </c>
      <c r="B33" s="3">
        <v>100</v>
      </c>
      <c r="C33" s="3">
        <v>100</v>
      </c>
      <c r="D33" s="3">
        <v>100</v>
      </c>
      <c r="E33" s="3">
        <v>100</v>
      </c>
      <c r="F33" s="3">
        <v>100</v>
      </c>
      <c r="G33" s="3">
        <v>100</v>
      </c>
      <c r="H33" s="3">
        <v>100</v>
      </c>
      <c r="I33" s="3">
        <v>100</v>
      </c>
      <c r="J33" s="3">
        <v>100</v>
      </c>
      <c r="K33" s="3">
        <v>100</v>
      </c>
      <c r="L33" s="3">
        <v>100</v>
      </c>
      <c r="M33" s="3">
        <v>100</v>
      </c>
      <c r="N33" s="3">
        <v>100</v>
      </c>
      <c r="O33" s="3">
        <v>100</v>
      </c>
      <c r="P33" s="3">
        <v>100</v>
      </c>
      <c r="Q33" s="3">
        <v>100</v>
      </c>
      <c r="S33" s="3" t="s">
        <v>26</v>
      </c>
      <c r="T33" s="3">
        <f t="shared" si="1"/>
        <v>0.52779691619589897</v>
      </c>
      <c r="U33" s="3">
        <f t="shared" si="2"/>
        <v>0.5305328683816305</v>
      </c>
      <c r="V33" s="3">
        <f t="shared" si="3"/>
        <v>0.52498472365968074</v>
      </c>
      <c r="W33" s="3">
        <f t="shared" si="4"/>
        <v>0.52322260254511643</v>
      </c>
      <c r="X33" s="3">
        <f t="shared" si="5"/>
        <v>0.52300362921831778</v>
      </c>
      <c r="Y33" s="3">
        <f t="shared" si="6"/>
        <v>0.5159409282707762</v>
      </c>
      <c r="Z33" s="3">
        <f t="shared" si="7"/>
        <v>0.51083231306088395</v>
      </c>
      <c r="AA33" s="3">
        <f t="shared" si="8"/>
        <v>0.50387082358812108</v>
      </c>
      <c r="AB33" s="3">
        <f t="shared" si="9"/>
        <v>0.4888578192375746</v>
      </c>
      <c r="AC33" s="3">
        <f t="shared" si="10"/>
        <v>0.48254569826796212</v>
      </c>
      <c r="AD33" s="3">
        <f t="shared" si="11"/>
        <v>0.47611329877188913</v>
      </c>
      <c r="AE33" s="3">
        <f t="shared" si="12"/>
        <v>0.46788469439211272</v>
      </c>
      <c r="AF33" s="3">
        <f t="shared" si="13"/>
        <v>0.4620684455603129</v>
      </c>
      <c r="AG33" s="3">
        <f t="shared" si="14"/>
        <v>0.40586705764537118</v>
      </c>
      <c r="AH33" s="3">
        <f t="shared" si="15"/>
        <v>0.39847846397533421</v>
      </c>
      <c r="AI33" s="3">
        <f t="shared" si="16"/>
        <v>0.39847846397533421</v>
      </c>
    </row>
    <row r="34" spans="1:35">
      <c r="A34" s="3" t="s">
        <v>40</v>
      </c>
      <c r="B34" s="3">
        <v>100</v>
      </c>
      <c r="C34" s="3">
        <v>100</v>
      </c>
      <c r="D34" s="3">
        <v>100</v>
      </c>
      <c r="E34" s="3">
        <v>100</v>
      </c>
      <c r="F34" s="3">
        <v>100</v>
      </c>
      <c r="G34" s="3">
        <v>100</v>
      </c>
      <c r="H34" s="3">
        <v>100</v>
      </c>
      <c r="I34" s="3">
        <v>100</v>
      </c>
      <c r="J34" s="3">
        <v>100</v>
      </c>
      <c r="K34" s="3">
        <v>100</v>
      </c>
      <c r="L34" s="3">
        <v>100</v>
      </c>
      <c r="M34" s="3">
        <v>100</v>
      </c>
      <c r="N34" s="3">
        <v>100</v>
      </c>
      <c r="O34" s="3">
        <v>100</v>
      </c>
      <c r="P34" s="3">
        <v>100</v>
      </c>
      <c r="Q34" s="3">
        <v>100</v>
      </c>
      <c r="S34" s="3" t="s">
        <v>40</v>
      </c>
      <c r="T34" s="3">
        <f t="shared" si="1"/>
        <v>0.52779691619589897</v>
      </c>
      <c r="U34" s="3">
        <f t="shared" si="2"/>
        <v>0.5305328683816305</v>
      </c>
      <c r="V34" s="3">
        <f t="shared" si="3"/>
        <v>0.52498472365968074</v>
      </c>
      <c r="W34" s="3">
        <f t="shared" si="4"/>
        <v>0.52322260254511643</v>
      </c>
      <c r="X34" s="3">
        <f t="shared" si="5"/>
        <v>0.52300362921831778</v>
      </c>
      <c r="Y34" s="3">
        <f t="shared" si="6"/>
        <v>0.5159409282707762</v>
      </c>
      <c r="Z34" s="3">
        <f t="shared" si="7"/>
        <v>0.51083231306088395</v>
      </c>
      <c r="AA34" s="3">
        <f t="shared" si="8"/>
        <v>0.50387082358812108</v>
      </c>
      <c r="AB34" s="3">
        <f t="shared" si="9"/>
        <v>0.4888578192375746</v>
      </c>
      <c r="AC34" s="3">
        <f t="shared" si="10"/>
        <v>0.48254569826796212</v>
      </c>
      <c r="AD34" s="3">
        <f t="shared" si="11"/>
        <v>0.47611329877188913</v>
      </c>
      <c r="AE34" s="3">
        <f t="shared" si="12"/>
        <v>0.46788469439211272</v>
      </c>
      <c r="AF34" s="3">
        <f t="shared" si="13"/>
        <v>0.4620684455603129</v>
      </c>
      <c r="AG34" s="3">
        <f t="shared" si="14"/>
        <v>0.40586705764537118</v>
      </c>
      <c r="AH34" s="3">
        <f t="shared" si="15"/>
        <v>0.39847846397533421</v>
      </c>
      <c r="AI34" s="3">
        <f t="shared" si="16"/>
        <v>0.39847846397533421</v>
      </c>
    </row>
    <row r="35" spans="1:35">
      <c r="A35" s="3" t="s">
        <v>41</v>
      </c>
      <c r="B35" s="3">
        <v>92.6</v>
      </c>
      <c r="C35" s="3">
        <v>93.2</v>
      </c>
      <c r="D35" s="3">
        <v>93.8</v>
      </c>
      <c r="E35" s="3">
        <v>94.5</v>
      </c>
      <c r="F35" s="3">
        <v>95.1</v>
      </c>
      <c r="G35" s="3">
        <v>95.7</v>
      </c>
      <c r="H35" s="3">
        <v>96.3</v>
      </c>
      <c r="I35" s="3">
        <v>96.9</v>
      </c>
      <c r="J35" s="3">
        <v>97.5</v>
      </c>
      <c r="K35" s="3">
        <v>98</v>
      </c>
      <c r="L35" s="3">
        <v>98.6</v>
      </c>
      <c r="M35" s="3">
        <v>99.1</v>
      </c>
      <c r="N35" s="3">
        <v>99.5</v>
      </c>
      <c r="O35" s="3">
        <v>99.8</v>
      </c>
      <c r="P35" s="3">
        <v>100</v>
      </c>
      <c r="Q35" s="3">
        <v>100</v>
      </c>
      <c r="S35" s="3" t="s">
        <v>41</v>
      </c>
      <c r="T35" s="3">
        <f t="shared" si="1"/>
        <v>-2.3024184315212812</v>
      </c>
      <c r="U35" s="3">
        <f t="shared" si="2"/>
        <v>-2.2506746795220662</v>
      </c>
      <c r="V35" s="3">
        <f t="shared" si="3"/>
        <v>-2.1745812724102573</v>
      </c>
      <c r="W35" s="3">
        <f t="shared" si="4"/>
        <v>-2.0659895051653159</v>
      </c>
      <c r="X35" s="3">
        <f t="shared" si="5"/>
        <v>-1.9616258004476403</v>
      </c>
      <c r="Y35" s="3">
        <f t="shared" si="6"/>
        <v>-1.8370623961156582</v>
      </c>
      <c r="Z35" s="3">
        <f t="shared" si="7"/>
        <v>-1.6942605049852564</v>
      </c>
      <c r="AA35" s="3">
        <f t="shared" si="8"/>
        <v>-1.4986927060569688</v>
      </c>
      <c r="AB35" s="3">
        <f t="shared" si="9"/>
        <v>-1.2714326821322981</v>
      </c>
      <c r="AC35" s="3">
        <f t="shared" si="10"/>
        <v>-1.0528269780391781</v>
      </c>
      <c r="AD35" s="3">
        <f t="shared" si="11"/>
        <v>-0.68456091216454651</v>
      </c>
      <c r="AE35" s="3">
        <f t="shared" si="12"/>
        <v>-0.34191573820963217</v>
      </c>
      <c r="AF35" s="3">
        <f t="shared" si="13"/>
        <v>-2.8004148215772739E-2</v>
      </c>
      <c r="AG35" s="3">
        <f t="shared" si="14"/>
        <v>0.25023078554032507</v>
      </c>
      <c r="AH35" s="3">
        <f t="shared" si="15"/>
        <v>0.39847846397533421</v>
      </c>
      <c r="AI35" s="3">
        <f t="shared" si="16"/>
        <v>0.39847846397533421</v>
      </c>
    </row>
    <row r="36" spans="1:35">
      <c r="A36" s="3" t="s">
        <v>42</v>
      </c>
      <c r="B36" s="3">
        <v>100</v>
      </c>
      <c r="C36" s="3">
        <v>100</v>
      </c>
      <c r="D36" s="3">
        <v>100</v>
      </c>
      <c r="E36" s="3">
        <v>100</v>
      </c>
      <c r="F36" s="3">
        <v>100</v>
      </c>
      <c r="G36" s="3">
        <v>100</v>
      </c>
      <c r="H36" s="3">
        <v>100</v>
      </c>
      <c r="I36" s="3">
        <v>100</v>
      </c>
      <c r="J36" s="3">
        <v>100</v>
      </c>
      <c r="K36" s="3">
        <v>100</v>
      </c>
      <c r="L36" s="3">
        <v>100</v>
      </c>
      <c r="M36" s="3">
        <v>100</v>
      </c>
      <c r="N36" s="3">
        <v>100</v>
      </c>
      <c r="O36" s="3">
        <v>100</v>
      </c>
      <c r="P36" s="3">
        <v>100</v>
      </c>
      <c r="Q36" s="3">
        <v>100</v>
      </c>
      <c r="S36" s="3" t="s">
        <v>42</v>
      </c>
      <c r="T36" s="3">
        <f t="shared" si="1"/>
        <v>0.52779691619589897</v>
      </c>
      <c r="U36" s="3">
        <f t="shared" si="2"/>
        <v>0.5305328683816305</v>
      </c>
      <c r="V36" s="3">
        <f t="shared" si="3"/>
        <v>0.52498472365968074</v>
      </c>
      <c r="W36" s="3">
        <f t="shared" si="4"/>
        <v>0.52322260254511643</v>
      </c>
      <c r="X36" s="3">
        <f t="shared" si="5"/>
        <v>0.52300362921831778</v>
      </c>
      <c r="Y36" s="3">
        <f t="shared" si="6"/>
        <v>0.5159409282707762</v>
      </c>
      <c r="Z36" s="3">
        <f t="shared" si="7"/>
        <v>0.51083231306088395</v>
      </c>
      <c r="AA36" s="3">
        <f t="shared" si="8"/>
        <v>0.50387082358812108</v>
      </c>
      <c r="AB36" s="3">
        <f t="shared" si="9"/>
        <v>0.4888578192375746</v>
      </c>
      <c r="AC36" s="3">
        <f t="shared" si="10"/>
        <v>0.48254569826796212</v>
      </c>
      <c r="AD36" s="3">
        <f t="shared" si="11"/>
        <v>0.47611329877188913</v>
      </c>
      <c r="AE36" s="3">
        <f t="shared" si="12"/>
        <v>0.46788469439211272</v>
      </c>
      <c r="AF36" s="3">
        <f t="shared" si="13"/>
        <v>0.4620684455603129</v>
      </c>
      <c r="AG36" s="3">
        <f t="shared" si="14"/>
        <v>0.40586705764537118</v>
      </c>
      <c r="AH36" s="3">
        <f t="shared" si="15"/>
        <v>0.39847846397533421</v>
      </c>
      <c r="AI36" s="3">
        <f t="shared" si="16"/>
        <v>0.39847846397533421</v>
      </c>
    </row>
    <row r="37" spans="1:35">
      <c r="A37" s="3" t="s">
        <v>48</v>
      </c>
      <c r="B37" s="3">
        <v>98.8</v>
      </c>
      <c r="C37" s="3">
        <v>98.8</v>
      </c>
      <c r="D37" s="3">
        <v>98.9</v>
      </c>
      <c r="E37" s="3">
        <v>98.9</v>
      </c>
      <c r="F37" s="3">
        <v>98.9</v>
      </c>
      <c r="G37" s="3">
        <v>99</v>
      </c>
      <c r="H37" s="3">
        <v>99</v>
      </c>
      <c r="I37" s="3">
        <v>99</v>
      </c>
      <c r="J37" s="3">
        <v>99</v>
      </c>
      <c r="K37" s="3">
        <v>99.1</v>
      </c>
      <c r="L37" s="3">
        <v>99.1</v>
      </c>
      <c r="M37" s="3">
        <v>99.1</v>
      </c>
      <c r="N37" s="3">
        <v>99.1</v>
      </c>
      <c r="O37" s="3">
        <v>99.2</v>
      </c>
      <c r="P37" s="3">
        <v>99.2</v>
      </c>
      <c r="Q37" s="3">
        <v>99.2</v>
      </c>
      <c r="S37" s="3" t="s">
        <v>48</v>
      </c>
      <c r="T37" s="3">
        <f t="shared" si="1"/>
        <v>6.8843076025544722E-2</v>
      </c>
      <c r="U37" s="3">
        <f t="shared" si="2"/>
        <v>3.9731536398623819E-2</v>
      </c>
      <c r="V37" s="3">
        <f t="shared" si="3"/>
        <v>4.6029466292436393E-2</v>
      </c>
      <c r="W37" s="3">
        <f t="shared" si="4"/>
        <v>5.3801810030326387E-3</v>
      </c>
      <c r="X37" s="3">
        <f t="shared" si="5"/>
        <v>-3.4770324380159083E-2</v>
      </c>
      <c r="Y37" s="3">
        <f t="shared" si="6"/>
        <v>-3.1269147167929834E-2</v>
      </c>
      <c r="Z37" s="3">
        <f t="shared" si="7"/>
        <v>-8.5138718843477845E-2</v>
      </c>
      <c r="AA37" s="3">
        <f t="shared" si="8"/>
        <v>-0.14211741178126397</v>
      </c>
      <c r="AB37" s="3">
        <f t="shared" si="9"/>
        <v>-0.2152583813103745</v>
      </c>
      <c r="AC37" s="3">
        <f t="shared" si="10"/>
        <v>-0.20837200607025538</v>
      </c>
      <c r="AD37" s="3">
        <f t="shared" si="11"/>
        <v>-0.2700344082586783</v>
      </c>
      <c r="AE37" s="3">
        <f t="shared" si="12"/>
        <v>-0.34191573820963217</v>
      </c>
      <c r="AF37" s="3">
        <f t="shared" si="13"/>
        <v>-0.42006222323664683</v>
      </c>
      <c r="AG37" s="3">
        <f t="shared" si="14"/>
        <v>-0.21667803077480208</v>
      </c>
      <c r="AH37" s="3">
        <f t="shared" si="15"/>
        <v>-0.24815676734397801</v>
      </c>
      <c r="AI37" s="3">
        <f t="shared" si="16"/>
        <v>-0.24815676734397801</v>
      </c>
    </row>
    <row r="38" spans="1:35">
      <c r="B38" s="3">
        <f>AVERAGE(B3:B37)</f>
        <v>98.620000000000019</v>
      </c>
      <c r="C38" s="3">
        <f t="shared" ref="C38:Q38" si="17">AVERAGE(C3:C37)</f>
        <v>98.702857142857141</v>
      </c>
      <c r="D38" s="3">
        <f t="shared" si="17"/>
        <v>98.794285714285721</v>
      </c>
      <c r="E38" s="3">
        <f t="shared" si="17"/>
        <v>98.888571428571439</v>
      </c>
      <c r="F38" s="3">
        <f t="shared" si="17"/>
        <v>98.968571428571423</v>
      </c>
      <c r="G38" s="3">
        <f t="shared" si="17"/>
        <v>99.057142857142864</v>
      </c>
      <c r="H38" s="3">
        <f t="shared" si="17"/>
        <v>99.142857142857139</v>
      </c>
      <c r="I38" s="3">
        <f t="shared" si="17"/>
        <v>99.22</v>
      </c>
      <c r="J38" s="3">
        <f t="shared" si="17"/>
        <v>99.305714285714288</v>
      </c>
      <c r="K38" s="3">
        <f t="shared" si="17"/>
        <v>99.371428571428567</v>
      </c>
      <c r="L38" s="3">
        <f t="shared" si="17"/>
        <v>99.425714285714278</v>
      </c>
      <c r="M38" s="3">
        <f t="shared" si="17"/>
        <v>99.48</v>
      </c>
      <c r="N38" s="3">
        <f t="shared" si="17"/>
        <v>99.528571428571425</v>
      </c>
      <c r="O38" s="3">
        <f t="shared" si="17"/>
        <v>99.478441558441546</v>
      </c>
      <c r="P38" s="3">
        <f t="shared" si="17"/>
        <v>99.507012987012999</v>
      </c>
      <c r="Q38" s="3">
        <f t="shared" si="17"/>
        <v>99.507012987012999</v>
      </c>
    </row>
    <row r="39" spans="1:35">
      <c r="B39" s="3">
        <f>STDEV(B3:B37)</f>
        <v>2.6146420292606929</v>
      </c>
      <c r="C39" s="3">
        <f t="shared" ref="C39:Q39" si="18">STDEV(C3:C37)</f>
        <v>2.4449811396223988</v>
      </c>
      <c r="D39" s="3">
        <f t="shared" si="18"/>
        <v>2.2966654673477294</v>
      </c>
      <c r="E39" s="3">
        <f t="shared" si="18"/>
        <v>2.1241983163996152</v>
      </c>
      <c r="F39" s="3">
        <f t="shared" si="18"/>
        <v>1.9721250748683188</v>
      </c>
      <c r="G39" s="3">
        <f t="shared" si="18"/>
        <v>1.8274517317655123</v>
      </c>
      <c r="H39" s="3">
        <f t="shared" si="18"/>
        <v>1.6779339036070373</v>
      </c>
      <c r="I39" s="3">
        <f t="shared" si="18"/>
        <v>1.5480158077928248</v>
      </c>
      <c r="J39" s="3">
        <f t="shared" si="18"/>
        <v>1.4202201273338004</v>
      </c>
      <c r="K39" s="3">
        <f t="shared" si="18"/>
        <v>1.3026153394955391</v>
      </c>
      <c r="L39" s="3">
        <f t="shared" si="18"/>
        <v>1.2061954912140946</v>
      </c>
      <c r="M39" s="3">
        <f t="shared" si="18"/>
        <v>1.1113849335798274</v>
      </c>
      <c r="N39" s="3">
        <f t="shared" si="18"/>
        <v>1.0202570116141818</v>
      </c>
      <c r="O39" s="3">
        <f t="shared" si="18"/>
        <v>1.2850474847213871</v>
      </c>
      <c r="P39" s="3">
        <f t="shared" si="18"/>
        <v>1.2371735427526567</v>
      </c>
      <c r="Q39" s="3">
        <f t="shared" si="18"/>
        <v>1.2371735427526567</v>
      </c>
    </row>
  </sheetData>
  <mergeCells count="2">
    <mergeCell ref="B1:Q1"/>
    <mergeCell ref="T1:AI1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"/>
  <sheetViews>
    <sheetView zoomScale="47" zoomScaleNormal="47" workbookViewId="0">
      <selection activeCell="AJ52" sqref="AJ52"/>
    </sheetView>
  </sheetViews>
  <sheetFormatPr defaultRowHeight="13.8"/>
  <cols>
    <col min="1" max="16384" width="9" style="12"/>
  </cols>
  <sheetData>
    <row r="1" spans="1:35">
      <c r="B1" s="232" t="s">
        <v>162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T1" s="232" t="s">
        <v>163</v>
      </c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</row>
    <row r="2" spans="1:35">
      <c r="A2" s="12" t="s">
        <v>236</v>
      </c>
      <c r="B2" s="12" t="s">
        <v>260</v>
      </c>
      <c r="C2" s="12" t="s">
        <v>261</v>
      </c>
      <c r="D2" s="12" t="s">
        <v>262</v>
      </c>
      <c r="E2" s="12" t="s">
        <v>263</v>
      </c>
      <c r="F2" s="12" t="s">
        <v>264</v>
      </c>
      <c r="G2" s="12" t="s">
        <v>265</v>
      </c>
      <c r="H2" s="12" t="s">
        <v>266</v>
      </c>
      <c r="I2" s="12" t="s">
        <v>267</v>
      </c>
      <c r="J2" s="12" t="s">
        <v>268</v>
      </c>
      <c r="K2" s="12" t="s">
        <v>269</v>
      </c>
      <c r="L2" s="12" t="s">
        <v>270</v>
      </c>
      <c r="M2" s="12" t="s">
        <v>271</v>
      </c>
      <c r="N2" s="12" t="s">
        <v>272</v>
      </c>
      <c r="O2" s="12" t="s">
        <v>273</v>
      </c>
      <c r="P2" s="12" t="s">
        <v>274</v>
      </c>
      <c r="Q2" s="12" t="s">
        <v>275</v>
      </c>
      <c r="S2" s="12" t="s">
        <v>236</v>
      </c>
      <c r="T2" s="12" t="s">
        <v>260</v>
      </c>
      <c r="U2" s="12" t="s">
        <v>261</v>
      </c>
      <c r="V2" s="12" t="s">
        <v>262</v>
      </c>
      <c r="W2" s="12" t="s">
        <v>263</v>
      </c>
      <c r="X2" s="12" t="s">
        <v>264</v>
      </c>
      <c r="Y2" s="12" t="s">
        <v>265</v>
      </c>
      <c r="Z2" s="12" t="s">
        <v>266</v>
      </c>
      <c r="AA2" s="12" t="s">
        <v>267</v>
      </c>
      <c r="AB2" s="12" t="s">
        <v>268</v>
      </c>
      <c r="AC2" s="12" t="s">
        <v>269</v>
      </c>
      <c r="AD2" s="12" t="s">
        <v>270</v>
      </c>
      <c r="AE2" s="12" t="s">
        <v>271</v>
      </c>
      <c r="AF2" s="12" t="s">
        <v>272</v>
      </c>
      <c r="AG2" s="12" t="s">
        <v>273</v>
      </c>
      <c r="AH2" s="12" t="s">
        <v>274</v>
      </c>
      <c r="AI2" s="12" t="s">
        <v>275</v>
      </c>
    </row>
    <row r="3" spans="1:35">
      <c r="A3" s="12" t="s">
        <v>27</v>
      </c>
      <c r="B3" s="12">
        <v>100</v>
      </c>
      <c r="C3" s="12">
        <v>100</v>
      </c>
      <c r="D3" s="12">
        <v>100</v>
      </c>
      <c r="E3" s="12">
        <v>100</v>
      </c>
      <c r="F3" s="12">
        <v>100</v>
      </c>
      <c r="G3" s="12">
        <v>100</v>
      </c>
      <c r="H3" s="12">
        <v>100</v>
      </c>
      <c r="I3" s="12">
        <v>100</v>
      </c>
      <c r="J3" s="12">
        <v>100</v>
      </c>
      <c r="K3" s="12">
        <v>100</v>
      </c>
      <c r="L3" s="12">
        <v>100</v>
      </c>
      <c r="M3" s="12">
        <v>100</v>
      </c>
      <c r="N3" s="12">
        <v>100</v>
      </c>
      <c r="O3" s="12">
        <v>100</v>
      </c>
      <c r="P3" s="12">
        <v>100</v>
      </c>
      <c r="Q3" s="12">
        <v>100</v>
      </c>
      <c r="S3" s="12" t="s">
        <v>27</v>
      </c>
      <c r="T3" s="12">
        <f>(B3-B$38)/B$39</f>
        <v>0.6326507751719167</v>
      </c>
      <c r="U3" s="12">
        <f t="shared" ref="U3:AI3" si="0">(C3-C$38)/C$39</f>
        <v>0.17102924894230417</v>
      </c>
      <c r="V3" s="12">
        <f t="shared" si="0"/>
        <v>0.17096207058084548</v>
      </c>
      <c r="W3" s="12">
        <f t="shared" si="0"/>
        <v>0.17089317102346313</v>
      </c>
      <c r="X3" s="12">
        <f t="shared" si="0"/>
        <v>0.17083632948493993</v>
      </c>
      <c r="Y3" s="12">
        <f t="shared" si="0"/>
        <v>0.17076914899162038</v>
      </c>
      <c r="Z3" s="12">
        <f t="shared" si="0"/>
        <v>0.17070541239850084</v>
      </c>
      <c r="AA3" s="12">
        <f t="shared" si="0"/>
        <v>0.17064339632330053</v>
      </c>
      <c r="AB3" s="12">
        <f t="shared" si="0"/>
        <v>0.17058138193069888</v>
      </c>
      <c r="AC3" s="12">
        <f t="shared" si="0"/>
        <v>0.17052453233798451</v>
      </c>
      <c r="AD3" s="12">
        <f t="shared" si="0"/>
        <v>0.58760331077990591</v>
      </c>
      <c r="AE3" s="12">
        <f t="shared" si="0"/>
        <v>0.58375697608801547</v>
      </c>
      <c r="AF3" s="12">
        <f t="shared" si="0"/>
        <v>0.57992970246122855</v>
      </c>
      <c r="AG3" s="12">
        <f t="shared" si="0"/>
        <v>0.58104513763556842</v>
      </c>
      <c r="AH3" s="12">
        <f t="shared" si="0"/>
        <v>0.58551818042271642</v>
      </c>
      <c r="AI3" s="12">
        <f t="shared" si="0"/>
        <v>0.58690780104865403</v>
      </c>
    </row>
    <row r="4" spans="1:35">
      <c r="A4" s="12" t="s">
        <v>20</v>
      </c>
      <c r="B4" s="12">
        <v>100</v>
      </c>
      <c r="C4" s="12">
        <v>100</v>
      </c>
      <c r="D4" s="12">
        <v>100</v>
      </c>
      <c r="E4" s="12">
        <v>100</v>
      </c>
      <c r="F4" s="12">
        <v>100</v>
      </c>
      <c r="G4" s="12">
        <v>100</v>
      </c>
      <c r="H4" s="12">
        <v>100</v>
      </c>
      <c r="I4" s="12">
        <v>100</v>
      </c>
      <c r="J4" s="12">
        <v>100</v>
      </c>
      <c r="K4" s="12">
        <v>100</v>
      </c>
      <c r="L4" s="12">
        <v>100</v>
      </c>
      <c r="M4" s="12">
        <v>100</v>
      </c>
      <c r="N4" s="12">
        <v>100</v>
      </c>
      <c r="O4" s="12">
        <v>100</v>
      </c>
      <c r="P4" s="12">
        <v>100</v>
      </c>
      <c r="Q4" s="12">
        <v>100</v>
      </c>
      <c r="S4" s="12" t="s">
        <v>20</v>
      </c>
      <c r="T4" s="12">
        <f t="shared" ref="T4:T37" si="1">(B4-B$38)/B$39</f>
        <v>0.6326507751719167</v>
      </c>
      <c r="U4" s="12">
        <f t="shared" ref="U4:U37" si="2">(C4-C$38)/C$39</f>
        <v>0.17102924894230417</v>
      </c>
      <c r="V4" s="12">
        <f t="shared" ref="V4:V37" si="3">(D4-D$38)/D$39</f>
        <v>0.17096207058084548</v>
      </c>
      <c r="W4" s="12">
        <f t="shared" ref="W4:W37" si="4">(E4-E$38)/E$39</f>
        <v>0.17089317102346313</v>
      </c>
      <c r="X4" s="12">
        <f t="shared" ref="X4:X37" si="5">(F4-F$38)/F$39</f>
        <v>0.17083632948493993</v>
      </c>
      <c r="Y4" s="12">
        <f t="shared" ref="Y4:Y37" si="6">(G4-G$38)/G$39</f>
        <v>0.17076914899162038</v>
      </c>
      <c r="Z4" s="12">
        <f t="shared" ref="Z4:Z37" si="7">(H4-H$38)/H$39</f>
        <v>0.17070541239850084</v>
      </c>
      <c r="AA4" s="12">
        <f t="shared" ref="AA4:AA37" si="8">(I4-I$38)/I$39</f>
        <v>0.17064339632330053</v>
      </c>
      <c r="AB4" s="12">
        <f t="shared" ref="AB4:AB37" si="9">(J4-J$38)/J$39</f>
        <v>0.17058138193069888</v>
      </c>
      <c r="AC4" s="12">
        <f t="shared" ref="AC4:AC37" si="10">(K4-K$38)/K$39</f>
        <v>0.17052453233798451</v>
      </c>
      <c r="AD4" s="12">
        <f t="shared" ref="AD4:AD37" si="11">(L4-L$38)/L$39</f>
        <v>0.58760331077990591</v>
      </c>
      <c r="AE4" s="12">
        <f t="shared" ref="AE4:AE37" si="12">(M4-M$38)/M$39</f>
        <v>0.58375697608801547</v>
      </c>
      <c r="AF4" s="12">
        <f t="shared" ref="AF4:AF37" si="13">(N4-N$38)/N$39</f>
        <v>0.57992970246122855</v>
      </c>
      <c r="AG4" s="12">
        <f t="shared" ref="AG4:AG37" si="14">(O4-O$38)/O$39</f>
        <v>0.58104513763556842</v>
      </c>
      <c r="AH4" s="12">
        <f t="shared" ref="AH4:AH37" si="15">(P4-P$38)/P$39</f>
        <v>0.58551818042271642</v>
      </c>
      <c r="AI4" s="12">
        <f t="shared" ref="AI4:AI37" si="16">(Q4-Q$38)/Q$39</f>
        <v>0.58690780104865403</v>
      </c>
    </row>
    <row r="5" spans="1:35">
      <c r="A5" s="12" t="s">
        <v>4</v>
      </c>
      <c r="B5" s="12">
        <v>99.5</v>
      </c>
      <c r="C5" s="12">
        <v>99.5</v>
      </c>
      <c r="D5" s="12">
        <v>99.5</v>
      </c>
      <c r="E5" s="12">
        <v>99.5</v>
      </c>
      <c r="F5" s="12">
        <v>99.5</v>
      </c>
      <c r="G5" s="12">
        <v>99.5</v>
      </c>
      <c r="H5" s="12">
        <v>99.5</v>
      </c>
      <c r="I5" s="12">
        <v>99.5</v>
      </c>
      <c r="J5" s="12">
        <v>99.5</v>
      </c>
      <c r="K5" s="12">
        <v>99.5</v>
      </c>
      <c r="L5" s="12">
        <v>99.5</v>
      </c>
      <c r="M5" s="12">
        <v>99.5</v>
      </c>
      <c r="N5" s="12">
        <v>99.5</v>
      </c>
      <c r="O5" s="12">
        <v>99.5</v>
      </c>
      <c r="P5" s="12">
        <v>99.5</v>
      </c>
      <c r="Q5" s="12">
        <v>99.5</v>
      </c>
      <c r="S5" s="12" t="s">
        <v>4</v>
      </c>
      <c r="T5" s="12">
        <f t="shared" si="1"/>
        <v>0.5483936323598273</v>
      </c>
      <c r="U5" s="12">
        <f t="shared" si="2"/>
        <v>0.17073624729213382</v>
      </c>
      <c r="V5" s="12">
        <f t="shared" si="3"/>
        <v>0.17066907215411722</v>
      </c>
      <c r="W5" s="12">
        <f t="shared" si="4"/>
        <v>0.17060017590311449</v>
      </c>
      <c r="X5" s="12">
        <f t="shared" si="5"/>
        <v>0.17054333709328326</v>
      </c>
      <c r="Y5" s="12">
        <f t="shared" si="6"/>
        <v>0.17047615983414302</v>
      </c>
      <c r="Z5" s="12">
        <f t="shared" si="7"/>
        <v>0.17041242631378559</v>
      </c>
      <c r="AA5" s="12">
        <f t="shared" si="8"/>
        <v>0.17035041323403402</v>
      </c>
      <c r="AB5" s="12">
        <f t="shared" si="9"/>
        <v>0.17028840183610794</v>
      </c>
      <c r="AC5" s="12">
        <f t="shared" si="10"/>
        <v>0.17023155499564038</v>
      </c>
      <c r="AD5" s="12">
        <f t="shared" si="11"/>
        <v>0.46371104645884043</v>
      </c>
      <c r="AE5" s="12">
        <f t="shared" si="12"/>
        <v>0.45509517405350269</v>
      </c>
      <c r="AF5" s="12">
        <f t="shared" si="13"/>
        <v>0.44656873277566367</v>
      </c>
      <c r="AG5" s="12">
        <f t="shared" si="14"/>
        <v>0.44251257757259127</v>
      </c>
      <c r="AH5" s="12">
        <f t="shared" si="15"/>
        <v>0.44120031905091983</v>
      </c>
      <c r="AI5" s="12">
        <f t="shared" si="16"/>
        <v>0.44018085078649055</v>
      </c>
    </row>
    <row r="6" spans="1:35">
      <c r="A6" s="12" t="s">
        <v>29</v>
      </c>
      <c r="B6" s="12">
        <v>99.8</v>
      </c>
      <c r="C6" s="12">
        <v>99.8</v>
      </c>
      <c r="D6" s="12">
        <v>99.8</v>
      </c>
      <c r="E6" s="12">
        <v>99.8</v>
      </c>
      <c r="F6" s="12">
        <v>99.8</v>
      </c>
      <c r="G6" s="12">
        <v>99.8</v>
      </c>
      <c r="H6" s="12">
        <v>99.8</v>
      </c>
      <c r="I6" s="12">
        <v>99.8</v>
      </c>
      <c r="J6" s="12">
        <v>99.8</v>
      </c>
      <c r="K6" s="12">
        <v>99.8</v>
      </c>
      <c r="L6" s="12">
        <v>99.8</v>
      </c>
      <c r="M6" s="12">
        <v>99.8</v>
      </c>
      <c r="N6" s="12">
        <v>99.8</v>
      </c>
      <c r="O6" s="12">
        <v>99.8</v>
      </c>
      <c r="P6" s="12">
        <v>99.8</v>
      </c>
      <c r="Q6" s="12">
        <v>99.8</v>
      </c>
      <c r="S6" s="12" t="s">
        <v>29</v>
      </c>
      <c r="T6" s="12">
        <f t="shared" si="1"/>
        <v>0.59894791804708047</v>
      </c>
      <c r="U6" s="12">
        <f t="shared" si="2"/>
        <v>0.17091204828223602</v>
      </c>
      <c r="V6" s="12">
        <f t="shared" si="3"/>
        <v>0.17084487121015418</v>
      </c>
      <c r="W6" s="12">
        <f t="shared" si="4"/>
        <v>0.17077597297532365</v>
      </c>
      <c r="X6" s="12">
        <f t="shared" si="5"/>
        <v>0.17071913252827728</v>
      </c>
      <c r="Y6" s="12">
        <f t="shared" si="6"/>
        <v>0.17065195332862945</v>
      </c>
      <c r="Z6" s="12">
        <f t="shared" si="7"/>
        <v>0.17058821796461474</v>
      </c>
      <c r="AA6" s="12">
        <f t="shared" si="8"/>
        <v>0.17052620308759389</v>
      </c>
      <c r="AB6" s="12">
        <f t="shared" si="9"/>
        <v>0.17046418989286249</v>
      </c>
      <c r="AC6" s="12">
        <f t="shared" si="10"/>
        <v>0.17040734140104685</v>
      </c>
      <c r="AD6" s="12">
        <f t="shared" si="11"/>
        <v>0.53804640505147905</v>
      </c>
      <c r="AE6" s="12">
        <f t="shared" si="12"/>
        <v>0.53229225527420965</v>
      </c>
      <c r="AF6" s="12">
        <f t="shared" si="13"/>
        <v>0.52658531458700186</v>
      </c>
      <c r="AG6" s="12">
        <f t="shared" si="14"/>
        <v>0.52563211361037676</v>
      </c>
      <c r="AH6" s="12">
        <f t="shared" si="15"/>
        <v>0.52779103587399689</v>
      </c>
      <c r="AI6" s="12">
        <f t="shared" si="16"/>
        <v>0.52821702094378775</v>
      </c>
    </row>
    <row r="7" spans="1:35">
      <c r="A7" s="12" t="s">
        <v>6</v>
      </c>
      <c r="B7" s="12">
        <v>99.1</v>
      </c>
      <c r="C7" s="12">
        <v>99.1</v>
      </c>
      <c r="D7" s="12">
        <v>99.1</v>
      </c>
      <c r="E7" s="12">
        <v>99.1</v>
      </c>
      <c r="F7" s="12">
        <v>99.1</v>
      </c>
      <c r="G7" s="12">
        <v>99.1</v>
      </c>
      <c r="H7" s="12">
        <v>99.1</v>
      </c>
      <c r="I7" s="12">
        <v>99.1</v>
      </c>
      <c r="J7" s="12">
        <v>99.1</v>
      </c>
      <c r="K7" s="12">
        <v>99.1</v>
      </c>
      <c r="L7" s="12">
        <v>99.1</v>
      </c>
      <c r="M7" s="12">
        <v>99.1</v>
      </c>
      <c r="N7" s="12">
        <v>99.1</v>
      </c>
      <c r="O7" s="12">
        <v>99.1</v>
      </c>
      <c r="P7" s="12">
        <v>99.1</v>
      </c>
      <c r="Q7" s="12">
        <v>99.1</v>
      </c>
      <c r="S7" s="12" t="s">
        <v>6</v>
      </c>
      <c r="T7" s="12">
        <f t="shared" si="1"/>
        <v>0.48098791811015484</v>
      </c>
      <c r="U7" s="12">
        <f t="shared" si="2"/>
        <v>0.1705018459719975</v>
      </c>
      <c r="V7" s="12">
        <f t="shared" si="3"/>
        <v>0.17043467341273463</v>
      </c>
      <c r="W7" s="12">
        <f t="shared" si="4"/>
        <v>0.17036577980683557</v>
      </c>
      <c r="X7" s="12">
        <f t="shared" si="5"/>
        <v>0.17030894317995793</v>
      </c>
      <c r="Y7" s="12">
        <f t="shared" si="6"/>
        <v>0.17024176850816114</v>
      </c>
      <c r="Z7" s="12">
        <f t="shared" si="7"/>
        <v>0.17017803744601334</v>
      </c>
      <c r="AA7" s="12">
        <f t="shared" si="8"/>
        <v>0.1701160267626208</v>
      </c>
      <c r="AB7" s="12">
        <f t="shared" si="9"/>
        <v>0.17005401776043516</v>
      </c>
      <c r="AC7" s="12">
        <f t="shared" si="10"/>
        <v>0.16999717312176507</v>
      </c>
      <c r="AD7" s="12">
        <f t="shared" si="11"/>
        <v>0.36459723500198665</v>
      </c>
      <c r="AE7" s="12">
        <f t="shared" si="12"/>
        <v>0.35216573242589111</v>
      </c>
      <c r="AF7" s="12">
        <f t="shared" si="13"/>
        <v>0.33987995702721019</v>
      </c>
      <c r="AG7" s="12">
        <f t="shared" si="14"/>
        <v>0.33168652952220801</v>
      </c>
      <c r="AH7" s="12">
        <f t="shared" si="15"/>
        <v>0.32574602995348095</v>
      </c>
      <c r="AI7" s="12">
        <f t="shared" si="16"/>
        <v>0.32279929057675805</v>
      </c>
    </row>
    <row r="8" spans="1:35">
      <c r="A8" s="12" t="s">
        <v>7</v>
      </c>
      <c r="B8" s="12">
        <v>99.6</v>
      </c>
      <c r="C8" s="12">
        <v>99.6</v>
      </c>
      <c r="D8" s="12">
        <v>99.6</v>
      </c>
      <c r="E8" s="12">
        <v>99.6</v>
      </c>
      <c r="F8" s="12">
        <v>99.6</v>
      </c>
      <c r="G8" s="12">
        <v>99.6</v>
      </c>
      <c r="H8" s="12">
        <v>99.6</v>
      </c>
      <c r="I8" s="12">
        <v>99.6</v>
      </c>
      <c r="J8" s="12">
        <v>99.6</v>
      </c>
      <c r="K8" s="12">
        <v>99.6</v>
      </c>
      <c r="L8" s="12">
        <v>99.6</v>
      </c>
      <c r="M8" s="12">
        <v>99.6</v>
      </c>
      <c r="N8" s="12">
        <v>99.6</v>
      </c>
      <c r="O8" s="12">
        <v>99.6</v>
      </c>
      <c r="P8" s="12">
        <v>99.6</v>
      </c>
      <c r="Q8" s="12">
        <v>99.6</v>
      </c>
      <c r="S8" s="12" t="s">
        <v>7</v>
      </c>
      <c r="T8" s="12">
        <f t="shared" si="1"/>
        <v>0.56524506092224425</v>
      </c>
      <c r="U8" s="12">
        <f t="shared" si="2"/>
        <v>0.17079484762216787</v>
      </c>
      <c r="V8" s="12">
        <f t="shared" si="3"/>
        <v>0.17072767183946289</v>
      </c>
      <c r="W8" s="12">
        <f t="shared" si="4"/>
        <v>0.1706587749271842</v>
      </c>
      <c r="X8" s="12">
        <f t="shared" si="5"/>
        <v>0.1706019355716146</v>
      </c>
      <c r="Y8" s="12">
        <f t="shared" si="6"/>
        <v>0.17053475766563853</v>
      </c>
      <c r="Z8" s="12">
        <f t="shared" si="7"/>
        <v>0.17047102353072863</v>
      </c>
      <c r="AA8" s="12">
        <f t="shared" si="8"/>
        <v>0.17040900985188731</v>
      </c>
      <c r="AB8" s="12">
        <f t="shared" si="9"/>
        <v>0.17034699785502611</v>
      </c>
      <c r="AC8" s="12">
        <f t="shared" si="10"/>
        <v>0.17029015046410922</v>
      </c>
      <c r="AD8" s="12">
        <f t="shared" si="11"/>
        <v>0.48848949932305213</v>
      </c>
      <c r="AE8" s="12">
        <f t="shared" si="12"/>
        <v>0.48082753446040383</v>
      </c>
      <c r="AF8" s="12">
        <f t="shared" si="13"/>
        <v>0.47324092671277512</v>
      </c>
      <c r="AG8" s="12">
        <f t="shared" si="14"/>
        <v>0.47021908958518516</v>
      </c>
      <c r="AH8" s="12">
        <f t="shared" si="15"/>
        <v>0.47006389132527748</v>
      </c>
      <c r="AI8" s="12">
        <f t="shared" si="16"/>
        <v>0.46952624083892158</v>
      </c>
    </row>
    <row r="9" spans="1:35">
      <c r="A9" s="12" t="s">
        <v>9</v>
      </c>
      <c r="B9" s="12">
        <v>97</v>
      </c>
      <c r="C9" s="12">
        <v>97</v>
      </c>
      <c r="D9" s="12">
        <v>97</v>
      </c>
      <c r="E9" s="12">
        <v>97</v>
      </c>
      <c r="F9" s="12">
        <v>97</v>
      </c>
      <c r="G9" s="12">
        <v>97.1</v>
      </c>
      <c r="H9" s="12">
        <v>97.1</v>
      </c>
      <c r="I9" s="12">
        <v>97.1</v>
      </c>
      <c r="J9" s="12">
        <v>97.1</v>
      </c>
      <c r="K9" s="12">
        <v>97.1</v>
      </c>
      <c r="L9" s="12">
        <v>97.2</v>
      </c>
      <c r="M9" s="12">
        <v>97.2</v>
      </c>
      <c r="N9" s="12">
        <v>97.2</v>
      </c>
      <c r="O9" s="12">
        <v>97.2</v>
      </c>
      <c r="P9" s="12">
        <v>97.2</v>
      </c>
      <c r="Q9" s="12">
        <v>97.2</v>
      </c>
      <c r="S9" s="12" t="s">
        <v>9</v>
      </c>
      <c r="T9" s="12">
        <f t="shared" si="1"/>
        <v>0.12710791829938053</v>
      </c>
      <c r="U9" s="12">
        <f t="shared" si="2"/>
        <v>0.16927123904128197</v>
      </c>
      <c r="V9" s="12">
        <f t="shared" si="3"/>
        <v>0.16920408002047599</v>
      </c>
      <c r="W9" s="12">
        <f t="shared" si="4"/>
        <v>0.16913520030137127</v>
      </c>
      <c r="X9" s="12">
        <f t="shared" si="5"/>
        <v>0.16907837513499985</v>
      </c>
      <c r="Y9" s="12">
        <f t="shared" si="6"/>
        <v>0.16906981187825171</v>
      </c>
      <c r="Z9" s="12">
        <f t="shared" si="7"/>
        <v>0.16900609310715231</v>
      </c>
      <c r="AA9" s="12">
        <f t="shared" si="8"/>
        <v>0.1689440944055548</v>
      </c>
      <c r="AB9" s="12">
        <f t="shared" si="9"/>
        <v>0.16888209738207133</v>
      </c>
      <c r="AC9" s="12">
        <f t="shared" si="10"/>
        <v>0.16882526375238852</v>
      </c>
      <c r="AD9" s="12">
        <f t="shared" si="11"/>
        <v>-0.10619336941806017</v>
      </c>
      <c r="AE9" s="12">
        <f t="shared" si="12"/>
        <v>-0.13674911530525505</v>
      </c>
      <c r="AF9" s="12">
        <f t="shared" si="13"/>
        <v>-0.16689172777793429</v>
      </c>
      <c r="AG9" s="12">
        <f t="shared" si="14"/>
        <v>-0.19473719871710271</v>
      </c>
      <c r="AH9" s="12">
        <f t="shared" si="15"/>
        <v>-0.22266184325934349</v>
      </c>
      <c r="AI9" s="12">
        <f t="shared" si="16"/>
        <v>-0.23476312041946079</v>
      </c>
    </row>
    <row r="10" spans="1:35">
      <c r="A10" s="12" t="s">
        <v>25</v>
      </c>
      <c r="B10" s="12">
        <v>97.4</v>
      </c>
      <c r="C10" s="12">
        <v>97.4</v>
      </c>
      <c r="D10" s="12">
        <v>97.5</v>
      </c>
      <c r="E10" s="12">
        <v>97.5</v>
      </c>
      <c r="F10" s="12">
        <v>97.5</v>
      </c>
      <c r="G10" s="12">
        <v>97.5</v>
      </c>
      <c r="H10" s="12">
        <v>97.5</v>
      </c>
      <c r="I10" s="12">
        <v>97.5</v>
      </c>
      <c r="J10" s="12">
        <v>97.5</v>
      </c>
      <c r="K10" s="12">
        <v>97.6</v>
      </c>
      <c r="L10" s="12">
        <v>97.6</v>
      </c>
      <c r="M10" s="12">
        <v>97.6</v>
      </c>
      <c r="N10" s="12">
        <v>97.6</v>
      </c>
      <c r="O10" s="12">
        <v>97.6</v>
      </c>
      <c r="P10" s="12">
        <v>97.6</v>
      </c>
      <c r="Q10" s="12">
        <v>97.6</v>
      </c>
      <c r="S10" s="12" t="s">
        <v>25</v>
      </c>
      <c r="T10" s="12">
        <f t="shared" si="1"/>
        <v>0.19451363254905299</v>
      </c>
      <c r="U10" s="12">
        <f t="shared" si="2"/>
        <v>0.16950564036141824</v>
      </c>
      <c r="V10" s="12">
        <f t="shared" si="3"/>
        <v>0.16949707844720424</v>
      </c>
      <c r="W10" s="12">
        <f t="shared" si="4"/>
        <v>0.16942819542171991</v>
      </c>
      <c r="X10" s="12">
        <f t="shared" si="5"/>
        <v>0.16937136752665652</v>
      </c>
      <c r="Y10" s="12">
        <f t="shared" si="6"/>
        <v>0.16930420320423356</v>
      </c>
      <c r="Z10" s="12">
        <f t="shared" si="7"/>
        <v>0.16924048197492453</v>
      </c>
      <c r="AA10" s="12">
        <f t="shared" si="8"/>
        <v>0.16917848087696802</v>
      </c>
      <c r="AB10" s="12">
        <f t="shared" si="9"/>
        <v>0.16911648145774413</v>
      </c>
      <c r="AC10" s="12">
        <f t="shared" si="10"/>
        <v>0.16911824109473264</v>
      </c>
      <c r="AD10" s="12">
        <f t="shared" si="11"/>
        <v>-7.0795579612098801E-3</v>
      </c>
      <c r="AE10" s="12">
        <f t="shared" si="12"/>
        <v>-3.3819673677647065E-2</v>
      </c>
      <c r="AF10" s="12">
        <f t="shared" si="13"/>
        <v>-6.020295202948462E-2</v>
      </c>
      <c r="AG10" s="12">
        <f t="shared" si="14"/>
        <v>-8.3911150666723375E-2</v>
      </c>
      <c r="AH10" s="12">
        <f t="shared" si="15"/>
        <v>-0.10720755416190871</v>
      </c>
      <c r="AI10" s="12">
        <f t="shared" si="16"/>
        <v>-0.11738156020973248</v>
      </c>
    </row>
    <row r="11" spans="1:35">
      <c r="A11" s="12" t="s">
        <v>11</v>
      </c>
      <c r="B11" s="12">
        <v>98.7</v>
      </c>
      <c r="C11" s="12">
        <v>98.7</v>
      </c>
      <c r="D11" s="12">
        <v>98.7</v>
      </c>
      <c r="E11" s="12">
        <v>98.7</v>
      </c>
      <c r="F11" s="12">
        <v>98.7</v>
      </c>
      <c r="G11" s="12">
        <v>98.7</v>
      </c>
      <c r="H11" s="12">
        <v>98.7</v>
      </c>
      <c r="I11" s="12">
        <v>98.7</v>
      </c>
      <c r="J11" s="12">
        <v>98.7</v>
      </c>
      <c r="K11" s="12">
        <v>98.7</v>
      </c>
      <c r="L11" s="12">
        <v>98.7</v>
      </c>
      <c r="M11" s="12">
        <v>98.7</v>
      </c>
      <c r="N11" s="12">
        <v>98.7</v>
      </c>
      <c r="O11" s="12">
        <v>98.7</v>
      </c>
      <c r="P11" s="12">
        <v>98.7</v>
      </c>
      <c r="Q11" s="12">
        <v>98.7</v>
      </c>
      <c r="S11" s="12" t="s">
        <v>11</v>
      </c>
      <c r="T11" s="12">
        <f t="shared" si="1"/>
        <v>0.41358220386048483</v>
      </c>
      <c r="U11" s="12">
        <f t="shared" si="2"/>
        <v>0.17026744465186122</v>
      </c>
      <c r="V11" s="12">
        <f t="shared" si="3"/>
        <v>0.17020027467135201</v>
      </c>
      <c r="W11" s="12">
        <f t="shared" si="4"/>
        <v>0.17013138371055667</v>
      </c>
      <c r="X11" s="12">
        <f t="shared" si="5"/>
        <v>0.1700745492666326</v>
      </c>
      <c r="Y11" s="12">
        <f t="shared" si="6"/>
        <v>0.17000737718217929</v>
      </c>
      <c r="Z11" s="12">
        <f t="shared" si="7"/>
        <v>0.16994364857824115</v>
      </c>
      <c r="AA11" s="12">
        <f t="shared" si="8"/>
        <v>0.16988164029120761</v>
      </c>
      <c r="AB11" s="12">
        <f t="shared" si="9"/>
        <v>0.16981963368476241</v>
      </c>
      <c r="AC11" s="12">
        <f t="shared" si="10"/>
        <v>0.16976279124788976</v>
      </c>
      <c r="AD11" s="12">
        <f t="shared" si="11"/>
        <v>0.26548342354513632</v>
      </c>
      <c r="AE11" s="12">
        <f t="shared" si="12"/>
        <v>0.24923629079828311</v>
      </c>
      <c r="AF11" s="12">
        <f t="shared" si="13"/>
        <v>0.23319118127876051</v>
      </c>
      <c r="AG11" s="12">
        <f t="shared" si="14"/>
        <v>0.22086048147182866</v>
      </c>
      <c r="AH11" s="12">
        <f t="shared" si="15"/>
        <v>0.21029174085604616</v>
      </c>
      <c r="AI11" s="12">
        <f t="shared" si="16"/>
        <v>0.20541773036702976</v>
      </c>
    </row>
    <row r="12" spans="1:35">
      <c r="A12" s="12" t="s">
        <v>8</v>
      </c>
      <c r="B12" s="12">
        <v>99.2</v>
      </c>
      <c r="C12" s="12">
        <v>99.2</v>
      </c>
      <c r="D12" s="12">
        <v>99.2</v>
      </c>
      <c r="E12" s="12">
        <v>99.2</v>
      </c>
      <c r="F12" s="12">
        <v>99.2</v>
      </c>
      <c r="G12" s="12">
        <v>99.2</v>
      </c>
      <c r="H12" s="12">
        <v>99.2</v>
      </c>
      <c r="I12" s="12">
        <v>99.2</v>
      </c>
      <c r="J12" s="12">
        <v>99.2</v>
      </c>
      <c r="K12" s="12">
        <v>99.2</v>
      </c>
      <c r="L12" s="12">
        <v>99.2</v>
      </c>
      <c r="M12" s="12">
        <v>99.2</v>
      </c>
      <c r="N12" s="12">
        <v>99.2</v>
      </c>
      <c r="O12" s="12">
        <v>99.2</v>
      </c>
      <c r="P12" s="12">
        <v>99.2</v>
      </c>
      <c r="Q12" s="12">
        <v>99.2</v>
      </c>
      <c r="S12" s="12" t="s">
        <v>8</v>
      </c>
      <c r="T12" s="12">
        <f t="shared" si="1"/>
        <v>0.49783934667257418</v>
      </c>
      <c r="U12" s="12">
        <f t="shared" si="2"/>
        <v>0.1705604463020316</v>
      </c>
      <c r="V12" s="12">
        <f t="shared" si="3"/>
        <v>0.17049327309808027</v>
      </c>
      <c r="W12" s="12">
        <f t="shared" si="4"/>
        <v>0.1704243788309053</v>
      </c>
      <c r="X12" s="12">
        <f t="shared" si="5"/>
        <v>0.17036754165828927</v>
      </c>
      <c r="Y12" s="12">
        <f t="shared" si="6"/>
        <v>0.17030036633965664</v>
      </c>
      <c r="Z12" s="12">
        <f t="shared" si="7"/>
        <v>0.17023663466295641</v>
      </c>
      <c r="AA12" s="12">
        <f t="shared" si="8"/>
        <v>0.17017462338047412</v>
      </c>
      <c r="AB12" s="12">
        <f t="shared" si="9"/>
        <v>0.17011261377935336</v>
      </c>
      <c r="AC12" s="12">
        <f t="shared" si="10"/>
        <v>0.17005576859023391</v>
      </c>
      <c r="AD12" s="12">
        <f t="shared" si="11"/>
        <v>0.38937568786620186</v>
      </c>
      <c r="AE12" s="12">
        <f t="shared" si="12"/>
        <v>0.3778980928327958</v>
      </c>
      <c r="AF12" s="12">
        <f t="shared" si="13"/>
        <v>0.36655215096432547</v>
      </c>
      <c r="AG12" s="12">
        <f t="shared" si="14"/>
        <v>0.35939304153480578</v>
      </c>
      <c r="AH12" s="12">
        <f t="shared" si="15"/>
        <v>0.35460960222784271</v>
      </c>
      <c r="AI12" s="12">
        <f t="shared" si="16"/>
        <v>0.35214468062919324</v>
      </c>
    </row>
    <row r="13" spans="1:35">
      <c r="A13" s="12" t="s">
        <v>30</v>
      </c>
      <c r="B13" s="12">
        <v>95.5</v>
      </c>
      <c r="C13" s="12">
        <v>95.8</v>
      </c>
      <c r="D13" s="12">
        <v>96.2</v>
      </c>
      <c r="E13" s="12">
        <v>96.5</v>
      </c>
      <c r="F13" s="12">
        <v>96.8</v>
      </c>
      <c r="G13" s="12">
        <v>97.1</v>
      </c>
      <c r="H13" s="12">
        <v>97.4</v>
      </c>
      <c r="I13" s="12">
        <v>97.7</v>
      </c>
      <c r="J13" s="12">
        <v>98</v>
      </c>
      <c r="K13" s="12">
        <v>98.2</v>
      </c>
      <c r="L13" s="12">
        <v>98.5</v>
      </c>
      <c r="M13" s="12">
        <v>98.8</v>
      </c>
      <c r="N13" s="12">
        <v>99</v>
      </c>
      <c r="O13" s="12">
        <v>99</v>
      </c>
      <c r="P13" s="12">
        <v>99</v>
      </c>
      <c r="Q13" s="12">
        <v>99</v>
      </c>
      <c r="S13" s="12" t="s">
        <v>30</v>
      </c>
      <c r="T13" s="12">
        <f t="shared" si="1"/>
        <v>-0.12566351013688754</v>
      </c>
      <c r="U13" s="12">
        <f t="shared" si="2"/>
        <v>0.16856803508087306</v>
      </c>
      <c r="V13" s="12">
        <f t="shared" si="3"/>
        <v>0.16873528253771078</v>
      </c>
      <c r="W13" s="12">
        <f t="shared" si="4"/>
        <v>0.16884220518102264</v>
      </c>
      <c r="X13" s="12">
        <f t="shared" si="5"/>
        <v>0.16896117817833717</v>
      </c>
      <c r="Y13" s="12">
        <f t="shared" si="6"/>
        <v>0.16906981187825171</v>
      </c>
      <c r="Z13" s="12">
        <f t="shared" si="7"/>
        <v>0.16918188475798149</v>
      </c>
      <c r="AA13" s="12">
        <f t="shared" si="8"/>
        <v>0.1692956741126746</v>
      </c>
      <c r="AB13" s="12">
        <f t="shared" si="9"/>
        <v>0.16940946155233508</v>
      </c>
      <c r="AC13" s="12">
        <f t="shared" si="10"/>
        <v>0.16946981390554564</v>
      </c>
      <c r="AD13" s="12">
        <f t="shared" si="11"/>
        <v>0.21592651781670943</v>
      </c>
      <c r="AE13" s="12">
        <f t="shared" si="12"/>
        <v>0.27496865120518421</v>
      </c>
      <c r="AF13" s="12">
        <f t="shared" si="13"/>
        <v>0.31320776309009873</v>
      </c>
      <c r="AG13" s="12">
        <f t="shared" si="14"/>
        <v>0.30398001750961418</v>
      </c>
      <c r="AH13" s="12">
        <f t="shared" si="15"/>
        <v>0.2968824576791233</v>
      </c>
      <c r="AI13" s="12">
        <f t="shared" si="16"/>
        <v>0.29345390052432702</v>
      </c>
    </row>
    <row r="14" spans="1:35">
      <c r="A14" s="12" t="s">
        <v>17</v>
      </c>
      <c r="B14" s="12">
        <v>98</v>
      </c>
      <c r="C14" s="12">
        <v>98</v>
      </c>
      <c r="D14" s="12">
        <v>98</v>
      </c>
      <c r="E14" s="12">
        <v>98</v>
      </c>
      <c r="F14" s="12">
        <v>98</v>
      </c>
      <c r="G14" s="12">
        <v>98</v>
      </c>
      <c r="H14" s="12">
        <v>98</v>
      </c>
      <c r="I14" s="12">
        <v>98</v>
      </c>
      <c r="J14" s="12">
        <v>98</v>
      </c>
      <c r="K14" s="12">
        <v>98</v>
      </c>
      <c r="L14" s="12">
        <v>98</v>
      </c>
      <c r="M14" s="12">
        <v>98</v>
      </c>
      <c r="N14" s="12">
        <v>98</v>
      </c>
      <c r="O14" s="12">
        <v>98</v>
      </c>
      <c r="P14" s="12">
        <v>98</v>
      </c>
      <c r="Q14" s="12">
        <v>98</v>
      </c>
      <c r="S14" s="12" t="s">
        <v>17</v>
      </c>
      <c r="T14" s="12">
        <f t="shared" si="1"/>
        <v>0.29562220392355926</v>
      </c>
      <c r="U14" s="12">
        <f t="shared" si="2"/>
        <v>0.16985724234162272</v>
      </c>
      <c r="V14" s="12">
        <f t="shared" si="3"/>
        <v>0.16979007687393249</v>
      </c>
      <c r="W14" s="12">
        <f t="shared" si="4"/>
        <v>0.16972119054206858</v>
      </c>
      <c r="X14" s="12">
        <f t="shared" si="5"/>
        <v>0.16966435991831322</v>
      </c>
      <c r="Y14" s="12">
        <f t="shared" si="6"/>
        <v>0.16959719236171095</v>
      </c>
      <c r="Z14" s="12">
        <f t="shared" si="7"/>
        <v>0.16953346805963979</v>
      </c>
      <c r="AA14" s="12">
        <f t="shared" si="8"/>
        <v>0.16947146396623453</v>
      </c>
      <c r="AB14" s="12">
        <f t="shared" si="9"/>
        <v>0.16940946155233508</v>
      </c>
      <c r="AC14" s="12">
        <f t="shared" si="10"/>
        <v>0.16935262296860795</v>
      </c>
      <c r="AD14" s="12">
        <f t="shared" si="11"/>
        <v>9.2034253495643939E-2</v>
      </c>
      <c r="AE14" s="12">
        <f t="shared" si="12"/>
        <v>6.9109767949964568E-2</v>
      </c>
      <c r="AF14" s="12">
        <f t="shared" si="13"/>
        <v>4.6485823718968845E-2</v>
      </c>
      <c r="AG14" s="12">
        <f t="shared" si="14"/>
        <v>2.6914897383659899E-2</v>
      </c>
      <c r="AH14" s="12">
        <f t="shared" si="15"/>
        <v>8.2467349355301763E-3</v>
      </c>
      <c r="AI14" s="12">
        <f t="shared" si="16"/>
        <v>0</v>
      </c>
    </row>
    <row r="15" spans="1:35">
      <c r="A15" s="12" t="s">
        <v>44</v>
      </c>
      <c r="B15" s="12">
        <v>91.7</v>
      </c>
      <c r="C15" s="12">
        <v>92.3</v>
      </c>
      <c r="D15" s="12">
        <v>92.9</v>
      </c>
      <c r="E15" s="12">
        <v>93.6</v>
      </c>
      <c r="F15" s="12">
        <v>94.2</v>
      </c>
      <c r="G15" s="12">
        <v>94.8</v>
      </c>
      <c r="H15" s="12">
        <v>95.4</v>
      </c>
      <c r="I15" s="12">
        <v>96</v>
      </c>
      <c r="J15" s="12">
        <v>96.6</v>
      </c>
      <c r="K15" s="12">
        <v>97.1</v>
      </c>
      <c r="L15" s="12">
        <v>97.7</v>
      </c>
      <c r="M15" s="12">
        <v>98.3</v>
      </c>
      <c r="N15" s="12">
        <v>98.8</v>
      </c>
      <c r="O15" s="12">
        <v>99</v>
      </c>
      <c r="P15" s="12">
        <v>99</v>
      </c>
      <c r="Q15" s="12">
        <v>99.1</v>
      </c>
      <c r="S15" s="12" t="s">
        <v>44</v>
      </c>
      <c r="T15" s="12">
        <f t="shared" si="1"/>
        <v>-0.76601779550876614</v>
      </c>
      <c r="U15" s="12">
        <f t="shared" si="2"/>
        <v>0.16651702352968048</v>
      </c>
      <c r="V15" s="12">
        <f t="shared" si="3"/>
        <v>0.16680149292130436</v>
      </c>
      <c r="W15" s="12">
        <f t="shared" si="4"/>
        <v>0.16714283348300052</v>
      </c>
      <c r="X15" s="12">
        <f t="shared" si="5"/>
        <v>0.16743761774172244</v>
      </c>
      <c r="Y15" s="12">
        <f t="shared" si="6"/>
        <v>0.16772206175385582</v>
      </c>
      <c r="Z15" s="12">
        <f t="shared" si="7"/>
        <v>0.16800994041912046</v>
      </c>
      <c r="AA15" s="12">
        <f t="shared" si="8"/>
        <v>0.1682995316091685</v>
      </c>
      <c r="AB15" s="12">
        <f t="shared" si="9"/>
        <v>0.16858911728748038</v>
      </c>
      <c r="AC15" s="12">
        <f t="shared" si="10"/>
        <v>0.16882526375238852</v>
      </c>
      <c r="AD15" s="12">
        <f t="shared" si="11"/>
        <v>1.7698894903005333E-2</v>
      </c>
      <c r="AE15" s="12">
        <f t="shared" si="12"/>
        <v>0.14630684917067147</v>
      </c>
      <c r="AF15" s="12">
        <f t="shared" si="13"/>
        <v>0.25986337521587199</v>
      </c>
      <c r="AG15" s="12">
        <f t="shared" si="14"/>
        <v>0.30398001750961418</v>
      </c>
      <c r="AH15" s="12">
        <f t="shared" si="15"/>
        <v>0.2968824576791233</v>
      </c>
      <c r="AI15" s="12">
        <f t="shared" si="16"/>
        <v>0.32279929057675805</v>
      </c>
    </row>
    <row r="16" spans="1:35">
      <c r="A16" s="12" t="s">
        <v>31</v>
      </c>
      <c r="B16" s="12">
        <v>98.8</v>
      </c>
      <c r="C16" s="12">
        <v>98.8</v>
      </c>
      <c r="D16" s="12">
        <v>98.8</v>
      </c>
      <c r="E16" s="12">
        <v>98.8</v>
      </c>
      <c r="F16" s="12">
        <v>98.8</v>
      </c>
      <c r="G16" s="12">
        <v>98.8</v>
      </c>
      <c r="H16" s="12">
        <v>98.8</v>
      </c>
      <c r="I16" s="12">
        <v>98.8</v>
      </c>
      <c r="J16" s="12">
        <v>98.8</v>
      </c>
      <c r="K16" s="12">
        <v>98.8</v>
      </c>
      <c r="L16" s="12">
        <v>98.8</v>
      </c>
      <c r="M16" s="12">
        <v>98.8</v>
      </c>
      <c r="N16" s="12">
        <v>98.8</v>
      </c>
      <c r="O16" s="12">
        <v>98.8</v>
      </c>
      <c r="P16" s="12">
        <v>98.8</v>
      </c>
      <c r="Q16" s="12">
        <v>98.8</v>
      </c>
      <c r="S16" s="12" t="s">
        <v>31</v>
      </c>
      <c r="T16" s="12">
        <f t="shared" si="1"/>
        <v>0.43043363242290172</v>
      </c>
      <c r="U16" s="12">
        <f t="shared" si="2"/>
        <v>0.17032604498189527</v>
      </c>
      <c r="V16" s="12">
        <f t="shared" si="3"/>
        <v>0.17025887435669768</v>
      </c>
      <c r="W16" s="12">
        <f t="shared" si="4"/>
        <v>0.17018998273462638</v>
      </c>
      <c r="X16" s="12">
        <f t="shared" si="5"/>
        <v>0.17013314774496391</v>
      </c>
      <c r="Y16" s="12">
        <f t="shared" si="6"/>
        <v>0.17006597501367474</v>
      </c>
      <c r="Z16" s="12">
        <f t="shared" si="7"/>
        <v>0.17000224579518422</v>
      </c>
      <c r="AA16" s="12">
        <f t="shared" si="8"/>
        <v>0.1699402369090609</v>
      </c>
      <c r="AB16" s="12">
        <f t="shared" si="9"/>
        <v>0.16987822970368058</v>
      </c>
      <c r="AC16" s="12">
        <f t="shared" si="10"/>
        <v>0.16982138671635857</v>
      </c>
      <c r="AD16" s="12">
        <f t="shared" si="11"/>
        <v>0.29026187640934803</v>
      </c>
      <c r="AE16" s="12">
        <f t="shared" si="12"/>
        <v>0.27496865120518421</v>
      </c>
      <c r="AF16" s="12">
        <f t="shared" si="13"/>
        <v>0.25986337521587199</v>
      </c>
      <c r="AG16" s="12">
        <f t="shared" si="14"/>
        <v>0.24856699348442252</v>
      </c>
      <c r="AH16" s="12">
        <f t="shared" si="15"/>
        <v>0.23915531313040383</v>
      </c>
      <c r="AI16" s="12">
        <f t="shared" si="16"/>
        <v>0.23476312041946079</v>
      </c>
    </row>
    <row r="17" spans="1:35">
      <c r="A17" s="12" t="s">
        <v>32</v>
      </c>
      <c r="B17" s="12">
        <v>89.2</v>
      </c>
      <c r="C17" s="12">
        <v>89.3</v>
      </c>
      <c r="D17" s="12">
        <v>89.4</v>
      </c>
      <c r="E17" s="12">
        <v>89.5</v>
      </c>
      <c r="F17" s="12">
        <v>89.6</v>
      </c>
      <c r="G17" s="12">
        <v>89.7</v>
      </c>
      <c r="H17" s="12">
        <v>89.8</v>
      </c>
      <c r="I17" s="12">
        <v>89.9</v>
      </c>
      <c r="J17" s="12">
        <v>90</v>
      </c>
      <c r="K17" s="12">
        <v>90</v>
      </c>
      <c r="L17" s="12">
        <v>90.1</v>
      </c>
      <c r="M17" s="12">
        <v>90.2</v>
      </c>
      <c r="N17" s="12">
        <v>90.3</v>
      </c>
      <c r="O17" s="12">
        <v>90.4</v>
      </c>
      <c r="P17" s="12">
        <v>90.5</v>
      </c>
      <c r="Q17" s="12">
        <v>90.5</v>
      </c>
      <c r="S17" s="12" t="s">
        <v>32</v>
      </c>
      <c r="T17" s="12">
        <f t="shared" si="1"/>
        <v>-1.1873035095692128</v>
      </c>
      <c r="U17" s="12">
        <f t="shared" si="2"/>
        <v>0.16475901362865825</v>
      </c>
      <c r="V17" s="12">
        <f t="shared" si="3"/>
        <v>0.16475050393420662</v>
      </c>
      <c r="W17" s="12">
        <f t="shared" si="4"/>
        <v>0.16474027349614168</v>
      </c>
      <c r="X17" s="12">
        <f t="shared" si="5"/>
        <v>0.16474208773848095</v>
      </c>
      <c r="Y17" s="12">
        <f t="shared" si="6"/>
        <v>0.16473357234758673</v>
      </c>
      <c r="Z17" s="12">
        <f t="shared" si="7"/>
        <v>0.1647284962703095</v>
      </c>
      <c r="AA17" s="12">
        <f t="shared" si="8"/>
        <v>0.16472513792011714</v>
      </c>
      <c r="AB17" s="12">
        <f t="shared" si="9"/>
        <v>0.1647217800388798</v>
      </c>
      <c r="AC17" s="12">
        <f t="shared" si="10"/>
        <v>0.16466498549110167</v>
      </c>
      <c r="AD17" s="12">
        <f t="shared" si="11"/>
        <v>-1.8654635227771925</v>
      </c>
      <c r="AE17" s="12">
        <f t="shared" si="12"/>
        <v>-1.938014343788433</v>
      </c>
      <c r="AF17" s="12">
        <f t="shared" si="13"/>
        <v>-2.0072731094387319</v>
      </c>
      <c r="AG17" s="12">
        <f t="shared" si="14"/>
        <v>-2.0787800155735909</v>
      </c>
      <c r="AH17" s="12">
        <f t="shared" si="15"/>
        <v>-2.1565211856414179</v>
      </c>
      <c r="AI17" s="12">
        <f t="shared" si="16"/>
        <v>-2.2009042539324528</v>
      </c>
    </row>
    <row r="18" spans="1:35">
      <c r="A18" s="12" t="s">
        <v>45</v>
      </c>
      <c r="B18" s="12">
        <v>100</v>
      </c>
      <c r="C18" s="12">
        <v>100</v>
      </c>
      <c r="D18" s="12">
        <v>100</v>
      </c>
      <c r="E18" s="12">
        <v>100</v>
      </c>
      <c r="F18" s="12">
        <v>100</v>
      </c>
      <c r="G18" s="12">
        <v>100</v>
      </c>
      <c r="H18" s="12">
        <v>100</v>
      </c>
      <c r="I18" s="12">
        <v>100</v>
      </c>
      <c r="J18" s="12">
        <v>100</v>
      </c>
      <c r="K18" s="12">
        <v>100</v>
      </c>
      <c r="L18" s="12">
        <v>100</v>
      </c>
      <c r="M18" s="12">
        <v>100</v>
      </c>
      <c r="N18" s="12">
        <v>100</v>
      </c>
      <c r="O18" s="12">
        <v>100</v>
      </c>
      <c r="P18" s="12">
        <v>100</v>
      </c>
      <c r="Q18" s="12">
        <v>100</v>
      </c>
      <c r="S18" s="12" t="s">
        <v>45</v>
      </c>
      <c r="T18" s="12">
        <f t="shared" si="1"/>
        <v>0.6326507751719167</v>
      </c>
      <c r="U18" s="12">
        <f t="shared" si="2"/>
        <v>0.17102924894230417</v>
      </c>
      <c r="V18" s="12">
        <f t="shared" si="3"/>
        <v>0.17096207058084548</v>
      </c>
      <c r="W18" s="12">
        <f t="shared" si="4"/>
        <v>0.17089317102346313</v>
      </c>
      <c r="X18" s="12">
        <f t="shared" si="5"/>
        <v>0.17083632948493993</v>
      </c>
      <c r="Y18" s="12">
        <f t="shared" si="6"/>
        <v>0.17076914899162038</v>
      </c>
      <c r="Z18" s="12">
        <f t="shared" si="7"/>
        <v>0.17070541239850084</v>
      </c>
      <c r="AA18" s="12">
        <f t="shared" si="8"/>
        <v>0.17064339632330053</v>
      </c>
      <c r="AB18" s="12">
        <f t="shared" si="9"/>
        <v>0.17058138193069888</v>
      </c>
      <c r="AC18" s="12">
        <f t="shared" si="10"/>
        <v>0.17052453233798451</v>
      </c>
      <c r="AD18" s="12">
        <f t="shared" si="11"/>
        <v>0.58760331077990591</v>
      </c>
      <c r="AE18" s="12">
        <f t="shared" si="12"/>
        <v>0.58375697608801547</v>
      </c>
      <c r="AF18" s="12">
        <f t="shared" si="13"/>
        <v>0.57992970246122855</v>
      </c>
      <c r="AG18" s="12">
        <f t="shared" si="14"/>
        <v>0.58104513763556842</v>
      </c>
      <c r="AH18" s="12">
        <f t="shared" si="15"/>
        <v>0.58551818042271642</v>
      </c>
      <c r="AI18" s="12">
        <f t="shared" si="16"/>
        <v>0.58690780104865403</v>
      </c>
    </row>
    <row r="19" spans="1:35">
      <c r="A19" s="12" t="s">
        <v>12</v>
      </c>
      <c r="B19" s="12">
        <v>99.5</v>
      </c>
      <c r="C19" s="12">
        <v>99.5</v>
      </c>
      <c r="D19" s="12">
        <v>99.5</v>
      </c>
      <c r="E19" s="12">
        <v>99.5</v>
      </c>
      <c r="F19" s="12">
        <v>99.5</v>
      </c>
      <c r="G19" s="12">
        <v>99.5</v>
      </c>
      <c r="H19" s="12">
        <v>99.5</v>
      </c>
      <c r="I19" s="12">
        <v>99.5</v>
      </c>
      <c r="J19" s="12">
        <v>99.5</v>
      </c>
      <c r="K19" s="12">
        <v>99.5</v>
      </c>
      <c r="L19" s="12">
        <v>99.5</v>
      </c>
      <c r="M19" s="12">
        <v>99.5</v>
      </c>
      <c r="N19" s="12">
        <v>99.5</v>
      </c>
      <c r="O19" s="12">
        <v>99.5</v>
      </c>
      <c r="P19" s="12">
        <v>99.5</v>
      </c>
      <c r="Q19" s="12">
        <v>99.5</v>
      </c>
      <c r="S19" s="12" t="s">
        <v>12</v>
      </c>
      <c r="T19" s="12">
        <f t="shared" si="1"/>
        <v>0.5483936323598273</v>
      </c>
      <c r="U19" s="12">
        <f t="shared" si="2"/>
        <v>0.17073624729213382</v>
      </c>
      <c r="V19" s="12">
        <f t="shared" si="3"/>
        <v>0.17066907215411722</v>
      </c>
      <c r="W19" s="12">
        <f t="shared" si="4"/>
        <v>0.17060017590311449</v>
      </c>
      <c r="X19" s="12">
        <f t="shared" si="5"/>
        <v>0.17054333709328326</v>
      </c>
      <c r="Y19" s="12">
        <f t="shared" si="6"/>
        <v>0.17047615983414302</v>
      </c>
      <c r="Z19" s="12">
        <f t="shared" si="7"/>
        <v>0.17041242631378559</v>
      </c>
      <c r="AA19" s="12">
        <f t="shared" si="8"/>
        <v>0.17035041323403402</v>
      </c>
      <c r="AB19" s="12">
        <f t="shared" si="9"/>
        <v>0.17028840183610794</v>
      </c>
      <c r="AC19" s="12">
        <f t="shared" si="10"/>
        <v>0.17023155499564038</v>
      </c>
      <c r="AD19" s="12">
        <f t="shared" si="11"/>
        <v>0.46371104645884043</v>
      </c>
      <c r="AE19" s="12">
        <f t="shared" si="12"/>
        <v>0.45509517405350269</v>
      </c>
      <c r="AF19" s="12">
        <f t="shared" si="13"/>
        <v>0.44656873277566367</v>
      </c>
      <c r="AG19" s="12">
        <f t="shared" si="14"/>
        <v>0.44251257757259127</v>
      </c>
      <c r="AH19" s="12">
        <f t="shared" si="15"/>
        <v>0.44120031905091983</v>
      </c>
      <c r="AI19" s="12">
        <f t="shared" si="16"/>
        <v>0.44018085078649055</v>
      </c>
    </row>
    <row r="20" spans="1:35">
      <c r="A20" s="12" t="s">
        <v>33</v>
      </c>
      <c r="B20" s="12">
        <v>100</v>
      </c>
      <c r="C20" s="12">
        <v>100</v>
      </c>
      <c r="D20" s="12">
        <v>100</v>
      </c>
      <c r="E20" s="12">
        <v>100</v>
      </c>
      <c r="F20" s="12">
        <v>100</v>
      </c>
      <c r="G20" s="12">
        <v>100</v>
      </c>
      <c r="H20" s="12">
        <v>100</v>
      </c>
      <c r="I20" s="12">
        <v>100</v>
      </c>
      <c r="J20" s="12">
        <v>100</v>
      </c>
      <c r="K20" s="12">
        <v>100</v>
      </c>
      <c r="L20" s="12">
        <v>100</v>
      </c>
      <c r="M20" s="12">
        <v>100</v>
      </c>
      <c r="N20" s="12">
        <v>100</v>
      </c>
      <c r="O20" s="12">
        <v>100</v>
      </c>
      <c r="P20" s="12">
        <v>100</v>
      </c>
      <c r="Q20" s="12">
        <v>100</v>
      </c>
      <c r="S20" s="12" t="s">
        <v>33</v>
      </c>
      <c r="T20" s="12">
        <f t="shared" si="1"/>
        <v>0.6326507751719167</v>
      </c>
      <c r="U20" s="12">
        <f t="shared" si="2"/>
        <v>0.17102924894230417</v>
      </c>
      <c r="V20" s="12">
        <f t="shared" si="3"/>
        <v>0.17096207058084548</v>
      </c>
      <c r="W20" s="12">
        <f t="shared" si="4"/>
        <v>0.17089317102346313</v>
      </c>
      <c r="X20" s="12">
        <f t="shared" si="5"/>
        <v>0.17083632948493993</v>
      </c>
      <c r="Y20" s="12">
        <f t="shared" si="6"/>
        <v>0.17076914899162038</v>
      </c>
      <c r="Z20" s="12">
        <f t="shared" si="7"/>
        <v>0.17070541239850084</v>
      </c>
      <c r="AA20" s="12">
        <f t="shared" si="8"/>
        <v>0.17064339632330053</v>
      </c>
      <c r="AB20" s="12">
        <f t="shared" si="9"/>
        <v>0.17058138193069888</v>
      </c>
      <c r="AC20" s="12">
        <f t="shared" si="10"/>
        <v>0.17052453233798451</v>
      </c>
      <c r="AD20" s="12">
        <f t="shared" si="11"/>
        <v>0.58760331077990591</v>
      </c>
      <c r="AE20" s="12">
        <f t="shared" si="12"/>
        <v>0.58375697608801547</v>
      </c>
      <c r="AF20" s="12">
        <f t="shared" si="13"/>
        <v>0.57992970246122855</v>
      </c>
      <c r="AG20" s="12">
        <f t="shared" si="14"/>
        <v>0.58104513763556842</v>
      </c>
      <c r="AH20" s="12">
        <f t="shared" si="15"/>
        <v>0.58551818042271642</v>
      </c>
      <c r="AI20" s="12">
        <f t="shared" si="16"/>
        <v>0.58690780104865403</v>
      </c>
    </row>
    <row r="21" spans="1:35">
      <c r="A21" s="12" t="s">
        <v>14</v>
      </c>
      <c r="B21" s="12">
        <v>81.7</v>
      </c>
      <c r="C21" s="12">
        <v>81.7</v>
      </c>
      <c r="D21" s="12">
        <v>82.1</v>
      </c>
      <c r="E21" s="12">
        <v>82.6</v>
      </c>
      <c r="F21" s="12">
        <v>83</v>
      </c>
      <c r="G21" s="12">
        <v>83.5</v>
      </c>
      <c r="H21" s="12">
        <v>83.9</v>
      </c>
      <c r="I21" s="12">
        <v>84.3</v>
      </c>
      <c r="J21" s="12">
        <v>84.8</v>
      </c>
      <c r="K21" s="12">
        <v>85.2</v>
      </c>
      <c r="L21" s="12">
        <v>85.6</v>
      </c>
      <c r="M21" s="12">
        <v>86.1</v>
      </c>
      <c r="N21" s="12">
        <v>86.5</v>
      </c>
      <c r="O21" s="12">
        <v>86.9</v>
      </c>
      <c r="P21" s="12">
        <v>87.4</v>
      </c>
      <c r="Q21" s="12">
        <v>87.8</v>
      </c>
      <c r="S21" s="12" t="s">
        <v>14</v>
      </c>
      <c r="T21" s="12">
        <f t="shared" si="1"/>
        <v>-2.4511606517505533</v>
      </c>
      <c r="U21" s="12">
        <f t="shared" si="2"/>
        <v>0.16030538854606866</v>
      </c>
      <c r="V21" s="12">
        <f t="shared" si="3"/>
        <v>0.16047272690397427</v>
      </c>
      <c r="W21" s="12">
        <f t="shared" si="4"/>
        <v>0.16069694083533043</v>
      </c>
      <c r="X21" s="12">
        <f t="shared" si="5"/>
        <v>0.16087458816861275</v>
      </c>
      <c r="Y21" s="12">
        <f t="shared" si="6"/>
        <v>0.1611005067948674</v>
      </c>
      <c r="Z21" s="12">
        <f t="shared" si="7"/>
        <v>0.16127126047066939</v>
      </c>
      <c r="AA21" s="12">
        <f t="shared" si="8"/>
        <v>0.1614437273203323</v>
      </c>
      <c r="AB21" s="12">
        <f t="shared" si="9"/>
        <v>0.16167478705513386</v>
      </c>
      <c r="AC21" s="12">
        <f t="shared" si="10"/>
        <v>0.16185240300459794</v>
      </c>
      <c r="AD21" s="12">
        <f t="shared" si="11"/>
        <v>-2.9804939016667822</v>
      </c>
      <c r="AE21" s="12">
        <f t="shared" si="12"/>
        <v>-2.9930411204714393</v>
      </c>
      <c r="AF21" s="12">
        <f t="shared" si="13"/>
        <v>-3.0208164790490248</v>
      </c>
      <c r="AG21" s="12">
        <f t="shared" si="14"/>
        <v>-3.0485079360144307</v>
      </c>
      <c r="AH21" s="12">
        <f t="shared" si="15"/>
        <v>-3.051291926146555</v>
      </c>
      <c r="AI21" s="12">
        <f t="shared" si="16"/>
        <v>-2.9932297853481362</v>
      </c>
    </row>
    <row r="22" spans="1:35">
      <c r="A22" s="12" t="s">
        <v>16</v>
      </c>
      <c r="B22" s="12">
        <v>97.7</v>
      </c>
      <c r="C22" s="12">
        <v>97.7</v>
      </c>
      <c r="D22" s="12">
        <v>97.7</v>
      </c>
      <c r="E22" s="12">
        <v>97.7</v>
      </c>
      <c r="F22" s="12">
        <v>97.7</v>
      </c>
      <c r="G22" s="12">
        <v>97.7</v>
      </c>
      <c r="H22" s="12">
        <v>97.7</v>
      </c>
      <c r="I22" s="12">
        <v>97.6</v>
      </c>
      <c r="J22" s="12">
        <v>97.6</v>
      </c>
      <c r="K22" s="12">
        <v>97.6</v>
      </c>
      <c r="L22" s="12">
        <v>97.6</v>
      </c>
      <c r="M22" s="12">
        <v>97.6</v>
      </c>
      <c r="N22" s="12">
        <v>97.6</v>
      </c>
      <c r="O22" s="12">
        <v>97.6</v>
      </c>
      <c r="P22" s="12">
        <v>97.6</v>
      </c>
      <c r="Q22" s="12">
        <v>97.6</v>
      </c>
      <c r="S22" s="12" t="s">
        <v>16</v>
      </c>
      <c r="T22" s="12">
        <f t="shared" si="1"/>
        <v>0.24506791823630611</v>
      </c>
      <c r="U22" s="12">
        <f t="shared" si="2"/>
        <v>0.16968144135152047</v>
      </c>
      <c r="V22" s="12">
        <f t="shared" si="3"/>
        <v>0.16961427781789554</v>
      </c>
      <c r="W22" s="12">
        <f t="shared" si="4"/>
        <v>0.16954539346985936</v>
      </c>
      <c r="X22" s="12">
        <f t="shared" si="5"/>
        <v>0.16948856448331923</v>
      </c>
      <c r="Y22" s="12">
        <f t="shared" si="6"/>
        <v>0.16942139886722454</v>
      </c>
      <c r="Z22" s="12">
        <f t="shared" si="7"/>
        <v>0.16935767640881064</v>
      </c>
      <c r="AA22" s="12">
        <f t="shared" si="8"/>
        <v>0.16923707749482128</v>
      </c>
      <c r="AB22" s="12">
        <f t="shared" si="9"/>
        <v>0.1691750774766623</v>
      </c>
      <c r="AC22" s="12">
        <f t="shared" si="10"/>
        <v>0.16911824109473264</v>
      </c>
      <c r="AD22" s="12">
        <f t="shared" si="11"/>
        <v>-7.0795579612098801E-3</v>
      </c>
      <c r="AE22" s="12">
        <f t="shared" si="12"/>
        <v>-3.3819673677647065E-2</v>
      </c>
      <c r="AF22" s="12">
        <f t="shared" si="13"/>
        <v>-6.020295202948462E-2</v>
      </c>
      <c r="AG22" s="12">
        <f t="shared" si="14"/>
        <v>-8.3911150666723375E-2</v>
      </c>
      <c r="AH22" s="12">
        <f t="shared" si="15"/>
        <v>-0.10720755416190871</v>
      </c>
      <c r="AI22" s="12">
        <f t="shared" si="16"/>
        <v>-0.11738156020973248</v>
      </c>
    </row>
    <row r="23" spans="1:35">
      <c r="A23" s="12" t="s">
        <v>35</v>
      </c>
      <c r="B23" s="12">
        <v>74.7</v>
      </c>
      <c r="C23" s="12">
        <v>75.5</v>
      </c>
      <c r="D23" s="12">
        <v>76.3</v>
      </c>
      <c r="E23" s="12">
        <v>77.099999999999994</v>
      </c>
      <c r="F23" s="12">
        <v>77.8</v>
      </c>
      <c r="G23" s="12">
        <v>78.599999999999994</v>
      </c>
      <c r="H23" s="12">
        <v>79.400000000000006</v>
      </c>
      <c r="I23" s="12">
        <v>80.099999999999994</v>
      </c>
      <c r="J23" s="12">
        <v>80.900000000000006</v>
      </c>
      <c r="K23" s="12">
        <v>81.599999999999994</v>
      </c>
      <c r="L23" s="12">
        <v>82.3</v>
      </c>
      <c r="M23" s="12">
        <v>83</v>
      </c>
      <c r="N23" s="12">
        <v>83.7</v>
      </c>
      <c r="O23" s="12">
        <v>84.4</v>
      </c>
      <c r="P23" s="12">
        <v>85.1</v>
      </c>
      <c r="Q23" s="12">
        <v>85.2</v>
      </c>
      <c r="S23" s="12" t="s">
        <v>35</v>
      </c>
      <c r="T23" s="12">
        <f t="shared" si="1"/>
        <v>-3.6307606511198043</v>
      </c>
      <c r="U23" s="12">
        <f t="shared" si="2"/>
        <v>0.15667216808395609</v>
      </c>
      <c r="V23" s="12">
        <f t="shared" si="3"/>
        <v>0.15707394515392659</v>
      </c>
      <c r="W23" s="12">
        <f t="shared" si="4"/>
        <v>0.15747399451149538</v>
      </c>
      <c r="X23" s="12">
        <f t="shared" si="5"/>
        <v>0.15782746729538327</v>
      </c>
      <c r="Y23" s="12">
        <f t="shared" si="6"/>
        <v>0.15822921305158927</v>
      </c>
      <c r="Z23" s="12">
        <f t="shared" si="7"/>
        <v>0.15863438570823202</v>
      </c>
      <c r="AA23" s="12">
        <f t="shared" si="8"/>
        <v>0.15898266937049368</v>
      </c>
      <c r="AB23" s="12">
        <f t="shared" si="9"/>
        <v>0.15938954231732444</v>
      </c>
      <c r="AC23" s="12">
        <f t="shared" si="10"/>
        <v>0.15974296613972008</v>
      </c>
      <c r="AD23" s="12">
        <f t="shared" si="11"/>
        <v>-3.7981828461858136</v>
      </c>
      <c r="AE23" s="12">
        <f t="shared" si="12"/>
        <v>-3.7907442930854169</v>
      </c>
      <c r="AF23" s="12">
        <f t="shared" si="13"/>
        <v>-3.7676379092881875</v>
      </c>
      <c r="AG23" s="12">
        <f t="shared" si="14"/>
        <v>-3.7411707363293165</v>
      </c>
      <c r="AH23" s="12">
        <f t="shared" si="15"/>
        <v>-3.7151540884568224</v>
      </c>
      <c r="AI23" s="12">
        <f t="shared" si="16"/>
        <v>-3.7562099267113851</v>
      </c>
    </row>
    <row r="24" spans="1:35">
      <c r="A24" s="12" t="s">
        <v>19</v>
      </c>
      <c r="B24" s="12">
        <v>98.1</v>
      </c>
      <c r="C24" s="12">
        <v>98</v>
      </c>
      <c r="D24" s="12">
        <v>98</v>
      </c>
      <c r="E24" s="12">
        <v>98</v>
      </c>
      <c r="F24" s="12">
        <v>97.9</v>
      </c>
      <c r="G24" s="12">
        <v>97.9</v>
      </c>
      <c r="H24" s="12">
        <v>97.9</v>
      </c>
      <c r="I24" s="12">
        <v>97.9</v>
      </c>
      <c r="J24" s="12">
        <v>97.8</v>
      </c>
      <c r="K24" s="12">
        <v>97.8</v>
      </c>
      <c r="L24" s="12">
        <v>97.8</v>
      </c>
      <c r="M24" s="12">
        <v>97.8</v>
      </c>
      <c r="N24" s="12">
        <v>97.8</v>
      </c>
      <c r="O24" s="12">
        <v>97.8</v>
      </c>
      <c r="P24" s="12">
        <v>97.7</v>
      </c>
      <c r="Q24" s="12">
        <v>97.7</v>
      </c>
      <c r="S24" s="12" t="s">
        <v>19</v>
      </c>
      <c r="T24" s="12">
        <f t="shared" si="1"/>
        <v>0.31247363248597615</v>
      </c>
      <c r="U24" s="12">
        <f t="shared" si="2"/>
        <v>0.16985724234162272</v>
      </c>
      <c r="V24" s="12">
        <f t="shared" si="3"/>
        <v>0.16979007687393249</v>
      </c>
      <c r="W24" s="12">
        <f t="shared" si="4"/>
        <v>0.16972119054206858</v>
      </c>
      <c r="X24" s="12">
        <f t="shared" si="5"/>
        <v>0.16960576143998188</v>
      </c>
      <c r="Y24" s="12">
        <f t="shared" si="6"/>
        <v>0.1695385945302155</v>
      </c>
      <c r="Z24" s="12">
        <f t="shared" si="7"/>
        <v>0.16947487084269677</v>
      </c>
      <c r="AA24" s="12">
        <f t="shared" si="8"/>
        <v>0.16941286734838121</v>
      </c>
      <c r="AB24" s="12">
        <f t="shared" si="9"/>
        <v>0.16929226951449866</v>
      </c>
      <c r="AC24" s="12">
        <f t="shared" si="10"/>
        <v>0.1692354320316703</v>
      </c>
      <c r="AD24" s="12">
        <f t="shared" si="11"/>
        <v>4.2477347767217025E-2</v>
      </c>
      <c r="AE24" s="12">
        <f t="shared" si="12"/>
        <v>1.7645047136158755E-2</v>
      </c>
      <c r="AF24" s="12">
        <f t="shared" si="13"/>
        <v>-6.8585641552578848E-3</v>
      </c>
      <c r="AG24" s="12">
        <f t="shared" si="14"/>
        <v>-2.8498126641531743E-2</v>
      </c>
      <c r="AH24" s="12">
        <f t="shared" si="15"/>
        <v>-7.8343981887546932E-2</v>
      </c>
      <c r="AI24" s="12">
        <f t="shared" si="16"/>
        <v>-8.8036170157297269E-2</v>
      </c>
    </row>
    <row r="25" spans="1:35">
      <c r="A25" s="12" t="s">
        <v>36</v>
      </c>
      <c r="B25" s="12">
        <v>88</v>
      </c>
      <c r="C25" s="12">
        <v>-9999</v>
      </c>
      <c r="D25" s="12">
        <v>-9999</v>
      </c>
      <c r="E25" s="12">
        <v>-9999</v>
      </c>
      <c r="F25" s="12">
        <v>-9999</v>
      </c>
      <c r="G25" s="12">
        <v>-9999</v>
      </c>
      <c r="H25" s="12">
        <v>-9999</v>
      </c>
      <c r="I25" s="12">
        <v>-9999</v>
      </c>
      <c r="J25" s="12">
        <v>-9999</v>
      </c>
      <c r="K25" s="12">
        <v>-9999</v>
      </c>
      <c r="L25" s="12">
        <v>100</v>
      </c>
      <c r="M25" s="12">
        <v>100</v>
      </c>
      <c r="N25" s="12">
        <v>100</v>
      </c>
      <c r="O25" s="12">
        <v>100</v>
      </c>
      <c r="P25" s="12">
        <v>100</v>
      </c>
      <c r="Q25" s="12">
        <v>100</v>
      </c>
      <c r="S25" s="12" t="s">
        <v>36</v>
      </c>
      <c r="T25" s="12">
        <f t="shared" si="1"/>
        <v>-1.3895206523182277</v>
      </c>
      <c r="U25" s="12">
        <f t="shared" si="2"/>
        <v>-5.7470180811988154</v>
      </c>
      <c r="V25" s="12">
        <f t="shared" si="3"/>
        <v>-5.7470201524762734</v>
      </c>
      <c r="W25" s="12">
        <f t="shared" si="4"/>
        <v>-5.7470222697783697</v>
      </c>
      <c r="X25" s="12">
        <f t="shared" si="5"/>
        <v>-5.7470239971967176</v>
      </c>
      <c r="Y25" s="12">
        <f t="shared" si="6"/>
        <v>-5.7470258537361625</v>
      </c>
      <c r="Z25" s="12">
        <f t="shared" si="7"/>
        <v>-5.7470275266803821</v>
      </c>
      <c r="AA25" s="12">
        <f t="shared" si="8"/>
        <v>-5.747029040681527</v>
      </c>
      <c r="AB25" s="12">
        <f t="shared" si="9"/>
        <v>-5.7470305686173893</v>
      </c>
      <c r="AC25" s="12">
        <f t="shared" si="10"/>
        <v>-5.7470318283289989</v>
      </c>
      <c r="AD25" s="12">
        <f t="shared" si="11"/>
        <v>0.58760331077990591</v>
      </c>
      <c r="AE25" s="12">
        <f t="shared" si="12"/>
        <v>0.58375697608801547</v>
      </c>
      <c r="AF25" s="12">
        <f t="shared" si="13"/>
        <v>0.57992970246122855</v>
      </c>
      <c r="AG25" s="12">
        <f t="shared" si="14"/>
        <v>0.58104513763556842</v>
      </c>
      <c r="AH25" s="12">
        <f t="shared" si="15"/>
        <v>0.58551818042271642</v>
      </c>
      <c r="AI25" s="12">
        <f t="shared" si="16"/>
        <v>0.58690780104865403</v>
      </c>
    </row>
    <row r="26" spans="1:35">
      <c r="A26" s="12" t="s">
        <v>37</v>
      </c>
      <c r="B26" s="12">
        <v>98.1</v>
      </c>
      <c r="C26" s="12">
        <v>98.1</v>
      </c>
      <c r="D26" s="12">
        <v>98.1</v>
      </c>
      <c r="E26" s="12">
        <v>98.1</v>
      </c>
      <c r="F26" s="12">
        <v>98.1</v>
      </c>
      <c r="G26" s="12">
        <v>98.1</v>
      </c>
      <c r="H26" s="12">
        <v>98.1</v>
      </c>
      <c r="I26" s="12">
        <v>98.1</v>
      </c>
      <c r="J26" s="12">
        <v>98.1</v>
      </c>
      <c r="K26" s="12">
        <v>98.1</v>
      </c>
      <c r="L26" s="12">
        <v>98.1</v>
      </c>
      <c r="M26" s="12">
        <v>98.1</v>
      </c>
      <c r="N26" s="12">
        <v>98.1</v>
      </c>
      <c r="O26" s="12">
        <v>98.1</v>
      </c>
      <c r="P26" s="12">
        <v>98.1</v>
      </c>
      <c r="Q26" s="12">
        <v>98.1</v>
      </c>
      <c r="S26" s="12" t="s">
        <v>37</v>
      </c>
      <c r="T26" s="12">
        <f t="shared" si="1"/>
        <v>0.31247363248597615</v>
      </c>
      <c r="U26" s="12">
        <f t="shared" si="2"/>
        <v>0.16991584267165677</v>
      </c>
      <c r="V26" s="12">
        <f t="shared" si="3"/>
        <v>0.16984867655927816</v>
      </c>
      <c r="W26" s="12">
        <f t="shared" si="4"/>
        <v>0.16977978956613826</v>
      </c>
      <c r="X26" s="12">
        <f t="shared" si="5"/>
        <v>0.16972295839664456</v>
      </c>
      <c r="Y26" s="12">
        <f t="shared" si="6"/>
        <v>0.16965579019320642</v>
      </c>
      <c r="Z26" s="12">
        <f t="shared" si="7"/>
        <v>0.16959206527658283</v>
      </c>
      <c r="AA26" s="12">
        <f t="shared" si="8"/>
        <v>0.16953006058408779</v>
      </c>
      <c r="AB26" s="12">
        <f t="shared" si="9"/>
        <v>0.16946805757125324</v>
      </c>
      <c r="AC26" s="12">
        <f t="shared" si="10"/>
        <v>0.16941121843707679</v>
      </c>
      <c r="AD26" s="12">
        <f t="shared" si="11"/>
        <v>0.11681270635985562</v>
      </c>
      <c r="AE26" s="12">
        <f t="shared" si="12"/>
        <v>9.484212835686566E-2</v>
      </c>
      <c r="AF26" s="12">
        <f t="shared" si="13"/>
        <v>7.3158017656080321E-2</v>
      </c>
      <c r="AG26" s="12">
        <f t="shared" si="14"/>
        <v>5.4621409396253748E-2</v>
      </c>
      <c r="AH26" s="12">
        <f t="shared" si="15"/>
        <v>3.7110307209887845E-2</v>
      </c>
      <c r="AI26" s="12">
        <f t="shared" si="16"/>
        <v>2.9345390052431034E-2</v>
      </c>
    </row>
    <row r="27" spans="1:35">
      <c r="A27" s="12" t="s">
        <v>21</v>
      </c>
      <c r="B27" s="12">
        <v>87</v>
      </c>
      <c r="C27" s="12">
        <v>87.8</v>
      </c>
      <c r="D27" s="12">
        <v>88.5</v>
      </c>
      <c r="E27" s="12">
        <v>89.2</v>
      </c>
      <c r="F27" s="12">
        <v>89.9</v>
      </c>
      <c r="G27" s="12">
        <v>90.6</v>
      </c>
      <c r="H27" s="12">
        <v>91.3</v>
      </c>
      <c r="I27" s="12">
        <v>92.1</v>
      </c>
      <c r="J27" s="12">
        <v>92.8</v>
      </c>
      <c r="K27" s="12">
        <v>93.5</v>
      </c>
      <c r="L27" s="12">
        <v>94.3</v>
      </c>
      <c r="M27" s="12">
        <v>95</v>
      </c>
      <c r="N27" s="12">
        <v>95.7</v>
      </c>
      <c r="O27" s="12">
        <v>96.5</v>
      </c>
      <c r="P27" s="12">
        <v>97.2</v>
      </c>
      <c r="Q27" s="12">
        <v>97.2</v>
      </c>
      <c r="S27" s="12" t="s">
        <v>21</v>
      </c>
      <c r="T27" s="12">
        <f t="shared" si="1"/>
        <v>-1.5580349379424066</v>
      </c>
      <c r="U27" s="12">
        <f t="shared" si="2"/>
        <v>0.16388000867814714</v>
      </c>
      <c r="V27" s="12">
        <f t="shared" si="3"/>
        <v>0.16422310676609581</v>
      </c>
      <c r="W27" s="12">
        <f t="shared" si="4"/>
        <v>0.16456447642393249</v>
      </c>
      <c r="X27" s="12">
        <f t="shared" si="5"/>
        <v>0.16491788317347497</v>
      </c>
      <c r="Y27" s="12">
        <f t="shared" si="6"/>
        <v>0.16526095283104597</v>
      </c>
      <c r="Z27" s="12">
        <f t="shared" si="7"/>
        <v>0.16560745452445527</v>
      </c>
      <c r="AA27" s="12">
        <f t="shared" si="8"/>
        <v>0.16601426351288975</v>
      </c>
      <c r="AB27" s="12">
        <f t="shared" si="9"/>
        <v>0.16636246856858913</v>
      </c>
      <c r="AC27" s="12">
        <f t="shared" si="10"/>
        <v>0.16671582688751066</v>
      </c>
      <c r="AD27" s="12">
        <f t="shared" si="11"/>
        <v>-0.82476850248024147</v>
      </c>
      <c r="AE27" s="12">
        <f t="shared" si="12"/>
        <v>-0.70286104425711171</v>
      </c>
      <c r="AF27" s="12">
        <f t="shared" si="13"/>
        <v>-0.56697463683462912</v>
      </c>
      <c r="AG27" s="12">
        <f t="shared" si="14"/>
        <v>-0.38868278280527152</v>
      </c>
      <c r="AH27" s="12">
        <f t="shared" si="15"/>
        <v>-0.22266184325934349</v>
      </c>
      <c r="AI27" s="12">
        <f t="shared" si="16"/>
        <v>-0.23476312041946079</v>
      </c>
    </row>
    <row r="28" spans="1:35">
      <c r="A28" s="12" t="s">
        <v>38</v>
      </c>
      <c r="B28" s="12">
        <v>96.2</v>
      </c>
      <c r="C28" s="12">
        <v>96.5</v>
      </c>
      <c r="D28" s="12">
        <v>96.8</v>
      </c>
      <c r="E28" s="12">
        <v>97.1</v>
      </c>
      <c r="F28" s="12">
        <v>97.3</v>
      </c>
      <c r="G28" s="12">
        <v>97.6</v>
      </c>
      <c r="H28" s="12">
        <v>97.9</v>
      </c>
      <c r="I28" s="12">
        <v>98.2</v>
      </c>
      <c r="J28" s="12">
        <v>98.5</v>
      </c>
      <c r="K28" s="12">
        <v>98.7</v>
      </c>
      <c r="L28" s="12">
        <v>99</v>
      </c>
      <c r="M28" s="12">
        <v>99.2</v>
      </c>
      <c r="N28" s="12">
        <v>99.5</v>
      </c>
      <c r="O28" s="12">
        <v>99.6</v>
      </c>
      <c r="P28" s="12">
        <v>99.7</v>
      </c>
      <c r="Q28" s="12">
        <v>99.7</v>
      </c>
      <c r="S28" s="12" t="s">
        <v>38</v>
      </c>
      <c r="T28" s="12">
        <f t="shared" si="1"/>
        <v>-7.7035101999619491E-3</v>
      </c>
      <c r="U28" s="12">
        <f t="shared" si="2"/>
        <v>0.16897823739111159</v>
      </c>
      <c r="V28" s="12">
        <f t="shared" si="3"/>
        <v>0.16908688064978469</v>
      </c>
      <c r="W28" s="12">
        <f t="shared" si="4"/>
        <v>0.16919379932544099</v>
      </c>
      <c r="X28" s="12">
        <f t="shared" si="5"/>
        <v>0.16925417056999387</v>
      </c>
      <c r="Y28" s="12">
        <f t="shared" si="6"/>
        <v>0.16936280103572907</v>
      </c>
      <c r="Z28" s="12">
        <f t="shared" si="7"/>
        <v>0.16947487084269677</v>
      </c>
      <c r="AA28" s="12">
        <f t="shared" si="8"/>
        <v>0.16958865720194111</v>
      </c>
      <c r="AB28" s="12">
        <f t="shared" si="9"/>
        <v>0.16970244164692602</v>
      </c>
      <c r="AC28" s="12">
        <f t="shared" si="10"/>
        <v>0.16976279124788976</v>
      </c>
      <c r="AD28" s="12">
        <f t="shared" si="11"/>
        <v>0.33981878213777494</v>
      </c>
      <c r="AE28" s="12">
        <f t="shared" si="12"/>
        <v>0.3778980928327958</v>
      </c>
      <c r="AF28" s="12">
        <f t="shared" si="13"/>
        <v>0.44656873277566367</v>
      </c>
      <c r="AG28" s="12">
        <f t="shared" si="14"/>
        <v>0.47021908958518516</v>
      </c>
      <c r="AH28" s="12">
        <f t="shared" si="15"/>
        <v>0.4989274635996393</v>
      </c>
      <c r="AI28" s="12">
        <f t="shared" si="16"/>
        <v>0.49887163089135678</v>
      </c>
    </row>
    <row r="29" spans="1:35">
      <c r="A29" s="12" t="s">
        <v>24</v>
      </c>
      <c r="B29" s="12">
        <v>98.9</v>
      </c>
      <c r="C29" s="12">
        <v>98.9</v>
      </c>
      <c r="D29" s="12">
        <v>98.9</v>
      </c>
      <c r="E29" s="12">
        <v>98.9</v>
      </c>
      <c r="F29" s="12">
        <v>98.9</v>
      </c>
      <c r="G29" s="12">
        <v>98.9</v>
      </c>
      <c r="H29" s="12">
        <v>98.8</v>
      </c>
      <c r="I29" s="12">
        <v>98.8</v>
      </c>
      <c r="J29" s="12">
        <v>98.8</v>
      </c>
      <c r="K29" s="12">
        <v>98.8</v>
      </c>
      <c r="L29" s="12">
        <v>98.8</v>
      </c>
      <c r="M29" s="12">
        <v>98.8</v>
      </c>
      <c r="N29" s="12">
        <v>98.8</v>
      </c>
      <c r="O29" s="12">
        <v>98.8</v>
      </c>
      <c r="P29" s="12">
        <v>98.8</v>
      </c>
      <c r="Q29" s="12">
        <v>98.8</v>
      </c>
      <c r="S29" s="12" t="s">
        <v>24</v>
      </c>
      <c r="T29" s="12">
        <f t="shared" si="1"/>
        <v>0.44728506098532106</v>
      </c>
      <c r="U29" s="12">
        <f t="shared" si="2"/>
        <v>0.17038464531192937</v>
      </c>
      <c r="V29" s="12">
        <f t="shared" si="3"/>
        <v>0.17031747404204331</v>
      </c>
      <c r="W29" s="12">
        <f t="shared" si="4"/>
        <v>0.17024858175869612</v>
      </c>
      <c r="X29" s="12">
        <f t="shared" si="5"/>
        <v>0.17019174622329525</v>
      </c>
      <c r="Y29" s="12">
        <f t="shared" si="6"/>
        <v>0.17012457284517021</v>
      </c>
      <c r="Z29" s="12">
        <f t="shared" si="7"/>
        <v>0.17000224579518422</v>
      </c>
      <c r="AA29" s="12">
        <f t="shared" si="8"/>
        <v>0.1699402369090609</v>
      </c>
      <c r="AB29" s="12">
        <f t="shared" si="9"/>
        <v>0.16987822970368058</v>
      </c>
      <c r="AC29" s="12">
        <f t="shared" si="10"/>
        <v>0.16982138671635857</v>
      </c>
      <c r="AD29" s="12">
        <f t="shared" si="11"/>
        <v>0.29026187640934803</v>
      </c>
      <c r="AE29" s="12">
        <f t="shared" si="12"/>
        <v>0.27496865120518421</v>
      </c>
      <c r="AF29" s="12">
        <f t="shared" si="13"/>
        <v>0.25986337521587199</v>
      </c>
      <c r="AG29" s="12">
        <f t="shared" si="14"/>
        <v>0.24856699348442252</v>
      </c>
      <c r="AH29" s="12">
        <f t="shared" si="15"/>
        <v>0.23915531313040383</v>
      </c>
      <c r="AI29" s="12">
        <f t="shared" si="16"/>
        <v>0.23476312041946079</v>
      </c>
    </row>
    <row r="30" spans="1:35">
      <c r="A30" s="12" t="s">
        <v>23</v>
      </c>
      <c r="B30" s="12">
        <v>99.1</v>
      </c>
      <c r="C30" s="12">
        <v>99.1</v>
      </c>
      <c r="D30" s="12">
        <v>99.1</v>
      </c>
      <c r="E30" s="12">
        <v>99.1</v>
      </c>
      <c r="F30" s="12">
        <v>99.1</v>
      </c>
      <c r="G30" s="12">
        <v>99.1</v>
      </c>
      <c r="H30" s="12">
        <v>99.1</v>
      </c>
      <c r="I30" s="12">
        <v>99.1</v>
      </c>
      <c r="J30" s="12">
        <v>99.1</v>
      </c>
      <c r="K30" s="12">
        <v>99.1</v>
      </c>
      <c r="L30" s="12">
        <v>99.1</v>
      </c>
      <c r="M30" s="12">
        <v>99.1</v>
      </c>
      <c r="N30" s="12">
        <v>99.1</v>
      </c>
      <c r="O30" s="12">
        <v>99.1</v>
      </c>
      <c r="P30" s="12">
        <v>99.1</v>
      </c>
      <c r="Q30" s="12">
        <v>99.1</v>
      </c>
      <c r="S30" s="12" t="s">
        <v>23</v>
      </c>
      <c r="T30" s="12">
        <f t="shared" si="1"/>
        <v>0.48098791811015484</v>
      </c>
      <c r="U30" s="12">
        <f t="shared" si="2"/>
        <v>0.1705018459719975</v>
      </c>
      <c r="V30" s="12">
        <f t="shared" si="3"/>
        <v>0.17043467341273463</v>
      </c>
      <c r="W30" s="12">
        <f t="shared" si="4"/>
        <v>0.17036577980683557</v>
      </c>
      <c r="X30" s="12">
        <f t="shared" si="5"/>
        <v>0.17030894317995793</v>
      </c>
      <c r="Y30" s="12">
        <f t="shared" si="6"/>
        <v>0.17024176850816114</v>
      </c>
      <c r="Z30" s="12">
        <f t="shared" si="7"/>
        <v>0.17017803744601334</v>
      </c>
      <c r="AA30" s="12">
        <f t="shared" si="8"/>
        <v>0.1701160267626208</v>
      </c>
      <c r="AB30" s="12">
        <f t="shared" si="9"/>
        <v>0.17005401776043516</v>
      </c>
      <c r="AC30" s="12">
        <f t="shared" si="10"/>
        <v>0.16999717312176507</v>
      </c>
      <c r="AD30" s="12">
        <f t="shared" si="11"/>
        <v>0.36459723500198665</v>
      </c>
      <c r="AE30" s="12">
        <f t="shared" si="12"/>
        <v>0.35216573242589111</v>
      </c>
      <c r="AF30" s="12">
        <f t="shared" si="13"/>
        <v>0.33987995702721019</v>
      </c>
      <c r="AG30" s="12">
        <f t="shared" si="14"/>
        <v>0.33168652952220801</v>
      </c>
      <c r="AH30" s="12">
        <f t="shared" si="15"/>
        <v>0.32574602995348095</v>
      </c>
      <c r="AI30" s="12">
        <f t="shared" si="16"/>
        <v>0.32279929057675805</v>
      </c>
    </row>
    <row r="31" spans="1:35">
      <c r="A31" s="12" t="s">
        <v>160</v>
      </c>
      <c r="B31" s="12">
        <v>100</v>
      </c>
      <c r="C31" s="12">
        <v>100</v>
      </c>
      <c r="D31" s="12">
        <v>100</v>
      </c>
      <c r="E31" s="12">
        <v>100</v>
      </c>
      <c r="F31" s="12">
        <v>100</v>
      </c>
      <c r="G31" s="12">
        <v>100</v>
      </c>
      <c r="H31" s="12">
        <v>100</v>
      </c>
      <c r="I31" s="12">
        <v>100</v>
      </c>
      <c r="J31" s="12">
        <v>100</v>
      </c>
      <c r="K31" s="12">
        <v>100</v>
      </c>
      <c r="L31" s="12">
        <v>100</v>
      </c>
      <c r="M31" s="12">
        <v>100</v>
      </c>
      <c r="N31" s="12">
        <v>100</v>
      </c>
      <c r="O31" s="12">
        <v>100</v>
      </c>
      <c r="P31" s="12">
        <v>100</v>
      </c>
      <c r="Q31" s="12">
        <v>100</v>
      </c>
      <c r="S31" s="12" t="s">
        <v>160</v>
      </c>
      <c r="T31" s="12">
        <f t="shared" si="1"/>
        <v>0.6326507751719167</v>
      </c>
      <c r="U31" s="12">
        <f t="shared" si="2"/>
        <v>0.17102924894230417</v>
      </c>
      <c r="V31" s="12">
        <f t="shared" si="3"/>
        <v>0.17096207058084548</v>
      </c>
      <c r="W31" s="12">
        <f t="shared" si="4"/>
        <v>0.17089317102346313</v>
      </c>
      <c r="X31" s="12">
        <f t="shared" si="5"/>
        <v>0.17083632948493993</v>
      </c>
      <c r="Y31" s="12">
        <f t="shared" si="6"/>
        <v>0.17076914899162038</v>
      </c>
      <c r="Z31" s="12">
        <f t="shared" si="7"/>
        <v>0.17070541239850084</v>
      </c>
      <c r="AA31" s="12">
        <f t="shared" si="8"/>
        <v>0.17064339632330053</v>
      </c>
      <c r="AB31" s="12">
        <f t="shared" si="9"/>
        <v>0.17058138193069888</v>
      </c>
      <c r="AC31" s="12">
        <f t="shared" si="10"/>
        <v>0.17052453233798451</v>
      </c>
      <c r="AD31" s="12">
        <f t="shared" si="11"/>
        <v>0.58760331077990591</v>
      </c>
      <c r="AE31" s="12">
        <f t="shared" si="12"/>
        <v>0.58375697608801547</v>
      </c>
      <c r="AF31" s="12">
        <f t="shared" si="13"/>
        <v>0.57992970246122855</v>
      </c>
      <c r="AG31" s="12">
        <f t="shared" si="14"/>
        <v>0.58104513763556842</v>
      </c>
      <c r="AH31" s="12">
        <f t="shared" si="15"/>
        <v>0.58551818042271642</v>
      </c>
      <c r="AI31" s="12">
        <f t="shared" si="16"/>
        <v>0.58690780104865403</v>
      </c>
    </row>
    <row r="32" spans="1:35">
      <c r="A32" s="12" t="s">
        <v>10</v>
      </c>
      <c r="B32" s="12">
        <v>99.9</v>
      </c>
      <c r="C32" s="12">
        <v>99.9</v>
      </c>
      <c r="D32" s="12">
        <v>99.9</v>
      </c>
      <c r="E32" s="12">
        <v>99.9</v>
      </c>
      <c r="F32" s="12">
        <v>99.9</v>
      </c>
      <c r="G32" s="12">
        <v>99.9</v>
      </c>
      <c r="H32" s="12">
        <v>99.9</v>
      </c>
      <c r="I32" s="12">
        <v>99.9</v>
      </c>
      <c r="J32" s="12">
        <v>99.9</v>
      </c>
      <c r="K32" s="12">
        <v>99.9</v>
      </c>
      <c r="L32" s="12">
        <v>99.9</v>
      </c>
      <c r="M32" s="12">
        <v>99.9</v>
      </c>
      <c r="N32" s="12">
        <v>99.9</v>
      </c>
      <c r="O32" s="12">
        <v>99.9</v>
      </c>
      <c r="P32" s="12">
        <v>99.9</v>
      </c>
      <c r="Q32" s="12">
        <v>99.9</v>
      </c>
      <c r="S32" s="12" t="s">
        <v>10</v>
      </c>
      <c r="T32" s="12">
        <f t="shared" si="1"/>
        <v>0.61579934660949975</v>
      </c>
      <c r="U32" s="12">
        <f t="shared" si="2"/>
        <v>0.1709706486122701</v>
      </c>
      <c r="V32" s="12">
        <f t="shared" si="3"/>
        <v>0.17090347089549981</v>
      </c>
      <c r="W32" s="12">
        <f t="shared" si="4"/>
        <v>0.17083457199939339</v>
      </c>
      <c r="X32" s="12">
        <f t="shared" si="5"/>
        <v>0.17077773100660862</v>
      </c>
      <c r="Y32" s="12">
        <f t="shared" si="6"/>
        <v>0.17071055116012493</v>
      </c>
      <c r="Z32" s="12">
        <f t="shared" si="7"/>
        <v>0.1706468151815578</v>
      </c>
      <c r="AA32" s="12">
        <f t="shared" si="8"/>
        <v>0.17058479970544721</v>
      </c>
      <c r="AB32" s="12">
        <f t="shared" si="9"/>
        <v>0.17052278591178069</v>
      </c>
      <c r="AC32" s="12">
        <f t="shared" si="10"/>
        <v>0.17046593686951569</v>
      </c>
      <c r="AD32" s="12">
        <f t="shared" si="11"/>
        <v>0.56282485791569425</v>
      </c>
      <c r="AE32" s="12">
        <f t="shared" si="12"/>
        <v>0.55802461568111439</v>
      </c>
      <c r="AF32" s="12">
        <f t="shared" si="13"/>
        <v>0.55325750852411715</v>
      </c>
      <c r="AG32" s="12">
        <f t="shared" si="14"/>
        <v>0.55333862562297453</v>
      </c>
      <c r="AH32" s="12">
        <f t="shared" si="15"/>
        <v>0.55665460814835876</v>
      </c>
      <c r="AI32" s="12">
        <f t="shared" si="16"/>
        <v>0.55756241099622306</v>
      </c>
    </row>
    <row r="33" spans="1:35">
      <c r="A33" s="12" t="s">
        <v>26</v>
      </c>
      <c r="B33" s="12">
        <v>99.3</v>
      </c>
      <c r="C33" s="12">
        <v>99.3</v>
      </c>
      <c r="D33" s="12">
        <v>99.3</v>
      </c>
      <c r="E33" s="12">
        <v>99.3</v>
      </c>
      <c r="F33" s="12">
        <v>99.3</v>
      </c>
      <c r="G33" s="12">
        <v>99.3</v>
      </c>
      <c r="H33" s="12">
        <v>99.3</v>
      </c>
      <c r="I33" s="12">
        <v>99.3</v>
      </c>
      <c r="J33" s="12">
        <v>99.3</v>
      </c>
      <c r="K33" s="12">
        <v>99.3</v>
      </c>
      <c r="L33" s="12">
        <v>99.3</v>
      </c>
      <c r="M33" s="12">
        <v>99.3</v>
      </c>
      <c r="N33" s="12">
        <v>99.3</v>
      </c>
      <c r="O33" s="12">
        <v>99.3</v>
      </c>
      <c r="P33" s="12">
        <v>99.3</v>
      </c>
      <c r="Q33" s="12">
        <v>99.3</v>
      </c>
      <c r="S33" s="12" t="s">
        <v>26</v>
      </c>
      <c r="T33" s="12">
        <f t="shared" si="1"/>
        <v>0.51469077523499107</v>
      </c>
      <c r="U33" s="12">
        <f t="shared" si="2"/>
        <v>0.17061904663206565</v>
      </c>
      <c r="V33" s="12">
        <f t="shared" si="3"/>
        <v>0.17055187278342593</v>
      </c>
      <c r="W33" s="12">
        <f t="shared" si="4"/>
        <v>0.17048297785497502</v>
      </c>
      <c r="X33" s="12">
        <f t="shared" si="5"/>
        <v>0.17042614013662058</v>
      </c>
      <c r="Y33" s="12">
        <f t="shared" si="6"/>
        <v>0.17035896417115209</v>
      </c>
      <c r="Z33" s="12">
        <f t="shared" si="7"/>
        <v>0.17029523187989948</v>
      </c>
      <c r="AA33" s="12">
        <f t="shared" si="8"/>
        <v>0.17023321999832738</v>
      </c>
      <c r="AB33" s="12">
        <f t="shared" si="9"/>
        <v>0.17017120979827152</v>
      </c>
      <c r="AC33" s="12">
        <f t="shared" si="10"/>
        <v>0.17011436405870273</v>
      </c>
      <c r="AD33" s="12">
        <f t="shared" si="11"/>
        <v>0.41415414073041357</v>
      </c>
      <c r="AE33" s="12">
        <f t="shared" si="12"/>
        <v>0.40363045323969693</v>
      </c>
      <c r="AF33" s="12">
        <f t="shared" si="13"/>
        <v>0.39322434490143693</v>
      </c>
      <c r="AG33" s="12">
        <f t="shared" si="14"/>
        <v>0.38709955354739967</v>
      </c>
      <c r="AH33" s="12">
        <f t="shared" si="15"/>
        <v>0.38347317450220036</v>
      </c>
      <c r="AI33" s="12">
        <f t="shared" si="16"/>
        <v>0.38149007068162427</v>
      </c>
    </row>
    <row r="34" spans="1:35">
      <c r="A34" s="12" t="s">
        <v>40</v>
      </c>
      <c r="B34" s="12">
        <v>99.9</v>
      </c>
      <c r="C34" s="12">
        <v>99.9</v>
      </c>
      <c r="D34" s="12">
        <v>99.9</v>
      </c>
      <c r="E34" s="12">
        <v>99.9</v>
      </c>
      <c r="F34" s="12">
        <v>99.9</v>
      </c>
      <c r="G34" s="12">
        <v>99.9</v>
      </c>
      <c r="H34" s="12">
        <v>99.9</v>
      </c>
      <c r="I34" s="12">
        <v>99.9</v>
      </c>
      <c r="J34" s="12">
        <v>99.9</v>
      </c>
      <c r="K34" s="12">
        <v>99.9</v>
      </c>
      <c r="L34" s="12">
        <v>99.9</v>
      </c>
      <c r="M34" s="12">
        <v>99.9</v>
      </c>
      <c r="N34" s="12">
        <v>99.9</v>
      </c>
      <c r="O34" s="12">
        <v>99.9</v>
      </c>
      <c r="P34" s="12">
        <v>99.9</v>
      </c>
      <c r="Q34" s="12">
        <v>99.9</v>
      </c>
      <c r="S34" s="12" t="s">
        <v>40</v>
      </c>
      <c r="T34" s="12">
        <f t="shared" si="1"/>
        <v>0.61579934660949975</v>
      </c>
      <c r="U34" s="12">
        <f t="shared" si="2"/>
        <v>0.1709706486122701</v>
      </c>
      <c r="V34" s="12">
        <f t="shared" si="3"/>
        <v>0.17090347089549981</v>
      </c>
      <c r="W34" s="12">
        <f t="shared" si="4"/>
        <v>0.17083457199939339</v>
      </c>
      <c r="X34" s="12">
        <f t="shared" si="5"/>
        <v>0.17077773100660862</v>
      </c>
      <c r="Y34" s="12">
        <f t="shared" si="6"/>
        <v>0.17071055116012493</v>
      </c>
      <c r="Z34" s="12">
        <f t="shared" si="7"/>
        <v>0.1706468151815578</v>
      </c>
      <c r="AA34" s="12">
        <f t="shared" si="8"/>
        <v>0.17058479970544721</v>
      </c>
      <c r="AB34" s="12">
        <f t="shared" si="9"/>
        <v>0.17052278591178069</v>
      </c>
      <c r="AC34" s="12">
        <f t="shared" si="10"/>
        <v>0.17046593686951569</v>
      </c>
      <c r="AD34" s="12">
        <f t="shared" si="11"/>
        <v>0.56282485791569425</v>
      </c>
      <c r="AE34" s="12">
        <f t="shared" si="12"/>
        <v>0.55802461568111439</v>
      </c>
      <c r="AF34" s="12">
        <f t="shared" si="13"/>
        <v>0.55325750852411715</v>
      </c>
      <c r="AG34" s="12">
        <f t="shared" si="14"/>
        <v>0.55333862562297453</v>
      </c>
      <c r="AH34" s="12">
        <f t="shared" si="15"/>
        <v>0.55665460814835876</v>
      </c>
      <c r="AI34" s="12">
        <f t="shared" si="16"/>
        <v>0.55756241099622306</v>
      </c>
    </row>
    <row r="35" spans="1:35">
      <c r="A35" s="12" t="s">
        <v>41</v>
      </c>
      <c r="B35" s="12">
        <v>88.1</v>
      </c>
      <c r="C35" s="12">
        <v>88.6</v>
      </c>
      <c r="D35" s="12">
        <v>89.1</v>
      </c>
      <c r="E35" s="12">
        <v>89.7</v>
      </c>
      <c r="F35" s="12">
        <v>90.1</v>
      </c>
      <c r="G35" s="12">
        <v>90.6</v>
      </c>
      <c r="H35" s="12">
        <v>91.1</v>
      </c>
      <c r="I35" s="12">
        <v>91.6</v>
      </c>
      <c r="J35" s="12">
        <v>92</v>
      </c>
      <c r="K35" s="12">
        <v>92.5</v>
      </c>
      <c r="L35" s="12">
        <v>92.9</v>
      </c>
      <c r="M35" s="12">
        <v>93.3</v>
      </c>
      <c r="N35" s="12">
        <v>93.7</v>
      </c>
      <c r="O35" s="12">
        <v>94.1</v>
      </c>
      <c r="P35" s="12">
        <v>94.5</v>
      </c>
      <c r="Q35" s="12">
        <v>94.9</v>
      </c>
      <c r="S35" s="12" t="s">
        <v>41</v>
      </c>
      <c r="T35" s="12">
        <f t="shared" si="1"/>
        <v>-1.3726692237558109</v>
      </c>
      <c r="U35" s="12">
        <f t="shared" si="2"/>
        <v>0.16434881131841975</v>
      </c>
      <c r="V35" s="12">
        <f t="shared" si="3"/>
        <v>0.16457470487816972</v>
      </c>
      <c r="W35" s="12">
        <f t="shared" si="4"/>
        <v>0.16485747154428113</v>
      </c>
      <c r="X35" s="12">
        <f t="shared" si="5"/>
        <v>0.16503508013013765</v>
      </c>
      <c r="Y35" s="12">
        <f t="shared" si="6"/>
        <v>0.16526095283104597</v>
      </c>
      <c r="Z35" s="12">
        <f t="shared" si="7"/>
        <v>0.16549026009056914</v>
      </c>
      <c r="AA35" s="12">
        <f t="shared" si="8"/>
        <v>0.16572128042362325</v>
      </c>
      <c r="AB35" s="12">
        <f t="shared" si="9"/>
        <v>0.16589370041724363</v>
      </c>
      <c r="AC35" s="12">
        <f t="shared" si="10"/>
        <v>0.16612987220282238</v>
      </c>
      <c r="AD35" s="12">
        <f t="shared" si="11"/>
        <v>-1.1716668425792227</v>
      </c>
      <c r="AE35" s="12">
        <f t="shared" si="12"/>
        <v>-1.1403111711744558</v>
      </c>
      <c r="AF35" s="12">
        <f t="shared" si="13"/>
        <v>-1.1004185155768889</v>
      </c>
      <c r="AG35" s="12">
        <f t="shared" si="14"/>
        <v>-1.0536390711075634</v>
      </c>
      <c r="AH35" s="12">
        <f t="shared" si="15"/>
        <v>-1.0019782946670457</v>
      </c>
      <c r="AI35" s="12">
        <f t="shared" si="16"/>
        <v>-0.90970709162541208</v>
      </c>
    </row>
    <row r="36" spans="1:35">
      <c r="A36" s="12" t="s">
        <v>42</v>
      </c>
      <c r="B36" s="12">
        <v>99.2</v>
      </c>
      <c r="C36" s="12">
        <v>99.2</v>
      </c>
      <c r="D36" s="12">
        <v>99.2</v>
      </c>
      <c r="E36" s="12">
        <v>99.2</v>
      </c>
      <c r="F36" s="12">
        <v>99.2</v>
      </c>
      <c r="G36" s="12">
        <v>99.2</v>
      </c>
      <c r="H36" s="12">
        <v>99.2</v>
      </c>
      <c r="I36" s="12">
        <v>99.2</v>
      </c>
      <c r="J36" s="12">
        <v>99.2</v>
      </c>
      <c r="K36" s="12">
        <v>99.2</v>
      </c>
      <c r="L36" s="12">
        <v>99.2</v>
      </c>
      <c r="M36" s="12">
        <v>99.2</v>
      </c>
      <c r="N36" s="12">
        <v>99.2</v>
      </c>
      <c r="O36" s="12">
        <v>99.2</v>
      </c>
      <c r="P36" s="12">
        <v>99.2</v>
      </c>
      <c r="Q36" s="12">
        <v>99.2</v>
      </c>
      <c r="S36" s="12" t="s">
        <v>42</v>
      </c>
      <c r="T36" s="12">
        <f t="shared" si="1"/>
        <v>0.49783934667257418</v>
      </c>
      <c r="U36" s="12">
        <f t="shared" si="2"/>
        <v>0.1705604463020316</v>
      </c>
      <c r="V36" s="12">
        <f t="shared" si="3"/>
        <v>0.17049327309808027</v>
      </c>
      <c r="W36" s="12">
        <f t="shared" si="4"/>
        <v>0.1704243788309053</v>
      </c>
      <c r="X36" s="12">
        <f t="shared" si="5"/>
        <v>0.17036754165828927</v>
      </c>
      <c r="Y36" s="12">
        <f t="shared" si="6"/>
        <v>0.17030036633965664</v>
      </c>
      <c r="Z36" s="12">
        <f t="shared" si="7"/>
        <v>0.17023663466295641</v>
      </c>
      <c r="AA36" s="12">
        <f t="shared" si="8"/>
        <v>0.17017462338047412</v>
      </c>
      <c r="AB36" s="12">
        <f t="shared" si="9"/>
        <v>0.17011261377935336</v>
      </c>
      <c r="AC36" s="12">
        <f t="shared" si="10"/>
        <v>0.17005576859023391</v>
      </c>
      <c r="AD36" s="12">
        <f t="shared" si="11"/>
        <v>0.38937568786620186</v>
      </c>
      <c r="AE36" s="12">
        <f t="shared" si="12"/>
        <v>0.3778980928327958</v>
      </c>
      <c r="AF36" s="12">
        <f t="shared" si="13"/>
        <v>0.36655215096432547</v>
      </c>
      <c r="AG36" s="12">
        <f t="shared" si="14"/>
        <v>0.35939304153480578</v>
      </c>
      <c r="AH36" s="12">
        <f t="shared" si="15"/>
        <v>0.35460960222784271</v>
      </c>
      <c r="AI36" s="12">
        <f t="shared" si="16"/>
        <v>0.35214468062919324</v>
      </c>
    </row>
    <row r="37" spans="1:35">
      <c r="A37" s="12" t="s">
        <v>48</v>
      </c>
      <c r="B37" s="12">
        <v>99.7</v>
      </c>
      <c r="C37" s="12">
        <v>99.8</v>
      </c>
      <c r="D37" s="12">
        <v>99.8</v>
      </c>
      <c r="E37" s="12">
        <v>99.8</v>
      </c>
      <c r="F37" s="12">
        <v>99.8</v>
      </c>
      <c r="G37" s="12">
        <v>99.8</v>
      </c>
      <c r="H37" s="12">
        <v>99.9</v>
      </c>
      <c r="I37" s="12">
        <v>99.9</v>
      </c>
      <c r="J37" s="12">
        <v>99.9</v>
      </c>
      <c r="K37" s="12">
        <v>99.9</v>
      </c>
      <c r="L37" s="12">
        <v>99.9</v>
      </c>
      <c r="M37" s="12">
        <v>100</v>
      </c>
      <c r="N37" s="12">
        <v>100</v>
      </c>
      <c r="O37" s="12">
        <v>100</v>
      </c>
      <c r="P37" s="12">
        <v>100</v>
      </c>
      <c r="Q37" s="12">
        <v>100</v>
      </c>
      <c r="S37" s="12" t="s">
        <v>48</v>
      </c>
      <c r="T37" s="12">
        <f t="shared" si="1"/>
        <v>0.58209648948466353</v>
      </c>
      <c r="U37" s="12">
        <f t="shared" si="2"/>
        <v>0.17091204828223602</v>
      </c>
      <c r="V37" s="12">
        <f t="shared" si="3"/>
        <v>0.17084487121015418</v>
      </c>
      <c r="W37" s="12">
        <f t="shared" si="4"/>
        <v>0.17077597297532365</v>
      </c>
      <c r="X37" s="12">
        <f t="shared" si="5"/>
        <v>0.17071913252827728</v>
      </c>
      <c r="Y37" s="12">
        <f t="shared" si="6"/>
        <v>0.17065195332862945</v>
      </c>
      <c r="Z37" s="12">
        <f t="shared" si="7"/>
        <v>0.1706468151815578</v>
      </c>
      <c r="AA37" s="12">
        <f t="shared" si="8"/>
        <v>0.17058479970544721</v>
      </c>
      <c r="AB37" s="12">
        <f t="shared" si="9"/>
        <v>0.17052278591178069</v>
      </c>
      <c r="AC37" s="12">
        <f t="shared" si="10"/>
        <v>0.17046593686951569</v>
      </c>
      <c r="AD37" s="12">
        <f t="shared" si="11"/>
        <v>0.56282485791569425</v>
      </c>
      <c r="AE37" s="12">
        <f t="shared" si="12"/>
        <v>0.58375697608801547</v>
      </c>
      <c r="AF37" s="12">
        <f t="shared" si="13"/>
        <v>0.57992970246122855</v>
      </c>
      <c r="AG37" s="12">
        <f t="shared" si="14"/>
        <v>0.58104513763556842</v>
      </c>
      <c r="AH37" s="12">
        <f t="shared" si="15"/>
        <v>0.58551818042271642</v>
      </c>
      <c r="AI37" s="12">
        <f t="shared" si="16"/>
        <v>0.58690780104865403</v>
      </c>
    </row>
    <row r="38" spans="1:35">
      <c r="B38" s="12">
        <f>AVERAGE(B3:B37)</f>
        <v>96.245714285714286</v>
      </c>
      <c r="C38" s="12">
        <f t="shared" ref="C38:Q38" si="17">AVERAGE(C3:C37)</f>
        <v>-191.85714285714286</v>
      </c>
      <c r="D38" s="12">
        <f t="shared" si="17"/>
        <v>-191.74571428571426</v>
      </c>
      <c r="E38" s="12">
        <f t="shared" si="17"/>
        <v>-191.63142857142859</v>
      </c>
      <c r="F38" s="12">
        <f t="shared" si="17"/>
        <v>-191.53714285714287</v>
      </c>
      <c r="G38" s="12">
        <f t="shared" si="17"/>
        <v>-191.42571428571424</v>
      </c>
      <c r="H38" s="12">
        <f t="shared" si="17"/>
        <v>-191.32</v>
      </c>
      <c r="I38" s="12">
        <f t="shared" si="17"/>
        <v>-191.21714285714287</v>
      </c>
      <c r="J38" s="12">
        <f t="shared" si="17"/>
        <v>-191.11428571428573</v>
      </c>
      <c r="K38" s="12">
        <f t="shared" si="17"/>
        <v>-191.02</v>
      </c>
      <c r="L38" s="12">
        <f t="shared" si="17"/>
        <v>97.628571428571448</v>
      </c>
      <c r="M38" s="12">
        <f t="shared" si="17"/>
        <v>97.73142857142858</v>
      </c>
      <c r="N38" s="12">
        <f t="shared" si="17"/>
        <v>97.825714285714284</v>
      </c>
      <c r="O38" s="12">
        <f t="shared" si="17"/>
        <v>97.902857142857158</v>
      </c>
      <c r="P38" s="12">
        <f t="shared" si="17"/>
        <v>97.971428571428575</v>
      </c>
      <c r="Q38" s="12">
        <f t="shared" si="17"/>
        <v>98</v>
      </c>
    </row>
    <row r="39" spans="1:35">
      <c r="B39" s="12">
        <f>STDEV(B3:B37)</f>
        <v>5.93421499130468</v>
      </c>
      <c r="C39" s="12">
        <f t="shared" ref="C39:Q39" si="18">STDEV(C3:C37)</f>
        <v>1706.4750308036455</v>
      </c>
      <c r="D39" s="12">
        <f t="shared" si="18"/>
        <v>1706.4938047047808</v>
      </c>
      <c r="E39" s="12">
        <f t="shared" si="18"/>
        <v>1706.5130620777613</v>
      </c>
      <c r="F39" s="12">
        <f t="shared" si="18"/>
        <v>1706.5289551473493</v>
      </c>
      <c r="G39" s="12">
        <f t="shared" si="18"/>
        <v>1706.547792774996</v>
      </c>
      <c r="H39" s="12">
        <f t="shared" si="18"/>
        <v>1706.5656906058264</v>
      </c>
      <c r="I39" s="12">
        <f t="shared" si="18"/>
        <v>1706.5831384731916</v>
      </c>
      <c r="J39" s="12">
        <f t="shared" si="18"/>
        <v>1706.6005821934018</v>
      </c>
      <c r="K39" s="12">
        <f t="shared" si="18"/>
        <v>1706.6166141021281</v>
      </c>
      <c r="L39" s="12">
        <f t="shared" si="18"/>
        <v>4.0357644824720875</v>
      </c>
      <c r="M39" s="12">
        <f t="shared" si="18"/>
        <v>3.886157290614336</v>
      </c>
      <c r="N39" s="12">
        <f t="shared" si="18"/>
        <v>3.7492228886674051</v>
      </c>
      <c r="O39" s="12">
        <f t="shared" si="18"/>
        <v>3.6092597998095117</v>
      </c>
      <c r="P39" s="12">
        <f t="shared" si="18"/>
        <v>3.4645746219304283</v>
      </c>
      <c r="Q39" s="12">
        <f t="shared" si="18"/>
        <v>3.4076902648533753</v>
      </c>
    </row>
  </sheetData>
  <mergeCells count="2">
    <mergeCell ref="B1:Q1"/>
    <mergeCell ref="T1:AI1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40"/>
  <sheetViews>
    <sheetView topLeftCell="A21" workbookViewId="0">
      <selection activeCell="C36" sqref="A1:XFD1048576"/>
    </sheetView>
  </sheetViews>
  <sheetFormatPr defaultColWidth="9.125" defaultRowHeight="13.8"/>
  <cols>
    <col min="1" max="1" width="24.375" style="52" customWidth="1"/>
    <col min="2" max="2" width="9.25" style="52" bestFit="1" customWidth="1"/>
    <col min="3" max="3" width="9.125" style="52"/>
    <col min="4" max="4" width="13.375" style="52" customWidth="1"/>
    <col min="5" max="5" width="10.875" style="52" bestFit="1" customWidth="1"/>
    <col min="6" max="6" width="9.125" style="3"/>
    <col min="7" max="7" width="18.375" style="3" customWidth="1"/>
    <col min="8" max="8" width="12.875" style="3" customWidth="1"/>
    <col min="9" max="9" width="9.125" style="3"/>
    <col min="10" max="10" width="20.75" style="3" customWidth="1"/>
    <col min="11" max="11" width="12.75" style="3" bestFit="1" customWidth="1"/>
    <col min="12" max="14" width="9.125" style="3"/>
    <col min="15" max="15" width="13.125" style="3" customWidth="1"/>
    <col min="16" max="16384" width="9.125" style="3"/>
  </cols>
  <sheetData>
    <row r="3" spans="1:15" ht="18.75" customHeight="1">
      <c r="A3" s="123" t="s">
        <v>162</v>
      </c>
      <c r="B3" s="123"/>
      <c r="D3" s="124" t="s">
        <v>150</v>
      </c>
      <c r="E3" s="124"/>
      <c r="G3" s="350" t="s">
        <v>241</v>
      </c>
      <c r="H3" s="350"/>
      <c r="J3" s="123" t="s">
        <v>163</v>
      </c>
      <c r="K3" s="123"/>
      <c r="N3" s="350" t="s">
        <v>1584</v>
      </c>
      <c r="O3" s="350"/>
    </row>
    <row r="4" spans="1:15" ht="16.5" customHeight="1">
      <c r="A4" s="56"/>
      <c r="B4" s="57"/>
      <c r="D4" s="399"/>
      <c r="E4" s="96" t="s">
        <v>28</v>
      </c>
    </row>
    <row r="5" spans="1:15">
      <c r="A5" s="56" t="s">
        <v>27</v>
      </c>
      <c r="B5" s="57">
        <v>12127.47858735</v>
      </c>
      <c r="D5" s="400" t="s">
        <v>27</v>
      </c>
      <c r="E5" s="401">
        <v>22340000</v>
      </c>
      <c r="G5" s="56" t="s">
        <v>27</v>
      </c>
      <c r="H5" s="58">
        <f t="shared" ref="H5:H38" si="0">B5/E5</f>
        <v>5.4285938170769922E-4</v>
      </c>
      <c r="J5" s="56" t="s">
        <v>27</v>
      </c>
      <c r="K5" s="3">
        <f>(H5-H$39)/H$40</f>
        <v>-0.28185704913041676</v>
      </c>
      <c r="N5" s="56" t="s">
        <v>27</v>
      </c>
      <c r="O5" s="58">
        <f>H5*1000</f>
        <v>0.54285938170769921</v>
      </c>
    </row>
    <row r="6" spans="1:15">
      <c r="A6" s="56" t="s">
        <v>20</v>
      </c>
      <c r="B6" s="57">
        <v>7163.0817857874999</v>
      </c>
      <c r="D6" s="400" t="s">
        <v>20</v>
      </c>
      <c r="E6" s="401">
        <v>8388534</v>
      </c>
      <c r="G6" s="56" t="s">
        <v>20</v>
      </c>
      <c r="H6" s="58">
        <f t="shared" si="0"/>
        <v>8.5391342346439797E-4</v>
      </c>
      <c r="J6" s="56" t="s">
        <v>20</v>
      </c>
      <c r="K6" s="3">
        <f t="shared" ref="K6:K38" si="1">(H6-H$39)/H$40</f>
        <v>0.44053029164894242</v>
      </c>
      <c r="N6" s="56" t="s">
        <v>20</v>
      </c>
      <c r="O6" s="58">
        <f t="shared" ref="O6:O39" si="2">H6*1000</f>
        <v>0.85391342346439791</v>
      </c>
    </row>
    <row r="7" spans="1:15">
      <c r="A7" s="56" t="s">
        <v>4</v>
      </c>
      <c r="B7" s="57">
        <v>11586.6560692249</v>
      </c>
      <c r="D7" s="400" t="s">
        <v>4</v>
      </c>
      <c r="E7" s="401">
        <v>11047740</v>
      </c>
      <c r="G7" s="56" t="s">
        <v>4</v>
      </c>
      <c r="H7" s="58">
        <f t="shared" si="0"/>
        <v>1.0487806618570768E-3</v>
      </c>
      <c r="J7" s="56" t="s">
        <v>4</v>
      </c>
      <c r="K7" s="3">
        <f t="shared" si="1"/>
        <v>0.89308710573982741</v>
      </c>
      <c r="N7" s="56" t="s">
        <v>4</v>
      </c>
      <c r="O7" s="58">
        <f t="shared" si="2"/>
        <v>1.0487806618570767</v>
      </c>
    </row>
    <row r="8" spans="1:15">
      <c r="A8" s="56" t="s">
        <v>29</v>
      </c>
      <c r="B8" s="57">
        <v>16470.491579599999</v>
      </c>
      <c r="D8" s="400" t="s">
        <v>29</v>
      </c>
      <c r="E8" s="401">
        <v>34483980</v>
      </c>
      <c r="G8" s="56" t="s">
        <v>29</v>
      </c>
      <c r="H8" s="58">
        <f t="shared" si="0"/>
        <v>4.7762733824807923E-4</v>
      </c>
      <c r="J8" s="56" t="s">
        <v>29</v>
      </c>
      <c r="K8" s="3">
        <f t="shared" si="1"/>
        <v>-0.43335098935465965</v>
      </c>
      <c r="N8" s="56" t="s">
        <v>29</v>
      </c>
      <c r="O8" s="58">
        <f t="shared" si="2"/>
        <v>0.47762733824807924</v>
      </c>
    </row>
    <row r="9" spans="1:15" ht="18.75" customHeight="1">
      <c r="A9" s="56" t="s">
        <v>6</v>
      </c>
      <c r="B9" s="57">
        <v>9901.7100694750006</v>
      </c>
      <c r="D9" s="400" t="s">
        <v>6</v>
      </c>
      <c r="E9" s="401">
        <v>10496670</v>
      </c>
      <c r="G9" s="56" t="s">
        <v>6</v>
      </c>
      <c r="H9" s="58">
        <f t="shared" si="0"/>
        <v>9.4331917355456544E-4</v>
      </c>
      <c r="J9" s="56" t="s">
        <v>6</v>
      </c>
      <c r="K9" s="3">
        <f t="shared" si="1"/>
        <v>0.64816489331902072</v>
      </c>
      <c r="N9" s="56" t="s">
        <v>6</v>
      </c>
      <c r="O9" s="58">
        <f t="shared" si="2"/>
        <v>0.9433191735545654</v>
      </c>
    </row>
    <row r="10" spans="1:15" ht="16.5" customHeight="1">
      <c r="A10" s="56" t="s">
        <v>7</v>
      </c>
      <c r="B10" s="57">
        <v>500.13684619374999</v>
      </c>
      <c r="D10" s="400" t="s">
        <v>7</v>
      </c>
      <c r="E10" s="401">
        <v>5570572</v>
      </c>
      <c r="G10" s="56" t="s">
        <v>7</v>
      </c>
      <c r="H10" s="58">
        <f t="shared" si="0"/>
        <v>8.9781955281028583E-5</v>
      </c>
      <c r="J10" s="56" t="s">
        <v>7</v>
      </c>
      <c r="K10" s="3">
        <f t="shared" si="1"/>
        <v>-1.3340774137817943</v>
      </c>
      <c r="N10" s="56" t="s">
        <v>7</v>
      </c>
      <c r="O10" s="58">
        <f t="shared" si="2"/>
        <v>8.9781955281028586E-2</v>
      </c>
    </row>
    <row r="11" spans="1:15">
      <c r="A11" s="56" t="s">
        <v>9</v>
      </c>
      <c r="B11" s="57">
        <v>383.20371888906197</v>
      </c>
      <c r="D11" s="400" t="s">
        <v>9</v>
      </c>
      <c r="E11" s="401">
        <v>1334947</v>
      </c>
      <c r="G11" s="56" t="s">
        <v>9</v>
      </c>
      <c r="H11" s="58">
        <f t="shared" si="0"/>
        <v>2.8705538039267627E-4</v>
      </c>
      <c r="J11" s="56" t="s">
        <v>9</v>
      </c>
      <c r="K11" s="3">
        <f t="shared" si="1"/>
        <v>-0.87593250697390768</v>
      </c>
      <c r="N11" s="56" t="s">
        <v>9</v>
      </c>
      <c r="O11" s="58">
        <f t="shared" si="2"/>
        <v>0.28705538039267625</v>
      </c>
    </row>
    <row r="12" spans="1:15">
      <c r="A12" s="56" t="s">
        <v>25</v>
      </c>
      <c r="B12" s="57">
        <v>1753.78542688125</v>
      </c>
      <c r="D12" s="400" t="s">
        <v>25</v>
      </c>
      <c r="E12" s="401">
        <v>5386000</v>
      </c>
      <c r="G12" s="56" t="s">
        <v>25</v>
      </c>
      <c r="H12" s="58">
        <f t="shared" si="0"/>
        <v>3.2561927717810065E-4</v>
      </c>
      <c r="J12" s="56" t="s">
        <v>25</v>
      </c>
      <c r="K12" s="3">
        <f t="shared" si="1"/>
        <v>-0.78637227913831331</v>
      </c>
      <c r="N12" s="56" t="s">
        <v>25</v>
      </c>
      <c r="O12" s="58">
        <f t="shared" si="2"/>
        <v>0.32561927717810063</v>
      </c>
    </row>
    <row r="13" spans="1:15">
      <c r="A13" s="56" t="s">
        <v>11</v>
      </c>
      <c r="B13" s="57">
        <v>62879.848911599998</v>
      </c>
      <c r="D13" s="400" t="s">
        <v>11</v>
      </c>
      <c r="E13" s="401">
        <v>63223160</v>
      </c>
      <c r="G13" s="56" t="s">
        <v>11</v>
      </c>
      <c r="H13" s="58">
        <f t="shared" si="0"/>
        <v>9.9456985243382323E-4</v>
      </c>
      <c r="J13" s="56" t="s">
        <v>11</v>
      </c>
      <c r="K13" s="3">
        <f t="shared" si="1"/>
        <v>0.76718871766682495</v>
      </c>
      <c r="N13" s="56" t="s">
        <v>11</v>
      </c>
      <c r="O13" s="58">
        <f t="shared" si="2"/>
        <v>0.99456985243382323</v>
      </c>
    </row>
    <row r="14" spans="1:15">
      <c r="A14" s="56" t="s">
        <v>8</v>
      </c>
      <c r="B14" s="57">
        <v>79813.777005099997</v>
      </c>
      <c r="D14" s="402" t="s">
        <v>8</v>
      </c>
      <c r="E14" s="401">
        <v>81039750</v>
      </c>
      <c r="G14" s="56" t="s">
        <v>8</v>
      </c>
      <c r="H14" s="58">
        <f t="shared" si="0"/>
        <v>9.8487195487523098E-4</v>
      </c>
      <c r="J14" s="56" t="s">
        <v>8</v>
      </c>
      <c r="K14" s="3">
        <f t="shared" si="1"/>
        <v>0.74466646272701686</v>
      </c>
      <c r="N14" s="56" t="s">
        <v>8</v>
      </c>
      <c r="O14" s="58">
        <f t="shared" si="2"/>
        <v>0.98487195487523094</v>
      </c>
    </row>
    <row r="15" spans="1:15">
      <c r="A15" s="56" t="s">
        <v>30</v>
      </c>
      <c r="B15" s="57">
        <v>2303.4669947562502</v>
      </c>
      <c r="D15" s="400" t="s">
        <v>30</v>
      </c>
      <c r="E15" s="401">
        <v>11124000</v>
      </c>
      <c r="G15" s="56" t="s">
        <v>30</v>
      </c>
      <c r="H15" s="58">
        <f t="shared" si="0"/>
        <v>2.0707182620965931E-4</v>
      </c>
      <c r="J15" s="56" t="s">
        <v>30</v>
      </c>
      <c r="K15" s="3">
        <f t="shared" si="1"/>
        <v>-1.0616851391726085</v>
      </c>
      <c r="N15" s="56" t="s">
        <v>30</v>
      </c>
      <c r="O15" s="58">
        <f t="shared" si="2"/>
        <v>0.2070718262096593</v>
      </c>
    </row>
    <row r="16" spans="1:15">
      <c r="A16" s="56" t="s">
        <v>17</v>
      </c>
      <c r="B16" s="57">
        <v>18265.141703224999</v>
      </c>
      <c r="D16" s="400" t="s">
        <v>17</v>
      </c>
      <c r="E16" s="401">
        <v>9958823</v>
      </c>
      <c r="G16" s="56" t="s">
        <v>17</v>
      </c>
      <c r="H16" s="58">
        <f t="shared" si="0"/>
        <v>1.8340663051472045E-3</v>
      </c>
      <c r="J16" s="56" t="s">
        <v>17</v>
      </c>
      <c r="K16" s="3">
        <f t="shared" si="1"/>
        <v>2.7168229569276443</v>
      </c>
      <c r="N16" s="56" t="s">
        <v>17</v>
      </c>
      <c r="O16" s="58">
        <f t="shared" si="2"/>
        <v>1.8340663051472044</v>
      </c>
    </row>
    <row r="17" spans="1:15">
      <c r="A17" s="56" t="s">
        <v>44</v>
      </c>
      <c r="B17" s="57">
        <v>18963.295790475</v>
      </c>
      <c r="D17" s="400" t="s">
        <v>44</v>
      </c>
      <c r="E17" s="401">
        <v>17248450</v>
      </c>
      <c r="G17" s="56" t="s">
        <v>44</v>
      </c>
      <c r="H17" s="58">
        <f t="shared" si="0"/>
        <v>1.09942028358925E-3</v>
      </c>
      <c r="J17" s="56" t="s">
        <v>44</v>
      </c>
      <c r="K17" s="3">
        <f t="shared" si="1"/>
        <v>1.0106918199386246</v>
      </c>
      <c r="N17" s="56" t="s">
        <v>44</v>
      </c>
      <c r="O17" s="58">
        <f t="shared" si="2"/>
        <v>1.0994202835892499</v>
      </c>
    </row>
    <row r="18" spans="1:15">
      <c r="A18" s="56" t="s">
        <v>31</v>
      </c>
      <c r="B18" s="57">
        <v>22.828392197167901</v>
      </c>
      <c r="D18" s="400" t="s">
        <v>31</v>
      </c>
      <c r="E18" s="401">
        <v>319013.5</v>
      </c>
      <c r="G18" s="56" t="s">
        <v>31</v>
      </c>
      <c r="H18" s="58">
        <f t="shared" si="0"/>
        <v>7.1559329611969091E-5</v>
      </c>
      <c r="J18" s="56" t="s">
        <v>31</v>
      </c>
      <c r="K18" s="3">
        <f t="shared" si="1"/>
        <v>-1.3763973721554137</v>
      </c>
      <c r="N18" s="56" t="s">
        <v>31</v>
      </c>
      <c r="O18" s="58">
        <f t="shared" si="2"/>
        <v>7.1559329611969091E-2</v>
      </c>
    </row>
    <row r="19" spans="1:15">
      <c r="A19" s="56" t="s">
        <v>32</v>
      </c>
      <c r="B19" s="57">
        <v>2017.0710997250001</v>
      </c>
      <c r="D19" s="400" t="s">
        <v>32</v>
      </c>
      <c r="E19" s="401">
        <v>4574900</v>
      </c>
      <c r="G19" s="56" t="s">
        <v>32</v>
      </c>
      <c r="H19" s="58">
        <f t="shared" si="0"/>
        <v>4.408994950108199E-4</v>
      </c>
      <c r="J19" s="56" t="s">
        <v>32</v>
      </c>
      <c r="K19" s="3">
        <f t="shared" si="1"/>
        <v>-0.51864719338044629</v>
      </c>
      <c r="N19" s="56" t="s">
        <v>32</v>
      </c>
      <c r="O19" s="58">
        <f t="shared" si="2"/>
        <v>0.44089949501081988</v>
      </c>
    </row>
    <row r="20" spans="1:15">
      <c r="A20" s="56" t="s">
        <v>45</v>
      </c>
      <c r="B20" s="57">
        <v>601.26565965859299</v>
      </c>
      <c r="D20" s="402" t="s">
        <v>45</v>
      </c>
      <c r="E20" s="401">
        <v>7765800</v>
      </c>
      <c r="G20" s="56" t="s">
        <v>45</v>
      </c>
      <c r="H20" s="58">
        <f t="shared" si="0"/>
        <v>7.7424819034560899E-5</v>
      </c>
      <c r="J20" s="56" t="s">
        <v>45</v>
      </c>
      <c r="K20" s="3">
        <f t="shared" si="1"/>
        <v>-1.3627754456167778</v>
      </c>
      <c r="N20" s="56" t="s">
        <v>45</v>
      </c>
      <c r="O20" s="58">
        <f t="shared" si="2"/>
        <v>7.7424819034560902E-2</v>
      </c>
    </row>
    <row r="21" spans="1:15">
      <c r="A21" s="56" t="s">
        <v>12</v>
      </c>
      <c r="B21" s="57">
        <v>30141.153558850001</v>
      </c>
      <c r="D21" s="400" t="s">
        <v>12</v>
      </c>
      <c r="E21" s="401">
        <v>60626440</v>
      </c>
      <c r="G21" s="56" t="s">
        <v>12</v>
      </c>
      <c r="H21" s="58">
        <f t="shared" si="0"/>
        <v>4.971618580746288E-4</v>
      </c>
      <c r="J21" s="56" t="s">
        <v>12</v>
      </c>
      <c r="K21" s="3">
        <f t="shared" si="1"/>
        <v>-0.38798430724627997</v>
      </c>
      <c r="N21" s="56" t="s">
        <v>12</v>
      </c>
      <c r="O21" s="58">
        <f t="shared" si="2"/>
        <v>0.49716185807462882</v>
      </c>
    </row>
    <row r="22" spans="1:15">
      <c r="A22" s="56" t="s">
        <v>33</v>
      </c>
      <c r="B22" s="57">
        <v>85293.325881099998</v>
      </c>
      <c r="D22" s="400" t="s">
        <v>33</v>
      </c>
      <c r="E22" s="401">
        <v>127799000</v>
      </c>
      <c r="G22" s="56" t="s">
        <v>33</v>
      </c>
      <c r="H22" s="58">
        <f t="shared" si="0"/>
        <v>6.674021383664974E-4</v>
      </c>
      <c r="J22" s="56" t="s">
        <v>33</v>
      </c>
      <c r="K22" s="3">
        <f t="shared" si="1"/>
        <v>7.3792208372681E-3</v>
      </c>
      <c r="N22" s="56" t="s">
        <v>33</v>
      </c>
      <c r="O22" s="58">
        <f t="shared" si="2"/>
        <v>0.66740213836649742</v>
      </c>
    </row>
    <row r="23" spans="1:15">
      <c r="A23" s="56" t="s">
        <v>108</v>
      </c>
      <c r="B23" s="57">
        <v>39885.517620099999</v>
      </c>
      <c r="D23" s="400" t="s">
        <v>34</v>
      </c>
      <c r="E23" s="401">
        <v>49779440</v>
      </c>
      <c r="G23" s="56" t="s">
        <v>108</v>
      </c>
      <c r="H23" s="58">
        <f t="shared" si="0"/>
        <v>8.0124480347910703E-4</v>
      </c>
      <c r="J23" s="56" t="s">
        <v>108</v>
      </c>
      <c r="K23" s="3">
        <f t="shared" si="1"/>
        <v>0.31821346168968806</v>
      </c>
      <c r="N23" s="56" t="s">
        <v>108</v>
      </c>
      <c r="O23" s="58">
        <f t="shared" si="2"/>
        <v>0.80124480347910698</v>
      </c>
    </row>
    <row r="24" spans="1:15">
      <c r="A24" s="56" t="s">
        <v>16</v>
      </c>
      <c r="B24" s="57">
        <v>310.05127279726503</v>
      </c>
      <c r="D24" s="400" t="s">
        <v>16</v>
      </c>
      <c r="E24" s="401">
        <v>518346</v>
      </c>
      <c r="G24" s="56" t="s">
        <v>16</v>
      </c>
      <c r="H24" s="58">
        <f t="shared" si="0"/>
        <v>5.9815504083616936E-4</v>
      </c>
      <c r="J24" s="56" t="s">
        <v>16</v>
      </c>
      <c r="K24" s="3">
        <f t="shared" si="1"/>
        <v>-0.15343922202594962</v>
      </c>
      <c r="N24" s="56" t="s">
        <v>16</v>
      </c>
      <c r="O24" s="58">
        <f t="shared" si="2"/>
        <v>0.59815504083616933</v>
      </c>
    </row>
    <row r="25" spans="1:15">
      <c r="A25" s="56" t="s">
        <v>35</v>
      </c>
      <c r="B25" s="57">
        <v>171086.24218910001</v>
      </c>
      <c r="D25" s="400" t="s">
        <v>35</v>
      </c>
      <c r="E25" s="401">
        <v>115682900</v>
      </c>
      <c r="G25" s="56" t="s">
        <v>35</v>
      </c>
      <c r="H25" s="58">
        <f t="shared" si="0"/>
        <v>1.4789242160172333E-3</v>
      </c>
      <c r="J25" s="56" t="s">
        <v>35</v>
      </c>
      <c r="K25" s="3">
        <f t="shared" si="1"/>
        <v>1.8920461820735333</v>
      </c>
      <c r="N25" s="56" t="s">
        <v>35</v>
      </c>
      <c r="O25" s="58">
        <f t="shared" si="2"/>
        <v>1.4789242160172333</v>
      </c>
    </row>
    <row r="26" spans="1:15">
      <c r="A26" s="56" t="s">
        <v>19</v>
      </c>
      <c r="B26" s="57">
        <v>6764.4536750999996</v>
      </c>
      <c r="D26" s="400" t="s">
        <v>19</v>
      </c>
      <c r="E26" s="401">
        <v>16693070</v>
      </c>
      <c r="G26" s="56" t="s">
        <v>19</v>
      </c>
      <c r="H26" s="58">
        <f t="shared" si="0"/>
        <v>4.0522526264491791E-4</v>
      </c>
      <c r="J26" s="56" t="s">
        <v>19</v>
      </c>
      <c r="K26" s="3">
        <f t="shared" si="1"/>
        <v>-0.60149650698398482</v>
      </c>
      <c r="N26" s="56" t="s">
        <v>19</v>
      </c>
      <c r="O26" s="58">
        <f t="shared" si="2"/>
        <v>0.40522526264491793</v>
      </c>
    </row>
    <row r="27" spans="1:15">
      <c r="A27" s="56" t="s">
        <v>36</v>
      </c>
      <c r="B27" s="57">
        <v>1930.8427013031201</v>
      </c>
      <c r="D27" s="400" t="s">
        <v>36</v>
      </c>
      <c r="E27" s="401">
        <v>4384000</v>
      </c>
      <c r="G27" s="56" t="s">
        <v>36</v>
      </c>
      <c r="H27" s="58">
        <f t="shared" si="0"/>
        <v>4.4042944828994525E-4</v>
      </c>
      <c r="J27" s="56" t="s">
        <v>36</v>
      </c>
      <c r="K27" s="3">
        <f t="shared" si="1"/>
        <v>-0.5197388229854405</v>
      </c>
      <c r="N27" s="56" t="s">
        <v>36</v>
      </c>
      <c r="O27" s="58">
        <f t="shared" si="2"/>
        <v>0.44042944828994524</v>
      </c>
    </row>
    <row r="28" spans="1:15">
      <c r="A28" s="56" t="s">
        <v>37</v>
      </c>
      <c r="B28" s="57">
        <v>1999.24404620937</v>
      </c>
      <c r="D28" s="400" t="s">
        <v>37</v>
      </c>
      <c r="E28" s="401">
        <v>4953000</v>
      </c>
      <c r="G28" s="56" t="s">
        <v>37</v>
      </c>
      <c r="H28" s="58">
        <f t="shared" si="0"/>
        <v>4.0364305394899455E-4</v>
      </c>
      <c r="J28" s="56" t="s">
        <v>37</v>
      </c>
      <c r="K28" s="3">
        <f t="shared" si="1"/>
        <v>-0.60517100523499956</v>
      </c>
      <c r="N28" s="56" t="s">
        <v>37</v>
      </c>
      <c r="O28" s="58">
        <f t="shared" si="2"/>
        <v>0.40364305394899452</v>
      </c>
    </row>
    <row r="29" spans="1:15">
      <c r="A29" s="56" t="s">
        <v>21</v>
      </c>
      <c r="B29" s="57">
        <v>24052.778485850002</v>
      </c>
      <c r="D29" s="400" t="s">
        <v>21</v>
      </c>
      <c r="E29" s="401">
        <v>38525670</v>
      </c>
      <c r="G29" s="56" t="s">
        <v>21</v>
      </c>
      <c r="H29" s="58">
        <f t="shared" si="0"/>
        <v>6.2433121827212877E-4</v>
      </c>
      <c r="J29" s="56" t="s">
        <v>21</v>
      </c>
      <c r="K29" s="3">
        <f t="shared" si="1"/>
        <v>-9.264805177482667E-2</v>
      </c>
      <c r="N29" s="56" t="s">
        <v>21</v>
      </c>
      <c r="O29" s="58">
        <f t="shared" si="2"/>
        <v>0.62433121827212879</v>
      </c>
    </row>
    <row r="30" spans="1:15">
      <c r="A30" s="56" t="s">
        <v>38</v>
      </c>
      <c r="B30" s="57">
        <v>2080.4792614124999</v>
      </c>
      <c r="D30" s="400" t="s">
        <v>38</v>
      </c>
      <c r="E30" s="401">
        <v>10557560</v>
      </c>
      <c r="G30" s="56" t="s">
        <v>38</v>
      </c>
      <c r="H30" s="58">
        <f t="shared" si="0"/>
        <v>1.9706061451817464E-4</v>
      </c>
      <c r="J30" s="56" t="s">
        <v>38</v>
      </c>
      <c r="K30" s="3">
        <f t="shared" si="1"/>
        <v>-1.0849350302556751</v>
      </c>
      <c r="N30" s="56" t="s">
        <v>38</v>
      </c>
      <c r="O30" s="58">
        <f t="shared" si="2"/>
        <v>0.19706061451817464</v>
      </c>
    </row>
    <row r="31" spans="1:15" ht="24" customHeight="1">
      <c r="A31" s="56" t="s">
        <v>39</v>
      </c>
      <c r="B31" s="57">
        <v>8529.3778359125008</v>
      </c>
      <c r="D31" s="400" t="s">
        <v>39</v>
      </c>
      <c r="E31" s="401">
        <v>5398384</v>
      </c>
      <c r="G31" s="56" t="s">
        <v>39</v>
      </c>
      <c r="H31" s="58">
        <f t="shared" si="0"/>
        <v>1.5799872398689129E-3</v>
      </c>
      <c r="J31" s="56" t="s">
        <v>39</v>
      </c>
      <c r="K31" s="3">
        <f t="shared" si="1"/>
        <v>2.1267534652164422</v>
      </c>
      <c r="N31" s="56" t="s">
        <v>39</v>
      </c>
      <c r="O31" s="58">
        <f t="shared" si="2"/>
        <v>1.5799872398689128</v>
      </c>
    </row>
    <row r="32" spans="1:15">
      <c r="A32" s="56" t="s">
        <v>23</v>
      </c>
      <c r="B32" s="57">
        <v>2146.9609944437402</v>
      </c>
      <c r="D32" s="400" t="s">
        <v>23</v>
      </c>
      <c r="E32" s="401">
        <v>2052496</v>
      </c>
      <c r="G32" s="56" t="s">
        <v>23</v>
      </c>
      <c r="H32" s="58">
        <f t="shared" si="0"/>
        <v>1.0460244475232791E-3</v>
      </c>
      <c r="J32" s="56" t="s">
        <v>23</v>
      </c>
      <c r="K32" s="3">
        <f t="shared" si="1"/>
        <v>0.886686114028016</v>
      </c>
      <c r="N32" s="56" t="s">
        <v>23</v>
      </c>
      <c r="O32" s="58">
        <f t="shared" si="2"/>
        <v>1.0460244475232792</v>
      </c>
    </row>
    <row r="33" spans="1:15">
      <c r="A33" s="56" t="s">
        <v>10</v>
      </c>
      <c r="B33" s="57">
        <v>23426.397313099998</v>
      </c>
      <c r="D33" s="400" t="s">
        <v>10</v>
      </c>
      <c r="E33" s="401">
        <v>46736260</v>
      </c>
      <c r="G33" s="56" t="s">
        <v>10</v>
      </c>
      <c r="H33" s="58">
        <f t="shared" si="0"/>
        <v>5.0124672605595733E-4</v>
      </c>
      <c r="J33" s="56" t="s">
        <v>10</v>
      </c>
      <c r="K33" s="3">
        <f t="shared" si="1"/>
        <v>-0.37849766980604133</v>
      </c>
      <c r="N33" s="56" t="s">
        <v>10</v>
      </c>
      <c r="O33" s="58">
        <f t="shared" si="2"/>
        <v>0.50124672605595733</v>
      </c>
    </row>
    <row r="34" spans="1:15">
      <c r="A34" s="56" t="s">
        <v>26</v>
      </c>
      <c r="B34" s="57">
        <v>3227.63936750625</v>
      </c>
      <c r="D34" s="400" t="s">
        <v>26</v>
      </c>
      <c r="E34" s="401">
        <v>9449212</v>
      </c>
      <c r="G34" s="56" t="s">
        <v>26</v>
      </c>
      <c r="H34" s="58">
        <f t="shared" si="0"/>
        <v>3.4157762229339864E-4</v>
      </c>
      <c r="J34" s="56" t="s">
        <v>26</v>
      </c>
      <c r="K34" s="3">
        <f t="shared" si="1"/>
        <v>-0.74931085268658282</v>
      </c>
      <c r="N34" s="56" t="s">
        <v>26</v>
      </c>
      <c r="O34" s="58">
        <f t="shared" si="2"/>
        <v>0.34157762229339866</v>
      </c>
    </row>
    <row r="35" spans="1:15">
      <c r="A35" s="56" t="s">
        <v>40</v>
      </c>
      <c r="B35" s="57">
        <v>8517.7386063499998</v>
      </c>
      <c r="D35" s="400" t="s">
        <v>40</v>
      </c>
      <c r="E35" s="401">
        <v>7912398</v>
      </c>
      <c r="G35" s="56" t="s">
        <v>40</v>
      </c>
      <c r="H35" s="58">
        <f t="shared" si="0"/>
        <v>1.0765053282645791E-3</v>
      </c>
      <c r="J35" s="56" t="s">
        <v>40</v>
      </c>
      <c r="K35" s="3">
        <f t="shared" si="1"/>
        <v>0.95747446404901781</v>
      </c>
      <c r="N35" s="56" t="s">
        <v>40</v>
      </c>
      <c r="O35" s="58">
        <f t="shared" si="2"/>
        <v>1.0765053282645791</v>
      </c>
    </row>
    <row r="36" spans="1:15">
      <c r="A36" s="56" t="s">
        <v>41</v>
      </c>
      <c r="B36" s="57">
        <v>53021.063228350002</v>
      </c>
      <c r="D36" s="400" t="s">
        <v>41</v>
      </c>
      <c r="E36" s="401">
        <v>74223630</v>
      </c>
      <c r="G36" s="56" t="s">
        <v>41</v>
      </c>
      <c r="H36" s="58">
        <f t="shared" si="0"/>
        <v>7.1434209332459217E-4</v>
      </c>
      <c r="J36" s="56" t="s">
        <v>41</v>
      </c>
      <c r="K36" s="3">
        <f t="shared" si="1"/>
        <v>0.11639188322538102</v>
      </c>
      <c r="N36" s="56" t="s">
        <v>41</v>
      </c>
      <c r="O36" s="58">
        <f t="shared" si="2"/>
        <v>0.7143420933245922</v>
      </c>
    </row>
    <row r="37" spans="1:15" ht="33" customHeight="1">
      <c r="A37" s="56" t="s">
        <v>42</v>
      </c>
      <c r="B37" s="57">
        <v>24670.012336600001</v>
      </c>
      <c r="D37" s="400" t="s">
        <v>42</v>
      </c>
      <c r="E37" s="401">
        <v>62435200</v>
      </c>
      <c r="G37" s="56" t="s">
        <v>42</v>
      </c>
      <c r="H37" s="58">
        <f t="shared" si="0"/>
        <v>3.9512986803277639E-4</v>
      </c>
      <c r="J37" s="56" t="s">
        <v>42</v>
      </c>
      <c r="K37" s="3">
        <f t="shared" si="1"/>
        <v>-0.62494190324630849</v>
      </c>
      <c r="N37" s="56" t="s">
        <v>42</v>
      </c>
      <c r="O37" s="58">
        <f t="shared" si="2"/>
        <v>0.39512986803277639</v>
      </c>
    </row>
    <row r="38" spans="1:15">
      <c r="A38" s="56" t="s">
        <v>43</v>
      </c>
      <c r="B38" s="57">
        <v>167210.14325309999</v>
      </c>
      <c r="D38" s="400" t="s">
        <v>43</v>
      </c>
      <c r="E38" s="401">
        <v>311721600</v>
      </c>
      <c r="G38" s="56" t="s">
        <v>43</v>
      </c>
      <c r="H38" s="58">
        <f t="shared" si="0"/>
        <v>5.3640858783318192E-4</v>
      </c>
      <c r="J38" s="56" t="s">
        <v>43</v>
      </c>
      <c r="K38" s="3">
        <f t="shared" si="1"/>
        <v>-0.29683827813683261</v>
      </c>
      <c r="N38" s="56" t="s">
        <v>43</v>
      </c>
      <c r="O38" s="58">
        <f t="shared" si="2"/>
        <v>0.5364085878331819</v>
      </c>
    </row>
    <row r="39" spans="1:15">
      <c r="H39" s="398">
        <f>AVERAGE(H5:H38)</f>
        <v>6.6422470662472416E-4</v>
      </c>
      <c r="N39" s="56" t="s">
        <v>1585</v>
      </c>
      <c r="O39" s="58">
        <f t="shared" si="2"/>
        <v>0.66422470662472421</v>
      </c>
    </row>
    <row r="40" spans="1:15">
      <c r="H40" s="58">
        <f>STDEV(H5:H38)</f>
        <v>4.3059176732127268E-4</v>
      </c>
      <c r="K40" s="3">
        <f>(K9+K16+K29)/3</f>
        <v>1.0907799328239463</v>
      </c>
    </row>
  </sheetData>
  <mergeCells count="5">
    <mergeCell ref="G3:H3"/>
    <mergeCell ref="J3:K3"/>
    <mergeCell ref="A3:B3"/>
    <mergeCell ref="D3:E3"/>
    <mergeCell ref="N3:O3"/>
  </mergeCells>
  <hyperlinks>
    <hyperlink ref="D20" r:id="rId1" tooltip="Click once to display linked information. Click and hold to select this cell." display="http://localhost/OECDStat_Metadata/ShowMetadata.ashx?Dataset=PAT_DEV&amp;Coords=[COU].[ISR]&amp;ShowOnWeb=true&amp;Lang=en"/>
    <hyperlink ref="D24" r:id="rId2" tooltip="Click once to display linked information. Click and hold to select this cell." display="http://localhost/OECDStat_Metadata/ShowMetadata.ashx?Dataset=PAT_DEV&amp;Coords=[COU].[LVA]&amp;ShowOnWeb=true&amp;Lang=en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"/>
  <sheetViews>
    <sheetView topLeftCell="A4" workbookViewId="0">
      <selection activeCell="Q29" sqref="Q29"/>
    </sheetView>
  </sheetViews>
  <sheetFormatPr defaultRowHeight="13.8"/>
  <cols>
    <col min="1" max="1" width="10.125" style="12" bestFit="1" customWidth="1"/>
    <col min="2" max="11" width="7.25" style="403" customWidth="1"/>
    <col min="12" max="12" width="7" style="12" bestFit="1" customWidth="1"/>
    <col min="13" max="19" width="6.625" style="12" bestFit="1" customWidth="1"/>
    <col min="20" max="20" width="7" style="12" bestFit="1" customWidth="1"/>
    <col min="21" max="21" width="6.625" style="12" bestFit="1" customWidth="1"/>
    <col min="22" max="22" width="6.75" style="12" bestFit="1" customWidth="1"/>
    <col min="23" max="23" width="7" style="12" bestFit="1" customWidth="1"/>
    <col min="24" max="24" width="6.625" style="12" bestFit="1" customWidth="1"/>
    <col min="25" max="25" width="11.75" style="12" bestFit="1" customWidth="1"/>
    <col min="26" max="27" width="9" style="12"/>
    <col min="28" max="29" width="9.125" style="12" bestFit="1" customWidth="1"/>
    <col min="30" max="30" width="17" style="12" bestFit="1" customWidth="1"/>
    <col min="31" max="31" width="9.125" style="12" bestFit="1" customWidth="1"/>
    <col min="32" max="16384" width="9" style="12"/>
  </cols>
  <sheetData>
    <row r="1" spans="1:31">
      <c r="A1" s="11" t="s">
        <v>1589</v>
      </c>
      <c r="B1" s="404"/>
      <c r="AB1" s="12" t="s">
        <v>1597</v>
      </c>
    </row>
    <row r="2" spans="1:31">
      <c r="A2" s="12" t="s">
        <v>47</v>
      </c>
      <c r="B2" s="403">
        <v>1990</v>
      </c>
      <c r="C2" s="403">
        <v>1991</v>
      </c>
      <c r="D2" s="403">
        <v>1992</v>
      </c>
      <c r="E2" s="403">
        <v>1993</v>
      </c>
      <c r="F2" s="403">
        <v>1994</v>
      </c>
      <c r="G2" s="403">
        <v>1995</v>
      </c>
      <c r="H2" s="403">
        <v>1996</v>
      </c>
      <c r="I2" s="403">
        <v>1997</v>
      </c>
      <c r="J2" s="403">
        <v>1998</v>
      </c>
      <c r="K2" s="403">
        <v>1999</v>
      </c>
      <c r="L2" s="12">
        <v>2000</v>
      </c>
      <c r="M2" s="12">
        <v>2001</v>
      </c>
      <c r="N2" s="12">
        <v>2002</v>
      </c>
      <c r="O2" s="12">
        <v>2003</v>
      </c>
      <c r="P2" s="12">
        <v>2004</v>
      </c>
      <c r="Q2" s="12">
        <v>2005</v>
      </c>
      <c r="R2" s="12">
        <v>2006</v>
      </c>
      <c r="S2" s="12">
        <v>2007</v>
      </c>
      <c r="T2" s="12">
        <v>2008</v>
      </c>
      <c r="U2" s="12">
        <v>2009</v>
      </c>
      <c r="V2" s="12">
        <v>2010</v>
      </c>
      <c r="W2" s="12">
        <v>2011</v>
      </c>
      <c r="X2" s="12">
        <v>2012</v>
      </c>
      <c r="Y2" s="12" t="s">
        <v>1590</v>
      </c>
      <c r="AB2" s="12" t="s">
        <v>1591</v>
      </c>
      <c r="AC2" s="12" t="s">
        <v>1592</v>
      </c>
      <c r="AD2" s="12" t="s">
        <v>1593</v>
      </c>
    </row>
    <row r="3" spans="1:31">
      <c r="A3" s="12" t="s">
        <v>20</v>
      </c>
      <c r="B3" s="403" t="s">
        <v>1587</v>
      </c>
      <c r="C3" s="403" t="s">
        <v>1587</v>
      </c>
      <c r="D3" s="403" t="s">
        <v>1587</v>
      </c>
      <c r="E3" s="403" t="s">
        <v>1587</v>
      </c>
      <c r="F3" s="403" t="s">
        <v>1587</v>
      </c>
      <c r="G3" s="403" t="s">
        <v>1587</v>
      </c>
      <c r="H3" s="403" t="s">
        <v>1587</v>
      </c>
      <c r="I3" s="403" t="s">
        <v>1587</v>
      </c>
      <c r="J3" s="403" t="s">
        <v>1587</v>
      </c>
      <c r="K3" s="403" t="s">
        <v>1587</v>
      </c>
      <c r="L3" s="12" t="s">
        <v>1587</v>
      </c>
      <c r="M3" s="12" t="s">
        <v>1587</v>
      </c>
      <c r="N3" s="12" t="s">
        <v>1587</v>
      </c>
      <c r="O3" s="12" t="s">
        <v>1587</v>
      </c>
      <c r="P3" s="12" t="s">
        <v>1587</v>
      </c>
      <c r="Q3" s="12">
        <v>749</v>
      </c>
      <c r="R3" s="12">
        <v>759</v>
      </c>
      <c r="S3" s="12">
        <v>489</v>
      </c>
      <c r="T3" s="12" t="s">
        <v>1587</v>
      </c>
      <c r="U3" s="12">
        <v>22</v>
      </c>
      <c r="V3" s="12">
        <v>37</v>
      </c>
      <c r="W3" s="12">
        <v>78</v>
      </c>
      <c r="X3" s="12">
        <v>69</v>
      </c>
      <c r="Y3" s="405">
        <f>AVERAGE(L3:X3)</f>
        <v>314.71428571428572</v>
      </c>
      <c r="AA3" s="306" t="s">
        <v>20</v>
      </c>
      <c r="AB3" s="307">
        <v>39503</v>
      </c>
      <c r="AC3" s="12">
        <f>AB3*100</f>
        <v>3950300</v>
      </c>
      <c r="AD3" s="406">
        <f>Y3/AC3</f>
        <v>7.9668451943975323E-5</v>
      </c>
      <c r="AE3" s="12">
        <f>(AD3-AD$24)/AD$25</f>
        <v>-0.41865148934928387</v>
      </c>
    </row>
    <row r="4" spans="1:31">
      <c r="A4" s="12" t="s">
        <v>5</v>
      </c>
      <c r="B4" s="403" t="s">
        <v>1587</v>
      </c>
      <c r="C4" s="403">
        <v>511</v>
      </c>
      <c r="D4" s="403">
        <v>5243</v>
      </c>
      <c r="E4" s="403">
        <v>18164</v>
      </c>
      <c r="F4" s="403">
        <v>18100</v>
      </c>
      <c r="G4" s="403">
        <v>550</v>
      </c>
      <c r="H4" s="403">
        <v>906</v>
      </c>
      <c r="I4" s="403">
        <v>595</v>
      </c>
      <c r="J4" s="403">
        <v>6967</v>
      </c>
      <c r="K4" s="403">
        <v>8291</v>
      </c>
      <c r="L4" s="12">
        <v>57406</v>
      </c>
      <c r="M4" s="12">
        <v>20152</v>
      </c>
      <c r="N4" s="12">
        <v>6513</v>
      </c>
      <c r="O4" s="12">
        <v>5000</v>
      </c>
      <c r="P4" s="12">
        <v>1137</v>
      </c>
      <c r="Q4" s="12">
        <v>1456</v>
      </c>
      <c r="R4" s="12">
        <v>3540</v>
      </c>
      <c r="S4" s="12">
        <v>42999</v>
      </c>
      <c r="T4" s="12">
        <v>5289</v>
      </c>
      <c r="U4" s="12">
        <v>2271</v>
      </c>
      <c r="V4" s="12">
        <v>6526</v>
      </c>
      <c r="W4" s="12">
        <v>6883</v>
      </c>
      <c r="X4" s="12">
        <v>12730</v>
      </c>
      <c r="Y4" s="405">
        <f t="shared" ref="Y4:Y22" si="0">AVERAGE(L4:X4)</f>
        <v>13223.23076923077</v>
      </c>
      <c r="AA4" s="306" t="s">
        <v>5</v>
      </c>
      <c r="AB4" s="307">
        <v>41861</v>
      </c>
      <c r="AC4" s="12">
        <f t="shared" ref="AC4:AC23" si="1">AB4*100</f>
        <v>4186100</v>
      </c>
      <c r="AD4" s="406">
        <f t="shared" ref="AD4:AD18" si="2">Y4/AC4</f>
        <v>3.1588425429948568E-3</v>
      </c>
      <c r="AE4" s="12">
        <f t="shared" ref="AE4:AE23" si="3">(AD4-AD$24)/AD$25</f>
        <v>-2.8903550095853828E-2</v>
      </c>
    </row>
    <row r="5" spans="1:31">
      <c r="A5" s="12" t="s">
        <v>46</v>
      </c>
      <c r="B5" s="403" t="s">
        <v>1587</v>
      </c>
      <c r="C5" s="403" t="s">
        <v>1587</v>
      </c>
      <c r="D5" s="403" t="s">
        <v>1587</v>
      </c>
      <c r="E5" s="403" t="s">
        <v>1587</v>
      </c>
      <c r="F5" s="403" t="s">
        <v>1587</v>
      </c>
      <c r="G5" s="403" t="s">
        <v>1587</v>
      </c>
      <c r="H5" s="403" t="s">
        <v>1587</v>
      </c>
      <c r="I5" s="403" t="s">
        <v>1587</v>
      </c>
      <c r="J5" s="403" t="s">
        <v>1587</v>
      </c>
      <c r="K5" s="403" t="s">
        <v>1587</v>
      </c>
      <c r="L5" s="12">
        <v>129883</v>
      </c>
      <c r="M5" s="12">
        <v>27251</v>
      </c>
      <c r="N5" s="12">
        <v>74945</v>
      </c>
      <c r="O5" s="12">
        <v>77359</v>
      </c>
      <c r="P5" s="12">
        <v>8988</v>
      </c>
      <c r="Q5" s="12">
        <v>21407</v>
      </c>
      <c r="R5" s="12">
        <v>18782</v>
      </c>
      <c r="S5" s="12">
        <v>63719</v>
      </c>
      <c r="T5" s="12">
        <v>23698</v>
      </c>
      <c r="U5" s="12">
        <v>15657</v>
      </c>
      <c r="V5" s="12">
        <v>6083</v>
      </c>
      <c r="W5" s="12">
        <v>49958</v>
      </c>
      <c r="X5" s="12">
        <v>80252</v>
      </c>
      <c r="Y5" s="405">
        <f t="shared" si="0"/>
        <v>45998.615384615383</v>
      </c>
      <c r="AA5" s="306" t="s">
        <v>46</v>
      </c>
      <c r="AB5" s="307"/>
      <c r="AC5" s="12">
        <f t="shared" si="1"/>
        <v>0</v>
      </c>
      <c r="AD5" s="406" t="s">
        <v>89</v>
      </c>
      <c r="AE5" s="12" t="s">
        <v>89</v>
      </c>
    </row>
    <row r="6" spans="1:31">
      <c r="A6" s="12" t="s">
        <v>13</v>
      </c>
      <c r="B6" s="403" t="s">
        <v>1587</v>
      </c>
      <c r="C6" s="403" t="s">
        <v>1587</v>
      </c>
      <c r="D6" s="403" t="s">
        <v>1587</v>
      </c>
      <c r="E6" s="403" t="s">
        <v>1587</v>
      </c>
      <c r="F6" s="403" t="s">
        <v>1587</v>
      </c>
      <c r="G6" s="403" t="s">
        <v>1587</v>
      </c>
      <c r="H6" s="403" t="s">
        <v>1587</v>
      </c>
      <c r="I6" s="403" t="s">
        <v>1587</v>
      </c>
      <c r="J6" s="403" t="s">
        <v>1587</v>
      </c>
      <c r="K6" s="403" t="s">
        <v>1587</v>
      </c>
      <c r="L6" s="12">
        <v>8034</v>
      </c>
      <c r="M6" s="12">
        <v>4830</v>
      </c>
      <c r="N6" s="12">
        <v>2196</v>
      </c>
      <c r="O6" s="12">
        <v>2349</v>
      </c>
      <c r="P6" s="12">
        <v>1218</v>
      </c>
      <c r="Q6" s="12">
        <v>1838</v>
      </c>
      <c r="R6" s="12">
        <v>1160</v>
      </c>
      <c r="S6" s="12">
        <v>4483</v>
      </c>
      <c r="T6" s="12">
        <v>2392</v>
      </c>
      <c r="U6" s="12">
        <v>885</v>
      </c>
      <c r="V6" s="12">
        <v>2000</v>
      </c>
      <c r="W6" s="12">
        <v>1599</v>
      </c>
      <c r="X6" s="12">
        <v>2531</v>
      </c>
      <c r="Y6" s="405">
        <f t="shared" si="0"/>
        <v>2731.9230769230771</v>
      </c>
      <c r="AA6" s="306" t="s">
        <v>13</v>
      </c>
      <c r="AB6" s="307">
        <v>1796</v>
      </c>
      <c r="AC6" s="12">
        <f t="shared" si="1"/>
        <v>179600</v>
      </c>
      <c r="AD6" s="406">
        <f t="shared" si="2"/>
        <v>1.5211152989549427E-2</v>
      </c>
      <c r="AE6" s="12">
        <f t="shared" si="3"/>
        <v>1.4966234324282435</v>
      </c>
    </row>
    <row r="7" spans="1:31">
      <c r="A7" s="12" t="s">
        <v>1477</v>
      </c>
      <c r="B7" s="403" t="s">
        <v>1587</v>
      </c>
      <c r="C7" s="403" t="s">
        <v>1587</v>
      </c>
      <c r="D7" s="403" t="s">
        <v>1587</v>
      </c>
      <c r="E7" s="403" t="s">
        <v>1587</v>
      </c>
      <c r="F7" s="403" t="s">
        <v>1587</v>
      </c>
      <c r="G7" s="403">
        <v>403</v>
      </c>
      <c r="H7" s="403">
        <v>2043</v>
      </c>
      <c r="I7" s="403">
        <v>359</v>
      </c>
      <c r="J7" s="403">
        <v>1132</v>
      </c>
      <c r="K7" s="403">
        <v>336</v>
      </c>
      <c r="L7" s="12">
        <v>375</v>
      </c>
      <c r="M7" s="12">
        <v>87</v>
      </c>
      <c r="N7" s="12">
        <v>178</v>
      </c>
      <c r="O7" s="12">
        <v>1236</v>
      </c>
      <c r="P7" s="12">
        <v>335</v>
      </c>
      <c r="Q7" s="12">
        <v>227</v>
      </c>
      <c r="R7" s="12">
        <v>53</v>
      </c>
      <c r="S7" s="12" t="s">
        <v>1587</v>
      </c>
      <c r="T7" s="12" t="s">
        <v>1587</v>
      </c>
      <c r="U7" s="12" t="s">
        <v>1587</v>
      </c>
      <c r="V7" s="12" t="s">
        <v>1587</v>
      </c>
      <c r="W7" s="12" t="s">
        <v>1587</v>
      </c>
      <c r="X7" s="12" t="s">
        <v>1587</v>
      </c>
      <c r="Y7" s="405">
        <f t="shared" si="0"/>
        <v>355.85714285714283</v>
      </c>
      <c r="AA7" s="306" t="s">
        <v>6</v>
      </c>
      <c r="AB7" s="307">
        <v>29545</v>
      </c>
      <c r="AC7" s="12">
        <f t="shared" si="1"/>
        <v>2954500</v>
      </c>
      <c r="AD7" s="406">
        <f t="shared" si="2"/>
        <v>1.2044580905640305E-4</v>
      </c>
      <c r="AE7" s="12">
        <f t="shared" si="3"/>
        <v>-0.41349007579070662</v>
      </c>
    </row>
    <row r="8" spans="1:31">
      <c r="A8" s="12" t="s">
        <v>9</v>
      </c>
      <c r="B8" s="403" t="s">
        <v>1587</v>
      </c>
      <c r="C8" s="403" t="s">
        <v>1587</v>
      </c>
      <c r="D8" s="403" t="s">
        <v>1587</v>
      </c>
      <c r="E8" s="403" t="s">
        <v>1587</v>
      </c>
      <c r="F8" s="403" t="s">
        <v>1587</v>
      </c>
      <c r="G8" s="403" t="s">
        <v>1587</v>
      </c>
      <c r="H8" s="403" t="s">
        <v>1587</v>
      </c>
      <c r="I8" s="403" t="s">
        <v>1587</v>
      </c>
      <c r="J8" s="403" t="s">
        <v>1587</v>
      </c>
      <c r="K8" s="403" t="s">
        <v>1587</v>
      </c>
      <c r="L8" s="12" t="s">
        <v>1587</v>
      </c>
      <c r="M8" s="12" t="s">
        <v>1587</v>
      </c>
      <c r="N8" s="12">
        <v>2082</v>
      </c>
      <c r="O8" s="12">
        <v>207</v>
      </c>
      <c r="P8" s="12">
        <v>379</v>
      </c>
      <c r="Q8" s="12">
        <v>87</v>
      </c>
      <c r="R8" s="12">
        <v>2638</v>
      </c>
      <c r="S8" s="12">
        <v>292</v>
      </c>
      <c r="T8" s="12">
        <v>1280</v>
      </c>
      <c r="U8" s="12">
        <v>59</v>
      </c>
      <c r="V8" s="12">
        <v>25</v>
      </c>
      <c r="W8" s="12">
        <v>19</v>
      </c>
      <c r="X8" s="12">
        <v>3</v>
      </c>
      <c r="Y8" s="405">
        <f t="shared" si="0"/>
        <v>642.81818181818187</v>
      </c>
      <c r="AA8" s="306" t="s">
        <v>9</v>
      </c>
      <c r="AB8" s="307">
        <v>24187</v>
      </c>
      <c r="AC8" s="12">
        <f t="shared" si="1"/>
        <v>2418700</v>
      </c>
      <c r="AD8" s="406">
        <f t="shared" si="2"/>
        <v>2.6577011692983086E-4</v>
      </c>
      <c r="AE8" s="12">
        <f t="shared" si="3"/>
        <v>-0.3950955817340977</v>
      </c>
    </row>
    <row r="9" spans="1:31">
      <c r="A9" s="12" t="s">
        <v>25</v>
      </c>
      <c r="B9" s="403" t="s">
        <v>1587</v>
      </c>
      <c r="C9" s="403" t="s">
        <v>1587</v>
      </c>
      <c r="D9" s="403" t="s">
        <v>1587</v>
      </c>
      <c r="E9" s="403" t="s">
        <v>1587</v>
      </c>
      <c r="F9" s="403" t="s">
        <v>1587</v>
      </c>
      <c r="G9" s="403" t="s">
        <v>1587</v>
      </c>
      <c r="H9" s="403">
        <v>433</v>
      </c>
      <c r="I9" s="403">
        <v>1146</v>
      </c>
      <c r="J9" s="403">
        <v>131</v>
      </c>
      <c r="K9" s="403">
        <v>609</v>
      </c>
      <c r="L9" s="12">
        <v>266</v>
      </c>
      <c r="M9" s="12">
        <v>187</v>
      </c>
      <c r="N9" s="12">
        <v>590</v>
      </c>
      <c r="O9" s="12">
        <v>666</v>
      </c>
      <c r="P9" s="12">
        <v>358</v>
      </c>
      <c r="Q9" s="12">
        <v>495</v>
      </c>
      <c r="R9" s="12">
        <v>1617</v>
      </c>
      <c r="S9" s="12">
        <v>576</v>
      </c>
      <c r="T9" s="12">
        <v>830</v>
      </c>
      <c r="U9" s="12">
        <v>576</v>
      </c>
      <c r="V9" s="12">
        <v>520</v>
      </c>
      <c r="W9" s="12">
        <v>580</v>
      </c>
      <c r="X9" s="12">
        <v>86</v>
      </c>
      <c r="Y9" s="405">
        <f t="shared" si="0"/>
        <v>565.15384615384619</v>
      </c>
      <c r="AA9" s="306" t="s">
        <v>25</v>
      </c>
      <c r="AB9" s="307">
        <v>223655</v>
      </c>
      <c r="AC9" s="12">
        <f t="shared" si="1"/>
        <v>22365500</v>
      </c>
      <c r="AD9" s="406">
        <f t="shared" si="2"/>
        <v>2.5269001191739339E-5</v>
      </c>
      <c r="AE9" s="12">
        <f t="shared" si="3"/>
        <v>-0.42553712595191145</v>
      </c>
    </row>
    <row r="10" spans="1:31">
      <c r="A10" s="12" t="s">
        <v>8</v>
      </c>
      <c r="B10" s="403" t="s">
        <v>1587</v>
      </c>
      <c r="C10" s="403">
        <v>920</v>
      </c>
      <c r="D10" s="403">
        <v>4908</v>
      </c>
      <c r="E10" s="403">
        <v>1493</v>
      </c>
      <c r="F10" s="403">
        <v>1114</v>
      </c>
      <c r="G10" s="403">
        <v>592</v>
      </c>
      <c r="H10" s="403">
        <v>1381</v>
      </c>
      <c r="I10" s="403">
        <v>599</v>
      </c>
      <c r="J10" s="403">
        <v>397</v>
      </c>
      <c r="K10" s="403">
        <v>415</v>
      </c>
      <c r="L10" s="12">
        <v>581</v>
      </c>
      <c r="M10" s="12">
        <v>122</v>
      </c>
      <c r="N10" s="12">
        <v>122</v>
      </c>
      <c r="O10" s="12">
        <v>1315</v>
      </c>
      <c r="P10" s="12">
        <v>274</v>
      </c>
      <c r="Q10" s="12">
        <v>183</v>
      </c>
      <c r="R10" s="12">
        <v>482</v>
      </c>
      <c r="S10" s="12">
        <v>256</v>
      </c>
      <c r="T10" s="12">
        <v>538</v>
      </c>
      <c r="U10" s="12">
        <v>757</v>
      </c>
      <c r="V10" s="12">
        <v>522</v>
      </c>
      <c r="W10" s="12">
        <v>214</v>
      </c>
      <c r="X10" s="12">
        <v>269</v>
      </c>
      <c r="Y10" s="405">
        <f t="shared" si="0"/>
        <v>433.46153846153845</v>
      </c>
      <c r="AA10" s="306" t="s">
        <v>72</v>
      </c>
      <c r="AB10" s="307">
        <v>117313</v>
      </c>
      <c r="AC10" s="12">
        <f t="shared" si="1"/>
        <v>11731300</v>
      </c>
      <c r="AD10" s="406">
        <f t="shared" si="2"/>
        <v>3.6949147874620753E-5</v>
      </c>
      <c r="AE10" s="12">
        <f t="shared" si="3"/>
        <v>-0.42405870577649452</v>
      </c>
    </row>
    <row r="11" spans="1:31">
      <c r="A11" s="12" t="s">
        <v>17</v>
      </c>
      <c r="B11" s="403" t="s">
        <v>1587</v>
      </c>
      <c r="C11" s="403" t="s">
        <v>1587</v>
      </c>
      <c r="D11" s="403" t="s">
        <v>1587</v>
      </c>
      <c r="E11" s="403" t="s">
        <v>1587</v>
      </c>
      <c r="F11" s="403" t="s">
        <v>1587</v>
      </c>
      <c r="G11" s="403" t="s">
        <v>1587</v>
      </c>
      <c r="H11" s="403" t="s">
        <v>1587</v>
      </c>
      <c r="I11" s="403" t="s">
        <v>1587</v>
      </c>
      <c r="J11" s="403" t="s">
        <v>1587</v>
      </c>
      <c r="K11" s="403">
        <v>756</v>
      </c>
      <c r="L11" s="12">
        <v>1595</v>
      </c>
      <c r="M11" s="12" t="s">
        <v>1587</v>
      </c>
      <c r="N11" s="12">
        <v>1227</v>
      </c>
      <c r="O11" s="12">
        <v>845</v>
      </c>
      <c r="P11" s="12">
        <v>247</v>
      </c>
      <c r="Q11" s="12">
        <v>3531</v>
      </c>
      <c r="R11" s="12">
        <v>625</v>
      </c>
      <c r="S11" s="12">
        <v>4636</v>
      </c>
      <c r="T11" s="12">
        <v>2404</v>
      </c>
      <c r="U11" s="12">
        <v>6463</v>
      </c>
      <c r="V11" s="12">
        <v>878</v>
      </c>
      <c r="W11" s="12">
        <v>805510</v>
      </c>
      <c r="X11" s="12">
        <v>13978</v>
      </c>
      <c r="Y11" s="405">
        <f>AVERAGE(L11:X11)</f>
        <v>70161.583333333328</v>
      </c>
      <c r="AA11" s="306" t="s">
        <v>17</v>
      </c>
      <c r="AB11" s="307">
        <v>21155</v>
      </c>
      <c r="AC11" s="12">
        <f t="shared" si="1"/>
        <v>2115500</v>
      </c>
      <c r="AD11" s="406">
        <f t="shared" si="2"/>
        <v>3.3165484912944139E-2</v>
      </c>
      <c r="AE11" s="12">
        <f t="shared" si="3"/>
        <v>3.7692016176476932</v>
      </c>
    </row>
    <row r="12" spans="1:31">
      <c r="A12" s="12" t="s">
        <v>14</v>
      </c>
      <c r="B12" s="403">
        <v>258</v>
      </c>
      <c r="C12" s="403">
        <v>69</v>
      </c>
      <c r="D12" s="403">
        <v>8412</v>
      </c>
      <c r="E12" s="403">
        <v>570</v>
      </c>
      <c r="F12" s="403">
        <v>326</v>
      </c>
      <c r="G12" s="403">
        <v>535</v>
      </c>
      <c r="H12" s="403">
        <v>927</v>
      </c>
      <c r="I12" s="403">
        <v>448</v>
      </c>
      <c r="J12" s="403">
        <v>211</v>
      </c>
      <c r="K12" s="403">
        <v>1544</v>
      </c>
      <c r="L12" s="12">
        <v>1341</v>
      </c>
      <c r="M12" s="12">
        <v>311</v>
      </c>
      <c r="N12" s="12">
        <v>2222</v>
      </c>
      <c r="O12" s="12">
        <v>559</v>
      </c>
      <c r="P12" s="12">
        <v>486</v>
      </c>
      <c r="Q12" s="12">
        <v>120</v>
      </c>
      <c r="R12" s="12">
        <v>3387</v>
      </c>
      <c r="S12" s="12">
        <v>272</v>
      </c>
      <c r="T12" s="12">
        <v>364</v>
      </c>
      <c r="U12" s="12">
        <v>646</v>
      </c>
      <c r="V12" s="12">
        <v>92</v>
      </c>
      <c r="W12" s="12">
        <v>115</v>
      </c>
      <c r="X12" s="12">
        <v>90</v>
      </c>
      <c r="Y12" s="405">
        <f t="shared" si="0"/>
        <v>769.61538461538464</v>
      </c>
      <c r="AA12" s="306" t="s">
        <v>14</v>
      </c>
      <c r="AB12" s="307">
        <v>33986</v>
      </c>
      <c r="AC12" s="12">
        <f t="shared" si="1"/>
        <v>3398600</v>
      </c>
      <c r="AD12" s="406">
        <f t="shared" si="2"/>
        <v>2.2645071047354342E-4</v>
      </c>
      <c r="AE12" s="12">
        <f t="shared" si="3"/>
        <v>-0.40007245448823808</v>
      </c>
    </row>
    <row r="13" spans="1:31">
      <c r="A13" s="12" t="s">
        <v>15</v>
      </c>
      <c r="B13" s="403" t="s">
        <v>1587</v>
      </c>
      <c r="C13" s="403" t="s">
        <v>1587</v>
      </c>
      <c r="D13" s="403">
        <v>769</v>
      </c>
      <c r="E13" s="403">
        <v>274</v>
      </c>
      <c r="F13" s="403">
        <v>279</v>
      </c>
      <c r="G13" s="403">
        <v>321</v>
      </c>
      <c r="H13" s="403">
        <v>478</v>
      </c>
      <c r="I13" s="403">
        <v>226</v>
      </c>
      <c r="J13" s="403">
        <v>93</v>
      </c>
      <c r="K13" s="403">
        <v>494</v>
      </c>
      <c r="L13" s="12">
        <v>352</v>
      </c>
      <c r="M13" s="12">
        <v>113</v>
      </c>
      <c r="N13" s="12">
        <v>746</v>
      </c>
      <c r="O13" s="12">
        <v>436</v>
      </c>
      <c r="P13" s="12">
        <v>253</v>
      </c>
      <c r="Q13" s="12">
        <v>51</v>
      </c>
      <c r="R13" s="12">
        <v>1199</v>
      </c>
      <c r="S13" s="12">
        <v>38</v>
      </c>
      <c r="T13" s="12">
        <v>112</v>
      </c>
      <c r="U13" s="12">
        <v>287</v>
      </c>
      <c r="V13" s="12">
        <v>22</v>
      </c>
      <c r="W13" s="12">
        <v>293</v>
      </c>
      <c r="X13" s="12">
        <v>20</v>
      </c>
      <c r="Y13" s="405">
        <f t="shared" si="0"/>
        <v>301.69230769230768</v>
      </c>
      <c r="AA13" s="306" t="s">
        <v>15</v>
      </c>
      <c r="AB13" s="307">
        <v>23701</v>
      </c>
      <c r="AC13" s="12">
        <f t="shared" si="1"/>
        <v>2370100</v>
      </c>
      <c r="AD13" s="406">
        <f t="shared" si="2"/>
        <v>1.2729096143298076E-4</v>
      </c>
      <c r="AE13" s="12">
        <f t="shared" si="3"/>
        <v>-0.41262364734146734</v>
      </c>
    </row>
    <row r="14" spans="1:31">
      <c r="A14" s="12" t="s">
        <v>21</v>
      </c>
      <c r="B14" s="403">
        <v>7341</v>
      </c>
      <c r="C14" s="403">
        <v>2567</v>
      </c>
      <c r="D14" s="403">
        <v>43755</v>
      </c>
      <c r="E14" s="403">
        <v>8290</v>
      </c>
      <c r="F14" s="403">
        <v>9325</v>
      </c>
      <c r="G14" s="403">
        <v>5403</v>
      </c>
      <c r="H14" s="403">
        <v>14537</v>
      </c>
      <c r="I14" s="403">
        <v>6766</v>
      </c>
      <c r="J14" s="403">
        <v>4222</v>
      </c>
      <c r="K14" s="403">
        <v>8629</v>
      </c>
      <c r="L14" s="12">
        <v>7089</v>
      </c>
      <c r="M14" s="12">
        <v>3466</v>
      </c>
      <c r="N14" s="12">
        <v>5210</v>
      </c>
      <c r="O14" s="12">
        <v>28551</v>
      </c>
      <c r="P14" s="12">
        <v>3782</v>
      </c>
      <c r="Q14" s="12">
        <v>5713</v>
      </c>
      <c r="R14" s="12">
        <v>5657</v>
      </c>
      <c r="S14" s="12">
        <v>2841</v>
      </c>
      <c r="T14" s="12">
        <v>3027</v>
      </c>
      <c r="U14" s="12">
        <v>4400</v>
      </c>
      <c r="V14" s="12">
        <v>2126</v>
      </c>
      <c r="W14" s="12" t="s">
        <v>1588</v>
      </c>
      <c r="X14" s="12">
        <v>7235</v>
      </c>
      <c r="Y14" s="405">
        <f t="shared" si="0"/>
        <v>6591.416666666667</v>
      </c>
      <c r="AA14" s="306" t="s">
        <v>21</v>
      </c>
      <c r="AB14" s="307">
        <v>105336</v>
      </c>
      <c r="AC14" s="12">
        <f t="shared" si="1"/>
        <v>10533600</v>
      </c>
      <c r="AD14" s="406">
        <f t="shared" si="2"/>
        <v>6.2575156325156325E-4</v>
      </c>
      <c r="AE14" s="12">
        <f t="shared" si="3"/>
        <v>-0.34953075729590516</v>
      </c>
    </row>
    <row r="15" spans="1:31">
      <c r="A15" s="12" t="s">
        <v>22</v>
      </c>
      <c r="B15" s="403">
        <v>444</v>
      </c>
      <c r="C15" s="403">
        <v>277</v>
      </c>
      <c r="D15" s="403">
        <v>729</v>
      </c>
      <c r="E15" s="403">
        <v>518</v>
      </c>
      <c r="F15" s="403">
        <v>312</v>
      </c>
      <c r="G15" s="403">
        <v>208</v>
      </c>
      <c r="H15" s="403">
        <v>227</v>
      </c>
      <c r="I15" s="403">
        <v>68</v>
      </c>
      <c r="J15" s="403">
        <v>137</v>
      </c>
      <c r="K15" s="403">
        <v>379</v>
      </c>
      <c r="L15" s="12">
        <v>3607</v>
      </c>
      <c r="M15" s="12">
        <v>1001</v>
      </c>
      <c r="N15" s="12">
        <v>3536</v>
      </c>
      <c r="O15" s="12">
        <v>762</v>
      </c>
      <c r="P15" s="12">
        <v>124</v>
      </c>
      <c r="Q15" s="12">
        <v>162</v>
      </c>
      <c r="R15" s="12">
        <v>946</v>
      </c>
      <c r="S15" s="12">
        <v>2529</v>
      </c>
      <c r="T15" s="12">
        <v>373</v>
      </c>
      <c r="U15" s="12">
        <v>974</v>
      </c>
      <c r="V15" s="12">
        <v>206</v>
      </c>
      <c r="W15" s="12">
        <v>2195</v>
      </c>
      <c r="X15" s="12">
        <v>6299</v>
      </c>
      <c r="Y15" s="405">
        <f t="shared" si="0"/>
        <v>1747.2307692307693</v>
      </c>
      <c r="AA15" s="306" t="s">
        <v>22</v>
      </c>
      <c r="AB15" s="307">
        <v>73683</v>
      </c>
      <c r="AC15" s="12">
        <f t="shared" si="1"/>
        <v>7368300</v>
      </c>
      <c r="AD15" s="406">
        <f t="shared" si="2"/>
        <v>2.3712807149963618E-4</v>
      </c>
      <c r="AE15" s="12">
        <f t="shared" si="3"/>
        <v>-0.3987209623888861</v>
      </c>
    </row>
    <row r="16" spans="1:31">
      <c r="A16" s="12" t="s">
        <v>24</v>
      </c>
      <c r="B16" s="403" t="s">
        <v>1587</v>
      </c>
      <c r="C16" s="403" t="s">
        <v>1587</v>
      </c>
      <c r="D16" s="403" t="s">
        <v>1587</v>
      </c>
      <c r="E16" s="403" t="s">
        <v>1587</v>
      </c>
      <c r="F16" s="403" t="s">
        <v>1587</v>
      </c>
      <c r="G16" s="403" t="s">
        <v>1587</v>
      </c>
      <c r="H16" s="403" t="s">
        <v>1587</v>
      </c>
      <c r="I16" s="403" t="s">
        <v>1587</v>
      </c>
      <c r="J16" s="403" t="s">
        <v>1587</v>
      </c>
      <c r="K16" s="403">
        <v>557</v>
      </c>
      <c r="L16" s="12">
        <v>904</v>
      </c>
      <c r="M16" s="12">
        <v>305</v>
      </c>
      <c r="N16" s="12">
        <v>595</v>
      </c>
      <c r="O16" s="12">
        <v>1567</v>
      </c>
      <c r="P16" s="12">
        <v>157</v>
      </c>
      <c r="Q16" s="12">
        <v>524</v>
      </c>
      <c r="R16" s="12">
        <v>280</v>
      </c>
      <c r="S16" s="12">
        <v>679</v>
      </c>
      <c r="T16" s="12">
        <v>118</v>
      </c>
      <c r="U16" s="12">
        <v>510</v>
      </c>
      <c r="V16" s="12">
        <v>192</v>
      </c>
      <c r="W16" s="12">
        <v>403</v>
      </c>
      <c r="X16" s="12">
        <v>1683</v>
      </c>
      <c r="Y16" s="405">
        <f t="shared" si="0"/>
        <v>609</v>
      </c>
      <c r="AA16" s="306" t="s">
        <v>23</v>
      </c>
      <c r="AB16" s="307">
        <v>12170</v>
      </c>
      <c r="AC16" s="12">
        <f t="shared" si="1"/>
        <v>1217000</v>
      </c>
      <c r="AD16" s="406">
        <f t="shared" si="2"/>
        <v>5.0041084634346749E-4</v>
      </c>
      <c r="AE16" s="12">
        <f t="shared" si="3"/>
        <v>-0.36539581872957211</v>
      </c>
    </row>
    <row r="17" spans="1:31">
      <c r="A17" s="12" t="s">
        <v>23</v>
      </c>
      <c r="B17" s="403" t="s">
        <v>1587</v>
      </c>
      <c r="C17" s="403" t="s">
        <v>1587</v>
      </c>
      <c r="D17" s="403" t="s">
        <v>1587</v>
      </c>
      <c r="E17" s="403" t="s">
        <v>1587</v>
      </c>
      <c r="F17" s="403" t="s">
        <v>1587</v>
      </c>
      <c r="G17" s="403" t="s">
        <v>1587</v>
      </c>
      <c r="H17" s="403" t="s">
        <v>1587</v>
      </c>
      <c r="I17" s="403" t="s">
        <v>1587</v>
      </c>
      <c r="J17" s="403" t="s">
        <v>1587</v>
      </c>
      <c r="K17" s="403" t="s">
        <v>1587</v>
      </c>
      <c r="L17" s="12" t="s">
        <v>1587</v>
      </c>
      <c r="M17" s="12" t="s">
        <v>1587</v>
      </c>
      <c r="N17" s="12">
        <v>161</v>
      </c>
      <c r="O17" s="12">
        <v>2100</v>
      </c>
      <c r="P17" s="12">
        <v>138</v>
      </c>
      <c r="Q17" s="12">
        <v>280</v>
      </c>
      <c r="R17" s="12">
        <v>1420</v>
      </c>
      <c r="S17" s="12">
        <v>128</v>
      </c>
      <c r="T17" s="12">
        <v>75</v>
      </c>
      <c r="U17" s="12">
        <v>177</v>
      </c>
      <c r="V17" s="12">
        <v>121</v>
      </c>
      <c r="W17" s="12">
        <v>288</v>
      </c>
      <c r="X17" s="12">
        <v>1006</v>
      </c>
      <c r="Y17" s="405">
        <f>AVERAGE(L17:X17)</f>
        <v>535.81818181818187</v>
      </c>
      <c r="AA17" s="306" t="s">
        <v>24</v>
      </c>
      <c r="AB17" s="307">
        <v>22103</v>
      </c>
      <c r="AC17" s="12">
        <f>AB17*100</f>
        <v>2210300</v>
      </c>
      <c r="AD17" s="406">
        <f>Y17/AC17</f>
        <v>2.4241875845730528E-4</v>
      </c>
      <c r="AE17" s="12">
        <f>(AD17-AD$24)/AD$25</f>
        <v>-0.39805129114652943</v>
      </c>
    </row>
    <row r="18" spans="1:31">
      <c r="A18" s="12" t="s">
        <v>26</v>
      </c>
      <c r="B18" s="403" t="s">
        <v>1587</v>
      </c>
      <c r="C18" s="403" t="s">
        <v>1587</v>
      </c>
      <c r="D18" s="403" t="s">
        <v>1587</v>
      </c>
      <c r="E18" s="403" t="s">
        <v>1587</v>
      </c>
      <c r="F18" s="403" t="s">
        <v>1587</v>
      </c>
      <c r="G18" s="403" t="s">
        <v>1587</v>
      </c>
      <c r="H18" s="403">
        <v>1588</v>
      </c>
      <c r="I18" s="403">
        <v>5873</v>
      </c>
      <c r="J18" s="403">
        <v>422</v>
      </c>
      <c r="K18" s="403">
        <v>1771</v>
      </c>
      <c r="L18" s="12">
        <v>1552</v>
      </c>
      <c r="M18" s="12">
        <v>1254</v>
      </c>
      <c r="N18" s="12">
        <v>2626</v>
      </c>
      <c r="O18" s="12">
        <v>4002</v>
      </c>
      <c r="P18" s="12">
        <v>1883</v>
      </c>
      <c r="Q18" s="12">
        <v>1562</v>
      </c>
      <c r="R18" s="12">
        <v>5710</v>
      </c>
      <c r="S18" s="12">
        <v>1090</v>
      </c>
      <c r="T18" s="12">
        <v>6113</v>
      </c>
      <c r="U18" s="12">
        <v>1537</v>
      </c>
      <c r="V18" s="12">
        <v>540</v>
      </c>
      <c r="W18" s="12">
        <v>945</v>
      </c>
      <c r="X18" s="12">
        <v>483</v>
      </c>
      <c r="Y18" s="405">
        <f t="shared" si="0"/>
        <v>2253.6153846153848</v>
      </c>
      <c r="AA18" s="306" t="s">
        <v>26</v>
      </c>
      <c r="AB18" s="307">
        <v>275690</v>
      </c>
      <c r="AC18" s="12">
        <f t="shared" si="1"/>
        <v>27569000</v>
      </c>
      <c r="AD18" s="406">
        <f t="shared" si="2"/>
        <v>8.1744545852783365E-5</v>
      </c>
      <c r="AE18" s="12">
        <f t="shared" si="3"/>
        <v>-0.41838870676579626</v>
      </c>
    </row>
    <row r="19" spans="1:31">
      <c r="A19" s="12" t="s">
        <v>38</v>
      </c>
      <c r="B19" s="403">
        <v>10745</v>
      </c>
      <c r="C19" s="403">
        <v>14327</v>
      </c>
      <c r="D19" s="403">
        <v>14954</v>
      </c>
      <c r="E19" s="403">
        <v>16101</v>
      </c>
      <c r="F19" s="403">
        <v>19983</v>
      </c>
      <c r="G19" s="403">
        <v>34116</v>
      </c>
      <c r="H19" s="403">
        <v>28626</v>
      </c>
      <c r="I19" s="403">
        <v>23497</v>
      </c>
      <c r="J19" s="403">
        <v>34676</v>
      </c>
      <c r="K19" s="403">
        <v>25477</v>
      </c>
      <c r="L19" s="403">
        <v>34109</v>
      </c>
      <c r="M19" s="403">
        <v>26533</v>
      </c>
      <c r="N19" s="403">
        <v>26488</v>
      </c>
      <c r="O19" s="403">
        <v>26195</v>
      </c>
      <c r="P19" s="403">
        <v>21870</v>
      </c>
      <c r="Q19" s="403">
        <v>35697</v>
      </c>
      <c r="R19" s="403">
        <v>19929</v>
      </c>
      <c r="S19" s="403">
        <v>18722</v>
      </c>
      <c r="T19" s="403">
        <v>13832</v>
      </c>
      <c r="U19" s="403">
        <v>26119</v>
      </c>
      <c r="V19" s="403">
        <v>22026</v>
      </c>
      <c r="W19" s="403">
        <v>25221</v>
      </c>
      <c r="X19" s="403">
        <v>21176</v>
      </c>
      <c r="Y19" s="405">
        <f t="shared" si="0"/>
        <v>24455.153846153848</v>
      </c>
      <c r="AA19" s="305" t="s">
        <v>38</v>
      </c>
      <c r="AB19" s="12">
        <v>33157</v>
      </c>
      <c r="AC19" s="12">
        <f t="shared" si="1"/>
        <v>3315700</v>
      </c>
      <c r="AD19" s="406">
        <f>Y19/AC19</f>
        <v>7.3755628814892319E-3</v>
      </c>
      <c r="AE19" s="12">
        <f t="shared" si="3"/>
        <v>0.50482985169933925</v>
      </c>
    </row>
    <row r="20" spans="1:31">
      <c r="A20" s="12" t="s">
        <v>10</v>
      </c>
      <c r="B20" s="403">
        <v>12913</v>
      </c>
      <c r="C20" s="403">
        <v>13531</v>
      </c>
      <c r="D20" s="403">
        <v>15955</v>
      </c>
      <c r="E20" s="403">
        <v>14254</v>
      </c>
      <c r="F20" s="403">
        <v>19263</v>
      </c>
      <c r="G20" s="403">
        <v>25827</v>
      </c>
      <c r="H20" s="403">
        <v>16771</v>
      </c>
      <c r="I20" s="403">
        <v>22320</v>
      </c>
      <c r="J20" s="403">
        <v>22446</v>
      </c>
      <c r="K20" s="403">
        <v>18237</v>
      </c>
      <c r="L20" s="403">
        <v>24118</v>
      </c>
      <c r="M20" s="403">
        <v>19547</v>
      </c>
      <c r="N20" s="403">
        <v>19929</v>
      </c>
      <c r="O20" s="403">
        <v>18616</v>
      </c>
      <c r="P20" s="403">
        <v>21394</v>
      </c>
      <c r="Q20" s="403">
        <v>25492</v>
      </c>
      <c r="R20" s="403">
        <v>16355</v>
      </c>
      <c r="S20" s="403">
        <v>10915</v>
      </c>
      <c r="T20" s="403">
        <v>11612</v>
      </c>
      <c r="U20" s="403">
        <v>15391</v>
      </c>
      <c r="V20" s="403">
        <v>11722</v>
      </c>
      <c r="W20" s="403">
        <v>16028</v>
      </c>
      <c r="X20" s="403">
        <v>15902</v>
      </c>
      <c r="Y20" s="405">
        <f t="shared" si="0"/>
        <v>17463.153846153848</v>
      </c>
      <c r="AA20" s="305" t="s">
        <v>10</v>
      </c>
      <c r="AB20" s="12">
        <v>147654</v>
      </c>
      <c r="AC20" s="12">
        <f t="shared" si="1"/>
        <v>14765400</v>
      </c>
      <c r="AD20" s="406">
        <f>Y20/AC20</f>
        <v>1.1827078065039787E-3</v>
      </c>
      <c r="AE20" s="12">
        <f t="shared" si="3"/>
        <v>-0.27903375334512276</v>
      </c>
    </row>
    <row r="21" spans="1:31">
      <c r="A21" s="12" t="s">
        <v>11</v>
      </c>
      <c r="B21" s="403">
        <v>5881</v>
      </c>
      <c r="C21" s="403">
        <v>3888</v>
      </c>
      <c r="D21" s="403">
        <v>44002</v>
      </c>
      <c r="E21" s="403">
        <v>7469</v>
      </c>
      <c r="F21" s="403">
        <v>4618</v>
      </c>
      <c r="G21" s="403">
        <v>6563</v>
      </c>
      <c r="H21" s="403">
        <v>6401</v>
      </c>
      <c r="I21" s="403">
        <v>8005</v>
      </c>
      <c r="J21" s="403">
        <v>6289</v>
      </c>
      <c r="K21" s="403">
        <v>4960</v>
      </c>
      <c r="L21" s="403">
        <v>4603</v>
      </c>
      <c r="M21" s="403">
        <v>4309</v>
      </c>
      <c r="N21" s="403">
        <v>4097</v>
      </c>
      <c r="O21" s="403">
        <v>7023</v>
      </c>
      <c r="P21" s="403">
        <v>3775</v>
      </c>
      <c r="Q21" s="403">
        <v>4698</v>
      </c>
      <c r="R21" s="403">
        <v>4608</v>
      </c>
      <c r="S21" s="403">
        <v>3364</v>
      </c>
      <c r="T21" s="403">
        <v>2781</v>
      </c>
      <c r="U21" s="403">
        <v>4800</v>
      </c>
      <c r="V21" s="403">
        <v>3900</v>
      </c>
      <c r="W21" s="403">
        <v>4500</v>
      </c>
      <c r="X21" s="403">
        <v>4105</v>
      </c>
      <c r="Y21" s="405">
        <f t="shared" si="0"/>
        <v>4351</v>
      </c>
      <c r="AA21" s="305" t="s">
        <v>11</v>
      </c>
      <c r="AB21" s="12">
        <v>167255</v>
      </c>
      <c r="AC21" s="12">
        <f t="shared" si="1"/>
        <v>16725500</v>
      </c>
      <c r="AD21" s="406">
        <f>Y21/AC21</f>
        <v>2.6014169979970704E-4</v>
      </c>
      <c r="AE21" s="12">
        <f t="shared" si="3"/>
        <v>-0.39580800133521737</v>
      </c>
    </row>
    <row r="22" spans="1:31">
      <c r="A22" s="12" t="s">
        <v>12</v>
      </c>
      <c r="B22" s="403">
        <v>1477</v>
      </c>
      <c r="C22" s="403">
        <v>11965</v>
      </c>
      <c r="D22" s="403">
        <v>14641</v>
      </c>
      <c r="E22" s="403">
        <v>14412</v>
      </c>
      <c r="F22" s="403">
        <v>11588</v>
      </c>
      <c r="G22" s="403">
        <v>7378</v>
      </c>
      <c r="H22" s="403">
        <v>9093</v>
      </c>
      <c r="I22" s="403">
        <v>11612</v>
      </c>
      <c r="J22" s="403">
        <v>9540</v>
      </c>
      <c r="K22" s="403">
        <v>6932</v>
      </c>
      <c r="L22" s="403">
        <v>8595</v>
      </c>
      <c r="M22" s="403">
        <v>7134</v>
      </c>
      <c r="N22" s="403">
        <v>4601</v>
      </c>
      <c r="O22" s="403">
        <v>9697</v>
      </c>
      <c r="P22" s="403">
        <v>6428</v>
      </c>
      <c r="Q22" s="403">
        <v>7951</v>
      </c>
      <c r="R22" s="403">
        <v>5634</v>
      </c>
      <c r="S22" s="403">
        <v>10639</v>
      </c>
      <c r="T22" s="403">
        <v>6486</v>
      </c>
      <c r="U22" s="403">
        <v>5422</v>
      </c>
      <c r="V22" s="403">
        <v>4884</v>
      </c>
      <c r="W22" s="403">
        <v>8181</v>
      </c>
      <c r="X22" s="403">
        <v>8252</v>
      </c>
      <c r="Y22" s="405">
        <f t="shared" si="0"/>
        <v>7223.3846153846152</v>
      </c>
      <c r="AA22" s="305" t="s">
        <v>12</v>
      </c>
      <c r="AB22" s="12">
        <v>99265</v>
      </c>
      <c r="AC22" s="12">
        <f t="shared" si="1"/>
        <v>9926500</v>
      </c>
      <c r="AD22" s="406">
        <f>Y22/AC22</f>
        <v>7.2768696069960359E-4</v>
      </c>
      <c r="AE22" s="12">
        <f t="shared" si="3"/>
        <v>-0.33662823541257963</v>
      </c>
    </row>
    <row r="23" spans="1:31">
      <c r="A23" s="12" t="s">
        <v>30</v>
      </c>
      <c r="B23" s="403">
        <v>1322</v>
      </c>
      <c r="C23" s="403">
        <v>858</v>
      </c>
      <c r="D23" s="403">
        <v>2582</v>
      </c>
      <c r="E23" s="403">
        <v>2406</v>
      </c>
      <c r="F23" s="403">
        <v>1763</v>
      </c>
      <c r="G23" s="403">
        <v>1438</v>
      </c>
      <c r="H23" s="403">
        <v>1508</v>
      </c>
      <c r="I23" s="403">
        <v>2273</v>
      </c>
      <c r="J23" s="403">
        <v>1842</v>
      </c>
      <c r="K23" s="403">
        <v>1486</v>
      </c>
      <c r="L23" s="403">
        <v>2581</v>
      </c>
      <c r="M23" s="403">
        <v>2535</v>
      </c>
      <c r="N23" s="403">
        <v>1141</v>
      </c>
      <c r="O23" s="403">
        <v>1452</v>
      </c>
      <c r="P23" s="403">
        <v>1748</v>
      </c>
      <c r="Q23" s="403">
        <v>1544</v>
      </c>
      <c r="R23" s="403">
        <v>1417</v>
      </c>
      <c r="S23" s="403">
        <v>1983</v>
      </c>
      <c r="T23" s="403">
        <v>1481</v>
      </c>
      <c r="U23" s="403">
        <v>1063</v>
      </c>
      <c r="V23" s="403">
        <v>1052</v>
      </c>
      <c r="W23" s="403">
        <v>1653</v>
      </c>
      <c r="X23" s="403">
        <v>1559</v>
      </c>
      <c r="Y23" s="405">
        <f>AVERAGE(L23:X23)</f>
        <v>1631.4615384615386</v>
      </c>
      <c r="AA23" s="305" t="s">
        <v>30</v>
      </c>
      <c r="AB23" s="12">
        <v>3986</v>
      </c>
      <c r="AC23" s="12">
        <f t="shared" si="1"/>
        <v>398600</v>
      </c>
      <c r="AD23" s="406">
        <f>Y23/AC23</f>
        <v>4.0929792736114868E-3</v>
      </c>
      <c r="AE23" s="12">
        <f t="shared" si="3"/>
        <v>8.9335255172383901E-2</v>
      </c>
    </row>
    <row r="24" spans="1:31">
      <c r="AD24" s="249">
        <f>AVERAGE(AD3:AD23)</f>
        <v>3.3871928525950148E-3</v>
      </c>
    </row>
    <row r="25" spans="1:31">
      <c r="AD25" s="12">
        <f>STDEV(AD3:AD23)</f>
        <v>7.9004243023044606E-3</v>
      </c>
    </row>
  </sheetData>
  <dataConsolidate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workbookViewId="0">
      <selection activeCell="E9" sqref="E9"/>
    </sheetView>
  </sheetViews>
  <sheetFormatPr defaultColWidth="9.125" defaultRowHeight="13.8"/>
  <cols>
    <col min="1" max="3" width="9.125" style="128"/>
    <col min="4" max="26" width="9.375" style="128" bestFit="1" customWidth="1"/>
    <col min="27" max="30" width="9.125" style="128"/>
    <col min="31" max="41" width="20.75" style="128" bestFit="1" customWidth="1"/>
    <col min="42" max="53" width="9.375" style="128" bestFit="1" customWidth="1"/>
    <col min="54" max="16384" width="9.125" style="128"/>
  </cols>
  <sheetData>
    <row r="1" spans="1:53">
      <c r="A1" s="191" t="s">
        <v>162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B1" s="191" t="s">
        <v>163</v>
      </c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</row>
    <row r="2" spans="1:53" ht="16.5" customHeight="1">
      <c r="A2" s="192" t="s">
        <v>91</v>
      </c>
      <c r="B2" s="193"/>
      <c r="C2" s="194"/>
      <c r="D2" s="195" t="s">
        <v>327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7"/>
      <c r="AB2" s="198" t="s">
        <v>91</v>
      </c>
      <c r="AC2" s="199"/>
      <c r="AD2" s="200"/>
      <c r="AE2" s="201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3"/>
    </row>
    <row r="3" spans="1:53">
      <c r="A3" s="192" t="s">
        <v>83</v>
      </c>
      <c r="B3" s="193"/>
      <c r="C3" s="194"/>
      <c r="D3" s="195" t="s">
        <v>177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7"/>
      <c r="AB3" s="198" t="s">
        <v>83</v>
      </c>
      <c r="AC3" s="199"/>
      <c r="AD3" s="200"/>
      <c r="AE3" s="201" t="s">
        <v>177</v>
      </c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3"/>
    </row>
    <row r="4" spans="1:53">
      <c r="A4" s="204" t="s">
        <v>90</v>
      </c>
      <c r="B4" s="205"/>
      <c r="C4" s="206"/>
      <c r="D4" s="207" t="s">
        <v>84</v>
      </c>
      <c r="E4" s="207" t="s">
        <v>85</v>
      </c>
      <c r="F4" s="207" t="s">
        <v>86</v>
      </c>
      <c r="G4" s="207" t="s">
        <v>87</v>
      </c>
      <c r="H4" s="207" t="s">
        <v>88</v>
      </c>
      <c r="I4" s="207" t="s">
        <v>49</v>
      </c>
      <c r="J4" s="207" t="s">
        <v>50</v>
      </c>
      <c r="K4" s="207" t="s">
        <v>51</v>
      </c>
      <c r="L4" s="207" t="s">
        <v>52</v>
      </c>
      <c r="M4" s="207" t="s">
        <v>53</v>
      </c>
      <c r="N4" s="207" t="s">
        <v>54</v>
      </c>
      <c r="O4" s="207" t="s">
        <v>55</v>
      </c>
      <c r="P4" s="207" t="s">
        <v>56</v>
      </c>
      <c r="Q4" s="207" t="s">
        <v>57</v>
      </c>
      <c r="R4" s="207" t="s">
        <v>58</v>
      </c>
      <c r="S4" s="207" t="s">
        <v>59</v>
      </c>
      <c r="T4" s="207" t="s">
        <v>60</v>
      </c>
      <c r="U4" s="207" t="s">
        <v>61</v>
      </c>
      <c r="V4" s="207" t="s">
        <v>62</v>
      </c>
      <c r="W4" s="207" t="s">
        <v>63</v>
      </c>
      <c r="X4" s="207" t="s">
        <v>64</v>
      </c>
      <c r="Y4" s="207" t="s">
        <v>65</v>
      </c>
      <c r="Z4" s="207" t="s">
        <v>66</v>
      </c>
      <c r="AB4" s="208" t="s">
        <v>90</v>
      </c>
      <c r="AC4" s="209"/>
      <c r="AD4" s="210"/>
      <c r="AE4" s="207" t="s">
        <v>84</v>
      </c>
      <c r="AF4" s="207" t="s">
        <v>85</v>
      </c>
      <c r="AG4" s="207" t="s">
        <v>86</v>
      </c>
      <c r="AH4" s="207" t="s">
        <v>87</v>
      </c>
      <c r="AI4" s="207" t="s">
        <v>88</v>
      </c>
      <c r="AJ4" s="207" t="s">
        <v>49</v>
      </c>
      <c r="AK4" s="207" t="s">
        <v>50</v>
      </c>
      <c r="AL4" s="207" t="s">
        <v>51</v>
      </c>
      <c r="AM4" s="207" t="s">
        <v>52</v>
      </c>
      <c r="AN4" s="207" t="s">
        <v>53</v>
      </c>
      <c r="AO4" s="207" t="s">
        <v>54</v>
      </c>
      <c r="AP4" s="207" t="s">
        <v>55</v>
      </c>
      <c r="AQ4" s="207" t="s">
        <v>56</v>
      </c>
      <c r="AR4" s="207" t="s">
        <v>57</v>
      </c>
      <c r="AS4" s="207" t="s">
        <v>58</v>
      </c>
      <c r="AT4" s="207" t="s">
        <v>59</v>
      </c>
      <c r="AU4" s="207" t="s">
        <v>60</v>
      </c>
      <c r="AV4" s="207" t="s">
        <v>61</v>
      </c>
      <c r="AW4" s="207" t="s">
        <v>62</v>
      </c>
      <c r="AX4" s="207" t="s">
        <v>63</v>
      </c>
      <c r="AY4" s="207" t="s">
        <v>64</v>
      </c>
      <c r="AZ4" s="207" t="s">
        <v>65</v>
      </c>
      <c r="BA4" s="207" t="s">
        <v>66</v>
      </c>
    </row>
    <row r="5" spans="1:53">
      <c r="A5" s="211" t="s">
        <v>47</v>
      </c>
      <c r="B5" s="212"/>
      <c r="C5" s="213" t="s">
        <v>28</v>
      </c>
      <c r="D5" s="213" t="s">
        <v>28</v>
      </c>
      <c r="E5" s="213" t="s">
        <v>28</v>
      </c>
      <c r="F5" s="213" t="s">
        <v>28</v>
      </c>
      <c r="G5" s="213" t="s">
        <v>28</v>
      </c>
      <c r="H5" s="213" t="s">
        <v>28</v>
      </c>
      <c r="I5" s="213" t="s">
        <v>28</v>
      </c>
      <c r="J5" s="213" t="s">
        <v>28</v>
      </c>
      <c r="K5" s="213" t="s">
        <v>28</v>
      </c>
      <c r="L5" s="213" t="s">
        <v>28</v>
      </c>
      <c r="M5" s="213" t="s">
        <v>28</v>
      </c>
      <c r="N5" s="213" t="s">
        <v>28</v>
      </c>
      <c r="O5" s="213" t="s">
        <v>28</v>
      </c>
      <c r="P5" s="213" t="s">
        <v>28</v>
      </c>
      <c r="Q5" s="213" t="s">
        <v>28</v>
      </c>
      <c r="R5" s="213" t="s">
        <v>28</v>
      </c>
      <c r="S5" s="213" t="s">
        <v>28</v>
      </c>
      <c r="T5" s="213" t="s">
        <v>28</v>
      </c>
      <c r="U5" s="213" t="s">
        <v>28</v>
      </c>
      <c r="V5" s="213" t="s">
        <v>28</v>
      </c>
      <c r="W5" s="213" t="s">
        <v>28</v>
      </c>
      <c r="X5" s="213" t="s">
        <v>28</v>
      </c>
      <c r="Y5" s="213" t="s">
        <v>28</v>
      </c>
      <c r="Z5" s="213" t="s">
        <v>28</v>
      </c>
      <c r="AB5" s="214" t="s">
        <v>47</v>
      </c>
      <c r="AC5" s="215"/>
      <c r="AD5" s="213" t="s">
        <v>28</v>
      </c>
      <c r="AE5" s="213" t="s">
        <v>28</v>
      </c>
      <c r="AF5" s="213" t="s">
        <v>28</v>
      </c>
      <c r="AG5" s="213" t="s">
        <v>28</v>
      </c>
      <c r="AH5" s="213" t="s">
        <v>28</v>
      </c>
      <c r="AI5" s="213" t="s">
        <v>28</v>
      </c>
      <c r="AJ5" s="213" t="s">
        <v>28</v>
      </c>
      <c r="AK5" s="213" t="s">
        <v>28</v>
      </c>
      <c r="AL5" s="213" t="s">
        <v>28</v>
      </c>
      <c r="AM5" s="213" t="s">
        <v>28</v>
      </c>
      <c r="AN5" s="213" t="s">
        <v>28</v>
      </c>
      <c r="AO5" s="213" t="s">
        <v>28</v>
      </c>
      <c r="AP5" s="213" t="s">
        <v>28</v>
      </c>
      <c r="AQ5" s="213" t="s">
        <v>28</v>
      </c>
      <c r="AR5" s="213" t="s">
        <v>28</v>
      </c>
      <c r="AS5" s="213" t="s">
        <v>28</v>
      </c>
      <c r="AT5" s="213" t="s">
        <v>28</v>
      </c>
      <c r="AU5" s="213" t="s">
        <v>28</v>
      </c>
      <c r="AV5" s="213" t="s">
        <v>28</v>
      </c>
      <c r="AW5" s="213" t="s">
        <v>28</v>
      </c>
      <c r="AX5" s="213" t="s">
        <v>28</v>
      </c>
      <c r="AY5" s="213" t="s">
        <v>28</v>
      </c>
      <c r="AZ5" s="213" t="s">
        <v>28</v>
      </c>
      <c r="BA5" s="213" t="s">
        <v>28</v>
      </c>
    </row>
    <row r="6" spans="1:53">
      <c r="A6" s="195" t="s">
        <v>27</v>
      </c>
      <c r="B6" s="197"/>
      <c r="C6" s="213" t="s">
        <v>28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0.4</v>
      </c>
      <c r="P6" s="216">
        <v>0.4</v>
      </c>
      <c r="Q6" s="216">
        <v>0.4</v>
      </c>
      <c r="R6" s="216">
        <v>0.4</v>
      </c>
      <c r="S6" s="216">
        <v>0.4</v>
      </c>
      <c r="T6" s="216">
        <v>0.8</v>
      </c>
      <c r="U6" s="216">
        <v>0.8</v>
      </c>
      <c r="V6" s="216">
        <v>0.8</v>
      </c>
      <c r="W6" s="216">
        <v>1</v>
      </c>
      <c r="X6" s="216">
        <v>1.4</v>
      </c>
      <c r="Y6" s="216">
        <v>1.4</v>
      </c>
      <c r="Z6" s="216">
        <v>4.2</v>
      </c>
      <c r="AB6" s="201" t="s">
        <v>27</v>
      </c>
      <c r="AC6" s="203"/>
      <c r="AD6" s="213" t="s">
        <v>28</v>
      </c>
      <c r="AE6" s="216" t="e">
        <f>(D6-D$33)/D$34</f>
        <v>#DIV/0!</v>
      </c>
      <c r="AF6" s="216" t="e">
        <f t="shared" ref="AF6:AU17" si="0">(E6-E$33)/E$34</f>
        <v>#DIV/0!</v>
      </c>
      <c r="AG6" s="216" t="e">
        <f t="shared" si="0"/>
        <v>#DIV/0!</v>
      </c>
      <c r="AH6" s="216" t="e">
        <f t="shared" si="0"/>
        <v>#DIV/0!</v>
      </c>
      <c r="AI6" s="216" t="e">
        <f t="shared" si="0"/>
        <v>#DIV/0!</v>
      </c>
      <c r="AJ6" s="216" t="e">
        <f t="shared" si="0"/>
        <v>#DIV/0!</v>
      </c>
      <c r="AK6" s="216" t="e">
        <f t="shared" si="0"/>
        <v>#DIV/0!</v>
      </c>
      <c r="AL6" s="216" t="e">
        <f t="shared" si="0"/>
        <v>#DIV/0!</v>
      </c>
      <c r="AM6" s="216" t="e">
        <f t="shared" si="0"/>
        <v>#DIV/0!</v>
      </c>
      <c r="AN6" s="216" t="e">
        <f t="shared" si="0"/>
        <v>#DIV/0!</v>
      </c>
      <c r="AO6" s="216" t="e">
        <f t="shared" si="0"/>
        <v>#DIV/0!</v>
      </c>
      <c r="AP6" s="216">
        <f t="shared" si="0"/>
        <v>0.72474307533947879</v>
      </c>
      <c r="AQ6" s="216">
        <f t="shared" si="0"/>
        <v>0.49526055654364853</v>
      </c>
      <c r="AR6" s="216">
        <f t="shared" si="0"/>
        <v>0.35519515305227911</v>
      </c>
      <c r="AS6" s="216">
        <f t="shared" si="0"/>
        <v>0.25200985628011119</v>
      </c>
      <c r="AT6" s="216">
        <f t="shared" si="0"/>
        <v>-1.3247535097948853</v>
      </c>
      <c r="AU6" s="216">
        <f t="shared" si="0"/>
        <v>-0.99300479519642826</v>
      </c>
      <c r="AV6" s="216">
        <f t="shared" ref="AS6:BA21" si="1">(U6-U$33)/U$34</f>
        <v>5.8384231201294837E-2</v>
      </c>
      <c r="AW6" s="216">
        <f t="shared" si="1"/>
        <v>-0.62970628076470692</v>
      </c>
      <c r="AX6" s="216">
        <f t="shared" si="1"/>
        <v>-0.60687385609100708</v>
      </c>
      <c r="AY6" s="216">
        <f t="shared" si="1"/>
        <v>-0.39093111630846716</v>
      </c>
      <c r="AZ6" s="216">
        <f t="shared" si="1"/>
        <v>-0.36808511167953817</v>
      </c>
      <c r="BA6" s="216">
        <f t="shared" si="1"/>
        <v>2.1267675637366654</v>
      </c>
    </row>
    <row r="7" spans="1:53">
      <c r="A7" s="195" t="s">
        <v>20</v>
      </c>
      <c r="B7" s="197"/>
      <c r="C7" s="213" t="s">
        <v>28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1.6</v>
      </c>
      <c r="P7" s="216">
        <v>1.6</v>
      </c>
      <c r="Q7" s="216">
        <v>0</v>
      </c>
      <c r="R7" s="216">
        <v>0</v>
      </c>
      <c r="S7" s="216">
        <v>2.4</v>
      </c>
      <c r="T7" s="216">
        <v>2.4</v>
      </c>
      <c r="U7" s="216">
        <v>0.4</v>
      </c>
      <c r="V7" s="216">
        <v>1.2</v>
      </c>
      <c r="W7" s="216">
        <v>1.6</v>
      </c>
      <c r="X7" s="216">
        <v>1.6</v>
      </c>
      <c r="Y7" s="216">
        <v>1.6</v>
      </c>
      <c r="Z7" s="216">
        <v>0.8</v>
      </c>
      <c r="AB7" s="201" t="s">
        <v>20</v>
      </c>
      <c r="AC7" s="203"/>
      <c r="AD7" s="213" t="s">
        <v>28</v>
      </c>
      <c r="AE7" s="216" t="e">
        <f t="shared" ref="AE7:AT32" si="2">(D7-D$33)/D$34</f>
        <v>#DIV/0!</v>
      </c>
      <c r="AF7" s="216" t="e">
        <f t="shared" si="0"/>
        <v>#DIV/0!</v>
      </c>
      <c r="AG7" s="216" t="e">
        <f t="shared" si="0"/>
        <v>#DIV/0!</v>
      </c>
      <c r="AH7" s="216" t="e">
        <f t="shared" si="0"/>
        <v>#DIV/0!</v>
      </c>
      <c r="AI7" s="216" t="e">
        <f t="shared" si="0"/>
        <v>#DIV/0!</v>
      </c>
      <c r="AJ7" s="216" t="e">
        <f t="shared" si="0"/>
        <v>#DIV/0!</v>
      </c>
      <c r="AK7" s="216" t="e">
        <f t="shared" si="0"/>
        <v>#DIV/0!</v>
      </c>
      <c r="AL7" s="216" t="e">
        <f t="shared" si="0"/>
        <v>#DIV/0!</v>
      </c>
      <c r="AM7" s="216" t="e">
        <f t="shared" si="0"/>
        <v>#DIV/0!</v>
      </c>
      <c r="AN7" s="216" t="e">
        <f t="shared" si="0"/>
        <v>#DIV/0!</v>
      </c>
      <c r="AO7" s="216" t="e">
        <f t="shared" si="0"/>
        <v>#DIV/0!</v>
      </c>
      <c r="AP7" s="216">
        <f t="shared" si="0"/>
        <v>3.9860869143671329</v>
      </c>
      <c r="AQ7" s="216">
        <f t="shared" si="0"/>
        <v>3.4668238958055397</v>
      </c>
      <c r="AR7" s="216">
        <f t="shared" si="0"/>
        <v>-0.55816381193929598</v>
      </c>
      <c r="AS7" s="216">
        <f t="shared" si="0"/>
        <v>-0.5484920401390655</v>
      </c>
      <c r="AT7" s="216">
        <f t="shared" si="0"/>
        <v>0.32355730884391232</v>
      </c>
      <c r="AU7" s="216">
        <f t="shared" si="0"/>
        <v>0.24681622077136692</v>
      </c>
      <c r="AV7" s="216">
        <f t="shared" si="1"/>
        <v>-0.46707384961035797</v>
      </c>
      <c r="AW7" s="216">
        <f t="shared" si="1"/>
        <v>-0.26796011947434328</v>
      </c>
      <c r="AX7" s="216">
        <f t="shared" si="1"/>
        <v>-0.13421248740474187</v>
      </c>
      <c r="AY7" s="216">
        <f t="shared" si="1"/>
        <v>-0.24634015548204768</v>
      </c>
      <c r="AZ7" s="216">
        <f t="shared" si="1"/>
        <v>-0.21750483871972703</v>
      </c>
      <c r="BA7" s="216">
        <f t="shared" si="1"/>
        <v>-0.55506296306314074</v>
      </c>
    </row>
    <row r="8" spans="1:53">
      <c r="A8" s="195" t="s">
        <v>4</v>
      </c>
      <c r="B8" s="197"/>
      <c r="C8" s="213" t="s">
        <v>28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0.4</v>
      </c>
      <c r="Q8" s="216">
        <v>0.4</v>
      </c>
      <c r="R8" s="216">
        <v>0.4</v>
      </c>
      <c r="S8" s="216">
        <v>2.8</v>
      </c>
      <c r="T8" s="216">
        <v>2.8</v>
      </c>
      <c r="U8" s="216">
        <v>1.2</v>
      </c>
      <c r="V8" s="216">
        <v>2</v>
      </c>
      <c r="W8" s="216">
        <v>2.4</v>
      </c>
      <c r="X8" s="216">
        <v>3.6</v>
      </c>
      <c r="Y8" s="216">
        <v>3.2</v>
      </c>
      <c r="Z8" s="216">
        <v>2.8</v>
      </c>
      <c r="AB8" s="201" t="s">
        <v>4</v>
      </c>
      <c r="AC8" s="203"/>
      <c r="AD8" s="213" t="s">
        <v>28</v>
      </c>
      <c r="AE8" s="216" t="e">
        <f t="shared" si="2"/>
        <v>#DIV/0!</v>
      </c>
      <c r="AF8" s="216" t="e">
        <f t="shared" si="0"/>
        <v>#DIV/0!</v>
      </c>
      <c r="AG8" s="216" t="e">
        <f t="shared" si="0"/>
        <v>#DIV/0!</v>
      </c>
      <c r="AH8" s="216" t="e">
        <f t="shared" si="0"/>
        <v>#DIV/0!</v>
      </c>
      <c r="AI8" s="216" t="e">
        <f t="shared" si="0"/>
        <v>#DIV/0!</v>
      </c>
      <c r="AJ8" s="216" t="e">
        <f t="shared" si="0"/>
        <v>#DIV/0!</v>
      </c>
      <c r="AK8" s="216" t="e">
        <f t="shared" si="0"/>
        <v>#DIV/0!</v>
      </c>
      <c r="AL8" s="216" t="e">
        <f t="shared" si="0"/>
        <v>#DIV/0!</v>
      </c>
      <c r="AM8" s="216" t="e">
        <f t="shared" si="0"/>
        <v>#DIV/0!</v>
      </c>
      <c r="AN8" s="216" t="e">
        <f t="shared" si="0"/>
        <v>#DIV/0!</v>
      </c>
      <c r="AO8" s="216" t="e">
        <f t="shared" si="0"/>
        <v>#DIV/0!</v>
      </c>
      <c r="AP8" s="216">
        <f t="shared" si="0"/>
        <v>-0.36237153766973934</v>
      </c>
      <c r="AQ8" s="216">
        <f t="shared" si="0"/>
        <v>0.49526055654364853</v>
      </c>
      <c r="AR8" s="216">
        <f t="shared" si="0"/>
        <v>0.35519515305227911</v>
      </c>
      <c r="AS8" s="216">
        <f t="shared" si="0"/>
        <v>0.25200985628011119</v>
      </c>
      <c r="AT8" s="216">
        <f t="shared" si="0"/>
        <v>0.65321947257167179</v>
      </c>
      <c r="AU8" s="216">
        <f t="shared" si="0"/>
        <v>0.55677147476331568</v>
      </c>
      <c r="AV8" s="216">
        <f t="shared" si="1"/>
        <v>0.58384231201294756</v>
      </c>
      <c r="AW8" s="216">
        <f t="shared" si="1"/>
        <v>0.45553220310638415</v>
      </c>
      <c r="AX8" s="216">
        <f t="shared" si="1"/>
        <v>0.49600267084361144</v>
      </c>
      <c r="AY8" s="216">
        <f t="shared" si="1"/>
        <v>1.1995694527821459</v>
      </c>
      <c r="AZ8" s="216">
        <f t="shared" si="1"/>
        <v>0.98713734495876093</v>
      </c>
      <c r="BA8" s="216">
        <f t="shared" si="1"/>
        <v>1.0224844056426274</v>
      </c>
    </row>
    <row r="9" spans="1:53">
      <c r="A9" s="195" t="s">
        <v>29</v>
      </c>
      <c r="B9" s="197"/>
      <c r="C9" s="213" t="s">
        <v>28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0.4</v>
      </c>
      <c r="Z9" s="216">
        <v>0.4</v>
      </c>
      <c r="AB9" s="201" t="s">
        <v>29</v>
      </c>
      <c r="AC9" s="203"/>
      <c r="AD9" s="213" t="s">
        <v>28</v>
      </c>
      <c r="AE9" s="216" t="e">
        <f t="shared" si="2"/>
        <v>#DIV/0!</v>
      </c>
      <c r="AF9" s="216" t="e">
        <f t="shared" si="0"/>
        <v>#DIV/0!</v>
      </c>
      <c r="AG9" s="216" t="e">
        <f t="shared" si="0"/>
        <v>#DIV/0!</v>
      </c>
      <c r="AH9" s="216" t="e">
        <f t="shared" si="0"/>
        <v>#DIV/0!</v>
      </c>
      <c r="AI9" s="216" t="e">
        <f t="shared" si="0"/>
        <v>#DIV/0!</v>
      </c>
      <c r="AJ9" s="216" t="e">
        <f t="shared" si="0"/>
        <v>#DIV/0!</v>
      </c>
      <c r="AK9" s="216" t="e">
        <f t="shared" si="0"/>
        <v>#DIV/0!</v>
      </c>
      <c r="AL9" s="216" t="e">
        <f t="shared" si="0"/>
        <v>#DIV/0!</v>
      </c>
      <c r="AM9" s="216" t="e">
        <f t="shared" si="0"/>
        <v>#DIV/0!</v>
      </c>
      <c r="AN9" s="216" t="e">
        <f t="shared" si="0"/>
        <v>#DIV/0!</v>
      </c>
      <c r="AO9" s="216" t="e">
        <f t="shared" si="0"/>
        <v>#DIV/0!</v>
      </c>
      <c r="AP9" s="216">
        <f t="shared" si="0"/>
        <v>-0.36237153766973934</v>
      </c>
      <c r="AQ9" s="216">
        <f t="shared" si="0"/>
        <v>-0.49526055654364853</v>
      </c>
      <c r="AR9" s="216">
        <f t="shared" si="0"/>
        <v>-0.55816381193929598</v>
      </c>
      <c r="AS9" s="216">
        <f t="shared" si="0"/>
        <v>-0.5484920401390655</v>
      </c>
      <c r="AT9" s="216">
        <f t="shared" si="0"/>
        <v>-1.6544156735226447</v>
      </c>
      <c r="AU9" s="216">
        <f t="shared" si="0"/>
        <v>-1.6129153031803258</v>
      </c>
      <c r="AV9" s="216">
        <f t="shared" si="1"/>
        <v>-0.99253193042201082</v>
      </c>
      <c r="AW9" s="216">
        <f t="shared" si="1"/>
        <v>-1.3531986033454344</v>
      </c>
      <c r="AX9" s="216">
        <f t="shared" si="1"/>
        <v>-1.3946428039014489</v>
      </c>
      <c r="AY9" s="216">
        <f t="shared" si="1"/>
        <v>-1.4030678420934026</v>
      </c>
      <c r="AZ9" s="216">
        <f t="shared" si="1"/>
        <v>-1.1209864764785928</v>
      </c>
      <c r="BA9" s="216">
        <f t="shared" si="1"/>
        <v>-0.8705724368042943</v>
      </c>
    </row>
    <row r="10" spans="1:53" ht="27.6">
      <c r="A10" s="195" t="s">
        <v>6</v>
      </c>
      <c r="B10" s="197"/>
      <c r="C10" s="213" t="s">
        <v>28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2.4</v>
      </c>
      <c r="T10" s="216">
        <v>2.4</v>
      </c>
      <c r="U10" s="216">
        <v>0.4</v>
      </c>
      <c r="V10" s="216">
        <v>1.2</v>
      </c>
      <c r="W10" s="216">
        <v>1.6</v>
      </c>
      <c r="X10" s="216">
        <v>1.6</v>
      </c>
      <c r="Y10" s="216">
        <v>1.2</v>
      </c>
      <c r="Z10" s="216">
        <v>0.8</v>
      </c>
      <c r="AB10" s="201" t="s">
        <v>6</v>
      </c>
      <c r="AC10" s="203"/>
      <c r="AD10" s="213" t="s">
        <v>28</v>
      </c>
      <c r="AE10" s="216" t="e">
        <f t="shared" si="2"/>
        <v>#DIV/0!</v>
      </c>
      <c r="AF10" s="216" t="e">
        <f t="shared" si="0"/>
        <v>#DIV/0!</v>
      </c>
      <c r="AG10" s="216" t="e">
        <f t="shared" si="0"/>
        <v>#DIV/0!</v>
      </c>
      <c r="AH10" s="216" t="e">
        <f t="shared" si="0"/>
        <v>#DIV/0!</v>
      </c>
      <c r="AI10" s="216" t="e">
        <f t="shared" si="0"/>
        <v>#DIV/0!</v>
      </c>
      <c r="AJ10" s="216" t="e">
        <f t="shared" si="0"/>
        <v>#DIV/0!</v>
      </c>
      <c r="AK10" s="216" t="e">
        <f t="shared" si="0"/>
        <v>#DIV/0!</v>
      </c>
      <c r="AL10" s="216" t="e">
        <f t="shared" si="0"/>
        <v>#DIV/0!</v>
      </c>
      <c r="AM10" s="216" t="e">
        <f t="shared" si="0"/>
        <v>#DIV/0!</v>
      </c>
      <c r="AN10" s="216" t="e">
        <f t="shared" si="0"/>
        <v>#DIV/0!</v>
      </c>
      <c r="AO10" s="216" t="e">
        <f t="shared" si="0"/>
        <v>#DIV/0!</v>
      </c>
      <c r="AP10" s="216">
        <f t="shared" si="0"/>
        <v>-0.36237153766973934</v>
      </c>
      <c r="AQ10" s="216">
        <f t="shared" si="0"/>
        <v>-0.49526055654364853</v>
      </c>
      <c r="AR10" s="216">
        <f t="shared" si="0"/>
        <v>-0.55816381193929598</v>
      </c>
      <c r="AS10" s="216">
        <f t="shared" si="0"/>
        <v>-0.5484920401390655</v>
      </c>
      <c r="AT10" s="216">
        <f t="shared" si="0"/>
        <v>0.32355730884391232</v>
      </c>
      <c r="AU10" s="216">
        <f t="shared" si="0"/>
        <v>0.24681622077136692</v>
      </c>
      <c r="AV10" s="216">
        <f t="shared" si="1"/>
        <v>-0.46707384961035797</v>
      </c>
      <c r="AW10" s="216">
        <f t="shared" si="1"/>
        <v>-0.26796011947434328</v>
      </c>
      <c r="AX10" s="216">
        <f t="shared" si="1"/>
        <v>-0.13421248740474187</v>
      </c>
      <c r="AY10" s="216">
        <f t="shared" si="1"/>
        <v>-0.24634015548204768</v>
      </c>
      <c r="AZ10" s="216">
        <f t="shared" si="1"/>
        <v>-0.51866538463934908</v>
      </c>
      <c r="BA10" s="216">
        <f t="shared" si="1"/>
        <v>-0.55506296306314074</v>
      </c>
    </row>
    <row r="11" spans="1:53">
      <c r="A11" s="195" t="s">
        <v>7</v>
      </c>
      <c r="B11" s="197"/>
      <c r="C11" s="213" t="s">
        <v>28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0.8</v>
      </c>
      <c r="P11" s="216">
        <v>0.8</v>
      </c>
      <c r="Q11" s="216">
        <v>0.8</v>
      </c>
      <c r="R11" s="216">
        <v>0.8</v>
      </c>
      <c r="S11" s="216">
        <v>2.4</v>
      </c>
      <c r="T11" s="216">
        <v>2.6</v>
      </c>
      <c r="U11" s="216">
        <v>0.6</v>
      </c>
      <c r="V11" s="216">
        <v>1.4</v>
      </c>
      <c r="W11" s="216">
        <v>2.2000000000000002</v>
      </c>
      <c r="X11" s="216">
        <v>2.4</v>
      </c>
      <c r="Y11" s="216">
        <v>2.4</v>
      </c>
      <c r="Z11" s="216">
        <v>1.6</v>
      </c>
      <c r="AB11" s="201" t="s">
        <v>7</v>
      </c>
      <c r="AC11" s="203"/>
      <c r="AD11" s="213" t="s">
        <v>28</v>
      </c>
      <c r="AE11" s="216" t="e">
        <f t="shared" si="2"/>
        <v>#DIV/0!</v>
      </c>
      <c r="AF11" s="216" t="e">
        <f t="shared" si="0"/>
        <v>#DIV/0!</v>
      </c>
      <c r="AG11" s="216" t="e">
        <f t="shared" si="0"/>
        <v>#DIV/0!</v>
      </c>
      <c r="AH11" s="216" t="e">
        <f t="shared" si="0"/>
        <v>#DIV/0!</v>
      </c>
      <c r="AI11" s="216" t="e">
        <f t="shared" si="0"/>
        <v>#DIV/0!</v>
      </c>
      <c r="AJ11" s="216" t="e">
        <f t="shared" si="0"/>
        <v>#DIV/0!</v>
      </c>
      <c r="AK11" s="216" t="e">
        <f t="shared" si="0"/>
        <v>#DIV/0!</v>
      </c>
      <c r="AL11" s="216" t="e">
        <f t="shared" si="0"/>
        <v>#DIV/0!</v>
      </c>
      <c r="AM11" s="216" t="e">
        <f t="shared" si="0"/>
        <v>#DIV/0!</v>
      </c>
      <c r="AN11" s="216" t="e">
        <f t="shared" si="0"/>
        <v>#DIV/0!</v>
      </c>
      <c r="AO11" s="216" t="e">
        <f t="shared" si="0"/>
        <v>#DIV/0!</v>
      </c>
      <c r="AP11" s="216">
        <f t="shared" si="0"/>
        <v>1.8118576883486968</v>
      </c>
      <c r="AQ11" s="216">
        <f t="shared" si="0"/>
        <v>1.4857816696309458</v>
      </c>
      <c r="AR11" s="216">
        <f t="shared" si="0"/>
        <v>1.2685541180438542</v>
      </c>
      <c r="AS11" s="216">
        <f t="shared" si="0"/>
        <v>1.0525117526992878</v>
      </c>
      <c r="AT11" s="216">
        <f t="shared" si="0"/>
        <v>0.32355730884391232</v>
      </c>
      <c r="AU11" s="216">
        <f t="shared" si="0"/>
        <v>0.40179384776734145</v>
      </c>
      <c r="AV11" s="216">
        <f t="shared" si="1"/>
        <v>-0.20434480920453166</v>
      </c>
      <c r="AW11" s="216">
        <f t="shared" si="1"/>
        <v>-8.7087038829161453E-2</v>
      </c>
      <c r="AX11" s="216">
        <f t="shared" si="1"/>
        <v>0.33844888128152328</v>
      </c>
      <c r="AY11" s="216">
        <f t="shared" si="1"/>
        <v>0.33202368782362962</v>
      </c>
      <c r="AZ11" s="216">
        <f t="shared" si="1"/>
        <v>0.38481625311951678</v>
      </c>
      <c r="BA11" s="216">
        <f t="shared" si="1"/>
        <v>7.595598441916665E-2</v>
      </c>
    </row>
    <row r="12" spans="1:53">
      <c r="A12" s="195" t="s">
        <v>25</v>
      </c>
      <c r="B12" s="197"/>
      <c r="C12" s="213" t="s">
        <v>28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2.4</v>
      </c>
      <c r="T12" s="216">
        <v>2.4</v>
      </c>
      <c r="U12" s="216">
        <v>0.4</v>
      </c>
      <c r="V12" s="216">
        <v>2</v>
      </c>
      <c r="W12" s="216">
        <v>2.4</v>
      </c>
      <c r="X12" s="216">
        <v>2.4</v>
      </c>
      <c r="Y12" s="216">
        <v>2</v>
      </c>
      <c r="Z12" s="216">
        <v>1.2</v>
      </c>
      <c r="AB12" s="201" t="s">
        <v>25</v>
      </c>
      <c r="AC12" s="203"/>
      <c r="AD12" s="213" t="s">
        <v>28</v>
      </c>
      <c r="AE12" s="216" t="e">
        <f t="shared" si="2"/>
        <v>#DIV/0!</v>
      </c>
      <c r="AF12" s="216" t="e">
        <f t="shared" si="0"/>
        <v>#DIV/0!</v>
      </c>
      <c r="AG12" s="216" t="e">
        <f t="shared" si="0"/>
        <v>#DIV/0!</v>
      </c>
      <c r="AH12" s="216" t="e">
        <f t="shared" si="0"/>
        <v>#DIV/0!</v>
      </c>
      <c r="AI12" s="216" t="e">
        <f t="shared" si="0"/>
        <v>#DIV/0!</v>
      </c>
      <c r="AJ12" s="216" t="e">
        <f t="shared" si="0"/>
        <v>#DIV/0!</v>
      </c>
      <c r="AK12" s="216" t="e">
        <f t="shared" si="0"/>
        <v>#DIV/0!</v>
      </c>
      <c r="AL12" s="216" t="e">
        <f t="shared" si="0"/>
        <v>#DIV/0!</v>
      </c>
      <c r="AM12" s="216" t="e">
        <f t="shared" si="0"/>
        <v>#DIV/0!</v>
      </c>
      <c r="AN12" s="216" t="e">
        <f t="shared" si="0"/>
        <v>#DIV/0!</v>
      </c>
      <c r="AO12" s="216" t="e">
        <f t="shared" si="0"/>
        <v>#DIV/0!</v>
      </c>
      <c r="AP12" s="216">
        <f t="shared" si="0"/>
        <v>-0.36237153766973934</v>
      </c>
      <c r="AQ12" s="216">
        <f t="shared" si="0"/>
        <v>-0.49526055654364853</v>
      </c>
      <c r="AR12" s="216">
        <f t="shared" si="0"/>
        <v>-0.55816381193929598</v>
      </c>
      <c r="AS12" s="216">
        <f t="shared" si="0"/>
        <v>-0.5484920401390655</v>
      </c>
      <c r="AT12" s="216">
        <f t="shared" si="0"/>
        <v>0.32355730884391232</v>
      </c>
      <c r="AU12" s="216">
        <f t="shared" si="0"/>
        <v>0.24681622077136692</v>
      </c>
      <c r="AV12" s="216">
        <f t="shared" si="1"/>
        <v>-0.46707384961035797</v>
      </c>
      <c r="AW12" s="216">
        <f t="shared" si="1"/>
        <v>0.45553220310638415</v>
      </c>
      <c r="AX12" s="216">
        <f t="shared" si="1"/>
        <v>0.49600267084361144</v>
      </c>
      <c r="AY12" s="216">
        <f t="shared" si="1"/>
        <v>0.33202368782362962</v>
      </c>
      <c r="AZ12" s="216">
        <f t="shared" si="1"/>
        <v>8.365570719989486E-2</v>
      </c>
      <c r="BA12" s="216">
        <f t="shared" si="1"/>
        <v>-0.23955348932198714</v>
      </c>
    </row>
    <row r="13" spans="1:53">
      <c r="A13" s="195" t="s">
        <v>11</v>
      </c>
      <c r="B13" s="197"/>
      <c r="C13" s="213" t="s">
        <v>28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2.4</v>
      </c>
      <c r="T13" s="216">
        <v>2.8</v>
      </c>
      <c r="U13" s="216">
        <v>0.8</v>
      </c>
      <c r="V13" s="216">
        <v>2</v>
      </c>
      <c r="W13" s="216">
        <v>2.4</v>
      </c>
      <c r="X13" s="216">
        <v>2.4</v>
      </c>
      <c r="Y13" s="216">
        <v>3.2</v>
      </c>
      <c r="Z13" s="216">
        <v>2.4</v>
      </c>
      <c r="AB13" s="201" t="s">
        <v>11</v>
      </c>
      <c r="AC13" s="203"/>
      <c r="AD13" s="213" t="s">
        <v>28</v>
      </c>
      <c r="AE13" s="216" t="e">
        <f t="shared" si="2"/>
        <v>#DIV/0!</v>
      </c>
      <c r="AF13" s="216" t="e">
        <f t="shared" si="0"/>
        <v>#DIV/0!</v>
      </c>
      <c r="AG13" s="216" t="e">
        <f t="shared" si="0"/>
        <v>#DIV/0!</v>
      </c>
      <c r="AH13" s="216" t="e">
        <f t="shared" si="0"/>
        <v>#DIV/0!</v>
      </c>
      <c r="AI13" s="216" t="e">
        <f t="shared" si="0"/>
        <v>#DIV/0!</v>
      </c>
      <c r="AJ13" s="216" t="e">
        <f t="shared" si="0"/>
        <v>#DIV/0!</v>
      </c>
      <c r="AK13" s="216" t="e">
        <f t="shared" si="0"/>
        <v>#DIV/0!</v>
      </c>
      <c r="AL13" s="216" t="e">
        <f t="shared" si="0"/>
        <v>#DIV/0!</v>
      </c>
      <c r="AM13" s="216" t="e">
        <f t="shared" si="0"/>
        <v>#DIV/0!</v>
      </c>
      <c r="AN13" s="216" t="e">
        <f t="shared" si="0"/>
        <v>#DIV/0!</v>
      </c>
      <c r="AO13" s="216" t="e">
        <f t="shared" si="0"/>
        <v>#DIV/0!</v>
      </c>
      <c r="AP13" s="216">
        <f t="shared" si="0"/>
        <v>-0.36237153766973934</v>
      </c>
      <c r="AQ13" s="216">
        <f t="shared" si="0"/>
        <v>-0.49526055654364853</v>
      </c>
      <c r="AR13" s="216">
        <f t="shared" si="0"/>
        <v>-0.55816381193929598</v>
      </c>
      <c r="AS13" s="216">
        <f t="shared" si="0"/>
        <v>-0.5484920401390655</v>
      </c>
      <c r="AT13" s="216">
        <f t="shared" si="0"/>
        <v>0.32355730884391232</v>
      </c>
      <c r="AU13" s="216">
        <f t="shared" si="0"/>
        <v>0.55677147476331568</v>
      </c>
      <c r="AV13" s="216">
        <f t="shared" si="1"/>
        <v>5.8384231201294837E-2</v>
      </c>
      <c r="AW13" s="216">
        <f t="shared" si="1"/>
        <v>0.45553220310638415</v>
      </c>
      <c r="AX13" s="216">
        <f t="shared" si="1"/>
        <v>0.49600267084361144</v>
      </c>
      <c r="AY13" s="216">
        <f t="shared" si="1"/>
        <v>0.33202368782362962</v>
      </c>
      <c r="AZ13" s="216">
        <f t="shared" si="1"/>
        <v>0.98713734495876093</v>
      </c>
      <c r="BA13" s="216">
        <f t="shared" si="1"/>
        <v>0.70697493190147387</v>
      </c>
    </row>
    <row r="14" spans="1:53">
      <c r="A14" s="217" t="s">
        <v>8</v>
      </c>
      <c r="B14" s="218"/>
      <c r="C14" s="213" t="s">
        <v>28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2.4</v>
      </c>
      <c r="T14" s="216">
        <v>2.4</v>
      </c>
      <c r="U14" s="216">
        <v>0.4</v>
      </c>
      <c r="V14" s="216">
        <v>1.2</v>
      </c>
      <c r="W14" s="216">
        <v>1.6</v>
      </c>
      <c r="X14" s="216">
        <v>1.6</v>
      </c>
      <c r="Y14" s="216">
        <v>1.6</v>
      </c>
      <c r="Z14" s="216">
        <v>0.8</v>
      </c>
      <c r="AB14" s="219" t="s">
        <v>8</v>
      </c>
      <c r="AC14" s="220"/>
      <c r="AD14" s="213" t="s">
        <v>28</v>
      </c>
      <c r="AE14" s="216" t="e">
        <f t="shared" si="2"/>
        <v>#DIV/0!</v>
      </c>
      <c r="AF14" s="216" t="e">
        <f t="shared" si="0"/>
        <v>#DIV/0!</v>
      </c>
      <c r="AG14" s="216" t="e">
        <f t="shared" si="0"/>
        <v>#DIV/0!</v>
      </c>
      <c r="AH14" s="216" t="e">
        <f t="shared" si="0"/>
        <v>#DIV/0!</v>
      </c>
      <c r="AI14" s="216" t="e">
        <f t="shared" si="0"/>
        <v>#DIV/0!</v>
      </c>
      <c r="AJ14" s="216" t="e">
        <f t="shared" si="0"/>
        <v>#DIV/0!</v>
      </c>
      <c r="AK14" s="216" t="e">
        <f t="shared" si="0"/>
        <v>#DIV/0!</v>
      </c>
      <c r="AL14" s="216" t="e">
        <f t="shared" si="0"/>
        <v>#DIV/0!</v>
      </c>
      <c r="AM14" s="216" t="e">
        <f t="shared" si="0"/>
        <v>#DIV/0!</v>
      </c>
      <c r="AN14" s="216" t="e">
        <f t="shared" si="0"/>
        <v>#DIV/0!</v>
      </c>
      <c r="AO14" s="216" t="e">
        <f t="shared" si="0"/>
        <v>#DIV/0!</v>
      </c>
      <c r="AP14" s="216">
        <f t="shared" si="0"/>
        <v>-0.36237153766973934</v>
      </c>
      <c r="AQ14" s="216">
        <f t="shared" si="0"/>
        <v>-0.49526055654364853</v>
      </c>
      <c r="AR14" s="216">
        <f t="shared" si="0"/>
        <v>-0.55816381193929598</v>
      </c>
      <c r="AS14" s="216">
        <f t="shared" si="0"/>
        <v>-0.5484920401390655</v>
      </c>
      <c r="AT14" s="216">
        <f t="shared" si="0"/>
        <v>0.32355730884391232</v>
      </c>
      <c r="AU14" s="216">
        <f t="shared" si="0"/>
        <v>0.24681622077136692</v>
      </c>
      <c r="AV14" s="216">
        <f t="shared" si="1"/>
        <v>-0.46707384961035797</v>
      </c>
      <c r="AW14" s="216">
        <f t="shared" si="1"/>
        <v>-0.26796011947434328</v>
      </c>
      <c r="AX14" s="216">
        <f t="shared" si="1"/>
        <v>-0.13421248740474187</v>
      </c>
      <c r="AY14" s="216">
        <f t="shared" si="1"/>
        <v>-0.24634015548204768</v>
      </c>
      <c r="AZ14" s="216">
        <f t="shared" si="1"/>
        <v>-0.21750483871972703</v>
      </c>
      <c r="BA14" s="216">
        <f t="shared" si="1"/>
        <v>-0.55506296306314074</v>
      </c>
    </row>
    <row r="15" spans="1:53">
      <c r="A15" s="195" t="s">
        <v>30</v>
      </c>
      <c r="B15" s="197"/>
      <c r="C15" s="213" t="s">
        <v>28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2.4</v>
      </c>
      <c r="T15" s="216">
        <v>2.4</v>
      </c>
      <c r="U15" s="216">
        <v>0.4</v>
      </c>
      <c r="V15" s="216">
        <v>1.6</v>
      </c>
      <c r="W15" s="216">
        <v>2</v>
      </c>
      <c r="X15" s="216">
        <v>2</v>
      </c>
      <c r="Y15" s="216">
        <v>2</v>
      </c>
      <c r="Z15" s="216">
        <v>0.8</v>
      </c>
      <c r="AB15" s="201" t="s">
        <v>30</v>
      </c>
      <c r="AC15" s="203"/>
      <c r="AD15" s="213" t="s">
        <v>28</v>
      </c>
      <c r="AE15" s="216" t="e">
        <f t="shared" si="2"/>
        <v>#DIV/0!</v>
      </c>
      <c r="AF15" s="216" t="e">
        <f t="shared" si="0"/>
        <v>#DIV/0!</v>
      </c>
      <c r="AG15" s="216" t="e">
        <f t="shared" si="0"/>
        <v>#DIV/0!</v>
      </c>
      <c r="AH15" s="216" t="e">
        <f t="shared" si="0"/>
        <v>#DIV/0!</v>
      </c>
      <c r="AI15" s="216" t="e">
        <f t="shared" si="0"/>
        <v>#DIV/0!</v>
      </c>
      <c r="AJ15" s="216" t="e">
        <f t="shared" si="0"/>
        <v>#DIV/0!</v>
      </c>
      <c r="AK15" s="216" t="e">
        <f t="shared" si="0"/>
        <v>#DIV/0!</v>
      </c>
      <c r="AL15" s="216" t="e">
        <f t="shared" si="0"/>
        <v>#DIV/0!</v>
      </c>
      <c r="AM15" s="216" t="e">
        <f t="shared" si="0"/>
        <v>#DIV/0!</v>
      </c>
      <c r="AN15" s="216" t="e">
        <f t="shared" si="0"/>
        <v>#DIV/0!</v>
      </c>
      <c r="AO15" s="216" t="e">
        <f t="shared" si="0"/>
        <v>#DIV/0!</v>
      </c>
      <c r="AP15" s="216">
        <f t="shared" si="0"/>
        <v>-0.36237153766973934</v>
      </c>
      <c r="AQ15" s="216">
        <f t="shared" si="0"/>
        <v>-0.49526055654364853</v>
      </c>
      <c r="AR15" s="216">
        <f t="shared" si="0"/>
        <v>-0.55816381193929598</v>
      </c>
      <c r="AS15" s="216">
        <f t="shared" si="0"/>
        <v>-0.5484920401390655</v>
      </c>
      <c r="AT15" s="216">
        <f t="shared" si="0"/>
        <v>0.32355730884391232</v>
      </c>
      <c r="AU15" s="216">
        <f t="shared" si="0"/>
        <v>0.24681622077136692</v>
      </c>
      <c r="AV15" s="216">
        <f t="shared" si="1"/>
        <v>-0.46707384961035797</v>
      </c>
      <c r="AW15" s="216">
        <f t="shared" si="1"/>
        <v>9.3786041816020557E-2</v>
      </c>
      <c r="AX15" s="216">
        <f t="shared" si="1"/>
        <v>0.1808950917194348</v>
      </c>
      <c r="AY15" s="216">
        <f t="shared" si="1"/>
        <v>4.2841766170790982E-2</v>
      </c>
      <c r="AZ15" s="216">
        <f t="shared" si="1"/>
        <v>8.365570719989486E-2</v>
      </c>
      <c r="BA15" s="216">
        <f t="shared" si="1"/>
        <v>-0.55506296306314074</v>
      </c>
    </row>
    <row r="16" spans="1:53">
      <c r="A16" s="195" t="s">
        <v>17</v>
      </c>
      <c r="B16" s="197"/>
      <c r="C16" s="213" t="s">
        <v>28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2.4</v>
      </c>
      <c r="T16" s="216">
        <v>2.4</v>
      </c>
      <c r="U16" s="216">
        <v>0.4</v>
      </c>
      <c r="V16" s="216">
        <v>1.2</v>
      </c>
      <c r="W16" s="216">
        <v>1.2</v>
      </c>
      <c r="X16" s="216">
        <v>1.6</v>
      </c>
      <c r="Y16" s="216">
        <v>1.6</v>
      </c>
      <c r="Z16" s="216">
        <v>0.8</v>
      </c>
      <c r="AB16" s="201" t="s">
        <v>17</v>
      </c>
      <c r="AC16" s="203"/>
      <c r="AD16" s="213" t="s">
        <v>28</v>
      </c>
      <c r="AE16" s="216" t="e">
        <f t="shared" si="2"/>
        <v>#DIV/0!</v>
      </c>
      <c r="AF16" s="216" t="e">
        <f t="shared" si="0"/>
        <v>#DIV/0!</v>
      </c>
      <c r="AG16" s="216" t="e">
        <f t="shared" si="0"/>
        <v>#DIV/0!</v>
      </c>
      <c r="AH16" s="216" t="e">
        <f t="shared" si="0"/>
        <v>#DIV/0!</v>
      </c>
      <c r="AI16" s="216" t="e">
        <f t="shared" si="0"/>
        <v>#DIV/0!</v>
      </c>
      <c r="AJ16" s="216" t="e">
        <f t="shared" si="0"/>
        <v>#DIV/0!</v>
      </c>
      <c r="AK16" s="216" t="e">
        <f t="shared" si="0"/>
        <v>#DIV/0!</v>
      </c>
      <c r="AL16" s="216" t="e">
        <f t="shared" si="0"/>
        <v>#DIV/0!</v>
      </c>
      <c r="AM16" s="216" t="e">
        <f t="shared" si="0"/>
        <v>#DIV/0!</v>
      </c>
      <c r="AN16" s="216" t="e">
        <f t="shared" si="0"/>
        <v>#DIV/0!</v>
      </c>
      <c r="AO16" s="216" t="e">
        <f t="shared" si="0"/>
        <v>#DIV/0!</v>
      </c>
      <c r="AP16" s="216">
        <f t="shared" si="0"/>
        <v>-0.36237153766973934</v>
      </c>
      <c r="AQ16" s="216">
        <f t="shared" si="0"/>
        <v>-0.49526055654364853</v>
      </c>
      <c r="AR16" s="216">
        <f t="shared" si="0"/>
        <v>-0.55816381193929598</v>
      </c>
      <c r="AS16" s="216">
        <f t="shared" si="0"/>
        <v>-0.5484920401390655</v>
      </c>
      <c r="AT16" s="216">
        <f t="shared" si="0"/>
        <v>0.32355730884391232</v>
      </c>
      <c r="AU16" s="216">
        <f t="shared" si="0"/>
        <v>0.24681622077136692</v>
      </c>
      <c r="AV16" s="216">
        <f t="shared" si="1"/>
        <v>-0.46707384961035797</v>
      </c>
      <c r="AW16" s="216">
        <f t="shared" si="1"/>
        <v>-0.26796011947434328</v>
      </c>
      <c r="AX16" s="216">
        <f t="shared" si="1"/>
        <v>-0.4493200665289187</v>
      </c>
      <c r="AY16" s="216">
        <f t="shared" si="1"/>
        <v>-0.24634015548204768</v>
      </c>
      <c r="AZ16" s="216">
        <f t="shared" si="1"/>
        <v>-0.21750483871972703</v>
      </c>
      <c r="BA16" s="216">
        <f t="shared" si="1"/>
        <v>-0.55506296306314074</v>
      </c>
    </row>
    <row r="17" spans="1:53">
      <c r="A17" s="195" t="s">
        <v>32</v>
      </c>
      <c r="B17" s="197"/>
      <c r="C17" s="213" t="s">
        <v>28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2.4</v>
      </c>
      <c r="T17" s="216">
        <v>2</v>
      </c>
      <c r="U17" s="216">
        <v>0.4</v>
      </c>
      <c r="V17" s="216">
        <v>1.2</v>
      </c>
      <c r="W17" s="216">
        <v>1.2</v>
      </c>
      <c r="X17" s="216">
        <v>1.6</v>
      </c>
      <c r="Y17" s="216">
        <v>1.6</v>
      </c>
      <c r="Z17" s="216">
        <v>0.8</v>
      </c>
      <c r="AB17" s="201" t="s">
        <v>32</v>
      </c>
      <c r="AC17" s="203"/>
      <c r="AD17" s="213" t="s">
        <v>28</v>
      </c>
      <c r="AE17" s="216" t="e">
        <f t="shared" si="2"/>
        <v>#DIV/0!</v>
      </c>
      <c r="AF17" s="216" t="e">
        <f t="shared" si="0"/>
        <v>#DIV/0!</v>
      </c>
      <c r="AG17" s="216" t="e">
        <f t="shared" si="0"/>
        <v>#DIV/0!</v>
      </c>
      <c r="AH17" s="216" t="e">
        <f t="shared" si="0"/>
        <v>#DIV/0!</v>
      </c>
      <c r="AI17" s="216" t="e">
        <f t="shared" si="0"/>
        <v>#DIV/0!</v>
      </c>
      <c r="AJ17" s="216" t="e">
        <f t="shared" si="0"/>
        <v>#DIV/0!</v>
      </c>
      <c r="AK17" s="216" t="e">
        <f t="shared" si="0"/>
        <v>#DIV/0!</v>
      </c>
      <c r="AL17" s="216" t="e">
        <f t="shared" si="0"/>
        <v>#DIV/0!</v>
      </c>
      <c r="AM17" s="216" t="e">
        <f t="shared" si="0"/>
        <v>#DIV/0!</v>
      </c>
      <c r="AN17" s="216" t="e">
        <f t="shared" si="0"/>
        <v>#DIV/0!</v>
      </c>
      <c r="AO17" s="216" t="e">
        <f t="shared" si="0"/>
        <v>#DIV/0!</v>
      </c>
      <c r="AP17" s="216">
        <f t="shared" si="0"/>
        <v>-0.36237153766973934</v>
      </c>
      <c r="AQ17" s="216">
        <f t="shared" si="0"/>
        <v>-0.49526055654364853</v>
      </c>
      <c r="AR17" s="216">
        <f t="shared" si="0"/>
        <v>-0.55816381193929598</v>
      </c>
      <c r="AS17" s="216">
        <f t="shared" si="0"/>
        <v>-0.5484920401390655</v>
      </c>
      <c r="AT17" s="216">
        <f t="shared" si="0"/>
        <v>0.32355730884391232</v>
      </c>
      <c r="AU17" s="216">
        <f t="shared" si="0"/>
        <v>-6.3139033220581828E-2</v>
      </c>
      <c r="AV17" s="216">
        <f t="shared" si="1"/>
        <v>-0.46707384961035797</v>
      </c>
      <c r="AW17" s="216">
        <f t="shared" si="1"/>
        <v>-0.26796011947434328</v>
      </c>
      <c r="AX17" s="216">
        <f t="shared" si="1"/>
        <v>-0.4493200665289187</v>
      </c>
      <c r="AY17" s="216">
        <f t="shared" si="1"/>
        <v>-0.24634015548204768</v>
      </c>
      <c r="AZ17" s="216">
        <f t="shared" si="1"/>
        <v>-0.21750483871972703</v>
      </c>
      <c r="BA17" s="216">
        <f t="shared" si="1"/>
        <v>-0.55506296306314074</v>
      </c>
    </row>
    <row r="18" spans="1:53">
      <c r="A18" s="195" t="s">
        <v>12</v>
      </c>
      <c r="B18" s="197"/>
      <c r="C18" s="213" t="s">
        <v>28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0.4</v>
      </c>
      <c r="R18" s="216">
        <v>0.8</v>
      </c>
      <c r="S18" s="216">
        <v>2.6</v>
      </c>
      <c r="T18" s="216">
        <v>2.2000000000000002</v>
      </c>
      <c r="U18" s="216">
        <v>1.4</v>
      </c>
      <c r="V18" s="216">
        <v>2.2000000000000002</v>
      </c>
      <c r="W18" s="216">
        <v>2.4</v>
      </c>
      <c r="X18" s="216">
        <v>2.8</v>
      </c>
      <c r="Y18" s="216">
        <v>3</v>
      </c>
      <c r="Z18" s="216">
        <v>2.6</v>
      </c>
      <c r="AB18" s="201" t="s">
        <v>12</v>
      </c>
      <c r="AC18" s="203"/>
      <c r="AD18" s="213" t="s">
        <v>28</v>
      </c>
      <c r="AE18" s="216" t="e">
        <f t="shared" si="2"/>
        <v>#DIV/0!</v>
      </c>
      <c r="AF18" s="216" t="e">
        <f t="shared" si="2"/>
        <v>#DIV/0!</v>
      </c>
      <c r="AG18" s="216" t="e">
        <f t="shared" si="2"/>
        <v>#DIV/0!</v>
      </c>
      <c r="AH18" s="216" t="e">
        <f t="shared" si="2"/>
        <v>#DIV/0!</v>
      </c>
      <c r="AI18" s="216" t="e">
        <f t="shared" si="2"/>
        <v>#DIV/0!</v>
      </c>
      <c r="AJ18" s="216" t="e">
        <f t="shared" si="2"/>
        <v>#DIV/0!</v>
      </c>
      <c r="AK18" s="216" t="e">
        <f t="shared" si="2"/>
        <v>#DIV/0!</v>
      </c>
      <c r="AL18" s="216" t="e">
        <f t="shared" si="2"/>
        <v>#DIV/0!</v>
      </c>
      <c r="AM18" s="216" t="e">
        <f t="shared" si="2"/>
        <v>#DIV/0!</v>
      </c>
      <c r="AN18" s="216" t="e">
        <f t="shared" si="2"/>
        <v>#DIV/0!</v>
      </c>
      <c r="AO18" s="216" t="e">
        <f t="shared" si="2"/>
        <v>#DIV/0!</v>
      </c>
      <c r="AP18" s="216">
        <f t="shared" si="2"/>
        <v>-0.36237153766973934</v>
      </c>
      <c r="AQ18" s="216">
        <f t="shared" si="2"/>
        <v>-0.49526055654364853</v>
      </c>
      <c r="AR18" s="216">
        <f t="shared" si="2"/>
        <v>0.35519515305227911</v>
      </c>
      <c r="AS18" s="216">
        <f t="shared" si="1"/>
        <v>1.0525117526992878</v>
      </c>
      <c r="AT18" s="216">
        <f t="shared" si="1"/>
        <v>0.48838839070779222</v>
      </c>
      <c r="AU18" s="216">
        <f t="shared" si="1"/>
        <v>9.1838593775392718E-2</v>
      </c>
      <c r="AV18" s="216">
        <f t="shared" si="1"/>
        <v>0.8465713524187739</v>
      </c>
      <c r="AW18" s="216">
        <f t="shared" si="1"/>
        <v>0.63640528375156613</v>
      </c>
      <c r="AX18" s="216">
        <f t="shared" si="1"/>
        <v>0.49600267084361144</v>
      </c>
      <c r="AY18" s="216">
        <f t="shared" si="1"/>
        <v>0.6212056094764683</v>
      </c>
      <c r="AZ18" s="216">
        <f t="shared" si="1"/>
        <v>0.8365570719989498</v>
      </c>
      <c r="BA18" s="216">
        <f t="shared" si="1"/>
        <v>0.86472966877205082</v>
      </c>
    </row>
    <row r="19" spans="1:53">
      <c r="A19" s="195" t="s">
        <v>33</v>
      </c>
      <c r="B19" s="197"/>
      <c r="C19" s="213" t="s">
        <v>28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0.4</v>
      </c>
      <c r="R19" s="216">
        <v>0.4</v>
      </c>
      <c r="S19" s="216">
        <v>0.4</v>
      </c>
      <c r="T19" s="216">
        <v>0.4</v>
      </c>
      <c r="U19" s="216">
        <v>0.4</v>
      </c>
      <c r="V19" s="216">
        <v>0.4</v>
      </c>
      <c r="W19" s="216">
        <v>0.4</v>
      </c>
      <c r="X19" s="216">
        <v>0.4</v>
      </c>
      <c r="Y19" s="216">
        <v>0</v>
      </c>
      <c r="Z19" s="216">
        <v>0</v>
      </c>
      <c r="AB19" s="201" t="s">
        <v>33</v>
      </c>
      <c r="AC19" s="203"/>
      <c r="AD19" s="213" t="s">
        <v>28</v>
      </c>
      <c r="AE19" s="216" t="e">
        <f t="shared" si="2"/>
        <v>#DIV/0!</v>
      </c>
      <c r="AF19" s="216" t="e">
        <f t="shared" si="2"/>
        <v>#DIV/0!</v>
      </c>
      <c r="AG19" s="216" t="e">
        <f t="shared" si="2"/>
        <v>#DIV/0!</v>
      </c>
      <c r="AH19" s="216" t="e">
        <f t="shared" si="2"/>
        <v>#DIV/0!</v>
      </c>
      <c r="AI19" s="216" t="e">
        <f t="shared" si="2"/>
        <v>#DIV/0!</v>
      </c>
      <c r="AJ19" s="216" t="e">
        <f t="shared" si="2"/>
        <v>#DIV/0!</v>
      </c>
      <c r="AK19" s="216" t="e">
        <f t="shared" si="2"/>
        <v>#DIV/0!</v>
      </c>
      <c r="AL19" s="216" t="e">
        <f t="shared" si="2"/>
        <v>#DIV/0!</v>
      </c>
      <c r="AM19" s="216" t="e">
        <f t="shared" si="2"/>
        <v>#DIV/0!</v>
      </c>
      <c r="AN19" s="216" t="e">
        <f t="shared" si="2"/>
        <v>#DIV/0!</v>
      </c>
      <c r="AO19" s="216" t="e">
        <f t="shared" si="2"/>
        <v>#DIV/0!</v>
      </c>
      <c r="AP19" s="216">
        <f t="shared" si="2"/>
        <v>-0.36237153766973934</v>
      </c>
      <c r="AQ19" s="216">
        <f t="shared" si="2"/>
        <v>-0.49526055654364853</v>
      </c>
      <c r="AR19" s="216">
        <f t="shared" si="2"/>
        <v>0.35519515305227911</v>
      </c>
      <c r="AS19" s="216">
        <f t="shared" si="1"/>
        <v>0.25200985628011119</v>
      </c>
      <c r="AT19" s="216">
        <f t="shared" si="1"/>
        <v>-1.3247535097948853</v>
      </c>
      <c r="AU19" s="216">
        <f t="shared" si="1"/>
        <v>-1.3029600491883773</v>
      </c>
      <c r="AV19" s="216">
        <f t="shared" si="1"/>
        <v>-0.46707384961035797</v>
      </c>
      <c r="AW19" s="216">
        <f t="shared" si="1"/>
        <v>-0.99145244205507066</v>
      </c>
      <c r="AX19" s="216">
        <f t="shared" si="1"/>
        <v>-1.079535224777272</v>
      </c>
      <c r="AY19" s="216">
        <f t="shared" si="1"/>
        <v>-1.113885920440564</v>
      </c>
      <c r="AZ19" s="216">
        <f t="shared" si="1"/>
        <v>-1.4221470223982151</v>
      </c>
      <c r="BA19" s="216">
        <f t="shared" si="1"/>
        <v>-1.1860819105454481</v>
      </c>
    </row>
    <row r="20" spans="1:53">
      <c r="A20" s="195" t="s">
        <v>34</v>
      </c>
      <c r="B20" s="197"/>
      <c r="C20" s="213" t="s">
        <v>28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0.4</v>
      </c>
      <c r="AB20" s="201" t="s">
        <v>34</v>
      </c>
      <c r="AC20" s="203"/>
      <c r="AD20" s="213" t="s">
        <v>28</v>
      </c>
      <c r="AE20" s="216" t="e">
        <f t="shared" si="2"/>
        <v>#DIV/0!</v>
      </c>
      <c r="AF20" s="216" t="e">
        <f t="shared" si="2"/>
        <v>#DIV/0!</v>
      </c>
      <c r="AG20" s="216" t="e">
        <f t="shared" si="2"/>
        <v>#DIV/0!</v>
      </c>
      <c r="AH20" s="216" t="e">
        <f t="shared" si="2"/>
        <v>#DIV/0!</v>
      </c>
      <c r="AI20" s="216" t="e">
        <f t="shared" si="2"/>
        <v>#DIV/0!</v>
      </c>
      <c r="AJ20" s="216" t="e">
        <f t="shared" si="2"/>
        <v>#DIV/0!</v>
      </c>
      <c r="AK20" s="216" t="e">
        <f t="shared" si="2"/>
        <v>#DIV/0!</v>
      </c>
      <c r="AL20" s="216" t="e">
        <f t="shared" si="2"/>
        <v>#DIV/0!</v>
      </c>
      <c r="AM20" s="216" t="e">
        <f t="shared" si="2"/>
        <v>#DIV/0!</v>
      </c>
      <c r="AN20" s="216" t="e">
        <f t="shared" si="2"/>
        <v>#DIV/0!</v>
      </c>
      <c r="AO20" s="216" t="e">
        <f t="shared" si="2"/>
        <v>#DIV/0!</v>
      </c>
      <c r="AP20" s="216">
        <f t="shared" si="2"/>
        <v>-0.36237153766973934</v>
      </c>
      <c r="AQ20" s="216">
        <f t="shared" si="2"/>
        <v>-0.49526055654364853</v>
      </c>
      <c r="AR20" s="216">
        <f t="shared" si="2"/>
        <v>-0.55816381193929598</v>
      </c>
      <c r="AS20" s="216">
        <f t="shared" si="1"/>
        <v>-0.5484920401390655</v>
      </c>
      <c r="AT20" s="216">
        <f t="shared" si="1"/>
        <v>-1.6544156735226447</v>
      </c>
      <c r="AU20" s="216">
        <f t="shared" si="1"/>
        <v>-1.6129153031803258</v>
      </c>
      <c r="AV20" s="216">
        <f t="shared" si="1"/>
        <v>-0.99253193042201082</v>
      </c>
      <c r="AW20" s="216">
        <f t="shared" si="1"/>
        <v>-1.3531986033454344</v>
      </c>
      <c r="AX20" s="216">
        <f t="shared" si="1"/>
        <v>-1.3946428039014489</v>
      </c>
      <c r="AY20" s="216">
        <f t="shared" si="1"/>
        <v>-1.4030678420934026</v>
      </c>
      <c r="AZ20" s="216">
        <f t="shared" si="1"/>
        <v>-1.4221470223982151</v>
      </c>
      <c r="BA20" s="216">
        <f t="shared" si="1"/>
        <v>-0.8705724368042943</v>
      </c>
    </row>
    <row r="21" spans="1:53" ht="27.6">
      <c r="A21" s="195" t="s">
        <v>19</v>
      </c>
      <c r="B21" s="197"/>
      <c r="C21" s="213" t="s">
        <v>28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0.8</v>
      </c>
      <c r="P21" s="216">
        <v>0.8</v>
      </c>
      <c r="Q21" s="216">
        <v>0.8</v>
      </c>
      <c r="R21" s="216">
        <v>0.8</v>
      </c>
      <c r="S21" s="216">
        <v>3.2</v>
      </c>
      <c r="T21" s="216">
        <v>3.2</v>
      </c>
      <c r="U21" s="216">
        <v>1.2</v>
      </c>
      <c r="V21" s="216">
        <v>2</v>
      </c>
      <c r="W21" s="216">
        <v>2.4</v>
      </c>
      <c r="X21" s="216">
        <v>2.8</v>
      </c>
      <c r="Y21" s="216">
        <v>2.8</v>
      </c>
      <c r="Z21" s="216">
        <v>2</v>
      </c>
      <c r="AB21" s="201" t="s">
        <v>19</v>
      </c>
      <c r="AC21" s="203"/>
      <c r="AD21" s="213" t="s">
        <v>28</v>
      </c>
      <c r="AE21" s="216" t="e">
        <f t="shared" si="2"/>
        <v>#DIV/0!</v>
      </c>
      <c r="AF21" s="216" t="e">
        <f t="shared" si="2"/>
        <v>#DIV/0!</v>
      </c>
      <c r="AG21" s="216" t="e">
        <f t="shared" si="2"/>
        <v>#DIV/0!</v>
      </c>
      <c r="AH21" s="216" t="e">
        <f t="shared" si="2"/>
        <v>#DIV/0!</v>
      </c>
      <c r="AI21" s="216" t="e">
        <f t="shared" si="2"/>
        <v>#DIV/0!</v>
      </c>
      <c r="AJ21" s="216" t="e">
        <f t="shared" si="2"/>
        <v>#DIV/0!</v>
      </c>
      <c r="AK21" s="216" t="e">
        <f t="shared" si="2"/>
        <v>#DIV/0!</v>
      </c>
      <c r="AL21" s="216" t="e">
        <f t="shared" si="2"/>
        <v>#DIV/0!</v>
      </c>
      <c r="AM21" s="216" t="e">
        <f t="shared" si="2"/>
        <v>#DIV/0!</v>
      </c>
      <c r="AN21" s="216" t="e">
        <f t="shared" si="2"/>
        <v>#DIV/0!</v>
      </c>
      <c r="AO21" s="216" t="e">
        <f t="shared" si="2"/>
        <v>#DIV/0!</v>
      </c>
      <c r="AP21" s="216">
        <f t="shared" si="2"/>
        <v>1.8118576883486968</v>
      </c>
      <c r="AQ21" s="216">
        <f t="shared" si="2"/>
        <v>1.4857816696309458</v>
      </c>
      <c r="AR21" s="216">
        <f t="shared" si="2"/>
        <v>1.2685541180438542</v>
      </c>
      <c r="AS21" s="216">
        <f t="shared" si="1"/>
        <v>1.0525117526992878</v>
      </c>
      <c r="AT21" s="216">
        <f t="shared" si="1"/>
        <v>0.98288163629943148</v>
      </c>
      <c r="AU21" s="216">
        <f t="shared" si="1"/>
        <v>0.8667267287552648</v>
      </c>
      <c r="AV21" s="216">
        <f t="shared" si="1"/>
        <v>0.58384231201294756</v>
      </c>
      <c r="AW21" s="216">
        <f t="shared" si="1"/>
        <v>0.45553220310638415</v>
      </c>
      <c r="AX21" s="216">
        <f t="shared" si="1"/>
        <v>0.49600267084361144</v>
      </c>
      <c r="AY21" s="216">
        <f t="shared" si="1"/>
        <v>0.6212056094764683</v>
      </c>
      <c r="AZ21" s="216">
        <f t="shared" si="1"/>
        <v>0.68597679903913866</v>
      </c>
      <c r="BA21" s="216">
        <f t="shared" si="1"/>
        <v>0.39146545816032025</v>
      </c>
    </row>
    <row r="22" spans="1:53">
      <c r="A22" s="195" t="s">
        <v>37</v>
      </c>
      <c r="B22" s="197"/>
      <c r="C22" s="213" t="s">
        <v>28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2.4</v>
      </c>
      <c r="T22" s="216">
        <v>2.4</v>
      </c>
      <c r="U22" s="216">
        <v>0.4</v>
      </c>
      <c r="V22" s="216">
        <v>2.4</v>
      </c>
      <c r="W22" s="216">
        <v>2.4</v>
      </c>
      <c r="X22" s="216">
        <v>2.4</v>
      </c>
      <c r="Y22" s="216">
        <v>2.4</v>
      </c>
      <c r="Z22" s="216">
        <v>2.8</v>
      </c>
      <c r="AB22" s="201" t="s">
        <v>37</v>
      </c>
      <c r="AC22" s="203"/>
      <c r="AD22" s="213" t="s">
        <v>28</v>
      </c>
      <c r="AE22" s="216" t="e">
        <f t="shared" si="2"/>
        <v>#DIV/0!</v>
      </c>
      <c r="AF22" s="216" t="e">
        <f t="shared" si="2"/>
        <v>#DIV/0!</v>
      </c>
      <c r="AG22" s="216" t="e">
        <f t="shared" si="2"/>
        <v>#DIV/0!</v>
      </c>
      <c r="AH22" s="216" t="e">
        <f t="shared" si="2"/>
        <v>#DIV/0!</v>
      </c>
      <c r="AI22" s="216" t="e">
        <f t="shared" si="2"/>
        <v>#DIV/0!</v>
      </c>
      <c r="AJ22" s="216" t="e">
        <f t="shared" si="2"/>
        <v>#DIV/0!</v>
      </c>
      <c r="AK22" s="216" t="e">
        <f t="shared" si="2"/>
        <v>#DIV/0!</v>
      </c>
      <c r="AL22" s="216" t="e">
        <f t="shared" si="2"/>
        <v>#DIV/0!</v>
      </c>
      <c r="AM22" s="216" t="e">
        <f t="shared" si="2"/>
        <v>#DIV/0!</v>
      </c>
      <c r="AN22" s="216" t="e">
        <f t="shared" si="2"/>
        <v>#DIV/0!</v>
      </c>
      <c r="AO22" s="216" t="e">
        <f t="shared" si="2"/>
        <v>#DIV/0!</v>
      </c>
      <c r="AP22" s="216">
        <f t="shared" si="2"/>
        <v>-0.36237153766973934</v>
      </c>
      <c r="AQ22" s="216">
        <f t="shared" si="2"/>
        <v>-0.49526055654364853</v>
      </c>
      <c r="AR22" s="216">
        <f t="shared" si="2"/>
        <v>-0.55816381193929598</v>
      </c>
      <c r="AS22" s="216">
        <f t="shared" si="2"/>
        <v>-0.5484920401390655</v>
      </c>
      <c r="AT22" s="216">
        <f t="shared" si="2"/>
        <v>0.32355730884391232</v>
      </c>
      <c r="AU22" s="216">
        <f t="shared" ref="AS22:BA32" si="3">(T22-T$33)/T$34</f>
        <v>0.24681622077136692</v>
      </c>
      <c r="AV22" s="216">
        <f t="shared" si="3"/>
        <v>-0.46707384961035797</v>
      </c>
      <c r="AW22" s="216">
        <f t="shared" si="3"/>
        <v>0.81727836439674773</v>
      </c>
      <c r="AX22" s="216">
        <f t="shared" si="3"/>
        <v>0.49600267084361144</v>
      </c>
      <c r="AY22" s="216">
        <f t="shared" si="3"/>
        <v>0.33202368782362962</v>
      </c>
      <c r="AZ22" s="216">
        <f t="shared" si="3"/>
        <v>0.38481625311951678</v>
      </c>
      <c r="BA22" s="216">
        <f t="shared" si="3"/>
        <v>1.0224844056426274</v>
      </c>
    </row>
    <row r="23" spans="1:53">
      <c r="A23" s="195" t="s">
        <v>21</v>
      </c>
      <c r="B23" s="197"/>
      <c r="C23" s="213" t="s">
        <v>28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2.4</v>
      </c>
      <c r="T23" s="216">
        <v>3.2</v>
      </c>
      <c r="U23" s="216">
        <v>1.6</v>
      </c>
      <c r="V23" s="216">
        <v>3.2</v>
      </c>
      <c r="W23" s="216">
        <v>4</v>
      </c>
      <c r="X23" s="216">
        <v>4</v>
      </c>
      <c r="Y23" s="216">
        <v>4</v>
      </c>
      <c r="Z23" s="216">
        <v>3.2</v>
      </c>
      <c r="AB23" s="201" t="s">
        <v>21</v>
      </c>
      <c r="AC23" s="203"/>
      <c r="AD23" s="213" t="s">
        <v>28</v>
      </c>
      <c r="AE23" s="216" t="e">
        <f t="shared" si="2"/>
        <v>#DIV/0!</v>
      </c>
      <c r="AF23" s="216" t="e">
        <f t="shared" si="2"/>
        <v>#DIV/0!</v>
      </c>
      <c r="AG23" s="216" t="e">
        <f t="shared" si="2"/>
        <v>#DIV/0!</v>
      </c>
      <c r="AH23" s="216" t="e">
        <f t="shared" si="2"/>
        <v>#DIV/0!</v>
      </c>
      <c r="AI23" s="216" t="e">
        <f t="shared" si="2"/>
        <v>#DIV/0!</v>
      </c>
      <c r="AJ23" s="216" t="e">
        <f t="shared" si="2"/>
        <v>#DIV/0!</v>
      </c>
      <c r="AK23" s="216" t="e">
        <f t="shared" si="2"/>
        <v>#DIV/0!</v>
      </c>
      <c r="AL23" s="216" t="e">
        <f t="shared" si="2"/>
        <v>#DIV/0!</v>
      </c>
      <c r="AM23" s="216" t="e">
        <f t="shared" si="2"/>
        <v>#DIV/0!</v>
      </c>
      <c r="AN23" s="216" t="e">
        <f t="shared" si="2"/>
        <v>#DIV/0!</v>
      </c>
      <c r="AO23" s="216" t="e">
        <f t="shared" si="2"/>
        <v>#DIV/0!</v>
      </c>
      <c r="AP23" s="216">
        <f t="shared" si="2"/>
        <v>-0.36237153766973934</v>
      </c>
      <c r="AQ23" s="216">
        <f t="shared" si="2"/>
        <v>-0.49526055654364853</v>
      </c>
      <c r="AR23" s="216">
        <f t="shared" si="2"/>
        <v>-0.55816381193929598</v>
      </c>
      <c r="AS23" s="216">
        <f t="shared" si="3"/>
        <v>-0.5484920401390655</v>
      </c>
      <c r="AT23" s="216">
        <f t="shared" si="3"/>
        <v>0.32355730884391232</v>
      </c>
      <c r="AU23" s="216">
        <f t="shared" si="3"/>
        <v>0.8667267287552648</v>
      </c>
      <c r="AV23" s="216">
        <f t="shared" si="3"/>
        <v>1.1093003928246006</v>
      </c>
      <c r="AW23" s="216">
        <f t="shared" si="3"/>
        <v>1.5407706869774753</v>
      </c>
      <c r="AX23" s="216">
        <f t="shared" si="3"/>
        <v>1.7564329873403182</v>
      </c>
      <c r="AY23" s="216">
        <f t="shared" si="3"/>
        <v>1.4887513744349845</v>
      </c>
      <c r="AZ23" s="216">
        <f t="shared" si="3"/>
        <v>1.5894584367980045</v>
      </c>
      <c r="BA23" s="216">
        <f t="shared" si="3"/>
        <v>1.3379938793837813</v>
      </c>
    </row>
    <row r="24" spans="1:53">
      <c r="A24" s="195" t="s">
        <v>38</v>
      </c>
      <c r="B24" s="197"/>
      <c r="C24" s="213" t="s">
        <v>28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2.4</v>
      </c>
      <c r="T24" s="216">
        <v>2.4</v>
      </c>
      <c r="U24" s="216">
        <v>0.4</v>
      </c>
      <c r="V24" s="216">
        <v>1.2</v>
      </c>
      <c r="W24" s="216">
        <v>1.6</v>
      </c>
      <c r="X24" s="216">
        <v>2</v>
      </c>
      <c r="Y24" s="216">
        <v>1.6</v>
      </c>
      <c r="Z24" s="216">
        <v>0.8</v>
      </c>
      <c r="AB24" s="201" t="s">
        <v>38</v>
      </c>
      <c r="AC24" s="203"/>
      <c r="AD24" s="213" t="s">
        <v>28</v>
      </c>
      <c r="AE24" s="216" t="e">
        <f t="shared" si="2"/>
        <v>#DIV/0!</v>
      </c>
      <c r="AF24" s="216" t="e">
        <f t="shared" si="2"/>
        <v>#DIV/0!</v>
      </c>
      <c r="AG24" s="216" t="e">
        <f t="shared" si="2"/>
        <v>#DIV/0!</v>
      </c>
      <c r="AH24" s="216" t="e">
        <f t="shared" si="2"/>
        <v>#DIV/0!</v>
      </c>
      <c r="AI24" s="216" t="e">
        <f t="shared" si="2"/>
        <v>#DIV/0!</v>
      </c>
      <c r="AJ24" s="216" t="e">
        <f t="shared" si="2"/>
        <v>#DIV/0!</v>
      </c>
      <c r="AK24" s="216" t="e">
        <f t="shared" si="2"/>
        <v>#DIV/0!</v>
      </c>
      <c r="AL24" s="216" t="e">
        <f t="shared" si="2"/>
        <v>#DIV/0!</v>
      </c>
      <c r="AM24" s="216" t="e">
        <f t="shared" si="2"/>
        <v>#DIV/0!</v>
      </c>
      <c r="AN24" s="216" t="e">
        <f t="shared" si="2"/>
        <v>#DIV/0!</v>
      </c>
      <c r="AO24" s="216" t="e">
        <f t="shared" si="2"/>
        <v>#DIV/0!</v>
      </c>
      <c r="AP24" s="216">
        <f t="shared" si="2"/>
        <v>-0.36237153766973934</v>
      </c>
      <c r="AQ24" s="216">
        <f t="shared" si="2"/>
        <v>-0.49526055654364853</v>
      </c>
      <c r="AR24" s="216">
        <f t="shared" si="2"/>
        <v>-0.55816381193929598</v>
      </c>
      <c r="AS24" s="216">
        <f t="shared" si="3"/>
        <v>-0.5484920401390655</v>
      </c>
      <c r="AT24" s="216">
        <f t="shared" si="3"/>
        <v>0.32355730884391232</v>
      </c>
      <c r="AU24" s="216">
        <f t="shared" si="3"/>
        <v>0.24681622077136692</v>
      </c>
      <c r="AV24" s="216">
        <f t="shared" si="3"/>
        <v>-0.46707384961035797</v>
      </c>
      <c r="AW24" s="216">
        <f t="shared" si="3"/>
        <v>-0.26796011947434328</v>
      </c>
      <c r="AX24" s="216">
        <f t="shared" si="3"/>
        <v>-0.13421248740474187</v>
      </c>
      <c r="AY24" s="216">
        <f t="shared" si="3"/>
        <v>4.2841766170790982E-2</v>
      </c>
      <c r="AZ24" s="216">
        <f t="shared" si="3"/>
        <v>-0.21750483871972703</v>
      </c>
      <c r="BA24" s="216">
        <f t="shared" si="3"/>
        <v>-0.55506296306314074</v>
      </c>
    </row>
    <row r="25" spans="1:53" ht="27.6">
      <c r="A25" s="195" t="s">
        <v>39</v>
      </c>
      <c r="B25" s="197"/>
      <c r="C25" s="213" t="s">
        <v>28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2.4</v>
      </c>
      <c r="T25" s="216">
        <v>2.4</v>
      </c>
      <c r="U25" s="216">
        <v>0.4</v>
      </c>
      <c r="V25" s="216">
        <v>1.2</v>
      </c>
      <c r="W25" s="216">
        <v>1.2</v>
      </c>
      <c r="X25" s="216">
        <v>1.2</v>
      </c>
      <c r="Y25" s="216">
        <v>1.2</v>
      </c>
      <c r="Z25" s="216">
        <v>0.8</v>
      </c>
      <c r="AB25" s="201" t="s">
        <v>39</v>
      </c>
      <c r="AC25" s="203"/>
      <c r="AD25" s="213" t="s">
        <v>28</v>
      </c>
      <c r="AE25" s="216" t="e">
        <f t="shared" si="2"/>
        <v>#DIV/0!</v>
      </c>
      <c r="AF25" s="216" t="e">
        <f>(E25-E$33)/E$34</f>
        <v>#DIV/0!</v>
      </c>
      <c r="AG25" s="216" t="e">
        <f t="shared" si="2"/>
        <v>#DIV/0!</v>
      </c>
      <c r="AH25" s="216" t="e">
        <f t="shared" si="2"/>
        <v>#DIV/0!</v>
      </c>
      <c r="AI25" s="216" t="e">
        <f t="shared" si="2"/>
        <v>#DIV/0!</v>
      </c>
      <c r="AJ25" s="216" t="e">
        <f t="shared" si="2"/>
        <v>#DIV/0!</v>
      </c>
      <c r="AK25" s="216" t="e">
        <f t="shared" si="2"/>
        <v>#DIV/0!</v>
      </c>
      <c r="AL25" s="216" t="e">
        <f t="shared" si="2"/>
        <v>#DIV/0!</v>
      </c>
      <c r="AM25" s="216" t="e">
        <f t="shared" si="2"/>
        <v>#DIV/0!</v>
      </c>
      <c r="AN25" s="216" t="e">
        <f t="shared" si="2"/>
        <v>#DIV/0!</v>
      </c>
      <c r="AO25" s="216" t="e">
        <f t="shared" si="2"/>
        <v>#DIV/0!</v>
      </c>
      <c r="AP25" s="216">
        <f t="shared" si="2"/>
        <v>-0.36237153766973934</v>
      </c>
      <c r="AQ25" s="216">
        <f t="shared" si="2"/>
        <v>-0.49526055654364853</v>
      </c>
      <c r="AR25" s="216">
        <f t="shared" si="2"/>
        <v>-0.55816381193929598</v>
      </c>
      <c r="AS25" s="216">
        <f t="shared" si="3"/>
        <v>-0.5484920401390655</v>
      </c>
      <c r="AT25" s="216">
        <f t="shared" si="3"/>
        <v>0.32355730884391232</v>
      </c>
      <c r="AU25" s="216">
        <f t="shared" si="3"/>
        <v>0.24681622077136692</v>
      </c>
      <c r="AV25" s="216">
        <f t="shared" si="3"/>
        <v>-0.46707384961035797</v>
      </c>
      <c r="AW25" s="216">
        <f t="shared" si="3"/>
        <v>-0.26796011947434328</v>
      </c>
      <c r="AX25" s="216">
        <f t="shared" si="3"/>
        <v>-0.4493200665289187</v>
      </c>
      <c r="AY25" s="216">
        <f t="shared" si="3"/>
        <v>-0.53552207713488653</v>
      </c>
      <c r="AZ25" s="216">
        <f t="shared" si="3"/>
        <v>-0.51866538463934908</v>
      </c>
      <c r="BA25" s="216">
        <f t="shared" si="3"/>
        <v>-0.55506296306314074</v>
      </c>
    </row>
    <row r="26" spans="1:53">
      <c r="A26" s="195" t="s">
        <v>23</v>
      </c>
      <c r="B26" s="197"/>
      <c r="C26" s="213" t="s">
        <v>28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2.4</v>
      </c>
      <c r="T26" s="216">
        <v>2.4</v>
      </c>
      <c r="U26" s="216">
        <v>2.4</v>
      </c>
      <c r="V26" s="216">
        <v>1.2</v>
      </c>
      <c r="W26" s="216">
        <v>1.6</v>
      </c>
      <c r="X26" s="216">
        <v>2</v>
      </c>
      <c r="Y26" s="216">
        <v>2</v>
      </c>
      <c r="Z26" s="216">
        <v>1.2</v>
      </c>
      <c r="AB26" s="201" t="s">
        <v>23</v>
      </c>
      <c r="AC26" s="203"/>
      <c r="AD26" s="213" t="s">
        <v>28</v>
      </c>
      <c r="AE26" s="216" t="e">
        <f t="shared" si="2"/>
        <v>#DIV/0!</v>
      </c>
      <c r="AF26" s="216" t="e">
        <f t="shared" si="2"/>
        <v>#DIV/0!</v>
      </c>
      <c r="AG26" s="216" t="e">
        <f t="shared" si="2"/>
        <v>#DIV/0!</v>
      </c>
      <c r="AH26" s="216" t="e">
        <f t="shared" si="2"/>
        <v>#DIV/0!</v>
      </c>
      <c r="AI26" s="216" t="e">
        <f t="shared" si="2"/>
        <v>#DIV/0!</v>
      </c>
      <c r="AJ26" s="216" t="e">
        <f t="shared" si="2"/>
        <v>#DIV/0!</v>
      </c>
      <c r="AK26" s="216" t="e">
        <f t="shared" si="2"/>
        <v>#DIV/0!</v>
      </c>
      <c r="AL26" s="216" t="e">
        <f t="shared" si="2"/>
        <v>#DIV/0!</v>
      </c>
      <c r="AM26" s="216" t="e">
        <f t="shared" si="2"/>
        <v>#DIV/0!</v>
      </c>
      <c r="AN26" s="216" t="e">
        <f t="shared" si="2"/>
        <v>#DIV/0!</v>
      </c>
      <c r="AO26" s="216" t="e">
        <f t="shared" si="2"/>
        <v>#DIV/0!</v>
      </c>
      <c r="AP26" s="216">
        <f t="shared" si="2"/>
        <v>-0.36237153766973934</v>
      </c>
      <c r="AQ26" s="216">
        <f t="shared" si="2"/>
        <v>-0.49526055654364853</v>
      </c>
      <c r="AR26" s="216">
        <f t="shared" si="2"/>
        <v>-0.55816381193929598</v>
      </c>
      <c r="AS26" s="216">
        <f t="shared" si="3"/>
        <v>-0.5484920401390655</v>
      </c>
      <c r="AT26" s="216">
        <f t="shared" si="3"/>
        <v>0.32355730884391232</v>
      </c>
      <c r="AU26" s="216">
        <f t="shared" si="3"/>
        <v>0.24681622077136692</v>
      </c>
      <c r="AV26" s="216">
        <f t="shared" si="3"/>
        <v>2.1602165544479059</v>
      </c>
      <c r="AW26" s="216">
        <f t="shared" si="3"/>
        <v>-0.26796011947434328</v>
      </c>
      <c r="AX26" s="216">
        <f t="shared" si="3"/>
        <v>-0.13421248740474187</v>
      </c>
      <c r="AY26" s="216">
        <f t="shared" si="3"/>
        <v>4.2841766170790982E-2</v>
      </c>
      <c r="AZ26" s="216">
        <f t="shared" si="3"/>
        <v>8.365570719989486E-2</v>
      </c>
      <c r="BA26" s="216">
        <f t="shared" si="3"/>
        <v>-0.23955348932198714</v>
      </c>
    </row>
    <row r="27" spans="1:53">
      <c r="A27" s="195" t="s">
        <v>10</v>
      </c>
      <c r="B27" s="197"/>
      <c r="C27" s="213" t="s">
        <v>28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2.4</v>
      </c>
      <c r="T27" s="216">
        <v>2.4</v>
      </c>
      <c r="U27" s="216">
        <v>0.4</v>
      </c>
      <c r="V27" s="216">
        <v>1.6</v>
      </c>
      <c r="W27" s="216">
        <v>2</v>
      </c>
      <c r="X27" s="216">
        <v>1.6</v>
      </c>
      <c r="Y27" s="216">
        <v>1.6</v>
      </c>
      <c r="Z27" s="216">
        <v>0.8</v>
      </c>
      <c r="AB27" s="201" t="s">
        <v>10</v>
      </c>
      <c r="AC27" s="203"/>
      <c r="AD27" s="213" t="s">
        <v>28</v>
      </c>
      <c r="AE27" s="216" t="e">
        <f t="shared" si="2"/>
        <v>#DIV/0!</v>
      </c>
      <c r="AF27" s="216" t="e">
        <f t="shared" si="2"/>
        <v>#DIV/0!</v>
      </c>
      <c r="AG27" s="216" t="e">
        <f t="shared" si="2"/>
        <v>#DIV/0!</v>
      </c>
      <c r="AH27" s="216" t="e">
        <f t="shared" si="2"/>
        <v>#DIV/0!</v>
      </c>
      <c r="AI27" s="216" t="e">
        <f t="shared" si="2"/>
        <v>#DIV/0!</v>
      </c>
      <c r="AJ27" s="216" t="e">
        <f t="shared" si="2"/>
        <v>#DIV/0!</v>
      </c>
      <c r="AK27" s="216" t="e">
        <f t="shared" si="2"/>
        <v>#DIV/0!</v>
      </c>
      <c r="AL27" s="216" t="e">
        <f t="shared" si="2"/>
        <v>#DIV/0!</v>
      </c>
      <c r="AM27" s="216" t="e">
        <f t="shared" si="2"/>
        <v>#DIV/0!</v>
      </c>
      <c r="AN27" s="216" t="e">
        <f t="shared" si="2"/>
        <v>#DIV/0!</v>
      </c>
      <c r="AO27" s="216" t="e">
        <f t="shared" si="2"/>
        <v>#DIV/0!</v>
      </c>
      <c r="AP27" s="216">
        <f t="shared" si="2"/>
        <v>-0.36237153766973934</v>
      </c>
      <c r="AQ27" s="216">
        <f t="shared" si="2"/>
        <v>-0.49526055654364853</v>
      </c>
      <c r="AR27" s="216">
        <f t="shared" si="2"/>
        <v>-0.55816381193929598</v>
      </c>
      <c r="AS27" s="216">
        <f t="shared" si="3"/>
        <v>-0.5484920401390655</v>
      </c>
      <c r="AT27" s="216">
        <f t="shared" si="3"/>
        <v>0.32355730884391232</v>
      </c>
      <c r="AU27" s="216">
        <f t="shared" si="3"/>
        <v>0.24681622077136692</v>
      </c>
      <c r="AV27" s="216">
        <f t="shared" si="3"/>
        <v>-0.46707384961035797</v>
      </c>
      <c r="AW27" s="216">
        <f t="shared" si="3"/>
        <v>9.3786041816020557E-2</v>
      </c>
      <c r="AX27" s="216">
        <f t="shared" si="3"/>
        <v>0.1808950917194348</v>
      </c>
      <c r="AY27" s="216">
        <f t="shared" si="3"/>
        <v>-0.24634015548204768</v>
      </c>
      <c r="AZ27" s="216">
        <f t="shared" si="3"/>
        <v>-0.21750483871972703</v>
      </c>
      <c r="BA27" s="216">
        <f t="shared" si="3"/>
        <v>-0.55506296306314074</v>
      </c>
    </row>
    <row r="28" spans="1:53">
      <c r="A28" s="195" t="s">
        <v>26</v>
      </c>
      <c r="B28" s="197"/>
      <c r="C28" s="213" t="s">
        <v>28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1.6</v>
      </c>
      <c r="R28" s="216">
        <v>2</v>
      </c>
      <c r="S28" s="216">
        <v>4.4000000000000004</v>
      </c>
      <c r="T28" s="216">
        <v>4.8</v>
      </c>
      <c r="U28" s="216">
        <v>2.8</v>
      </c>
      <c r="V28" s="216">
        <v>4.4000000000000004</v>
      </c>
      <c r="W28" s="216">
        <v>4.8</v>
      </c>
      <c r="X28" s="216">
        <v>4.8</v>
      </c>
      <c r="Y28" s="216">
        <v>4.4000000000000004</v>
      </c>
      <c r="Z28" s="216">
        <v>3.6</v>
      </c>
      <c r="AB28" s="201" t="s">
        <v>26</v>
      </c>
      <c r="AC28" s="203"/>
      <c r="AD28" s="213" t="s">
        <v>28</v>
      </c>
      <c r="AE28" s="216" t="e">
        <f t="shared" si="2"/>
        <v>#DIV/0!</v>
      </c>
      <c r="AF28" s="216" t="e">
        <f t="shared" si="2"/>
        <v>#DIV/0!</v>
      </c>
      <c r="AG28" s="216" t="e">
        <f t="shared" si="2"/>
        <v>#DIV/0!</v>
      </c>
      <c r="AH28" s="216" t="e">
        <f t="shared" si="2"/>
        <v>#DIV/0!</v>
      </c>
      <c r="AI28" s="216" t="e">
        <f t="shared" si="2"/>
        <v>#DIV/0!</v>
      </c>
      <c r="AJ28" s="216" t="e">
        <f t="shared" si="2"/>
        <v>#DIV/0!</v>
      </c>
      <c r="AK28" s="216" t="e">
        <f t="shared" si="2"/>
        <v>#DIV/0!</v>
      </c>
      <c r="AL28" s="216" t="e">
        <f t="shared" si="2"/>
        <v>#DIV/0!</v>
      </c>
      <c r="AM28" s="216" t="e">
        <f t="shared" si="2"/>
        <v>#DIV/0!</v>
      </c>
      <c r="AN28" s="216" t="e">
        <f t="shared" si="2"/>
        <v>#DIV/0!</v>
      </c>
      <c r="AO28" s="216" t="e">
        <f t="shared" si="2"/>
        <v>#DIV/0!</v>
      </c>
      <c r="AP28" s="216">
        <f t="shared" si="2"/>
        <v>-0.36237153766973934</v>
      </c>
      <c r="AQ28" s="216">
        <f t="shared" si="2"/>
        <v>-0.49526055654364853</v>
      </c>
      <c r="AR28" s="216">
        <f t="shared" si="2"/>
        <v>3.0952720480270046</v>
      </c>
      <c r="AS28" s="216">
        <f t="shared" si="3"/>
        <v>3.4540174419568177</v>
      </c>
      <c r="AT28" s="216">
        <f t="shared" si="3"/>
        <v>1.9718681274827101</v>
      </c>
      <c r="AU28" s="216">
        <f t="shared" si="3"/>
        <v>2.1065477447230596</v>
      </c>
      <c r="AV28" s="216">
        <f t="shared" si="3"/>
        <v>2.6856746352595584</v>
      </c>
      <c r="AW28" s="216">
        <f t="shared" si="3"/>
        <v>2.6260091708485667</v>
      </c>
      <c r="AX28" s="216">
        <f t="shared" si="3"/>
        <v>2.3866481455886714</v>
      </c>
      <c r="AY28" s="216">
        <f t="shared" si="3"/>
        <v>2.0671152177406618</v>
      </c>
      <c r="AZ28" s="216">
        <f t="shared" si="3"/>
        <v>1.8906189827176267</v>
      </c>
      <c r="BA28" s="216">
        <f t="shared" si="3"/>
        <v>1.6535033531249352</v>
      </c>
    </row>
    <row r="29" spans="1:53" ht="27.6">
      <c r="A29" s="195" t="s">
        <v>40</v>
      </c>
      <c r="B29" s="197"/>
      <c r="C29" s="213" t="s">
        <v>28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B29" s="201" t="s">
        <v>40</v>
      </c>
      <c r="AC29" s="203"/>
      <c r="AD29" s="213" t="s">
        <v>28</v>
      </c>
      <c r="AE29" s="216" t="e">
        <f t="shared" si="2"/>
        <v>#DIV/0!</v>
      </c>
      <c r="AF29" s="216" t="e">
        <f t="shared" si="2"/>
        <v>#DIV/0!</v>
      </c>
      <c r="AG29" s="216" t="e">
        <f t="shared" si="2"/>
        <v>#DIV/0!</v>
      </c>
      <c r="AH29" s="216" t="e">
        <f t="shared" si="2"/>
        <v>#DIV/0!</v>
      </c>
      <c r="AI29" s="216" t="e">
        <f t="shared" si="2"/>
        <v>#DIV/0!</v>
      </c>
      <c r="AJ29" s="216" t="e">
        <f t="shared" si="2"/>
        <v>#DIV/0!</v>
      </c>
      <c r="AK29" s="216" t="e">
        <f t="shared" si="2"/>
        <v>#DIV/0!</v>
      </c>
      <c r="AL29" s="216" t="e">
        <f t="shared" si="2"/>
        <v>#DIV/0!</v>
      </c>
      <c r="AM29" s="216" t="e">
        <f t="shared" si="2"/>
        <v>#DIV/0!</v>
      </c>
      <c r="AN29" s="216" t="e">
        <f t="shared" si="2"/>
        <v>#DIV/0!</v>
      </c>
      <c r="AO29" s="216" t="e">
        <f t="shared" si="2"/>
        <v>#DIV/0!</v>
      </c>
      <c r="AP29" s="216">
        <f t="shared" si="2"/>
        <v>-0.36237153766973934</v>
      </c>
      <c r="AQ29" s="216">
        <f t="shared" si="2"/>
        <v>-0.49526055654364853</v>
      </c>
      <c r="AR29" s="216">
        <f t="shared" si="2"/>
        <v>-0.55816381193929598</v>
      </c>
      <c r="AS29" s="216">
        <f t="shared" si="3"/>
        <v>-0.5484920401390655</v>
      </c>
      <c r="AT29" s="216">
        <f t="shared" si="3"/>
        <v>-1.6544156735226447</v>
      </c>
      <c r="AU29" s="216">
        <f t="shared" si="3"/>
        <v>-1.6129153031803258</v>
      </c>
      <c r="AV29" s="216">
        <f t="shared" si="3"/>
        <v>-0.99253193042201082</v>
      </c>
      <c r="AW29" s="216">
        <f t="shared" si="3"/>
        <v>-1.3531986033454344</v>
      </c>
      <c r="AX29" s="216">
        <f t="shared" si="3"/>
        <v>-1.3946428039014489</v>
      </c>
      <c r="AY29" s="216">
        <f t="shared" si="3"/>
        <v>-1.4030678420934026</v>
      </c>
      <c r="AZ29" s="216">
        <f t="shared" si="3"/>
        <v>-1.4221470223982151</v>
      </c>
      <c r="BA29" s="216">
        <f t="shared" si="3"/>
        <v>-1.1860819105454481</v>
      </c>
    </row>
    <row r="30" spans="1:53">
      <c r="A30" s="195" t="s">
        <v>41</v>
      </c>
      <c r="B30" s="197"/>
      <c r="C30" s="213" t="s">
        <v>28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B30" s="201" t="s">
        <v>41</v>
      </c>
      <c r="AC30" s="203"/>
      <c r="AD30" s="213" t="s">
        <v>28</v>
      </c>
      <c r="AE30" s="216" t="e">
        <f t="shared" si="2"/>
        <v>#DIV/0!</v>
      </c>
      <c r="AF30" s="216" t="e">
        <f t="shared" si="2"/>
        <v>#DIV/0!</v>
      </c>
      <c r="AG30" s="216" t="e">
        <f t="shared" si="2"/>
        <v>#DIV/0!</v>
      </c>
      <c r="AH30" s="216" t="e">
        <f t="shared" si="2"/>
        <v>#DIV/0!</v>
      </c>
      <c r="AI30" s="216" t="e">
        <f t="shared" si="2"/>
        <v>#DIV/0!</v>
      </c>
      <c r="AJ30" s="216" t="e">
        <f t="shared" si="2"/>
        <v>#DIV/0!</v>
      </c>
      <c r="AK30" s="216" t="e">
        <f t="shared" si="2"/>
        <v>#DIV/0!</v>
      </c>
      <c r="AL30" s="216" t="e">
        <f t="shared" si="2"/>
        <v>#DIV/0!</v>
      </c>
      <c r="AM30" s="216" t="e">
        <f t="shared" si="2"/>
        <v>#DIV/0!</v>
      </c>
      <c r="AN30" s="216" t="e">
        <f t="shared" si="2"/>
        <v>#DIV/0!</v>
      </c>
      <c r="AO30" s="216" t="e">
        <f t="shared" si="2"/>
        <v>#DIV/0!</v>
      </c>
      <c r="AP30" s="216">
        <f t="shared" si="2"/>
        <v>-0.36237153766973934</v>
      </c>
      <c r="AQ30" s="216">
        <f t="shared" si="2"/>
        <v>-0.49526055654364853</v>
      </c>
      <c r="AR30" s="216">
        <f t="shared" si="2"/>
        <v>-0.55816381193929598</v>
      </c>
      <c r="AS30" s="216">
        <f t="shared" si="3"/>
        <v>-0.5484920401390655</v>
      </c>
      <c r="AT30" s="216">
        <f t="shared" si="3"/>
        <v>-1.6544156735226447</v>
      </c>
      <c r="AU30" s="216">
        <f t="shared" si="3"/>
        <v>-1.6129153031803258</v>
      </c>
      <c r="AV30" s="216">
        <f t="shared" si="3"/>
        <v>-0.99253193042201082</v>
      </c>
      <c r="AW30" s="216">
        <f t="shared" si="3"/>
        <v>-1.3531986033454344</v>
      </c>
      <c r="AX30" s="216">
        <f t="shared" si="3"/>
        <v>-1.3946428039014489</v>
      </c>
      <c r="AY30" s="216">
        <f t="shared" si="3"/>
        <v>-1.4030678420934026</v>
      </c>
      <c r="AZ30" s="216">
        <f t="shared" si="3"/>
        <v>-1.4221470223982151</v>
      </c>
      <c r="BA30" s="216">
        <f t="shared" si="3"/>
        <v>-1.1860819105454481</v>
      </c>
    </row>
    <row r="31" spans="1:53" ht="27.6">
      <c r="A31" s="195" t="s">
        <v>42</v>
      </c>
      <c r="B31" s="197"/>
      <c r="C31" s="213" t="s">
        <v>28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1</v>
      </c>
      <c r="Q31" s="216">
        <v>1.4</v>
      </c>
      <c r="R31" s="216">
        <v>1.4</v>
      </c>
      <c r="S31" s="216">
        <v>4</v>
      </c>
      <c r="T31" s="216">
        <v>4.5999999999999996</v>
      </c>
      <c r="U31" s="216">
        <v>2.4</v>
      </c>
      <c r="V31" s="216">
        <v>4</v>
      </c>
      <c r="W31" s="216">
        <v>4.5999999999999996</v>
      </c>
      <c r="X31" s="216">
        <v>5.4</v>
      </c>
      <c r="Y31" s="216">
        <v>5</v>
      </c>
      <c r="Z31" s="216">
        <v>4.2</v>
      </c>
      <c r="AB31" s="201" t="s">
        <v>42</v>
      </c>
      <c r="AC31" s="203"/>
      <c r="AD31" s="213" t="s">
        <v>28</v>
      </c>
      <c r="AE31" s="216" t="e">
        <f t="shared" si="2"/>
        <v>#DIV/0!</v>
      </c>
      <c r="AF31" s="216" t="e">
        <f t="shared" si="2"/>
        <v>#DIV/0!</v>
      </c>
      <c r="AG31" s="216" t="e">
        <f t="shared" si="2"/>
        <v>#DIV/0!</v>
      </c>
      <c r="AH31" s="216" t="e">
        <f t="shared" si="2"/>
        <v>#DIV/0!</v>
      </c>
      <c r="AI31" s="216" t="e">
        <f t="shared" si="2"/>
        <v>#DIV/0!</v>
      </c>
      <c r="AJ31" s="216" t="e">
        <f t="shared" si="2"/>
        <v>#DIV/0!</v>
      </c>
      <c r="AK31" s="216" t="e">
        <f t="shared" si="2"/>
        <v>#DIV/0!</v>
      </c>
      <c r="AL31" s="216" t="e">
        <f t="shared" si="2"/>
        <v>#DIV/0!</v>
      </c>
      <c r="AM31" s="216" t="e">
        <f t="shared" si="2"/>
        <v>#DIV/0!</v>
      </c>
      <c r="AN31" s="216" t="e">
        <f t="shared" si="2"/>
        <v>#DIV/0!</v>
      </c>
      <c r="AO31" s="216" t="e">
        <f t="shared" si="2"/>
        <v>#DIV/0!</v>
      </c>
      <c r="AP31" s="216">
        <f t="shared" si="2"/>
        <v>-0.36237153766973934</v>
      </c>
      <c r="AQ31" s="216">
        <f t="shared" si="2"/>
        <v>1.9810422261745941</v>
      </c>
      <c r="AR31" s="216">
        <f t="shared" si="2"/>
        <v>2.6385925655312166</v>
      </c>
      <c r="AS31" s="216">
        <f t="shared" si="3"/>
        <v>2.2532645973280525</v>
      </c>
      <c r="AT31" s="216">
        <f t="shared" si="3"/>
        <v>1.6422059637549504</v>
      </c>
      <c r="AU31" s="216">
        <f t="shared" si="3"/>
        <v>1.9515701177270852</v>
      </c>
      <c r="AV31" s="216">
        <f t="shared" si="3"/>
        <v>2.1602165544479059</v>
      </c>
      <c r="AW31" s="216">
        <f t="shared" si="3"/>
        <v>2.2642630095582028</v>
      </c>
      <c r="AX31" s="216">
        <f t="shared" si="3"/>
        <v>2.2290943560265832</v>
      </c>
      <c r="AY31" s="216">
        <f t="shared" si="3"/>
        <v>2.5008881002199206</v>
      </c>
      <c r="AZ31" s="216">
        <f t="shared" si="3"/>
        <v>2.3423598015970595</v>
      </c>
      <c r="BA31" s="216">
        <f t="shared" si="3"/>
        <v>2.1267675637366654</v>
      </c>
    </row>
    <row r="32" spans="1:53" ht="16.5" customHeight="1">
      <c r="A32" s="195" t="s">
        <v>43</v>
      </c>
      <c r="B32" s="197"/>
      <c r="C32" s="213" t="s">
        <v>28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0.4</v>
      </c>
      <c r="Q32" s="216">
        <v>0.4</v>
      </c>
      <c r="R32" s="216">
        <v>0.4</v>
      </c>
      <c r="S32" s="216">
        <v>0.4</v>
      </c>
      <c r="T32" s="216">
        <v>0.4</v>
      </c>
      <c r="U32" s="216">
        <v>0.4</v>
      </c>
      <c r="V32" s="216">
        <v>0.8</v>
      </c>
      <c r="W32" s="216">
        <v>0.8</v>
      </c>
      <c r="X32" s="216">
        <v>0.8</v>
      </c>
      <c r="Y32" s="216">
        <v>0.8</v>
      </c>
      <c r="Z32" s="216">
        <v>0.8</v>
      </c>
      <c r="AB32" s="195" t="s">
        <v>43</v>
      </c>
      <c r="AC32" s="197"/>
      <c r="AD32" s="213" t="s">
        <v>28</v>
      </c>
      <c r="AE32" s="216" t="e">
        <f t="shared" si="2"/>
        <v>#DIV/0!</v>
      </c>
      <c r="AF32" s="216" t="e">
        <f t="shared" si="2"/>
        <v>#DIV/0!</v>
      </c>
      <c r="AG32" s="216" t="e">
        <f t="shared" si="2"/>
        <v>#DIV/0!</v>
      </c>
      <c r="AH32" s="216" t="e">
        <f t="shared" si="2"/>
        <v>#DIV/0!</v>
      </c>
      <c r="AI32" s="216" t="e">
        <f t="shared" si="2"/>
        <v>#DIV/0!</v>
      </c>
      <c r="AJ32" s="216" t="e">
        <f t="shared" si="2"/>
        <v>#DIV/0!</v>
      </c>
      <c r="AK32" s="216" t="e">
        <f t="shared" si="2"/>
        <v>#DIV/0!</v>
      </c>
      <c r="AL32" s="216" t="e">
        <f t="shared" si="2"/>
        <v>#DIV/0!</v>
      </c>
      <c r="AM32" s="216" t="e">
        <f t="shared" si="2"/>
        <v>#DIV/0!</v>
      </c>
      <c r="AN32" s="216" t="e">
        <f t="shared" si="2"/>
        <v>#DIV/0!</v>
      </c>
      <c r="AO32" s="216" t="e">
        <f t="shared" si="2"/>
        <v>#DIV/0!</v>
      </c>
      <c r="AP32" s="216">
        <f t="shared" si="2"/>
        <v>-0.36237153766973934</v>
      </c>
      <c r="AQ32" s="216">
        <f t="shared" si="2"/>
        <v>0.49526055654364853</v>
      </c>
      <c r="AR32" s="216">
        <f t="shared" si="2"/>
        <v>0.35519515305227911</v>
      </c>
      <c r="AS32" s="216">
        <f t="shared" si="3"/>
        <v>0.25200985628011119</v>
      </c>
      <c r="AT32" s="216">
        <f t="shared" si="3"/>
        <v>-1.3247535097948853</v>
      </c>
      <c r="AU32" s="216">
        <f t="shared" si="3"/>
        <v>-1.3029600491883773</v>
      </c>
      <c r="AV32" s="216">
        <f t="shared" si="3"/>
        <v>-0.46707384961035797</v>
      </c>
      <c r="AW32" s="216">
        <f t="shared" si="3"/>
        <v>-0.62970628076470692</v>
      </c>
      <c r="AX32" s="216">
        <f t="shared" si="3"/>
        <v>-0.7644276456530954</v>
      </c>
      <c r="AY32" s="216">
        <f t="shared" si="3"/>
        <v>-0.82470399878772516</v>
      </c>
      <c r="AZ32" s="216">
        <f t="shared" si="3"/>
        <v>-0.81982593055897102</v>
      </c>
      <c r="BA32" s="216">
        <f t="shared" si="3"/>
        <v>-0.55506296306314074</v>
      </c>
    </row>
    <row r="33" spans="4:53">
      <c r="D33" s="128">
        <f>AVERAGE(D6:D32)</f>
        <v>0</v>
      </c>
      <c r="E33" s="128">
        <f t="shared" ref="E33:Z33" si="4">AVERAGE(E6:E32)</f>
        <v>0</v>
      </c>
      <c r="F33" s="128">
        <f t="shared" si="4"/>
        <v>0</v>
      </c>
      <c r="G33" s="128">
        <f t="shared" si="4"/>
        <v>0</v>
      </c>
      <c r="H33" s="128">
        <f t="shared" si="4"/>
        <v>0</v>
      </c>
      <c r="I33" s="128">
        <f t="shared" si="4"/>
        <v>0</v>
      </c>
      <c r="J33" s="128">
        <f t="shared" si="4"/>
        <v>0</v>
      </c>
      <c r="K33" s="128">
        <f t="shared" si="4"/>
        <v>0</v>
      </c>
      <c r="L33" s="128">
        <f t="shared" si="4"/>
        <v>0</v>
      </c>
      <c r="M33" s="128">
        <f t="shared" si="4"/>
        <v>0</v>
      </c>
      <c r="N33" s="128">
        <f t="shared" si="4"/>
        <v>0</v>
      </c>
      <c r="O33" s="128">
        <f t="shared" si="4"/>
        <v>0.13333333333333333</v>
      </c>
      <c r="P33" s="128">
        <f t="shared" si="4"/>
        <v>0.2</v>
      </c>
      <c r="Q33" s="128">
        <f t="shared" si="4"/>
        <v>0.24444444444444449</v>
      </c>
      <c r="R33" s="128">
        <f t="shared" si="4"/>
        <v>0.27407407407407408</v>
      </c>
      <c r="S33" s="128">
        <f t="shared" si="4"/>
        <v>2.0074074074074071</v>
      </c>
      <c r="T33" s="128">
        <f t="shared" si="4"/>
        <v>2.081481481481481</v>
      </c>
      <c r="U33" s="128">
        <f t="shared" si="4"/>
        <v>0.75555555555555554</v>
      </c>
      <c r="V33" s="128">
        <f t="shared" si="4"/>
        <v>1.496296296296296</v>
      </c>
      <c r="W33" s="128">
        <f t="shared" si="4"/>
        <v>1.7703703703703704</v>
      </c>
      <c r="X33" s="128">
        <f t="shared" si="4"/>
        <v>1.9407407407407407</v>
      </c>
      <c r="Y33" s="128">
        <f t="shared" si="4"/>
        <v>1.8888888888888891</v>
      </c>
      <c r="Z33" s="128">
        <f t="shared" si="4"/>
        <v>1.5037037037037038</v>
      </c>
      <c r="AB33" s="195"/>
      <c r="AC33" s="197"/>
      <c r="AD33" s="213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</row>
    <row r="34" spans="4:53">
      <c r="D34" s="128">
        <f>STDEV(D6:D32)</f>
        <v>0</v>
      </c>
      <c r="E34" s="128">
        <f t="shared" ref="E34:Z34" si="5">STDEV(E6:E32)</f>
        <v>0</v>
      </c>
      <c r="F34" s="128">
        <f t="shared" si="5"/>
        <v>0</v>
      </c>
      <c r="G34" s="128">
        <f t="shared" si="5"/>
        <v>0</v>
      </c>
      <c r="H34" s="128">
        <f t="shared" si="5"/>
        <v>0</v>
      </c>
      <c r="I34" s="128">
        <f t="shared" si="5"/>
        <v>0</v>
      </c>
      <c r="J34" s="128">
        <f t="shared" si="5"/>
        <v>0</v>
      </c>
      <c r="K34" s="128">
        <f t="shared" si="5"/>
        <v>0</v>
      </c>
      <c r="L34" s="128">
        <f t="shared" si="5"/>
        <v>0</v>
      </c>
      <c r="M34" s="128">
        <f t="shared" si="5"/>
        <v>0</v>
      </c>
      <c r="N34" s="128">
        <f t="shared" si="5"/>
        <v>0</v>
      </c>
      <c r="O34" s="128">
        <f t="shared" si="5"/>
        <v>0.36794648440311994</v>
      </c>
      <c r="P34" s="128">
        <f t="shared" si="5"/>
        <v>0.40382783841251352</v>
      </c>
      <c r="Q34" s="128">
        <f t="shared" si="5"/>
        <v>0.43794391398313987</v>
      </c>
      <c r="R34" s="128">
        <f t="shared" si="5"/>
        <v>0.4996865114115146</v>
      </c>
      <c r="S34" s="128">
        <f t="shared" si="5"/>
        <v>1.2133633883757635</v>
      </c>
      <c r="T34" s="128">
        <f t="shared" si="5"/>
        <v>1.2905088552246</v>
      </c>
      <c r="U34" s="128">
        <f t="shared" si="5"/>
        <v>0.7612405529707279</v>
      </c>
      <c r="V34" s="128">
        <f t="shared" si="5"/>
        <v>1.1057477391693205</v>
      </c>
      <c r="W34" s="128">
        <f t="shared" si="5"/>
        <v>1.2694077404033786</v>
      </c>
      <c r="X34" s="128">
        <f t="shared" si="5"/>
        <v>1.3832123312334779</v>
      </c>
      <c r="Y34" s="128">
        <f t="shared" si="5"/>
        <v>1.3281952281583316</v>
      </c>
      <c r="Z34" s="128">
        <f t="shared" si="5"/>
        <v>1.2677907742579007</v>
      </c>
    </row>
  </sheetData>
  <mergeCells count="37">
    <mergeCell ref="AB33:AC33"/>
    <mergeCell ref="A30:B30"/>
    <mergeCell ref="A31:B31"/>
    <mergeCell ref="A32:B32"/>
    <mergeCell ref="A24:B24"/>
    <mergeCell ref="A25:B25"/>
    <mergeCell ref="A26:B26"/>
    <mergeCell ref="A27:B27"/>
    <mergeCell ref="A28:B28"/>
    <mergeCell ref="A29:B29"/>
    <mergeCell ref="AB32:AC32"/>
    <mergeCell ref="A22:B22"/>
    <mergeCell ref="A23:B23"/>
    <mergeCell ref="A18:B18"/>
    <mergeCell ref="A19:B19"/>
    <mergeCell ref="A20:B20"/>
    <mergeCell ref="A21:B21"/>
    <mergeCell ref="A16:B16"/>
    <mergeCell ref="A17:B17"/>
    <mergeCell ref="A12:B12"/>
    <mergeCell ref="A13:B13"/>
    <mergeCell ref="A14:B14"/>
    <mergeCell ref="A15:B15"/>
    <mergeCell ref="A10:B10"/>
    <mergeCell ref="A11:B11"/>
    <mergeCell ref="A6:B6"/>
    <mergeCell ref="A7:B7"/>
    <mergeCell ref="A8:B8"/>
    <mergeCell ref="A9:B9"/>
    <mergeCell ref="A4:C4"/>
    <mergeCell ref="A5:B5"/>
    <mergeCell ref="A1:Z1"/>
    <mergeCell ref="AB1:BA1"/>
    <mergeCell ref="A2:C2"/>
    <mergeCell ref="D2:Z2"/>
    <mergeCell ref="A3:C3"/>
    <mergeCell ref="D3:Z3"/>
  </mergeCells>
  <hyperlinks>
    <hyperlink ref="A14" r:id="rId1" display="http://stats.oecd.org/OECDStat_Metadata/ShowMetadata.ashx?Dataset=EPS&amp;Coords=[COU].[DEU]&amp;ShowOnWeb=true&amp;Lang=en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4"/>
  <sheetViews>
    <sheetView topLeftCell="Y1" workbookViewId="0">
      <selection activeCell="AC3" sqref="AC3"/>
    </sheetView>
  </sheetViews>
  <sheetFormatPr defaultColWidth="9.125" defaultRowHeight="13.8"/>
  <cols>
    <col min="1" max="16384" width="9.125" style="128"/>
  </cols>
  <sheetData>
    <row r="1" spans="1:53">
      <c r="A1" s="191" t="s">
        <v>162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B1" s="191" t="s">
        <v>163</v>
      </c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</row>
    <row r="2" spans="1:53" ht="16.5" customHeight="1">
      <c r="A2" s="192" t="s">
        <v>91</v>
      </c>
      <c r="B2" s="193"/>
      <c r="C2" s="194"/>
      <c r="D2" s="195" t="s">
        <v>321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7"/>
      <c r="AB2" s="198" t="s">
        <v>91</v>
      </c>
      <c r="AC2" s="199"/>
      <c r="AD2" s="200"/>
      <c r="AE2" s="201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3"/>
    </row>
    <row r="3" spans="1:53">
      <c r="A3" s="192" t="s">
        <v>83</v>
      </c>
      <c r="B3" s="193"/>
      <c r="C3" s="194"/>
      <c r="D3" s="195" t="s">
        <v>177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7"/>
      <c r="AB3" s="198" t="s">
        <v>83</v>
      </c>
      <c r="AC3" s="199"/>
      <c r="AD3" s="200"/>
      <c r="AE3" s="201" t="s">
        <v>177</v>
      </c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3"/>
    </row>
    <row r="4" spans="1:53">
      <c r="A4" s="204" t="s">
        <v>90</v>
      </c>
      <c r="B4" s="205"/>
      <c r="C4" s="206"/>
      <c r="D4" s="207" t="s">
        <v>84</v>
      </c>
      <c r="E4" s="207" t="s">
        <v>85</v>
      </c>
      <c r="F4" s="207" t="s">
        <v>86</v>
      </c>
      <c r="G4" s="207" t="s">
        <v>87</v>
      </c>
      <c r="H4" s="207" t="s">
        <v>88</v>
      </c>
      <c r="I4" s="207" t="s">
        <v>49</v>
      </c>
      <c r="J4" s="207" t="s">
        <v>50</v>
      </c>
      <c r="K4" s="207" t="s">
        <v>51</v>
      </c>
      <c r="L4" s="207" t="s">
        <v>52</v>
      </c>
      <c r="M4" s="207" t="s">
        <v>53</v>
      </c>
      <c r="N4" s="207" t="s">
        <v>54</v>
      </c>
      <c r="O4" s="207" t="s">
        <v>55</v>
      </c>
      <c r="P4" s="207" t="s">
        <v>56</v>
      </c>
      <c r="Q4" s="207" t="s">
        <v>57</v>
      </c>
      <c r="R4" s="207" t="s">
        <v>58</v>
      </c>
      <c r="S4" s="207" t="s">
        <v>59</v>
      </c>
      <c r="T4" s="207" t="s">
        <v>60</v>
      </c>
      <c r="U4" s="207" t="s">
        <v>61</v>
      </c>
      <c r="V4" s="207" t="s">
        <v>62</v>
      </c>
      <c r="W4" s="207" t="s">
        <v>63</v>
      </c>
      <c r="X4" s="207" t="s">
        <v>64</v>
      </c>
      <c r="Y4" s="207" t="s">
        <v>65</v>
      </c>
      <c r="Z4" s="207" t="s">
        <v>66</v>
      </c>
      <c r="AB4" s="208" t="s">
        <v>90</v>
      </c>
      <c r="AC4" s="209"/>
      <c r="AD4" s="210"/>
      <c r="AE4" s="207" t="s">
        <v>84</v>
      </c>
      <c r="AF4" s="207" t="s">
        <v>85</v>
      </c>
      <c r="AG4" s="207" t="s">
        <v>86</v>
      </c>
      <c r="AH4" s="207" t="s">
        <v>87</v>
      </c>
      <c r="AI4" s="207" t="s">
        <v>88</v>
      </c>
      <c r="AJ4" s="207" t="s">
        <v>49</v>
      </c>
      <c r="AK4" s="207" t="s">
        <v>50</v>
      </c>
      <c r="AL4" s="207" t="s">
        <v>51</v>
      </c>
      <c r="AM4" s="207" t="s">
        <v>52</v>
      </c>
      <c r="AN4" s="207" t="s">
        <v>53</v>
      </c>
      <c r="AO4" s="207" t="s">
        <v>54</v>
      </c>
      <c r="AP4" s="207" t="s">
        <v>55</v>
      </c>
      <c r="AQ4" s="207" t="s">
        <v>56</v>
      </c>
      <c r="AR4" s="207" t="s">
        <v>57</v>
      </c>
      <c r="AS4" s="207" t="s">
        <v>58</v>
      </c>
      <c r="AT4" s="207" t="s">
        <v>59</v>
      </c>
      <c r="AU4" s="207" t="s">
        <v>60</v>
      </c>
      <c r="AV4" s="207" t="s">
        <v>61</v>
      </c>
      <c r="AW4" s="207" t="s">
        <v>62</v>
      </c>
      <c r="AX4" s="207" t="s">
        <v>63</v>
      </c>
      <c r="AY4" s="207" t="s">
        <v>64</v>
      </c>
      <c r="AZ4" s="207" t="s">
        <v>65</v>
      </c>
      <c r="BA4" s="207" t="s">
        <v>66</v>
      </c>
    </row>
    <row r="5" spans="1:53">
      <c r="A5" s="211" t="s">
        <v>47</v>
      </c>
      <c r="B5" s="212"/>
      <c r="C5" s="213" t="s">
        <v>28</v>
      </c>
      <c r="D5" s="213" t="s">
        <v>28</v>
      </c>
      <c r="E5" s="213" t="s">
        <v>28</v>
      </c>
      <c r="F5" s="213" t="s">
        <v>28</v>
      </c>
      <c r="G5" s="213" t="s">
        <v>28</v>
      </c>
      <c r="H5" s="213" t="s">
        <v>28</v>
      </c>
      <c r="I5" s="213" t="s">
        <v>28</v>
      </c>
      <c r="J5" s="213" t="s">
        <v>28</v>
      </c>
      <c r="K5" s="213" t="s">
        <v>28</v>
      </c>
      <c r="L5" s="213" t="s">
        <v>28</v>
      </c>
      <c r="M5" s="213" t="s">
        <v>28</v>
      </c>
      <c r="N5" s="213" t="s">
        <v>28</v>
      </c>
      <c r="O5" s="213" t="s">
        <v>28</v>
      </c>
      <c r="P5" s="213" t="s">
        <v>28</v>
      </c>
      <c r="Q5" s="213" t="s">
        <v>28</v>
      </c>
      <c r="R5" s="213" t="s">
        <v>28</v>
      </c>
      <c r="S5" s="213" t="s">
        <v>28</v>
      </c>
      <c r="T5" s="213" t="s">
        <v>28</v>
      </c>
      <c r="U5" s="213" t="s">
        <v>28</v>
      </c>
      <c r="V5" s="213" t="s">
        <v>28</v>
      </c>
      <c r="W5" s="213" t="s">
        <v>28</v>
      </c>
      <c r="X5" s="213" t="s">
        <v>28</v>
      </c>
      <c r="Y5" s="213" t="s">
        <v>28</v>
      </c>
      <c r="Z5" s="213" t="s">
        <v>28</v>
      </c>
      <c r="AB5" s="214" t="s">
        <v>47</v>
      </c>
      <c r="AC5" s="215"/>
      <c r="AD5" s="213" t="s">
        <v>28</v>
      </c>
      <c r="AE5" s="213" t="s">
        <v>28</v>
      </c>
      <c r="AF5" s="213" t="s">
        <v>28</v>
      </c>
      <c r="AG5" s="213" t="s">
        <v>28</v>
      </c>
      <c r="AH5" s="213" t="s">
        <v>28</v>
      </c>
      <c r="AI5" s="213" t="s">
        <v>28</v>
      </c>
      <c r="AJ5" s="213" t="s">
        <v>28</v>
      </c>
      <c r="AK5" s="213" t="s">
        <v>28</v>
      </c>
      <c r="AL5" s="213" t="s">
        <v>28</v>
      </c>
      <c r="AM5" s="213" t="s">
        <v>28</v>
      </c>
      <c r="AN5" s="213" t="s">
        <v>28</v>
      </c>
      <c r="AO5" s="213" t="s">
        <v>28</v>
      </c>
      <c r="AP5" s="213" t="s">
        <v>28</v>
      </c>
      <c r="AQ5" s="213" t="s">
        <v>28</v>
      </c>
      <c r="AR5" s="213" t="s">
        <v>28</v>
      </c>
      <c r="AS5" s="213" t="s">
        <v>28</v>
      </c>
      <c r="AT5" s="213" t="s">
        <v>28</v>
      </c>
      <c r="AU5" s="213" t="s">
        <v>28</v>
      </c>
      <c r="AV5" s="213" t="s">
        <v>28</v>
      </c>
      <c r="AW5" s="213" t="s">
        <v>28</v>
      </c>
      <c r="AX5" s="213" t="s">
        <v>28</v>
      </c>
      <c r="AY5" s="213" t="s">
        <v>28</v>
      </c>
      <c r="AZ5" s="213" t="s">
        <v>28</v>
      </c>
      <c r="BA5" s="213" t="s">
        <v>28</v>
      </c>
    </row>
    <row r="6" spans="1:53">
      <c r="A6" s="195" t="s">
        <v>27</v>
      </c>
      <c r="B6" s="197"/>
      <c r="C6" s="213" t="s">
        <v>28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1.5</v>
      </c>
      <c r="W6" s="216">
        <v>2</v>
      </c>
      <c r="X6" s="216">
        <v>2</v>
      </c>
      <c r="Y6" s="216">
        <v>2.5</v>
      </c>
      <c r="Z6" s="216">
        <v>2.5</v>
      </c>
      <c r="AB6" s="201" t="s">
        <v>27</v>
      </c>
      <c r="AC6" s="203"/>
      <c r="AD6" s="213" t="s">
        <v>28</v>
      </c>
      <c r="AE6" s="216">
        <f>(D6-D$33)/D$34</f>
        <v>-0.19245008972987523</v>
      </c>
      <c r="AF6" s="216">
        <f t="shared" ref="AF6:AU17" si="0">(E6-E$33)/E$34</f>
        <v>-0.33368904075855854</v>
      </c>
      <c r="AG6" s="216">
        <f t="shared" si="0"/>
        <v>-0.45629837629363551</v>
      </c>
      <c r="AH6" s="216">
        <f t="shared" si="0"/>
        <v>-0.45629837629363551</v>
      </c>
      <c r="AI6" s="216">
        <f t="shared" si="0"/>
        <v>-0.55412814528556842</v>
      </c>
      <c r="AJ6" s="216">
        <f t="shared" si="0"/>
        <v>-0.61121813090731858</v>
      </c>
      <c r="AK6" s="216">
        <f t="shared" si="0"/>
        <v>-0.6642556061633802</v>
      </c>
      <c r="AL6" s="216">
        <f t="shared" si="0"/>
        <v>-0.64970820441785571</v>
      </c>
      <c r="AM6" s="216">
        <f t="shared" si="0"/>
        <v>-0.65190114077729266</v>
      </c>
      <c r="AN6" s="216">
        <f t="shared" si="0"/>
        <v>-0.63080787862610088</v>
      </c>
      <c r="AO6" s="216">
        <f t="shared" si="0"/>
        <v>-0.64715022892943408</v>
      </c>
      <c r="AP6" s="216">
        <f t="shared" si="0"/>
        <v>-0.70064748186464809</v>
      </c>
      <c r="AQ6" s="216">
        <f t="shared" si="0"/>
        <v>-0.70938044229895714</v>
      </c>
      <c r="AR6" s="216">
        <f t="shared" si="0"/>
        <v>-0.77053548596168431</v>
      </c>
      <c r="AS6" s="216">
        <f t="shared" si="0"/>
        <v>-0.76888440211363018</v>
      </c>
      <c r="AT6" s="216">
        <f t="shared" si="0"/>
        <v>-0.91555549057069474</v>
      </c>
      <c r="AU6" s="216">
        <f t="shared" si="0"/>
        <v>-0.89182028319239726</v>
      </c>
      <c r="AV6" s="216">
        <f t="shared" ref="AS6:BA21" si="1">(U6-U$33)/U$34</f>
        <v>-0.86345543627750709</v>
      </c>
      <c r="AW6" s="216">
        <f t="shared" si="1"/>
        <v>-0.24850178249145916</v>
      </c>
      <c r="AX6" s="216">
        <f t="shared" si="1"/>
        <v>-0.17302372425212861</v>
      </c>
      <c r="AY6" s="216">
        <f t="shared" si="1"/>
        <v>-0.44767010741207164</v>
      </c>
      <c r="AZ6" s="216">
        <f t="shared" si="1"/>
        <v>-0.11407459407340878</v>
      </c>
      <c r="BA6" s="216">
        <f t="shared" si="1"/>
        <v>2.5828334233916565E-2</v>
      </c>
    </row>
    <row r="7" spans="1:53">
      <c r="A7" s="195" t="s">
        <v>20</v>
      </c>
      <c r="B7" s="197"/>
      <c r="C7" s="213" t="s">
        <v>28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2.5</v>
      </c>
      <c r="J7" s="216">
        <v>2.5</v>
      </c>
      <c r="K7" s="216">
        <v>2</v>
      </c>
      <c r="L7" s="216">
        <v>2.5</v>
      </c>
      <c r="M7" s="216">
        <v>2</v>
      </c>
      <c r="N7" s="216">
        <v>2.5</v>
      </c>
      <c r="O7" s="216">
        <v>2</v>
      </c>
      <c r="P7" s="216">
        <v>2</v>
      </c>
      <c r="Q7" s="216">
        <v>5</v>
      </c>
      <c r="R7" s="216">
        <v>4.5</v>
      </c>
      <c r="S7" s="216">
        <v>4.5</v>
      </c>
      <c r="T7" s="216">
        <v>4</v>
      </c>
      <c r="U7" s="216">
        <v>4</v>
      </c>
      <c r="V7" s="216">
        <v>3</v>
      </c>
      <c r="W7" s="216">
        <v>3</v>
      </c>
      <c r="X7" s="216">
        <v>3.5</v>
      </c>
      <c r="Y7" s="216">
        <v>3.5</v>
      </c>
      <c r="Z7" s="216">
        <v>3.5</v>
      </c>
      <c r="AB7" s="201" t="s">
        <v>20</v>
      </c>
      <c r="AC7" s="203"/>
      <c r="AD7" s="213" t="s">
        <v>28</v>
      </c>
      <c r="AE7" s="216">
        <f t="shared" ref="AE7:AT32" si="2">(D7-D$33)/D$34</f>
        <v>-0.19245008972987523</v>
      </c>
      <c r="AF7" s="216">
        <f t="shared" si="0"/>
        <v>-0.33368904075855854</v>
      </c>
      <c r="AG7" s="216">
        <f t="shared" si="0"/>
        <v>-0.45629837629363551</v>
      </c>
      <c r="AH7" s="216">
        <f t="shared" si="0"/>
        <v>-0.45629837629363551</v>
      </c>
      <c r="AI7" s="216">
        <f t="shared" si="0"/>
        <v>-0.55412814528556842</v>
      </c>
      <c r="AJ7" s="216">
        <f t="shared" si="0"/>
        <v>1.3077225126389143</v>
      </c>
      <c r="AK7" s="216">
        <f t="shared" si="0"/>
        <v>1.1658363700010346</v>
      </c>
      <c r="AL7" s="216">
        <f t="shared" si="0"/>
        <v>0.81213525552231969</v>
      </c>
      <c r="AM7" s="216">
        <f t="shared" si="0"/>
        <v>0.89207524527418991</v>
      </c>
      <c r="AN7" s="216">
        <f t="shared" si="0"/>
        <v>0.50464630290088064</v>
      </c>
      <c r="AO7" s="216">
        <f t="shared" si="0"/>
        <v>0.73960026163363879</v>
      </c>
      <c r="AP7" s="216">
        <f t="shared" si="0"/>
        <v>0.30828489202044518</v>
      </c>
      <c r="AQ7" s="216">
        <f t="shared" si="0"/>
        <v>0.31212739461154115</v>
      </c>
      <c r="AR7" s="216">
        <f t="shared" si="0"/>
        <v>1.5936074823298472</v>
      </c>
      <c r="AS7" s="216">
        <f t="shared" si="0"/>
        <v>1.354285026450144</v>
      </c>
      <c r="AT7" s="216">
        <f t="shared" si="0"/>
        <v>1.2656208252006664</v>
      </c>
      <c r="AU7" s="216">
        <f t="shared" si="0"/>
        <v>0.92547387878456322</v>
      </c>
      <c r="AV7" s="216">
        <f t="shared" si="1"/>
        <v>0.92987508522193096</v>
      </c>
      <c r="AW7" s="216">
        <f t="shared" si="1"/>
        <v>0.59019173341721554</v>
      </c>
      <c r="AX7" s="216">
        <f t="shared" si="1"/>
        <v>0.37658104690169153</v>
      </c>
      <c r="AY7" s="216">
        <f t="shared" si="1"/>
        <v>0.45886186009737318</v>
      </c>
      <c r="AZ7" s="216">
        <f t="shared" si="1"/>
        <v>0.57037297036704449</v>
      </c>
      <c r="BA7" s="216">
        <f t="shared" si="1"/>
        <v>0.72319335854966071</v>
      </c>
    </row>
    <row r="8" spans="1:53">
      <c r="A8" s="195" t="s">
        <v>4</v>
      </c>
      <c r="B8" s="197"/>
      <c r="C8" s="213" t="s">
        <v>28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B8" s="201" t="s">
        <v>4</v>
      </c>
      <c r="AC8" s="203"/>
      <c r="AD8" s="213" t="s">
        <v>28</v>
      </c>
      <c r="AE8" s="216">
        <f t="shared" si="2"/>
        <v>-0.19245008972987523</v>
      </c>
      <c r="AF8" s="216">
        <f t="shared" si="0"/>
        <v>-0.33368904075855854</v>
      </c>
      <c r="AG8" s="216">
        <f t="shared" si="0"/>
        <v>-0.45629837629363551</v>
      </c>
      <c r="AH8" s="216">
        <f t="shared" si="0"/>
        <v>-0.45629837629363551</v>
      </c>
      <c r="AI8" s="216">
        <f t="shared" si="0"/>
        <v>-0.55412814528556842</v>
      </c>
      <c r="AJ8" s="216">
        <f t="shared" si="0"/>
        <v>-0.61121813090731858</v>
      </c>
      <c r="AK8" s="216">
        <f t="shared" si="0"/>
        <v>-0.6642556061633802</v>
      </c>
      <c r="AL8" s="216">
        <f t="shared" si="0"/>
        <v>-0.64970820441785571</v>
      </c>
      <c r="AM8" s="216">
        <f t="shared" si="0"/>
        <v>-0.65190114077729266</v>
      </c>
      <c r="AN8" s="216">
        <f t="shared" si="0"/>
        <v>-0.63080787862610088</v>
      </c>
      <c r="AO8" s="216">
        <f t="shared" si="0"/>
        <v>-0.64715022892943408</v>
      </c>
      <c r="AP8" s="216">
        <f t="shared" si="0"/>
        <v>-0.70064748186464809</v>
      </c>
      <c r="AQ8" s="216">
        <f t="shared" si="0"/>
        <v>-0.70938044229895714</v>
      </c>
      <c r="AR8" s="216">
        <f t="shared" si="0"/>
        <v>-0.77053548596168431</v>
      </c>
      <c r="AS8" s="216">
        <f t="shared" si="0"/>
        <v>-0.76888440211363018</v>
      </c>
      <c r="AT8" s="216">
        <f t="shared" si="0"/>
        <v>-0.91555549057069474</v>
      </c>
      <c r="AU8" s="216">
        <f t="shared" si="0"/>
        <v>-0.89182028319239726</v>
      </c>
      <c r="AV8" s="216">
        <f t="shared" si="1"/>
        <v>-0.86345543627750709</v>
      </c>
      <c r="AW8" s="216">
        <f t="shared" si="1"/>
        <v>-1.0871952984001338</v>
      </c>
      <c r="AX8" s="216">
        <f t="shared" si="1"/>
        <v>-1.2722332665597689</v>
      </c>
      <c r="AY8" s="216">
        <f t="shared" si="1"/>
        <v>-1.6563793974246648</v>
      </c>
      <c r="AZ8" s="216">
        <f t="shared" si="1"/>
        <v>-1.8251935051745418</v>
      </c>
      <c r="BA8" s="216">
        <f t="shared" si="1"/>
        <v>-1.717584226555444</v>
      </c>
    </row>
    <row r="9" spans="1:53">
      <c r="A9" s="195" t="s">
        <v>29</v>
      </c>
      <c r="B9" s="197"/>
      <c r="C9" s="213" t="s">
        <v>28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2</v>
      </c>
      <c r="Q9" s="216">
        <v>2</v>
      </c>
      <c r="R9" s="216">
        <v>2</v>
      </c>
      <c r="S9" s="216">
        <v>2</v>
      </c>
      <c r="T9" s="216">
        <v>1.5</v>
      </c>
      <c r="U9" s="216">
        <v>3</v>
      </c>
      <c r="V9" s="216">
        <v>2.5</v>
      </c>
      <c r="W9" s="216">
        <v>3</v>
      </c>
      <c r="X9" s="216">
        <v>2.5</v>
      </c>
      <c r="Y9" s="216">
        <v>2.5</v>
      </c>
      <c r="Z9" s="216">
        <v>2.5</v>
      </c>
      <c r="AB9" s="201" t="s">
        <v>29</v>
      </c>
      <c r="AC9" s="203"/>
      <c r="AD9" s="213" t="s">
        <v>28</v>
      </c>
      <c r="AE9" s="216">
        <f t="shared" si="2"/>
        <v>-0.19245008972987523</v>
      </c>
      <c r="AF9" s="216">
        <f t="shared" si="0"/>
        <v>-0.33368904075855854</v>
      </c>
      <c r="AG9" s="216">
        <f t="shared" si="0"/>
        <v>-0.45629837629363551</v>
      </c>
      <c r="AH9" s="216">
        <f t="shared" si="0"/>
        <v>-0.45629837629363551</v>
      </c>
      <c r="AI9" s="216">
        <f t="shared" si="0"/>
        <v>-0.55412814528556842</v>
      </c>
      <c r="AJ9" s="216">
        <f t="shared" si="0"/>
        <v>-0.61121813090731858</v>
      </c>
      <c r="AK9" s="216">
        <f t="shared" si="0"/>
        <v>-0.6642556061633802</v>
      </c>
      <c r="AL9" s="216">
        <f t="shared" si="0"/>
        <v>-0.64970820441785571</v>
      </c>
      <c r="AM9" s="216">
        <f t="shared" si="0"/>
        <v>-0.65190114077729266</v>
      </c>
      <c r="AN9" s="216">
        <f t="shared" si="0"/>
        <v>-0.63080787862610088</v>
      </c>
      <c r="AO9" s="216">
        <f t="shared" si="0"/>
        <v>-0.64715022892943408</v>
      </c>
      <c r="AP9" s="216">
        <f t="shared" si="0"/>
        <v>-0.70064748186464809</v>
      </c>
      <c r="AQ9" s="216">
        <f t="shared" si="0"/>
        <v>0.31212739461154115</v>
      </c>
      <c r="AR9" s="216">
        <f t="shared" si="0"/>
        <v>0.1751217013549283</v>
      </c>
      <c r="AS9" s="216">
        <f t="shared" si="0"/>
        <v>0.17474645502582509</v>
      </c>
      <c r="AT9" s="216">
        <f t="shared" si="0"/>
        <v>5.385620532768795E-2</v>
      </c>
      <c r="AU9" s="216">
        <f t="shared" si="0"/>
        <v>-0.21033497245103711</v>
      </c>
      <c r="AV9" s="216">
        <f t="shared" si="1"/>
        <v>0.48154245484707137</v>
      </c>
      <c r="AW9" s="216">
        <f t="shared" si="1"/>
        <v>0.31062722811432397</v>
      </c>
      <c r="AX9" s="216">
        <f t="shared" si="1"/>
        <v>0.37658104690169153</v>
      </c>
      <c r="AY9" s="216">
        <f t="shared" si="1"/>
        <v>-0.14549278490892334</v>
      </c>
      <c r="AZ9" s="216">
        <f t="shared" si="1"/>
        <v>-0.11407459407340878</v>
      </c>
      <c r="BA9" s="216">
        <f t="shared" si="1"/>
        <v>2.5828334233916565E-2</v>
      </c>
    </row>
    <row r="10" spans="1:53" ht="27.6">
      <c r="A10" s="195" t="s">
        <v>6</v>
      </c>
      <c r="B10" s="197"/>
      <c r="C10" s="213" t="s">
        <v>28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5</v>
      </c>
      <c r="T10" s="216">
        <v>5</v>
      </c>
      <c r="U10" s="216">
        <v>5</v>
      </c>
      <c r="V10" s="216">
        <v>4</v>
      </c>
      <c r="W10" s="216">
        <v>4</v>
      </c>
      <c r="X10" s="216">
        <v>4</v>
      </c>
      <c r="Y10" s="216">
        <v>3</v>
      </c>
      <c r="Z10" s="216">
        <v>3</v>
      </c>
      <c r="AB10" s="201" t="s">
        <v>6</v>
      </c>
      <c r="AC10" s="203"/>
      <c r="AD10" s="213" t="s">
        <v>28</v>
      </c>
      <c r="AE10" s="216">
        <f t="shared" si="2"/>
        <v>-0.19245008972987523</v>
      </c>
      <c r="AF10" s="216">
        <f t="shared" si="0"/>
        <v>-0.33368904075855854</v>
      </c>
      <c r="AG10" s="216">
        <f t="shared" si="0"/>
        <v>-0.45629837629363551</v>
      </c>
      <c r="AH10" s="216">
        <f t="shared" si="0"/>
        <v>-0.45629837629363551</v>
      </c>
      <c r="AI10" s="216">
        <f t="shared" si="0"/>
        <v>-0.55412814528556842</v>
      </c>
      <c r="AJ10" s="216">
        <f t="shared" si="0"/>
        <v>-0.61121813090731858</v>
      </c>
      <c r="AK10" s="216">
        <f t="shared" si="0"/>
        <v>-0.6642556061633802</v>
      </c>
      <c r="AL10" s="216">
        <f t="shared" si="0"/>
        <v>-0.64970820441785571</v>
      </c>
      <c r="AM10" s="216">
        <f t="shared" si="0"/>
        <v>-0.65190114077729266</v>
      </c>
      <c r="AN10" s="216">
        <f t="shared" si="0"/>
        <v>-0.63080787862610088</v>
      </c>
      <c r="AO10" s="216">
        <f t="shared" si="0"/>
        <v>-0.64715022892943408</v>
      </c>
      <c r="AP10" s="216">
        <f t="shared" si="0"/>
        <v>-0.70064748186464809</v>
      </c>
      <c r="AQ10" s="216">
        <f t="shared" si="0"/>
        <v>-0.70938044229895714</v>
      </c>
      <c r="AR10" s="216">
        <f t="shared" si="0"/>
        <v>-0.77053548596168431</v>
      </c>
      <c r="AS10" s="216">
        <f t="shared" si="0"/>
        <v>-0.76888440211363018</v>
      </c>
      <c r="AT10" s="216">
        <f t="shared" si="0"/>
        <v>1.5079737491752621</v>
      </c>
      <c r="AU10" s="216">
        <f t="shared" si="0"/>
        <v>1.3797974192788032</v>
      </c>
      <c r="AV10" s="216">
        <f t="shared" si="1"/>
        <v>1.3782077155967905</v>
      </c>
      <c r="AW10" s="216">
        <f t="shared" si="1"/>
        <v>1.1493207440229987</v>
      </c>
      <c r="AX10" s="216">
        <f t="shared" si="1"/>
        <v>0.9261858180555117</v>
      </c>
      <c r="AY10" s="216">
        <f t="shared" si="1"/>
        <v>0.7610391826005215</v>
      </c>
      <c r="AZ10" s="216">
        <f t="shared" si="1"/>
        <v>0.22814918814681784</v>
      </c>
      <c r="BA10" s="216">
        <f t="shared" si="1"/>
        <v>0.37451084639178867</v>
      </c>
    </row>
    <row r="11" spans="1:53">
      <c r="A11" s="195" t="s">
        <v>7</v>
      </c>
      <c r="B11" s="197"/>
      <c r="C11" s="213" t="s">
        <v>28</v>
      </c>
      <c r="D11" s="216">
        <v>0</v>
      </c>
      <c r="E11" s="216">
        <v>0</v>
      </c>
      <c r="F11" s="216">
        <v>3</v>
      </c>
      <c r="G11" s="216">
        <v>3</v>
      </c>
      <c r="H11" s="216">
        <v>3</v>
      </c>
      <c r="I11" s="216">
        <v>3</v>
      </c>
      <c r="J11" s="216">
        <v>3</v>
      </c>
      <c r="K11" s="216">
        <v>3</v>
      </c>
      <c r="L11" s="216">
        <v>5</v>
      </c>
      <c r="M11" s="216">
        <v>5</v>
      </c>
      <c r="N11" s="216">
        <v>4.5</v>
      </c>
      <c r="O11" s="216">
        <v>4.5</v>
      </c>
      <c r="P11" s="216">
        <v>3.5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4.5</v>
      </c>
      <c r="X11" s="216">
        <v>4</v>
      </c>
      <c r="Y11" s="216">
        <v>4</v>
      </c>
      <c r="Z11" s="216">
        <v>4</v>
      </c>
      <c r="AB11" s="201" t="s">
        <v>7</v>
      </c>
      <c r="AC11" s="203"/>
      <c r="AD11" s="213" t="s">
        <v>28</v>
      </c>
      <c r="AE11" s="216">
        <f t="shared" si="2"/>
        <v>-0.19245008972987523</v>
      </c>
      <c r="AF11" s="216">
        <f t="shared" si="0"/>
        <v>-0.33368904075855854</v>
      </c>
      <c r="AG11" s="216">
        <f t="shared" si="0"/>
        <v>2.623715663688404</v>
      </c>
      <c r="AH11" s="216">
        <f t="shared" si="0"/>
        <v>2.623715663688404</v>
      </c>
      <c r="AI11" s="216">
        <f t="shared" si="0"/>
        <v>1.7476349197467929</v>
      </c>
      <c r="AJ11" s="216">
        <f t="shared" si="0"/>
        <v>1.6915106413481609</v>
      </c>
      <c r="AK11" s="216">
        <f t="shared" si="0"/>
        <v>1.5318547652339176</v>
      </c>
      <c r="AL11" s="216">
        <f t="shared" si="0"/>
        <v>1.5430569854924074</v>
      </c>
      <c r="AM11" s="216">
        <f t="shared" si="0"/>
        <v>2.4360516313256726</v>
      </c>
      <c r="AN11" s="216">
        <f t="shared" si="0"/>
        <v>2.2078275751913532</v>
      </c>
      <c r="AO11" s="216">
        <f t="shared" si="0"/>
        <v>1.8490006540840971</v>
      </c>
      <c r="AP11" s="216">
        <f t="shared" si="0"/>
        <v>1.5694503593768117</v>
      </c>
      <c r="AQ11" s="216">
        <f t="shared" si="0"/>
        <v>1.078258272294415</v>
      </c>
      <c r="AR11" s="216">
        <f t="shared" si="0"/>
        <v>-0.77053548596168431</v>
      </c>
      <c r="AS11" s="216">
        <f t="shared" si="0"/>
        <v>-0.76888440211363018</v>
      </c>
      <c r="AT11" s="216">
        <f t="shared" si="0"/>
        <v>-0.91555549057069474</v>
      </c>
      <c r="AU11" s="216">
        <f t="shared" si="0"/>
        <v>-0.89182028319239726</v>
      </c>
      <c r="AV11" s="216">
        <f t="shared" si="1"/>
        <v>-0.86345543627750709</v>
      </c>
      <c r="AW11" s="216">
        <f t="shared" si="1"/>
        <v>-1.0871952984001338</v>
      </c>
      <c r="AX11" s="216">
        <f t="shared" si="1"/>
        <v>1.2009882036324218</v>
      </c>
      <c r="AY11" s="216">
        <f t="shared" si="1"/>
        <v>0.7610391826005215</v>
      </c>
      <c r="AZ11" s="216">
        <f t="shared" si="1"/>
        <v>0.91259675258727113</v>
      </c>
      <c r="BA11" s="216">
        <f t="shared" si="1"/>
        <v>1.0718758707075329</v>
      </c>
    </row>
    <row r="12" spans="1:53">
      <c r="A12" s="195" t="s">
        <v>25</v>
      </c>
      <c r="B12" s="197"/>
      <c r="C12" s="213" t="s">
        <v>28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2</v>
      </c>
      <c r="Z12" s="216">
        <v>2</v>
      </c>
      <c r="AB12" s="201" t="s">
        <v>25</v>
      </c>
      <c r="AC12" s="203"/>
      <c r="AD12" s="213" t="s">
        <v>28</v>
      </c>
      <c r="AE12" s="216">
        <f t="shared" si="2"/>
        <v>-0.19245008972987523</v>
      </c>
      <c r="AF12" s="216">
        <f t="shared" si="0"/>
        <v>-0.33368904075855854</v>
      </c>
      <c r="AG12" s="216">
        <f t="shared" si="0"/>
        <v>-0.45629837629363551</v>
      </c>
      <c r="AH12" s="216">
        <f t="shared" si="0"/>
        <v>-0.45629837629363551</v>
      </c>
      <c r="AI12" s="216">
        <f t="shared" si="0"/>
        <v>-0.55412814528556842</v>
      </c>
      <c r="AJ12" s="216">
        <f t="shared" si="0"/>
        <v>-0.61121813090731858</v>
      </c>
      <c r="AK12" s="216">
        <f t="shared" si="0"/>
        <v>-0.6642556061633802</v>
      </c>
      <c r="AL12" s="216">
        <f t="shared" si="0"/>
        <v>-0.64970820441785571</v>
      </c>
      <c r="AM12" s="216">
        <f t="shared" si="0"/>
        <v>-0.65190114077729266</v>
      </c>
      <c r="AN12" s="216">
        <f t="shared" si="0"/>
        <v>-0.63080787862610088</v>
      </c>
      <c r="AO12" s="216">
        <f t="shared" si="0"/>
        <v>-0.64715022892943408</v>
      </c>
      <c r="AP12" s="216">
        <f t="shared" si="0"/>
        <v>-0.70064748186464809</v>
      </c>
      <c r="AQ12" s="216">
        <f t="shared" si="0"/>
        <v>-0.70938044229895714</v>
      </c>
      <c r="AR12" s="216">
        <f t="shared" si="0"/>
        <v>-0.77053548596168431</v>
      </c>
      <c r="AS12" s="216">
        <f t="shared" si="0"/>
        <v>-0.76888440211363018</v>
      </c>
      <c r="AT12" s="216">
        <f t="shared" si="0"/>
        <v>-0.91555549057069474</v>
      </c>
      <c r="AU12" s="216">
        <f t="shared" si="0"/>
        <v>-0.89182028319239726</v>
      </c>
      <c r="AV12" s="216">
        <f t="shared" si="1"/>
        <v>-0.86345543627750709</v>
      </c>
      <c r="AW12" s="216">
        <f t="shared" si="1"/>
        <v>-1.0871952984001338</v>
      </c>
      <c r="AX12" s="216">
        <f t="shared" si="1"/>
        <v>-1.2722332665597689</v>
      </c>
      <c r="AY12" s="216">
        <f t="shared" si="1"/>
        <v>-1.6563793974246648</v>
      </c>
      <c r="AZ12" s="216">
        <f t="shared" si="1"/>
        <v>-0.4562983762936354</v>
      </c>
      <c r="BA12" s="216">
        <f t="shared" si="1"/>
        <v>-0.32285417792395554</v>
      </c>
    </row>
    <row r="13" spans="1:53">
      <c r="A13" s="195" t="s">
        <v>11</v>
      </c>
      <c r="B13" s="197"/>
      <c r="C13" s="213" t="s">
        <v>28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2.5</v>
      </c>
      <c r="K13" s="216">
        <v>2</v>
      </c>
      <c r="L13" s="216">
        <v>2.5</v>
      </c>
      <c r="M13" s="216">
        <v>2.5</v>
      </c>
      <c r="N13" s="216">
        <v>2.5</v>
      </c>
      <c r="O13" s="216">
        <v>3.5</v>
      </c>
      <c r="P13" s="216">
        <v>3.5</v>
      </c>
      <c r="Q13" s="216">
        <v>3.5</v>
      </c>
      <c r="R13" s="216">
        <v>3.5</v>
      </c>
      <c r="S13" s="216">
        <v>3</v>
      </c>
      <c r="T13" s="216">
        <v>6</v>
      </c>
      <c r="U13" s="216">
        <v>5.5</v>
      </c>
      <c r="V13" s="216">
        <v>4.5</v>
      </c>
      <c r="W13" s="216">
        <v>4.5</v>
      </c>
      <c r="X13" s="216">
        <v>4.5</v>
      </c>
      <c r="Y13" s="216">
        <v>3.5</v>
      </c>
      <c r="Z13" s="216">
        <v>3.5</v>
      </c>
      <c r="AB13" s="201" t="s">
        <v>11</v>
      </c>
      <c r="AC13" s="203"/>
      <c r="AD13" s="213" t="s">
        <v>28</v>
      </c>
      <c r="AE13" s="216">
        <f t="shared" si="2"/>
        <v>-0.19245008972987523</v>
      </c>
      <c r="AF13" s="216">
        <f t="shared" si="0"/>
        <v>-0.33368904075855854</v>
      </c>
      <c r="AG13" s="216">
        <f t="shared" si="0"/>
        <v>-0.45629837629363551</v>
      </c>
      <c r="AH13" s="216">
        <f t="shared" si="0"/>
        <v>-0.45629837629363551</v>
      </c>
      <c r="AI13" s="216">
        <f t="shared" si="0"/>
        <v>-0.55412814528556842</v>
      </c>
      <c r="AJ13" s="216">
        <f t="shared" si="0"/>
        <v>-0.61121813090731858</v>
      </c>
      <c r="AK13" s="216">
        <f t="shared" si="0"/>
        <v>1.1658363700010346</v>
      </c>
      <c r="AL13" s="216">
        <f t="shared" si="0"/>
        <v>0.81213525552231969</v>
      </c>
      <c r="AM13" s="216">
        <f t="shared" si="0"/>
        <v>0.89207524527418991</v>
      </c>
      <c r="AN13" s="216">
        <f t="shared" si="0"/>
        <v>0.78850984828262605</v>
      </c>
      <c r="AO13" s="216">
        <f t="shared" si="0"/>
        <v>0.73960026163363879</v>
      </c>
      <c r="AP13" s="216">
        <f t="shared" si="0"/>
        <v>1.064984172434265</v>
      </c>
      <c r="AQ13" s="216">
        <f t="shared" si="0"/>
        <v>1.078258272294415</v>
      </c>
      <c r="AR13" s="216">
        <f t="shared" si="0"/>
        <v>0.88436459184238769</v>
      </c>
      <c r="AS13" s="216">
        <f t="shared" si="0"/>
        <v>0.88246959788041657</v>
      </c>
      <c r="AT13" s="216">
        <f t="shared" si="0"/>
        <v>0.53856205327687934</v>
      </c>
      <c r="AU13" s="216">
        <f t="shared" si="0"/>
        <v>1.8341209597730432</v>
      </c>
      <c r="AV13" s="216">
        <f t="shared" si="1"/>
        <v>1.6023740307842202</v>
      </c>
      <c r="AW13" s="216">
        <f t="shared" si="1"/>
        <v>1.4288852493258901</v>
      </c>
      <c r="AX13" s="216">
        <f t="shared" si="1"/>
        <v>1.2009882036324218</v>
      </c>
      <c r="AY13" s="216">
        <f t="shared" si="1"/>
        <v>1.0632165051036697</v>
      </c>
      <c r="AZ13" s="216">
        <f t="shared" si="1"/>
        <v>0.57037297036704449</v>
      </c>
      <c r="BA13" s="216">
        <f t="shared" si="1"/>
        <v>0.72319335854966071</v>
      </c>
    </row>
    <row r="14" spans="1:53">
      <c r="A14" s="217" t="s">
        <v>8</v>
      </c>
      <c r="B14" s="218"/>
      <c r="C14" s="213" t="s">
        <v>28</v>
      </c>
      <c r="D14" s="216">
        <v>0</v>
      </c>
      <c r="E14" s="216">
        <v>4</v>
      </c>
      <c r="F14" s="216">
        <v>2.5</v>
      </c>
      <c r="G14" s="216">
        <v>2.5</v>
      </c>
      <c r="H14" s="216">
        <v>3.5</v>
      </c>
      <c r="I14" s="216">
        <v>3</v>
      </c>
      <c r="J14" s="216">
        <v>3.5</v>
      </c>
      <c r="K14" s="216">
        <v>4</v>
      </c>
      <c r="L14" s="216">
        <v>4</v>
      </c>
      <c r="M14" s="216">
        <v>4</v>
      </c>
      <c r="N14" s="216">
        <v>4</v>
      </c>
      <c r="O14" s="216">
        <v>4</v>
      </c>
      <c r="P14" s="216">
        <v>4</v>
      </c>
      <c r="Q14" s="216">
        <v>4</v>
      </c>
      <c r="R14" s="216">
        <v>5</v>
      </c>
      <c r="S14" s="216">
        <v>4.5</v>
      </c>
      <c r="T14" s="216">
        <v>4.5</v>
      </c>
      <c r="U14" s="216">
        <v>4.5</v>
      </c>
      <c r="V14" s="216">
        <v>3.5</v>
      </c>
      <c r="W14" s="216">
        <v>3.5</v>
      </c>
      <c r="X14" s="216">
        <v>3.5</v>
      </c>
      <c r="Y14" s="216">
        <v>3</v>
      </c>
      <c r="Z14" s="216">
        <v>3</v>
      </c>
      <c r="AB14" s="219" t="s">
        <v>8</v>
      </c>
      <c r="AC14" s="220"/>
      <c r="AD14" s="213" t="s">
        <v>28</v>
      </c>
      <c r="AE14" s="216">
        <f t="shared" si="2"/>
        <v>-0.19245008972987523</v>
      </c>
      <c r="AF14" s="216">
        <f t="shared" si="0"/>
        <v>3.4598284752334751</v>
      </c>
      <c r="AG14" s="216">
        <f t="shared" si="0"/>
        <v>2.110379990358064</v>
      </c>
      <c r="AH14" s="216">
        <f t="shared" si="0"/>
        <v>2.110379990358064</v>
      </c>
      <c r="AI14" s="216">
        <f t="shared" si="0"/>
        <v>2.1312620972521863</v>
      </c>
      <c r="AJ14" s="216">
        <f t="shared" si="0"/>
        <v>1.6915106413481609</v>
      </c>
      <c r="AK14" s="216">
        <f t="shared" si="0"/>
        <v>1.8978731604668007</v>
      </c>
      <c r="AL14" s="216">
        <f t="shared" si="0"/>
        <v>2.2739787154624951</v>
      </c>
      <c r="AM14" s="216">
        <f t="shared" si="0"/>
        <v>1.8184610769050795</v>
      </c>
      <c r="AN14" s="216">
        <f t="shared" si="0"/>
        <v>1.6401004844278624</v>
      </c>
      <c r="AO14" s="216">
        <f t="shared" si="0"/>
        <v>1.5716505559714824</v>
      </c>
      <c r="AP14" s="216">
        <f t="shared" si="0"/>
        <v>1.3172172659055383</v>
      </c>
      <c r="AQ14" s="216">
        <f t="shared" si="0"/>
        <v>1.3336352315220394</v>
      </c>
      <c r="AR14" s="216">
        <f t="shared" si="0"/>
        <v>1.1207788886715409</v>
      </c>
      <c r="AS14" s="216">
        <f t="shared" si="0"/>
        <v>1.5901927407350078</v>
      </c>
      <c r="AT14" s="216">
        <f t="shared" si="0"/>
        <v>1.2656208252006664</v>
      </c>
      <c r="AU14" s="216">
        <f t="shared" si="0"/>
        <v>1.1526356490316831</v>
      </c>
      <c r="AV14" s="216">
        <f t="shared" si="1"/>
        <v>1.1540414004093607</v>
      </c>
      <c r="AW14" s="216">
        <f t="shared" si="1"/>
        <v>0.8697562387201071</v>
      </c>
      <c r="AX14" s="216">
        <f t="shared" si="1"/>
        <v>0.65138343247860164</v>
      </c>
      <c r="AY14" s="216">
        <f t="shared" si="1"/>
        <v>0.45886186009737318</v>
      </c>
      <c r="AZ14" s="216">
        <f t="shared" si="1"/>
        <v>0.22814918814681784</v>
      </c>
      <c r="BA14" s="216">
        <f t="shared" si="1"/>
        <v>0.37451084639178867</v>
      </c>
    </row>
    <row r="15" spans="1:53">
      <c r="A15" s="195" t="s">
        <v>30</v>
      </c>
      <c r="B15" s="197"/>
      <c r="C15" s="213" t="s">
        <v>28</v>
      </c>
      <c r="D15" s="216">
        <v>0</v>
      </c>
      <c r="E15" s="216">
        <v>0</v>
      </c>
      <c r="F15" s="216">
        <v>0</v>
      </c>
      <c r="G15" s="216">
        <v>0</v>
      </c>
      <c r="H15" s="216">
        <v>4</v>
      </c>
      <c r="I15" s="216">
        <v>4</v>
      </c>
      <c r="J15" s="216">
        <v>4</v>
      </c>
      <c r="K15" s="216">
        <v>4</v>
      </c>
      <c r="L15" s="216">
        <v>4</v>
      </c>
      <c r="M15" s="216">
        <v>4</v>
      </c>
      <c r="N15" s="216">
        <v>4</v>
      </c>
      <c r="O15" s="216">
        <v>4</v>
      </c>
      <c r="P15" s="216">
        <v>4</v>
      </c>
      <c r="Q15" s="216">
        <v>4</v>
      </c>
      <c r="R15" s="216">
        <v>4</v>
      </c>
      <c r="S15" s="216">
        <v>4</v>
      </c>
      <c r="T15" s="216">
        <v>5.5</v>
      </c>
      <c r="U15" s="216">
        <v>5.5</v>
      </c>
      <c r="V15" s="216">
        <v>4</v>
      </c>
      <c r="W15" s="216">
        <v>4.5</v>
      </c>
      <c r="X15" s="216">
        <v>4.5</v>
      </c>
      <c r="Y15" s="216">
        <v>4.5</v>
      </c>
      <c r="Z15" s="216">
        <v>4.5</v>
      </c>
      <c r="AB15" s="201" t="s">
        <v>30</v>
      </c>
      <c r="AC15" s="203"/>
      <c r="AD15" s="213" t="s">
        <v>28</v>
      </c>
      <c r="AE15" s="216">
        <f t="shared" si="2"/>
        <v>-0.19245008972987523</v>
      </c>
      <c r="AF15" s="216">
        <f t="shared" si="0"/>
        <v>-0.33368904075855854</v>
      </c>
      <c r="AG15" s="216">
        <f t="shared" si="0"/>
        <v>-0.45629837629363551</v>
      </c>
      <c r="AH15" s="216">
        <f t="shared" si="0"/>
        <v>-0.45629837629363551</v>
      </c>
      <c r="AI15" s="216">
        <f t="shared" si="0"/>
        <v>2.51488927475758</v>
      </c>
      <c r="AJ15" s="216">
        <f t="shared" si="0"/>
        <v>2.4590868987666541</v>
      </c>
      <c r="AK15" s="216">
        <f t="shared" si="0"/>
        <v>2.2638915556996837</v>
      </c>
      <c r="AL15" s="216">
        <f t="shared" si="0"/>
        <v>2.2739787154624951</v>
      </c>
      <c r="AM15" s="216">
        <f t="shared" si="0"/>
        <v>1.8184610769050795</v>
      </c>
      <c r="AN15" s="216">
        <f t="shared" si="0"/>
        <v>1.6401004844278624</v>
      </c>
      <c r="AO15" s="216">
        <f t="shared" si="0"/>
        <v>1.5716505559714824</v>
      </c>
      <c r="AP15" s="216">
        <f t="shared" si="0"/>
        <v>1.3172172659055383</v>
      </c>
      <c r="AQ15" s="216">
        <f t="shared" si="0"/>
        <v>1.3336352315220394</v>
      </c>
      <c r="AR15" s="216">
        <f t="shared" si="0"/>
        <v>1.1207788886715409</v>
      </c>
      <c r="AS15" s="216">
        <f t="shared" si="0"/>
        <v>1.1183773121652802</v>
      </c>
      <c r="AT15" s="216">
        <f t="shared" si="0"/>
        <v>1.0232679012260706</v>
      </c>
      <c r="AU15" s="216">
        <f t="shared" si="0"/>
        <v>1.6069591895259232</v>
      </c>
      <c r="AV15" s="216">
        <f t="shared" si="1"/>
        <v>1.6023740307842202</v>
      </c>
      <c r="AW15" s="216">
        <f t="shared" si="1"/>
        <v>1.1493207440229987</v>
      </c>
      <c r="AX15" s="216">
        <f t="shared" si="1"/>
        <v>1.2009882036324218</v>
      </c>
      <c r="AY15" s="216">
        <f t="shared" si="1"/>
        <v>1.0632165051036697</v>
      </c>
      <c r="AZ15" s="216">
        <f t="shared" si="1"/>
        <v>1.2548205348074977</v>
      </c>
      <c r="BA15" s="216">
        <f t="shared" si="1"/>
        <v>1.4205583828654049</v>
      </c>
    </row>
    <row r="16" spans="1:53">
      <c r="A16" s="195" t="s">
        <v>17</v>
      </c>
      <c r="B16" s="197"/>
      <c r="C16" s="213" t="s">
        <v>28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5</v>
      </c>
      <c r="P16" s="216">
        <v>5</v>
      </c>
      <c r="Q16" s="216">
        <v>4</v>
      </c>
      <c r="R16" s="216">
        <v>3.5</v>
      </c>
      <c r="S16" s="216">
        <v>2.5</v>
      </c>
      <c r="T16" s="216">
        <v>2.5</v>
      </c>
      <c r="U16" s="216">
        <v>2.5</v>
      </c>
      <c r="V16" s="216">
        <v>2</v>
      </c>
      <c r="W16" s="216">
        <v>2</v>
      </c>
      <c r="X16" s="216">
        <v>2.5</v>
      </c>
      <c r="Y16" s="216">
        <v>2</v>
      </c>
      <c r="Z16" s="216">
        <v>2</v>
      </c>
      <c r="AB16" s="201" t="s">
        <v>17</v>
      </c>
      <c r="AC16" s="203"/>
      <c r="AD16" s="213" t="s">
        <v>28</v>
      </c>
      <c r="AE16" s="216">
        <f t="shared" si="2"/>
        <v>-0.19245008972987523</v>
      </c>
      <c r="AF16" s="216">
        <f t="shared" si="0"/>
        <v>-0.33368904075855854</v>
      </c>
      <c r="AG16" s="216">
        <f t="shared" si="0"/>
        <v>-0.45629837629363551</v>
      </c>
      <c r="AH16" s="216">
        <f t="shared" si="0"/>
        <v>-0.45629837629363551</v>
      </c>
      <c r="AI16" s="216">
        <f t="shared" si="0"/>
        <v>-0.55412814528556842</v>
      </c>
      <c r="AJ16" s="216">
        <f t="shared" si="0"/>
        <v>-0.61121813090731858</v>
      </c>
      <c r="AK16" s="216">
        <f t="shared" si="0"/>
        <v>-0.6642556061633802</v>
      </c>
      <c r="AL16" s="216">
        <f t="shared" si="0"/>
        <v>-0.64970820441785571</v>
      </c>
      <c r="AM16" s="216">
        <f t="shared" si="0"/>
        <v>-0.65190114077729266</v>
      </c>
      <c r="AN16" s="216">
        <f t="shared" si="0"/>
        <v>-0.63080787862610088</v>
      </c>
      <c r="AO16" s="216">
        <f t="shared" si="0"/>
        <v>-0.64715022892943408</v>
      </c>
      <c r="AP16" s="216">
        <f t="shared" si="0"/>
        <v>1.821683452848085</v>
      </c>
      <c r="AQ16" s="216">
        <f t="shared" si="0"/>
        <v>1.8443891499772886</v>
      </c>
      <c r="AR16" s="216">
        <f t="shared" si="0"/>
        <v>1.1207788886715409</v>
      </c>
      <c r="AS16" s="216">
        <f t="shared" si="0"/>
        <v>0.88246959788041657</v>
      </c>
      <c r="AT16" s="216">
        <f t="shared" si="0"/>
        <v>0.29620912930228366</v>
      </c>
      <c r="AU16" s="216">
        <f t="shared" si="0"/>
        <v>0.24398856804320299</v>
      </c>
      <c r="AV16" s="216">
        <f t="shared" si="1"/>
        <v>0.25737613965964162</v>
      </c>
      <c r="AW16" s="216">
        <f t="shared" si="1"/>
        <v>3.1062722811432412E-2</v>
      </c>
      <c r="AX16" s="216">
        <f t="shared" si="1"/>
        <v>-0.17302372425212861</v>
      </c>
      <c r="AY16" s="216">
        <f t="shared" si="1"/>
        <v>-0.14549278490892334</v>
      </c>
      <c r="AZ16" s="216">
        <f t="shared" si="1"/>
        <v>-0.4562983762936354</v>
      </c>
      <c r="BA16" s="216">
        <f t="shared" si="1"/>
        <v>-0.32285417792395554</v>
      </c>
    </row>
    <row r="17" spans="1:53">
      <c r="A17" s="195" t="s">
        <v>32</v>
      </c>
      <c r="B17" s="197"/>
      <c r="C17" s="213" t="s">
        <v>28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1</v>
      </c>
      <c r="U17" s="216">
        <v>1</v>
      </c>
      <c r="V17" s="216">
        <v>1</v>
      </c>
      <c r="W17" s="216">
        <v>1</v>
      </c>
      <c r="X17" s="216">
        <v>1</v>
      </c>
      <c r="Y17" s="216">
        <v>1</v>
      </c>
      <c r="Z17" s="216">
        <v>1</v>
      </c>
      <c r="AB17" s="201" t="s">
        <v>32</v>
      </c>
      <c r="AC17" s="203"/>
      <c r="AD17" s="213" t="s">
        <v>28</v>
      </c>
      <c r="AE17" s="216">
        <f t="shared" si="2"/>
        <v>-0.19245008972987523</v>
      </c>
      <c r="AF17" s="216">
        <f t="shared" si="0"/>
        <v>-0.33368904075855854</v>
      </c>
      <c r="AG17" s="216">
        <f t="shared" si="0"/>
        <v>-0.45629837629363551</v>
      </c>
      <c r="AH17" s="216">
        <f t="shared" si="0"/>
        <v>-0.45629837629363551</v>
      </c>
      <c r="AI17" s="216">
        <f t="shared" si="0"/>
        <v>-0.55412814528556842</v>
      </c>
      <c r="AJ17" s="216">
        <f t="shared" si="0"/>
        <v>-0.61121813090731858</v>
      </c>
      <c r="AK17" s="216">
        <f t="shared" si="0"/>
        <v>-0.6642556061633802</v>
      </c>
      <c r="AL17" s="216">
        <f t="shared" si="0"/>
        <v>-0.64970820441785571</v>
      </c>
      <c r="AM17" s="216">
        <f t="shared" si="0"/>
        <v>-0.65190114077729266</v>
      </c>
      <c r="AN17" s="216">
        <f t="shared" si="0"/>
        <v>-0.63080787862610088</v>
      </c>
      <c r="AO17" s="216">
        <f t="shared" si="0"/>
        <v>-0.64715022892943408</v>
      </c>
      <c r="AP17" s="216">
        <f t="shared" si="0"/>
        <v>-0.70064748186464809</v>
      </c>
      <c r="AQ17" s="216">
        <f t="shared" si="0"/>
        <v>-0.70938044229895714</v>
      </c>
      <c r="AR17" s="216">
        <f t="shared" si="0"/>
        <v>-0.77053548596168431</v>
      </c>
      <c r="AS17" s="216">
        <f t="shared" si="0"/>
        <v>-0.76888440211363018</v>
      </c>
      <c r="AT17" s="216">
        <f t="shared" si="0"/>
        <v>-0.91555549057069474</v>
      </c>
      <c r="AU17" s="216">
        <f t="shared" si="0"/>
        <v>-0.43749674269815714</v>
      </c>
      <c r="AV17" s="216">
        <f t="shared" si="1"/>
        <v>-0.41512280590264761</v>
      </c>
      <c r="AW17" s="216">
        <f t="shared" si="1"/>
        <v>-0.52806628779435072</v>
      </c>
      <c r="AX17" s="216">
        <f t="shared" si="1"/>
        <v>-0.72262849540594876</v>
      </c>
      <c r="AY17" s="216">
        <f t="shared" si="1"/>
        <v>-1.0520247524183681</v>
      </c>
      <c r="AZ17" s="216">
        <f t="shared" si="1"/>
        <v>-1.1407459407340887</v>
      </c>
      <c r="BA17" s="216">
        <f t="shared" si="1"/>
        <v>-1.0202192022396996</v>
      </c>
    </row>
    <row r="18" spans="1:53">
      <c r="A18" s="195" t="s">
        <v>12</v>
      </c>
      <c r="B18" s="197"/>
      <c r="C18" s="213" t="s">
        <v>28</v>
      </c>
      <c r="D18" s="216">
        <v>0</v>
      </c>
      <c r="E18" s="216">
        <v>0</v>
      </c>
      <c r="F18" s="216">
        <v>2.5</v>
      </c>
      <c r="G18" s="216">
        <v>2.5</v>
      </c>
      <c r="H18" s="216">
        <v>2.5</v>
      </c>
      <c r="I18" s="216">
        <v>2.5</v>
      </c>
      <c r="J18" s="216">
        <v>2.5</v>
      </c>
      <c r="K18" s="216">
        <v>2.5</v>
      </c>
      <c r="L18" s="216">
        <v>2.5</v>
      </c>
      <c r="M18" s="216">
        <v>2.5</v>
      </c>
      <c r="N18" s="216">
        <v>2</v>
      </c>
      <c r="O18" s="216">
        <v>1.5</v>
      </c>
      <c r="P18" s="216">
        <v>0</v>
      </c>
      <c r="Q18" s="216">
        <v>0</v>
      </c>
      <c r="R18" s="216">
        <v>0</v>
      </c>
      <c r="S18" s="216">
        <v>2.5</v>
      </c>
      <c r="T18" s="216">
        <v>2.5</v>
      </c>
      <c r="U18" s="216">
        <v>2.5</v>
      </c>
      <c r="V18" s="216">
        <v>2</v>
      </c>
      <c r="W18" s="216">
        <v>2</v>
      </c>
      <c r="X18" s="216">
        <v>2</v>
      </c>
      <c r="Y18" s="216">
        <v>2</v>
      </c>
      <c r="Z18" s="216">
        <v>2</v>
      </c>
      <c r="AB18" s="201" t="s">
        <v>12</v>
      </c>
      <c r="AC18" s="203"/>
      <c r="AD18" s="213" t="s">
        <v>28</v>
      </c>
      <c r="AE18" s="216">
        <f t="shared" si="2"/>
        <v>-0.19245008972987523</v>
      </c>
      <c r="AF18" s="216">
        <f t="shared" si="2"/>
        <v>-0.33368904075855854</v>
      </c>
      <c r="AG18" s="216">
        <f t="shared" si="2"/>
        <v>2.110379990358064</v>
      </c>
      <c r="AH18" s="216">
        <f t="shared" si="2"/>
        <v>2.110379990358064</v>
      </c>
      <c r="AI18" s="216">
        <f t="shared" si="2"/>
        <v>1.3640077422413992</v>
      </c>
      <c r="AJ18" s="216">
        <f t="shared" si="2"/>
        <v>1.3077225126389143</v>
      </c>
      <c r="AK18" s="216">
        <f t="shared" si="2"/>
        <v>1.1658363700010346</v>
      </c>
      <c r="AL18" s="216">
        <f t="shared" si="2"/>
        <v>1.1775961205073635</v>
      </c>
      <c r="AM18" s="216">
        <f t="shared" si="2"/>
        <v>0.89207524527418991</v>
      </c>
      <c r="AN18" s="216">
        <f t="shared" si="2"/>
        <v>0.78850984828262605</v>
      </c>
      <c r="AO18" s="216">
        <f t="shared" si="2"/>
        <v>0.46225016352102427</v>
      </c>
      <c r="AP18" s="216">
        <f t="shared" si="2"/>
        <v>5.6051798549171875E-2</v>
      </c>
      <c r="AQ18" s="216">
        <f t="shared" si="2"/>
        <v>-0.70938044229895714</v>
      </c>
      <c r="AR18" s="216">
        <f t="shared" si="2"/>
        <v>-0.77053548596168431</v>
      </c>
      <c r="AS18" s="216">
        <f t="shared" si="1"/>
        <v>-0.76888440211363018</v>
      </c>
      <c r="AT18" s="216">
        <f t="shared" si="1"/>
        <v>0.29620912930228366</v>
      </c>
      <c r="AU18" s="216">
        <f t="shared" si="1"/>
        <v>0.24398856804320299</v>
      </c>
      <c r="AV18" s="216">
        <f t="shared" si="1"/>
        <v>0.25737613965964162</v>
      </c>
      <c r="AW18" s="216">
        <f t="shared" si="1"/>
        <v>3.1062722811432412E-2</v>
      </c>
      <c r="AX18" s="216">
        <f t="shared" si="1"/>
        <v>-0.17302372425212861</v>
      </c>
      <c r="AY18" s="216">
        <f t="shared" si="1"/>
        <v>-0.44767010741207164</v>
      </c>
      <c r="AZ18" s="216">
        <f t="shared" si="1"/>
        <v>-0.4562983762936354</v>
      </c>
      <c r="BA18" s="216">
        <f t="shared" si="1"/>
        <v>-0.32285417792395554</v>
      </c>
    </row>
    <row r="19" spans="1:53">
      <c r="A19" s="195" t="s">
        <v>33</v>
      </c>
      <c r="B19" s="197"/>
      <c r="C19" s="213" t="s">
        <v>28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2</v>
      </c>
      <c r="Y19" s="216">
        <v>2</v>
      </c>
      <c r="Z19" s="216">
        <v>2</v>
      </c>
      <c r="AB19" s="201" t="s">
        <v>33</v>
      </c>
      <c r="AC19" s="203"/>
      <c r="AD19" s="213" t="s">
        <v>28</v>
      </c>
      <c r="AE19" s="216">
        <f t="shared" si="2"/>
        <v>-0.19245008972987523</v>
      </c>
      <c r="AF19" s="216">
        <f t="shared" si="2"/>
        <v>-0.33368904075855854</v>
      </c>
      <c r="AG19" s="216">
        <f t="shared" si="2"/>
        <v>-0.45629837629363551</v>
      </c>
      <c r="AH19" s="216">
        <f t="shared" si="2"/>
        <v>-0.45629837629363551</v>
      </c>
      <c r="AI19" s="216">
        <f t="shared" si="2"/>
        <v>-0.55412814528556842</v>
      </c>
      <c r="AJ19" s="216">
        <f t="shared" si="2"/>
        <v>-0.61121813090731858</v>
      </c>
      <c r="AK19" s="216">
        <f t="shared" si="2"/>
        <v>-0.6642556061633802</v>
      </c>
      <c r="AL19" s="216">
        <f t="shared" si="2"/>
        <v>-0.64970820441785571</v>
      </c>
      <c r="AM19" s="216">
        <f t="shared" si="2"/>
        <v>-0.65190114077729266</v>
      </c>
      <c r="AN19" s="216">
        <f t="shared" si="2"/>
        <v>-0.63080787862610088</v>
      </c>
      <c r="AO19" s="216">
        <f t="shared" si="2"/>
        <v>-0.64715022892943408</v>
      </c>
      <c r="AP19" s="216">
        <f t="shared" si="2"/>
        <v>-0.70064748186464809</v>
      </c>
      <c r="AQ19" s="216">
        <f t="shared" si="2"/>
        <v>-0.70938044229895714</v>
      </c>
      <c r="AR19" s="216">
        <f t="shared" si="2"/>
        <v>-0.77053548596168431</v>
      </c>
      <c r="AS19" s="216">
        <f t="shared" si="1"/>
        <v>-0.76888440211363018</v>
      </c>
      <c r="AT19" s="216">
        <f t="shared" si="1"/>
        <v>-0.91555549057069474</v>
      </c>
      <c r="AU19" s="216">
        <f t="shared" si="1"/>
        <v>-0.89182028319239726</v>
      </c>
      <c r="AV19" s="216">
        <f t="shared" si="1"/>
        <v>-0.86345543627750709</v>
      </c>
      <c r="AW19" s="216">
        <f t="shared" si="1"/>
        <v>-1.0871952984001338</v>
      </c>
      <c r="AX19" s="216">
        <f t="shared" si="1"/>
        <v>-1.2722332665597689</v>
      </c>
      <c r="AY19" s="216">
        <f t="shared" si="1"/>
        <v>-0.44767010741207164</v>
      </c>
      <c r="AZ19" s="216">
        <f t="shared" si="1"/>
        <v>-0.4562983762936354</v>
      </c>
      <c r="BA19" s="216">
        <f t="shared" si="1"/>
        <v>-0.32285417792395554</v>
      </c>
    </row>
    <row r="20" spans="1:53">
      <c r="A20" s="195" t="s">
        <v>34</v>
      </c>
      <c r="B20" s="197"/>
      <c r="C20" s="213" t="s">
        <v>28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5.5</v>
      </c>
      <c r="R20" s="216">
        <v>5.5</v>
      </c>
      <c r="S20" s="216">
        <v>5.5</v>
      </c>
      <c r="T20" s="216">
        <v>5.5</v>
      </c>
      <c r="U20" s="216">
        <v>5.5</v>
      </c>
      <c r="V20" s="216">
        <v>5.5</v>
      </c>
      <c r="W20" s="216">
        <v>5.5</v>
      </c>
      <c r="X20" s="216">
        <v>5.5</v>
      </c>
      <c r="Y20" s="216">
        <v>5.5</v>
      </c>
      <c r="Z20" s="216">
        <v>0</v>
      </c>
      <c r="AB20" s="201" t="s">
        <v>34</v>
      </c>
      <c r="AC20" s="203"/>
      <c r="AD20" s="213" t="s">
        <v>28</v>
      </c>
      <c r="AE20" s="216">
        <f t="shared" si="2"/>
        <v>-0.19245008972987523</v>
      </c>
      <c r="AF20" s="216">
        <f t="shared" si="2"/>
        <v>-0.33368904075855854</v>
      </c>
      <c r="AG20" s="216">
        <f t="shared" si="2"/>
        <v>-0.45629837629363551</v>
      </c>
      <c r="AH20" s="216">
        <f t="shared" si="2"/>
        <v>-0.45629837629363551</v>
      </c>
      <c r="AI20" s="216">
        <f t="shared" si="2"/>
        <v>-0.55412814528556842</v>
      </c>
      <c r="AJ20" s="216">
        <f t="shared" si="2"/>
        <v>-0.61121813090731858</v>
      </c>
      <c r="AK20" s="216">
        <f t="shared" si="2"/>
        <v>-0.6642556061633802</v>
      </c>
      <c r="AL20" s="216">
        <f t="shared" si="2"/>
        <v>-0.64970820441785571</v>
      </c>
      <c r="AM20" s="216">
        <f t="shared" si="2"/>
        <v>-0.65190114077729266</v>
      </c>
      <c r="AN20" s="216">
        <f t="shared" si="2"/>
        <v>-0.63080787862610088</v>
      </c>
      <c r="AO20" s="216">
        <f t="shared" si="2"/>
        <v>-0.64715022892943408</v>
      </c>
      <c r="AP20" s="216">
        <f t="shared" si="2"/>
        <v>-0.70064748186464809</v>
      </c>
      <c r="AQ20" s="216">
        <f t="shared" si="2"/>
        <v>-0.70938044229895714</v>
      </c>
      <c r="AR20" s="216">
        <f t="shared" si="2"/>
        <v>1.8300217791590001</v>
      </c>
      <c r="AS20" s="216">
        <f t="shared" si="1"/>
        <v>1.8261004550198716</v>
      </c>
      <c r="AT20" s="216">
        <f t="shared" si="1"/>
        <v>1.7503266731498577</v>
      </c>
      <c r="AU20" s="216">
        <f t="shared" si="1"/>
        <v>1.6069591895259232</v>
      </c>
      <c r="AV20" s="216">
        <f t="shared" si="1"/>
        <v>1.6023740307842202</v>
      </c>
      <c r="AW20" s="216">
        <f t="shared" si="1"/>
        <v>1.9880142599316732</v>
      </c>
      <c r="AX20" s="216">
        <f t="shared" si="1"/>
        <v>1.7505929747862419</v>
      </c>
      <c r="AY20" s="216">
        <f t="shared" si="1"/>
        <v>1.6675711501099661</v>
      </c>
      <c r="AZ20" s="216">
        <f t="shared" si="1"/>
        <v>1.939268099247951</v>
      </c>
      <c r="BA20" s="216">
        <f t="shared" si="1"/>
        <v>-1.717584226555444</v>
      </c>
    </row>
    <row r="21" spans="1:53" ht="27.6">
      <c r="A21" s="195" t="s">
        <v>19</v>
      </c>
      <c r="B21" s="197"/>
      <c r="C21" s="213" t="s">
        <v>28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2.5</v>
      </c>
      <c r="R21" s="216">
        <v>2.5</v>
      </c>
      <c r="S21" s="216">
        <v>2.5</v>
      </c>
      <c r="T21" s="216">
        <v>2.5</v>
      </c>
      <c r="U21" s="216">
        <v>0</v>
      </c>
      <c r="V21" s="216">
        <v>5</v>
      </c>
      <c r="W21" s="216">
        <v>5</v>
      </c>
      <c r="X21" s="216">
        <v>4.5</v>
      </c>
      <c r="Y21" s="216">
        <v>4</v>
      </c>
      <c r="Z21" s="216">
        <v>4</v>
      </c>
      <c r="AB21" s="201" t="s">
        <v>19</v>
      </c>
      <c r="AC21" s="203"/>
      <c r="AD21" s="213" t="s">
        <v>28</v>
      </c>
      <c r="AE21" s="216">
        <f t="shared" si="2"/>
        <v>-0.19245008972987523</v>
      </c>
      <c r="AF21" s="216">
        <f t="shared" si="2"/>
        <v>-0.33368904075855854</v>
      </c>
      <c r="AG21" s="216">
        <f t="shared" si="2"/>
        <v>-0.45629837629363551</v>
      </c>
      <c r="AH21" s="216">
        <f t="shared" si="2"/>
        <v>-0.45629837629363551</v>
      </c>
      <c r="AI21" s="216">
        <f t="shared" si="2"/>
        <v>-0.55412814528556842</v>
      </c>
      <c r="AJ21" s="216">
        <f t="shared" si="2"/>
        <v>-0.61121813090731858</v>
      </c>
      <c r="AK21" s="216">
        <f t="shared" si="2"/>
        <v>-0.6642556061633802</v>
      </c>
      <c r="AL21" s="216">
        <f t="shared" si="2"/>
        <v>-0.64970820441785571</v>
      </c>
      <c r="AM21" s="216">
        <f t="shared" si="2"/>
        <v>-0.65190114077729266</v>
      </c>
      <c r="AN21" s="216">
        <f t="shared" si="2"/>
        <v>-0.63080787862610088</v>
      </c>
      <c r="AO21" s="216">
        <f t="shared" si="2"/>
        <v>-0.64715022892943408</v>
      </c>
      <c r="AP21" s="216">
        <f t="shared" si="2"/>
        <v>-0.70064748186464809</v>
      </c>
      <c r="AQ21" s="216">
        <f t="shared" si="2"/>
        <v>-0.70938044229895714</v>
      </c>
      <c r="AR21" s="216">
        <f t="shared" si="2"/>
        <v>0.41153599818408143</v>
      </c>
      <c r="AS21" s="216">
        <f t="shared" si="1"/>
        <v>0.41065416931068888</v>
      </c>
      <c r="AT21" s="216">
        <f t="shared" si="1"/>
        <v>0.29620912930228366</v>
      </c>
      <c r="AU21" s="216">
        <f t="shared" si="1"/>
        <v>0.24398856804320299</v>
      </c>
      <c r="AV21" s="216">
        <f t="shared" si="1"/>
        <v>-0.86345543627750709</v>
      </c>
      <c r="AW21" s="216">
        <f t="shared" si="1"/>
        <v>1.7084497546287818</v>
      </c>
      <c r="AX21" s="216">
        <f t="shared" si="1"/>
        <v>1.4757905892093319</v>
      </c>
      <c r="AY21" s="216">
        <f t="shared" si="1"/>
        <v>1.0632165051036697</v>
      </c>
      <c r="AZ21" s="216">
        <f t="shared" si="1"/>
        <v>0.91259675258727113</v>
      </c>
      <c r="BA21" s="216">
        <f t="shared" si="1"/>
        <v>1.0718758707075329</v>
      </c>
    </row>
    <row r="22" spans="1:53">
      <c r="A22" s="195" t="s">
        <v>37</v>
      </c>
      <c r="B22" s="197"/>
      <c r="C22" s="213" t="s">
        <v>28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B22" s="201" t="s">
        <v>37</v>
      </c>
      <c r="AC22" s="203"/>
      <c r="AD22" s="213" t="s">
        <v>28</v>
      </c>
      <c r="AE22" s="216">
        <f t="shared" si="2"/>
        <v>-0.19245008972987523</v>
      </c>
      <c r="AF22" s="216">
        <f t="shared" si="2"/>
        <v>-0.33368904075855854</v>
      </c>
      <c r="AG22" s="216">
        <f t="shared" si="2"/>
        <v>-0.45629837629363551</v>
      </c>
      <c r="AH22" s="216">
        <f t="shared" si="2"/>
        <v>-0.45629837629363551</v>
      </c>
      <c r="AI22" s="216">
        <f t="shared" si="2"/>
        <v>-0.55412814528556842</v>
      </c>
      <c r="AJ22" s="216">
        <f t="shared" si="2"/>
        <v>-0.61121813090731858</v>
      </c>
      <c r="AK22" s="216">
        <f t="shared" si="2"/>
        <v>-0.6642556061633802</v>
      </c>
      <c r="AL22" s="216">
        <f t="shared" si="2"/>
        <v>-0.64970820441785571</v>
      </c>
      <c r="AM22" s="216">
        <f t="shared" si="2"/>
        <v>-0.65190114077729266</v>
      </c>
      <c r="AN22" s="216">
        <f t="shared" si="2"/>
        <v>-0.63080787862610088</v>
      </c>
      <c r="AO22" s="216">
        <f t="shared" si="2"/>
        <v>-0.64715022892943408</v>
      </c>
      <c r="AP22" s="216">
        <f t="shared" si="2"/>
        <v>-0.70064748186464809</v>
      </c>
      <c r="AQ22" s="216">
        <f t="shared" si="2"/>
        <v>-0.70938044229895714</v>
      </c>
      <c r="AR22" s="216">
        <f t="shared" si="2"/>
        <v>-0.77053548596168431</v>
      </c>
      <c r="AS22" s="216">
        <f t="shared" si="2"/>
        <v>-0.76888440211363018</v>
      </c>
      <c r="AT22" s="216">
        <f t="shared" si="2"/>
        <v>-0.91555549057069474</v>
      </c>
      <c r="AU22" s="216">
        <f t="shared" ref="AS22:BA32" si="3">(T22-T$33)/T$34</f>
        <v>-0.89182028319239726</v>
      </c>
      <c r="AV22" s="216">
        <f t="shared" si="3"/>
        <v>-0.86345543627750709</v>
      </c>
      <c r="AW22" s="216">
        <f t="shared" si="3"/>
        <v>-1.0871952984001338</v>
      </c>
      <c r="AX22" s="216">
        <f t="shared" si="3"/>
        <v>-1.2722332665597689</v>
      </c>
      <c r="AY22" s="216">
        <f t="shared" si="3"/>
        <v>-1.6563793974246648</v>
      </c>
      <c r="AZ22" s="216">
        <f t="shared" si="3"/>
        <v>-1.8251935051745418</v>
      </c>
      <c r="BA22" s="216">
        <f t="shared" si="3"/>
        <v>-1.717584226555444</v>
      </c>
    </row>
    <row r="23" spans="1:53">
      <c r="A23" s="195" t="s">
        <v>21</v>
      </c>
      <c r="B23" s="197"/>
      <c r="C23" s="213" t="s">
        <v>28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1.5</v>
      </c>
      <c r="W23" s="216">
        <v>1.5</v>
      </c>
      <c r="X23" s="216">
        <v>3.5</v>
      </c>
      <c r="Y23" s="216">
        <v>2.5</v>
      </c>
      <c r="Z23" s="216">
        <v>2.5</v>
      </c>
      <c r="AB23" s="201" t="s">
        <v>21</v>
      </c>
      <c r="AC23" s="203"/>
      <c r="AD23" s="213" t="s">
        <v>28</v>
      </c>
      <c r="AE23" s="216">
        <f t="shared" si="2"/>
        <v>-0.19245008972987523</v>
      </c>
      <c r="AF23" s="216">
        <f t="shared" si="2"/>
        <v>-0.33368904075855854</v>
      </c>
      <c r="AG23" s="216">
        <f t="shared" si="2"/>
        <v>-0.45629837629363551</v>
      </c>
      <c r="AH23" s="216">
        <f t="shared" si="2"/>
        <v>-0.45629837629363551</v>
      </c>
      <c r="AI23" s="216">
        <f t="shared" si="2"/>
        <v>-0.55412814528556842</v>
      </c>
      <c r="AJ23" s="216">
        <f t="shared" si="2"/>
        <v>-0.61121813090731858</v>
      </c>
      <c r="AK23" s="216">
        <f t="shared" si="2"/>
        <v>-0.6642556061633802</v>
      </c>
      <c r="AL23" s="216">
        <f t="shared" si="2"/>
        <v>-0.64970820441785571</v>
      </c>
      <c r="AM23" s="216">
        <f t="shared" si="2"/>
        <v>-0.65190114077729266</v>
      </c>
      <c r="AN23" s="216">
        <f t="shared" si="2"/>
        <v>-0.63080787862610088</v>
      </c>
      <c r="AO23" s="216">
        <f t="shared" si="2"/>
        <v>-0.64715022892943408</v>
      </c>
      <c r="AP23" s="216">
        <f t="shared" si="2"/>
        <v>-0.70064748186464809</v>
      </c>
      <c r="AQ23" s="216">
        <f t="shared" si="2"/>
        <v>-0.70938044229895714</v>
      </c>
      <c r="AR23" s="216">
        <f t="shared" si="2"/>
        <v>-0.77053548596168431</v>
      </c>
      <c r="AS23" s="216">
        <f t="shared" si="3"/>
        <v>-0.76888440211363018</v>
      </c>
      <c r="AT23" s="216">
        <f t="shared" si="3"/>
        <v>-0.91555549057069474</v>
      </c>
      <c r="AU23" s="216">
        <f t="shared" si="3"/>
        <v>-0.89182028319239726</v>
      </c>
      <c r="AV23" s="216">
        <f t="shared" si="3"/>
        <v>-0.86345543627750709</v>
      </c>
      <c r="AW23" s="216">
        <f t="shared" si="3"/>
        <v>-0.24850178249145916</v>
      </c>
      <c r="AX23" s="216">
        <f t="shared" si="3"/>
        <v>-0.4478261098290387</v>
      </c>
      <c r="AY23" s="216">
        <f t="shared" si="3"/>
        <v>0.45886186009737318</v>
      </c>
      <c r="AZ23" s="216">
        <f t="shared" si="3"/>
        <v>-0.11407459407340878</v>
      </c>
      <c r="BA23" s="216">
        <f t="shared" si="3"/>
        <v>2.5828334233916565E-2</v>
      </c>
    </row>
    <row r="24" spans="1:53">
      <c r="A24" s="195" t="s">
        <v>38</v>
      </c>
      <c r="B24" s="197"/>
      <c r="C24" s="213" t="s">
        <v>28</v>
      </c>
      <c r="D24" s="216">
        <v>2</v>
      </c>
      <c r="E24" s="216">
        <v>2</v>
      </c>
      <c r="F24" s="216">
        <v>1.5</v>
      </c>
      <c r="G24" s="216">
        <v>1.5</v>
      </c>
      <c r="H24" s="216">
        <v>1.5</v>
      </c>
      <c r="I24" s="216">
        <v>1.5</v>
      </c>
      <c r="J24" s="216">
        <v>1.5</v>
      </c>
      <c r="K24" s="216">
        <v>1.5</v>
      </c>
      <c r="L24" s="216">
        <v>2</v>
      </c>
      <c r="M24" s="216">
        <v>2</v>
      </c>
      <c r="N24" s="216">
        <v>2.5</v>
      </c>
      <c r="O24" s="216">
        <v>3.5</v>
      </c>
      <c r="P24" s="216">
        <v>4</v>
      </c>
      <c r="Q24" s="216">
        <v>4</v>
      </c>
      <c r="R24" s="216">
        <v>4</v>
      </c>
      <c r="S24" s="216">
        <v>5</v>
      </c>
      <c r="T24" s="216">
        <v>5</v>
      </c>
      <c r="U24" s="216">
        <v>5</v>
      </c>
      <c r="V24" s="216">
        <v>3.5</v>
      </c>
      <c r="W24" s="216">
        <v>4</v>
      </c>
      <c r="X24" s="216">
        <v>4</v>
      </c>
      <c r="Y24" s="216">
        <v>3</v>
      </c>
      <c r="Z24" s="216">
        <v>3</v>
      </c>
      <c r="AB24" s="201" t="s">
        <v>38</v>
      </c>
      <c r="AC24" s="203"/>
      <c r="AD24" s="213" t="s">
        <v>28</v>
      </c>
      <c r="AE24" s="216">
        <f t="shared" si="2"/>
        <v>5.0037023329767569</v>
      </c>
      <c r="AF24" s="216">
        <f t="shared" si="2"/>
        <v>1.5630697172374584</v>
      </c>
      <c r="AG24" s="216">
        <f t="shared" si="2"/>
        <v>1.0837086436973844</v>
      </c>
      <c r="AH24" s="216">
        <f t="shared" si="2"/>
        <v>1.0837086436973844</v>
      </c>
      <c r="AI24" s="216">
        <f t="shared" si="2"/>
        <v>0.59675338723061222</v>
      </c>
      <c r="AJ24" s="216">
        <f t="shared" si="2"/>
        <v>0.54014625522042115</v>
      </c>
      <c r="AK24" s="216">
        <f t="shared" si="2"/>
        <v>0.43379957953526871</v>
      </c>
      <c r="AL24" s="216">
        <f t="shared" si="2"/>
        <v>0.44667439053727581</v>
      </c>
      <c r="AM24" s="216">
        <f t="shared" si="2"/>
        <v>0.58327996806389337</v>
      </c>
      <c r="AN24" s="216">
        <f t="shared" si="2"/>
        <v>0.50464630290088064</v>
      </c>
      <c r="AO24" s="216">
        <f t="shared" si="2"/>
        <v>0.73960026163363879</v>
      </c>
      <c r="AP24" s="216">
        <f t="shared" si="2"/>
        <v>1.064984172434265</v>
      </c>
      <c r="AQ24" s="216">
        <f t="shared" si="2"/>
        <v>1.3336352315220394</v>
      </c>
      <c r="AR24" s="216">
        <f t="shared" si="2"/>
        <v>1.1207788886715409</v>
      </c>
      <c r="AS24" s="216">
        <f t="shared" si="3"/>
        <v>1.1183773121652802</v>
      </c>
      <c r="AT24" s="216">
        <f t="shared" si="3"/>
        <v>1.5079737491752621</v>
      </c>
      <c r="AU24" s="216">
        <f t="shared" si="3"/>
        <v>1.3797974192788032</v>
      </c>
      <c r="AV24" s="216">
        <f t="shared" si="3"/>
        <v>1.3782077155967905</v>
      </c>
      <c r="AW24" s="216">
        <f t="shared" si="3"/>
        <v>0.8697562387201071</v>
      </c>
      <c r="AX24" s="216">
        <f t="shared" si="3"/>
        <v>0.9261858180555117</v>
      </c>
      <c r="AY24" s="216">
        <f t="shared" si="3"/>
        <v>0.7610391826005215</v>
      </c>
      <c r="AZ24" s="216">
        <f t="shared" si="3"/>
        <v>0.22814918814681784</v>
      </c>
      <c r="BA24" s="216">
        <f t="shared" si="3"/>
        <v>0.37451084639178867</v>
      </c>
    </row>
    <row r="25" spans="1:53" ht="27.6">
      <c r="A25" s="195" t="s">
        <v>39</v>
      </c>
      <c r="B25" s="197"/>
      <c r="C25" s="213" t="s">
        <v>28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3</v>
      </c>
      <c r="X25" s="216">
        <v>3</v>
      </c>
      <c r="Y25" s="216">
        <v>3</v>
      </c>
      <c r="Z25" s="216">
        <v>3</v>
      </c>
      <c r="AB25" s="201" t="s">
        <v>39</v>
      </c>
      <c r="AC25" s="203"/>
      <c r="AD25" s="213" t="s">
        <v>28</v>
      </c>
      <c r="AE25" s="216">
        <f t="shared" si="2"/>
        <v>-0.19245008972987523</v>
      </c>
      <c r="AF25" s="216">
        <f>(E25-E$33)/E$34</f>
        <v>-0.33368904075855854</v>
      </c>
      <c r="AG25" s="216">
        <f t="shared" si="2"/>
        <v>-0.45629837629363551</v>
      </c>
      <c r="AH25" s="216">
        <f t="shared" si="2"/>
        <v>-0.45629837629363551</v>
      </c>
      <c r="AI25" s="216">
        <f t="shared" si="2"/>
        <v>-0.55412814528556842</v>
      </c>
      <c r="AJ25" s="216">
        <f t="shared" si="2"/>
        <v>-0.61121813090731858</v>
      </c>
      <c r="AK25" s="216">
        <f t="shared" si="2"/>
        <v>-0.6642556061633802</v>
      </c>
      <c r="AL25" s="216">
        <f t="shared" si="2"/>
        <v>-0.64970820441785571</v>
      </c>
      <c r="AM25" s="216">
        <f t="shared" si="2"/>
        <v>-0.65190114077729266</v>
      </c>
      <c r="AN25" s="216">
        <f t="shared" si="2"/>
        <v>-0.63080787862610088</v>
      </c>
      <c r="AO25" s="216">
        <f t="shared" si="2"/>
        <v>-0.64715022892943408</v>
      </c>
      <c r="AP25" s="216">
        <f t="shared" si="2"/>
        <v>-0.70064748186464809</v>
      </c>
      <c r="AQ25" s="216">
        <f t="shared" si="2"/>
        <v>-0.70938044229895714</v>
      </c>
      <c r="AR25" s="216">
        <f t="shared" si="2"/>
        <v>-0.77053548596168431</v>
      </c>
      <c r="AS25" s="216">
        <f t="shared" si="3"/>
        <v>-0.76888440211363018</v>
      </c>
      <c r="AT25" s="216">
        <f t="shared" si="3"/>
        <v>-0.91555549057069474</v>
      </c>
      <c r="AU25" s="216">
        <f t="shared" si="3"/>
        <v>-0.89182028319239726</v>
      </c>
      <c r="AV25" s="216">
        <f t="shared" si="3"/>
        <v>-0.86345543627750709</v>
      </c>
      <c r="AW25" s="216">
        <f t="shared" si="3"/>
        <v>-1.0871952984001338</v>
      </c>
      <c r="AX25" s="216">
        <f t="shared" si="3"/>
        <v>0.37658104690169153</v>
      </c>
      <c r="AY25" s="216">
        <f t="shared" si="3"/>
        <v>0.1566845375942249</v>
      </c>
      <c r="AZ25" s="216">
        <f t="shared" si="3"/>
        <v>0.22814918814681784</v>
      </c>
      <c r="BA25" s="216">
        <f t="shared" si="3"/>
        <v>0.37451084639178867</v>
      </c>
    </row>
    <row r="26" spans="1:53">
      <c r="A26" s="195" t="s">
        <v>23</v>
      </c>
      <c r="B26" s="197"/>
      <c r="C26" s="213" t="s">
        <v>28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3.5</v>
      </c>
      <c r="Y26" s="216">
        <v>3.5</v>
      </c>
      <c r="Z26" s="216">
        <v>3.5</v>
      </c>
      <c r="AB26" s="201" t="s">
        <v>23</v>
      </c>
      <c r="AC26" s="203"/>
      <c r="AD26" s="213" t="s">
        <v>28</v>
      </c>
      <c r="AE26" s="216">
        <f t="shared" si="2"/>
        <v>-0.19245008972987523</v>
      </c>
      <c r="AF26" s="216">
        <f t="shared" si="2"/>
        <v>-0.33368904075855854</v>
      </c>
      <c r="AG26" s="216">
        <f t="shared" si="2"/>
        <v>-0.45629837629363551</v>
      </c>
      <c r="AH26" s="216">
        <f t="shared" si="2"/>
        <v>-0.45629837629363551</v>
      </c>
      <c r="AI26" s="216">
        <f t="shared" si="2"/>
        <v>-0.55412814528556842</v>
      </c>
      <c r="AJ26" s="216">
        <f t="shared" si="2"/>
        <v>-0.61121813090731858</v>
      </c>
      <c r="AK26" s="216">
        <f t="shared" si="2"/>
        <v>-0.6642556061633802</v>
      </c>
      <c r="AL26" s="216">
        <f t="shared" si="2"/>
        <v>-0.64970820441785571</v>
      </c>
      <c r="AM26" s="216">
        <f t="shared" si="2"/>
        <v>-0.65190114077729266</v>
      </c>
      <c r="AN26" s="216">
        <f t="shared" si="2"/>
        <v>-0.63080787862610088</v>
      </c>
      <c r="AO26" s="216">
        <f t="shared" si="2"/>
        <v>-0.64715022892943408</v>
      </c>
      <c r="AP26" s="216">
        <f t="shared" si="2"/>
        <v>-0.70064748186464809</v>
      </c>
      <c r="AQ26" s="216">
        <f t="shared" si="2"/>
        <v>-0.70938044229895714</v>
      </c>
      <c r="AR26" s="216">
        <f t="shared" si="2"/>
        <v>-0.77053548596168431</v>
      </c>
      <c r="AS26" s="216">
        <f t="shared" si="3"/>
        <v>-0.76888440211363018</v>
      </c>
      <c r="AT26" s="216">
        <f t="shared" si="3"/>
        <v>-0.91555549057069474</v>
      </c>
      <c r="AU26" s="216">
        <f t="shared" si="3"/>
        <v>-0.89182028319239726</v>
      </c>
      <c r="AV26" s="216">
        <f t="shared" si="3"/>
        <v>-0.86345543627750709</v>
      </c>
      <c r="AW26" s="216">
        <f t="shared" si="3"/>
        <v>-1.0871952984001338</v>
      </c>
      <c r="AX26" s="216">
        <f t="shared" si="3"/>
        <v>-1.2722332665597689</v>
      </c>
      <c r="AY26" s="216">
        <f t="shared" si="3"/>
        <v>0.45886186009737318</v>
      </c>
      <c r="AZ26" s="216">
        <f t="shared" si="3"/>
        <v>0.57037297036704449</v>
      </c>
      <c r="BA26" s="216">
        <f t="shared" si="3"/>
        <v>0.72319335854966071</v>
      </c>
    </row>
    <row r="27" spans="1:53">
      <c r="A27" s="195" t="s">
        <v>10</v>
      </c>
      <c r="B27" s="197"/>
      <c r="C27" s="213" t="s">
        <v>28</v>
      </c>
      <c r="D27" s="216">
        <v>0</v>
      </c>
      <c r="E27" s="216">
        <v>0</v>
      </c>
      <c r="F27" s="216">
        <v>0</v>
      </c>
      <c r="G27" s="216">
        <v>0</v>
      </c>
      <c r="H27" s="216">
        <v>2.5</v>
      </c>
      <c r="I27" s="216">
        <v>2.5</v>
      </c>
      <c r="J27" s="216">
        <v>2.5</v>
      </c>
      <c r="K27" s="216">
        <v>2.5</v>
      </c>
      <c r="L27" s="216">
        <v>3.5</v>
      </c>
      <c r="M27" s="216">
        <v>5.5</v>
      </c>
      <c r="N27" s="216">
        <v>5.5</v>
      </c>
      <c r="O27" s="216">
        <v>5.5</v>
      </c>
      <c r="P27" s="216">
        <v>5.5</v>
      </c>
      <c r="Q27" s="216">
        <v>5.5</v>
      </c>
      <c r="R27" s="216">
        <v>5.5</v>
      </c>
      <c r="S27" s="216">
        <v>4.5</v>
      </c>
      <c r="T27" s="216">
        <v>4.5</v>
      </c>
      <c r="U27" s="216">
        <v>5</v>
      </c>
      <c r="V27" s="216">
        <v>3.5</v>
      </c>
      <c r="W27" s="216">
        <v>4</v>
      </c>
      <c r="X27" s="216">
        <v>3</v>
      </c>
      <c r="Y27" s="216">
        <v>2.5</v>
      </c>
      <c r="Z27" s="216">
        <v>2.5</v>
      </c>
      <c r="AB27" s="201" t="s">
        <v>10</v>
      </c>
      <c r="AC27" s="203"/>
      <c r="AD27" s="213" t="s">
        <v>28</v>
      </c>
      <c r="AE27" s="216">
        <f t="shared" si="2"/>
        <v>-0.19245008972987523</v>
      </c>
      <c r="AF27" s="216">
        <f t="shared" si="2"/>
        <v>-0.33368904075855854</v>
      </c>
      <c r="AG27" s="216">
        <f t="shared" si="2"/>
        <v>-0.45629837629363551</v>
      </c>
      <c r="AH27" s="216">
        <f t="shared" si="2"/>
        <v>-0.45629837629363551</v>
      </c>
      <c r="AI27" s="216">
        <f t="shared" si="2"/>
        <v>1.3640077422413992</v>
      </c>
      <c r="AJ27" s="216">
        <f t="shared" si="2"/>
        <v>1.3077225126389143</v>
      </c>
      <c r="AK27" s="216">
        <f t="shared" si="2"/>
        <v>1.1658363700010346</v>
      </c>
      <c r="AL27" s="216">
        <f t="shared" si="2"/>
        <v>1.1775961205073635</v>
      </c>
      <c r="AM27" s="216">
        <f t="shared" si="2"/>
        <v>1.5096657996947831</v>
      </c>
      <c r="AN27" s="216">
        <f t="shared" si="2"/>
        <v>2.4916911205730989</v>
      </c>
      <c r="AO27" s="216">
        <f t="shared" si="2"/>
        <v>2.4037008503093262</v>
      </c>
      <c r="AP27" s="216">
        <f t="shared" si="2"/>
        <v>2.0739165463193583</v>
      </c>
      <c r="AQ27" s="216">
        <f t="shared" si="2"/>
        <v>2.0997661092049129</v>
      </c>
      <c r="AR27" s="216">
        <f t="shared" si="2"/>
        <v>1.8300217791590001</v>
      </c>
      <c r="AS27" s="216">
        <f t="shared" si="3"/>
        <v>1.8261004550198716</v>
      </c>
      <c r="AT27" s="216">
        <f t="shared" si="3"/>
        <v>1.2656208252006664</v>
      </c>
      <c r="AU27" s="216">
        <f t="shared" si="3"/>
        <v>1.1526356490316831</v>
      </c>
      <c r="AV27" s="216">
        <f t="shared" si="3"/>
        <v>1.3782077155967905</v>
      </c>
      <c r="AW27" s="216">
        <f t="shared" si="3"/>
        <v>0.8697562387201071</v>
      </c>
      <c r="AX27" s="216">
        <f t="shared" si="3"/>
        <v>0.9261858180555117</v>
      </c>
      <c r="AY27" s="216">
        <f t="shared" si="3"/>
        <v>0.1566845375942249</v>
      </c>
      <c r="AZ27" s="216">
        <f t="shared" si="3"/>
        <v>-0.11407459407340878</v>
      </c>
      <c r="BA27" s="216">
        <f t="shared" si="3"/>
        <v>2.5828334233916565E-2</v>
      </c>
    </row>
    <row r="28" spans="1:53">
      <c r="A28" s="195" t="s">
        <v>26</v>
      </c>
      <c r="B28" s="197"/>
      <c r="C28" s="213" t="s">
        <v>28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B28" s="201" t="s">
        <v>26</v>
      </c>
      <c r="AC28" s="203"/>
      <c r="AD28" s="213" t="s">
        <v>28</v>
      </c>
      <c r="AE28" s="216">
        <f t="shared" si="2"/>
        <v>-0.19245008972987523</v>
      </c>
      <c r="AF28" s="216">
        <f t="shared" si="2"/>
        <v>-0.33368904075855854</v>
      </c>
      <c r="AG28" s="216">
        <f t="shared" si="2"/>
        <v>-0.45629837629363551</v>
      </c>
      <c r="AH28" s="216">
        <f t="shared" si="2"/>
        <v>-0.45629837629363551</v>
      </c>
      <c r="AI28" s="216">
        <f t="shared" si="2"/>
        <v>-0.55412814528556842</v>
      </c>
      <c r="AJ28" s="216">
        <f t="shared" si="2"/>
        <v>-0.61121813090731858</v>
      </c>
      <c r="AK28" s="216">
        <f t="shared" si="2"/>
        <v>-0.6642556061633802</v>
      </c>
      <c r="AL28" s="216">
        <f t="shared" si="2"/>
        <v>-0.64970820441785571</v>
      </c>
      <c r="AM28" s="216">
        <f t="shared" si="2"/>
        <v>-0.65190114077729266</v>
      </c>
      <c r="AN28" s="216">
        <f t="shared" si="2"/>
        <v>-0.63080787862610088</v>
      </c>
      <c r="AO28" s="216">
        <f t="shared" si="2"/>
        <v>-0.64715022892943408</v>
      </c>
      <c r="AP28" s="216">
        <f t="shared" si="2"/>
        <v>-0.70064748186464809</v>
      </c>
      <c r="AQ28" s="216">
        <f t="shared" si="2"/>
        <v>-0.70938044229895714</v>
      </c>
      <c r="AR28" s="216">
        <f t="shared" si="2"/>
        <v>-0.77053548596168431</v>
      </c>
      <c r="AS28" s="216">
        <f t="shared" si="3"/>
        <v>-0.76888440211363018</v>
      </c>
      <c r="AT28" s="216">
        <f t="shared" si="3"/>
        <v>-0.91555549057069474</v>
      </c>
      <c r="AU28" s="216">
        <f t="shared" si="3"/>
        <v>-0.89182028319239726</v>
      </c>
      <c r="AV28" s="216">
        <f t="shared" si="3"/>
        <v>-0.86345543627750709</v>
      </c>
      <c r="AW28" s="216">
        <f t="shared" si="3"/>
        <v>-1.0871952984001338</v>
      </c>
      <c r="AX28" s="216">
        <f t="shared" si="3"/>
        <v>-1.2722332665597689</v>
      </c>
      <c r="AY28" s="216">
        <f t="shared" si="3"/>
        <v>-1.6563793974246648</v>
      </c>
      <c r="AZ28" s="216">
        <f t="shared" si="3"/>
        <v>-1.8251935051745418</v>
      </c>
      <c r="BA28" s="216">
        <f t="shared" si="3"/>
        <v>-1.717584226555444</v>
      </c>
    </row>
    <row r="29" spans="1:53" ht="27.6">
      <c r="A29" s="195" t="s">
        <v>40</v>
      </c>
      <c r="B29" s="197"/>
      <c r="C29" s="213" t="s">
        <v>28</v>
      </c>
      <c r="D29" s="216">
        <v>0</v>
      </c>
      <c r="E29" s="216">
        <v>3.5</v>
      </c>
      <c r="F29" s="216">
        <v>2.5</v>
      </c>
      <c r="G29" s="216">
        <v>2.5</v>
      </c>
      <c r="H29" s="216">
        <v>2.5</v>
      </c>
      <c r="I29" s="216">
        <v>2.5</v>
      </c>
      <c r="J29" s="216">
        <v>2.5</v>
      </c>
      <c r="K29" s="216">
        <v>2.5</v>
      </c>
      <c r="L29" s="216">
        <v>2.5</v>
      </c>
      <c r="M29" s="216">
        <v>2.5</v>
      </c>
      <c r="N29" s="216">
        <v>4</v>
      </c>
      <c r="O29" s="216">
        <v>4</v>
      </c>
      <c r="P29" s="216">
        <v>4</v>
      </c>
      <c r="Q29" s="216">
        <v>4</v>
      </c>
      <c r="R29" s="216">
        <v>4</v>
      </c>
      <c r="S29" s="216">
        <v>4</v>
      </c>
      <c r="T29" s="216">
        <v>0</v>
      </c>
      <c r="U29" s="216">
        <v>0</v>
      </c>
      <c r="V29" s="216">
        <v>3</v>
      </c>
      <c r="W29" s="216">
        <v>3</v>
      </c>
      <c r="X29" s="216">
        <v>3</v>
      </c>
      <c r="Y29" s="216">
        <v>4.5</v>
      </c>
      <c r="Z29" s="216">
        <v>4.5</v>
      </c>
      <c r="AB29" s="201" t="s">
        <v>40</v>
      </c>
      <c r="AC29" s="203"/>
      <c r="AD29" s="213" t="s">
        <v>28</v>
      </c>
      <c r="AE29" s="216">
        <f t="shared" si="2"/>
        <v>-0.19245008972987523</v>
      </c>
      <c r="AF29" s="216">
        <f t="shared" si="2"/>
        <v>2.9856387857344706</v>
      </c>
      <c r="AG29" s="216">
        <f t="shared" si="2"/>
        <v>2.110379990358064</v>
      </c>
      <c r="AH29" s="216">
        <f t="shared" si="2"/>
        <v>2.110379990358064</v>
      </c>
      <c r="AI29" s="216">
        <f t="shared" si="2"/>
        <v>1.3640077422413992</v>
      </c>
      <c r="AJ29" s="216">
        <f t="shared" si="2"/>
        <v>1.3077225126389143</v>
      </c>
      <c r="AK29" s="216">
        <f t="shared" si="2"/>
        <v>1.1658363700010346</v>
      </c>
      <c r="AL29" s="216">
        <f t="shared" si="2"/>
        <v>1.1775961205073635</v>
      </c>
      <c r="AM29" s="216">
        <f t="shared" si="2"/>
        <v>0.89207524527418991</v>
      </c>
      <c r="AN29" s="216">
        <f t="shared" si="2"/>
        <v>0.78850984828262605</v>
      </c>
      <c r="AO29" s="216">
        <f t="shared" si="2"/>
        <v>1.5716505559714824</v>
      </c>
      <c r="AP29" s="216">
        <f t="shared" si="2"/>
        <v>1.3172172659055383</v>
      </c>
      <c r="AQ29" s="216">
        <f t="shared" si="2"/>
        <v>1.3336352315220394</v>
      </c>
      <c r="AR29" s="216">
        <f t="shared" si="2"/>
        <v>1.1207788886715409</v>
      </c>
      <c r="AS29" s="216">
        <f t="shared" si="3"/>
        <v>1.1183773121652802</v>
      </c>
      <c r="AT29" s="216">
        <f t="shared" si="3"/>
        <v>1.0232679012260706</v>
      </c>
      <c r="AU29" s="216">
        <f t="shared" si="3"/>
        <v>-0.89182028319239726</v>
      </c>
      <c r="AV29" s="216">
        <f t="shared" si="3"/>
        <v>-0.86345543627750709</v>
      </c>
      <c r="AW29" s="216">
        <f t="shared" si="3"/>
        <v>0.59019173341721554</v>
      </c>
      <c r="AX29" s="216">
        <f t="shared" si="3"/>
        <v>0.37658104690169153</v>
      </c>
      <c r="AY29" s="216">
        <f t="shared" si="3"/>
        <v>0.1566845375942249</v>
      </c>
      <c r="AZ29" s="216">
        <f t="shared" si="3"/>
        <v>1.2548205348074977</v>
      </c>
      <c r="BA29" s="216">
        <f t="shared" si="3"/>
        <v>1.4205583828654049</v>
      </c>
    </row>
    <row r="30" spans="1:53">
      <c r="A30" s="195" t="s">
        <v>41</v>
      </c>
      <c r="B30" s="197"/>
      <c r="C30" s="213" t="s">
        <v>28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1.5</v>
      </c>
      <c r="T30" s="216">
        <v>2</v>
      </c>
      <c r="U30" s="216">
        <v>2</v>
      </c>
      <c r="V30" s="216">
        <v>1.5</v>
      </c>
      <c r="W30" s="216">
        <v>1.5</v>
      </c>
      <c r="X30" s="216">
        <v>1.5</v>
      </c>
      <c r="Y30" s="216">
        <v>2</v>
      </c>
      <c r="Z30" s="216">
        <v>2</v>
      </c>
      <c r="AB30" s="201" t="s">
        <v>41</v>
      </c>
      <c r="AC30" s="203"/>
      <c r="AD30" s="213" t="s">
        <v>28</v>
      </c>
      <c r="AE30" s="216">
        <f t="shared" si="2"/>
        <v>-0.19245008972987523</v>
      </c>
      <c r="AF30" s="216">
        <f t="shared" si="2"/>
        <v>-0.33368904075855854</v>
      </c>
      <c r="AG30" s="216">
        <f t="shared" si="2"/>
        <v>-0.45629837629363551</v>
      </c>
      <c r="AH30" s="216">
        <f t="shared" si="2"/>
        <v>-0.45629837629363551</v>
      </c>
      <c r="AI30" s="216">
        <f t="shared" si="2"/>
        <v>-0.55412814528556842</v>
      </c>
      <c r="AJ30" s="216">
        <f t="shared" si="2"/>
        <v>-0.61121813090731858</v>
      </c>
      <c r="AK30" s="216">
        <f t="shared" si="2"/>
        <v>-0.6642556061633802</v>
      </c>
      <c r="AL30" s="216">
        <f t="shared" si="2"/>
        <v>-0.64970820441785571</v>
      </c>
      <c r="AM30" s="216">
        <f t="shared" si="2"/>
        <v>-0.65190114077729266</v>
      </c>
      <c r="AN30" s="216">
        <f t="shared" si="2"/>
        <v>-0.63080787862610088</v>
      </c>
      <c r="AO30" s="216">
        <f t="shared" si="2"/>
        <v>-0.64715022892943408</v>
      </c>
      <c r="AP30" s="216">
        <f t="shared" si="2"/>
        <v>-0.70064748186464809</v>
      </c>
      <c r="AQ30" s="216">
        <f t="shared" si="2"/>
        <v>-0.70938044229895714</v>
      </c>
      <c r="AR30" s="216">
        <f t="shared" si="2"/>
        <v>-0.77053548596168431</v>
      </c>
      <c r="AS30" s="216">
        <f t="shared" si="3"/>
        <v>-0.76888440211363018</v>
      </c>
      <c r="AT30" s="216">
        <f t="shared" si="3"/>
        <v>-0.18849671864690773</v>
      </c>
      <c r="AU30" s="216">
        <f t="shared" si="3"/>
        <v>1.682679779608294E-2</v>
      </c>
      <c r="AV30" s="216">
        <f t="shared" si="3"/>
        <v>3.3209824472211859E-2</v>
      </c>
      <c r="AW30" s="216">
        <f t="shared" si="3"/>
        <v>-0.24850178249145916</v>
      </c>
      <c r="AX30" s="216">
        <f t="shared" si="3"/>
        <v>-0.4478261098290387</v>
      </c>
      <c r="AY30" s="216">
        <f t="shared" si="3"/>
        <v>-0.74984742991521991</v>
      </c>
      <c r="AZ30" s="216">
        <f t="shared" si="3"/>
        <v>-0.4562983762936354</v>
      </c>
      <c r="BA30" s="216">
        <f t="shared" si="3"/>
        <v>-0.32285417792395554</v>
      </c>
    </row>
    <row r="31" spans="1:53" ht="27.6">
      <c r="A31" s="195" t="s">
        <v>42</v>
      </c>
      <c r="B31" s="197"/>
      <c r="C31" s="213" t="s">
        <v>28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5.5</v>
      </c>
      <c r="Y31" s="216">
        <v>5</v>
      </c>
      <c r="Z31" s="216">
        <v>5</v>
      </c>
      <c r="AB31" s="201" t="s">
        <v>42</v>
      </c>
      <c r="AC31" s="203"/>
      <c r="AD31" s="213" t="s">
        <v>28</v>
      </c>
      <c r="AE31" s="216">
        <f t="shared" si="2"/>
        <v>-0.19245008972987523</v>
      </c>
      <c r="AF31" s="216">
        <f t="shared" si="2"/>
        <v>-0.33368904075855854</v>
      </c>
      <c r="AG31" s="216">
        <f t="shared" si="2"/>
        <v>-0.45629837629363551</v>
      </c>
      <c r="AH31" s="216">
        <f t="shared" si="2"/>
        <v>-0.45629837629363551</v>
      </c>
      <c r="AI31" s="216">
        <f t="shared" si="2"/>
        <v>-0.55412814528556842</v>
      </c>
      <c r="AJ31" s="216">
        <f t="shared" si="2"/>
        <v>-0.61121813090731858</v>
      </c>
      <c r="AK31" s="216">
        <f t="shared" si="2"/>
        <v>-0.6642556061633802</v>
      </c>
      <c r="AL31" s="216">
        <f t="shared" si="2"/>
        <v>-0.64970820441785571</v>
      </c>
      <c r="AM31" s="216">
        <f t="shared" si="2"/>
        <v>-0.65190114077729266</v>
      </c>
      <c r="AN31" s="216">
        <f t="shared" si="2"/>
        <v>-0.63080787862610088</v>
      </c>
      <c r="AO31" s="216">
        <f t="shared" si="2"/>
        <v>-0.64715022892943408</v>
      </c>
      <c r="AP31" s="216">
        <f t="shared" si="2"/>
        <v>-0.70064748186464809</v>
      </c>
      <c r="AQ31" s="216">
        <f t="shared" si="2"/>
        <v>-0.70938044229895714</v>
      </c>
      <c r="AR31" s="216">
        <f t="shared" si="2"/>
        <v>-0.77053548596168431</v>
      </c>
      <c r="AS31" s="216">
        <f t="shared" si="3"/>
        <v>-0.76888440211363018</v>
      </c>
      <c r="AT31" s="216">
        <f t="shared" si="3"/>
        <v>-0.91555549057069474</v>
      </c>
      <c r="AU31" s="216">
        <f t="shared" si="3"/>
        <v>-0.89182028319239726</v>
      </c>
      <c r="AV31" s="216">
        <f t="shared" si="3"/>
        <v>-0.86345543627750709</v>
      </c>
      <c r="AW31" s="216">
        <f t="shared" si="3"/>
        <v>-1.0871952984001338</v>
      </c>
      <c r="AX31" s="216">
        <f t="shared" si="3"/>
        <v>-1.2722332665597689</v>
      </c>
      <c r="AY31" s="216">
        <f t="shared" si="3"/>
        <v>1.6675711501099661</v>
      </c>
      <c r="AZ31" s="216">
        <f t="shared" si="3"/>
        <v>1.5970443170277244</v>
      </c>
      <c r="BA31" s="216">
        <f t="shared" si="3"/>
        <v>1.769240895023277</v>
      </c>
    </row>
    <row r="32" spans="1:53" ht="16.5" customHeight="1">
      <c r="A32" s="195" t="s">
        <v>43</v>
      </c>
      <c r="B32" s="197"/>
      <c r="C32" s="213" t="s">
        <v>28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1</v>
      </c>
      <c r="U32" s="216">
        <v>1</v>
      </c>
      <c r="V32" s="216">
        <v>1</v>
      </c>
      <c r="W32" s="216">
        <v>1</v>
      </c>
      <c r="X32" s="216">
        <v>1</v>
      </c>
      <c r="Y32" s="216">
        <v>1</v>
      </c>
      <c r="Z32" s="216">
        <v>1</v>
      </c>
      <c r="AB32" s="195" t="s">
        <v>43</v>
      </c>
      <c r="AC32" s="197"/>
      <c r="AD32" s="213" t="s">
        <v>28</v>
      </c>
      <c r="AE32" s="216">
        <f t="shared" si="2"/>
        <v>-0.19245008972987523</v>
      </c>
      <c r="AF32" s="216">
        <f t="shared" si="2"/>
        <v>-0.33368904075855854</v>
      </c>
      <c r="AG32" s="216">
        <f t="shared" si="2"/>
        <v>-0.45629837629363551</v>
      </c>
      <c r="AH32" s="216">
        <f t="shared" si="2"/>
        <v>-0.45629837629363551</v>
      </c>
      <c r="AI32" s="216">
        <f t="shared" si="2"/>
        <v>-0.55412814528556842</v>
      </c>
      <c r="AJ32" s="216">
        <f t="shared" si="2"/>
        <v>-0.61121813090731858</v>
      </c>
      <c r="AK32" s="216">
        <f t="shared" si="2"/>
        <v>-0.6642556061633802</v>
      </c>
      <c r="AL32" s="216">
        <f t="shared" si="2"/>
        <v>-0.64970820441785571</v>
      </c>
      <c r="AM32" s="216">
        <f t="shared" si="2"/>
        <v>-0.65190114077729266</v>
      </c>
      <c r="AN32" s="216">
        <f t="shared" si="2"/>
        <v>-0.63080787862610088</v>
      </c>
      <c r="AO32" s="216">
        <f t="shared" si="2"/>
        <v>-0.64715022892943408</v>
      </c>
      <c r="AP32" s="216">
        <f t="shared" si="2"/>
        <v>-0.70064748186464809</v>
      </c>
      <c r="AQ32" s="216">
        <f t="shared" si="2"/>
        <v>-0.70938044229895714</v>
      </c>
      <c r="AR32" s="216">
        <f t="shared" si="2"/>
        <v>-0.77053548596168431</v>
      </c>
      <c r="AS32" s="216">
        <f t="shared" si="3"/>
        <v>-0.76888440211363018</v>
      </c>
      <c r="AT32" s="216">
        <f t="shared" si="3"/>
        <v>-0.91555549057069474</v>
      </c>
      <c r="AU32" s="216">
        <f t="shared" si="3"/>
        <v>-0.43749674269815714</v>
      </c>
      <c r="AV32" s="216">
        <f t="shared" si="3"/>
        <v>-0.41512280590264761</v>
      </c>
      <c r="AW32" s="216">
        <f t="shared" si="3"/>
        <v>-0.52806628779435072</v>
      </c>
      <c r="AX32" s="216">
        <f t="shared" si="3"/>
        <v>-0.72262849540594876</v>
      </c>
      <c r="AY32" s="216">
        <f t="shared" si="3"/>
        <v>-1.0520247524183681</v>
      </c>
      <c r="AZ32" s="216">
        <f t="shared" si="3"/>
        <v>-1.1407459407340887</v>
      </c>
      <c r="BA32" s="216">
        <f t="shared" si="3"/>
        <v>-1.0202192022396996</v>
      </c>
    </row>
    <row r="33" spans="4:53">
      <c r="D33" s="128">
        <f>AVERAGE(D6:D32)</f>
        <v>7.407407407407407E-2</v>
      </c>
      <c r="E33" s="128">
        <f t="shared" ref="E33:Z33" si="4">AVERAGE(E6:E32)</f>
        <v>0.35185185185185186</v>
      </c>
      <c r="F33" s="128">
        <f t="shared" si="4"/>
        <v>0.44444444444444442</v>
      </c>
      <c r="G33" s="128">
        <f t="shared" si="4"/>
        <v>0.44444444444444442</v>
      </c>
      <c r="H33" s="128">
        <f t="shared" si="4"/>
        <v>0.72222222222222221</v>
      </c>
      <c r="I33" s="128">
        <f t="shared" si="4"/>
        <v>0.79629629629629628</v>
      </c>
      <c r="J33" s="128">
        <f t="shared" si="4"/>
        <v>0.90740740740740744</v>
      </c>
      <c r="K33" s="128">
        <f t="shared" si="4"/>
        <v>0.88888888888888884</v>
      </c>
      <c r="L33" s="128">
        <f t="shared" si="4"/>
        <v>1.0555555555555556</v>
      </c>
      <c r="M33" s="128">
        <f t="shared" si="4"/>
        <v>1.1111111111111112</v>
      </c>
      <c r="N33" s="128">
        <f t="shared" si="4"/>
        <v>1.1666666666666667</v>
      </c>
      <c r="O33" s="128">
        <f t="shared" si="4"/>
        <v>1.3888888888888888</v>
      </c>
      <c r="P33" s="128">
        <f t="shared" si="4"/>
        <v>1.3888888888888888</v>
      </c>
      <c r="Q33" s="128">
        <f t="shared" si="4"/>
        <v>1.6296296296296295</v>
      </c>
      <c r="R33" s="128">
        <f t="shared" si="4"/>
        <v>1.6296296296296295</v>
      </c>
      <c r="S33" s="128">
        <f t="shared" si="4"/>
        <v>1.8888888888888888</v>
      </c>
      <c r="T33" s="128">
        <f t="shared" si="4"/>
        <v>1.962962962962963</v>
      </c>
      <c r="U33" s="128">
        <f t="shared" si="4"/>
        <v>1.9259259259259258</v>
      </c>
      <c r="V33" s="128">
        <f t="shared" si="4"/>
        <v>1.9444444444444444</v>
      </c>
      <c r="W33" s="128">
        <f t="shared" si="4"/>
        <v>2.3148148148148149</v>
      </c>
      <c r="X33" s="128">
        <f t="shared" si="4"/>
        <v>2.7407407407407409</v>
      </c>
      <c r="Y33" s="128">
        <f t="shared" si="4"/>
        <v>2.6666666666666665</v>
      </c>
      <c r="Z33" s="128">
        <f t="shared" si="4"/>
        <v>2.4629629629629628</v>
      </c>
      <c r="AB33" s="195"/>
      <c r="AC33" s="197"/>
      <c r="AD33" s="213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</row>
    <row r="34" spans="4:53">
      <c r="D34" s="128">
        <f>STDEV(D6:D32)</f>
        <v>0.38490017945975052</v>
      </c>
      <c r="E34" s="128">
        <f t="shared" ref="E34:Z34" si="5">STDEV(E6:E32)</f>
        <v>1.0544303494415181</v>
      </c>
      <c r="F34" s="128">
        <f t="shared" si="5"/>
        <v>0.97402153401141434</v>
      </c>
      <c r="G34" s="128">
        <f t="shared" si="5"/>
        <v>0.97402153401141434</v>
      </c>
      <c r="H34" s="128">
        <f t="shared" si="5"/>
        <v>1.3033487440888369</v>
      </c>
      <c r="I34" s="128">
        <f t="shared" si="5"/>
        <v>1.3028021520144366</v>
      </c>
      <c r="J34" s="128">
        <f t="shared" si="5"/>
        <v>1.3660515605557744</v>
      </c>
      <c r="K34" s="128">
        <f t="shared" si="5"/>
        <v>1.3681355458414461</v>
      </c>
      <c r="L34" s="128">
        <f t="shared" si="5"/>
        <v>1.6191957484488624</v>
      </c>
      <c r="M34" s="128">
        <f t="shared" si="5"/>
        <v>1.7614096918559583</v>
      </c>
      <c r="N34" s="128">
        <f t="shared" si="5"/>
        <v>1.8027756377319946</v>
      </c>
      <c r="O34" s="128">
        <f t="shared" si="5"/>
        <v>1.9822934140755195</v>
      </c>
      <c r="P34" s="128">
        <f t="shared" si="5"/>
        <v>1.9578900207451218</v>
      </c>
      <c r="Q34" s="128">
        <f t="shared" si="5"/>
        <v>2.1149313163633643</v>
      </c>
      <c r="R34" s="128">
        <f t="shared" si="5"/>
        <v>2.1194728689382276</v>
      </c>
      <c r="S34" s="128">
        <f t="shared" si="5"/>
        <v>2.063106942552968</v>
      </c>
      <c r="T34" s="128">
        <f t="shared" si="5"/>
        <v>2.2010745886337757</v>
      </c>
      <c r="U34" s="128">
        <f t="shared" si="5"/>
        <v>2.2304867686384569</v>
      </c>
      <c r="V34" s="128">
        <f t="shared" si="5"/>
        <v>1.7884960018736271</v>
      </c>
      <c r="W34" s="128">
        <f t="shared" si="5"/>
        <v>1.8194892993753249</v>
      </c>
      <c r="X34" s="128">
        <f t="shared" si="5"/>
        <v>1.6546575893192339</v>
      </c>
      <c r="Y34" s="128">
        <f t="shared" si="5"/>
        <v>1.4610323010171216</v>
      </c>
      <c r="Z34" s="128">
        <f t="shared" si="5"/>
        <v>1.4339692487176308</v>
      </c>
    </row>
  </sheetData>
  <mergeCells count="37">
    <mergeCell ref="AB33:AC33"/>
    <mergeCell ref="A30:B30"/>
    <mergeCell ref="A31:B31"/>
    <mergeCell ref="A32:B32"/>
    <mergeCell ref="A24:B24"/>
    <mergeCell ref="A25:B25"/>
    <mergeCell ref="A26:B26"/>
    <mergeCell ref="A27:B27"/>
    <mergeCell ref="A28:B28"/>
    <mergeCell ref="A29:B29"/>
    <mergeCell ref="AB32:AC32"/>
    <mergeCell ref="A22:B22"/>
    <mergeCell ref="A23:B23"/>
    <mergeCell ref="A18:B18"/>
    <mergeCell ref="A19:B19"/>
    <mergeCell ref="A20:B20"/>
    <mergeCell ref="A21:B21"/>
    <mergeCell ref="A16:B16"/>
    <mergeCell ref="A17:B17"/>
    <mergeCell ref="A12:B12"/>
    <mergeCell ref="A13:B13"/>
    <mergeCell ref="A14:B14"/>
    <mergeCell ref="A15:B15"/>
    <mergeCell ref="A10:B10"/>
    <mergeCell ref="A11:B11"/>
    <mergeCell ref="A6:B6"/>
    <mergeCell ref="A7:B7"/>
    <mergeCell ref="A8:B8"/>
    <mergeCell ref="A9:B9"/>
    <mergeCell ref="A4:C4"/>
    <mergeCell ref="A5:B5"/>
    <mergeCell ref="A1:Z1"/>
    <mergeCell ref="AB1:BA1"/>
    <mergeCell ref="A2:C2"/>
    <mergeCell ref="D2:Z2"/>
    <mergeCell ref="A3:C3"/>
    <mergeCell ref="D3:Z3"/>
  </mergeCells>
  <hyperlinks>
    <hyperlink ref="A14" r:id="rId1" display="http://stats.oecd.org/OECDStat_Metadata/ShowMetadata.ashx?Dataset=EPS&amp;Coords=[COU].[DEU]&amp;ShowOnWeb=true&amp;Lang=en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73</vt:i4>
      </vt:variant>
    </vt:vector>
  </HeadingPairs>
  <TitlesOfParts>
    <vt:vector size="73" baseType="lpstr">
      <vt:lpstr>Zoznam použitých indikátorov</vt:lpstr>
      <vt:lpstr>Hierarchia indikátorov</vt:lpstr>
      <vt:lpstr>001 EPI</vt:lpstr>
      <vt:lpstr>001 ENVIRO EXPENDITURES</vt:lpstr>
      <vt:lpstr>002 POLICY STRINGNESS</vt:lpstr>
      <vt:lpstr>0021 EPS Market</vt:lpstr>
      <vt:lpstr>00211 EPS Tax</vt:lpstr>
      <vt:lpstr>00212 EPS ETS</vt:lpstr>
      <vt:lpstr>00213 EPS FeedIn</vt:lpstr>
      <vt:lpstr>0022 EPS NonMarket</vt:lpstr>
      <vt:lpstr>00221 Standards</vt:lpstr>
      <vt:lpstr>00222 RD Subsidies</vt:lpstr>
      <vt:lpstr>003 REGULATORY QUALITY</vt:lpstr>
      <vt:lpstr>004 RULE OF LAW</vt:lpstr>
      <vt:lpstr>005 ENVIRO PATENTS</vt:lpstr>
      <vt:lpstr>006 ENVIRO CITATION</vt:lpstr>
      <vt:lpstr>007 FOOTPRINT</vt:lpstr>
      <vt:lpstr>0071 FOOTPRINTextra</vt:lpstr>
      <vt:lpstr>10 FRESHWATER ABS</vt:lpstr>
      <vt:lpstr>11 WATER PRODUCT</vt:lpstr>
      <vt:lpstr>12 FW ABST PER CAPITA EUROSTAT</vt:lpstr>
      <vt:lpstr>13 WASTEWATER</vt:lpstr>
      <vt:lpstr>14 POPULATION WASTEWATER</vt:lpstr>
      <vt:lpstr>15 GENERATION WASTEWATER</vt:lpstr>
      <vt:lpstr>16 WASTEWATERtoINLANDW</vt:lpstr>
      <vt:lpstr>20 NUE</vt:lpstr>
      <vt:lpstr>21 NBALANCE</vt:lpstr>
      <vt:lpstr>22 SOIL-P</vt:lpstr>
      <vt:lpstr>23 SOIL-N</vt:lpstr>
      <vt:lpstr>24 FERT N</vt:lpstr>
      <vt:lpstr>25 FERT P</vt:lpstr>
      <vt:lpstr>26 FERT K</vt:lpstr>
      <vt:lpstr>30 RECYC MUNI</vt:lpstr>
      <vt:lpstr>31 WASTE GENER</vt:lpstr>
      <vt:lpstr>32 LANDFIL</vt:lpstr>
      <vt:lpstr>33 RECOVERY</vt:lpstr>
      <vt:lpstr>34 REC PACK</vt:lpstr>
      <vt:lpstr>40 FORCH</vt:lpstr>
      <vt:lpstr>41 DEFOL</vt:lpstr>
      <vt:lpstr>42 CN INDEX</vt:lpstr>
      <vt:lpstr>43 FOREST RESOURCES</vt:lpstr>
      <vt:lpstr>50 OECD THREATENED</vt:lpstr>
      <vt:lpstr>51 BIOME N</vt:lpstr>
      <vt:lpstr>52 BIOME G</vt:lpstr>
      <vt:lpstr>53 SPIECES N</vt:lpstr>
      <vt:lpstr>54 SPIECES G</vt:lpstr>
      <vt:lpstr>55 HABITAT</vt:lpstr>
      <vt:lpstr>60 GREENHOUSE</vt:lpstr>
      <vt:lpstr>61 ENERGY PRODUCTIVITY</vt:lpstr>
      <vt:lpstr>62 CO2KWH</vt:lpstr>
      <vt:lpstr>63 INDUSTRYGDP</vt:lpstr>
      <vt:lpstr>64 GDPDMC</vt:lpstr>
      <vt:lpstr>65 SOLIDFUEL</vt:lpstr>
      <vt:lpstr>66 ENVIRTAX</vt:lpstr>
      <vt:lpstr>711 NOISE</vt:lpstr>
      <vt:lpstr>712 URBAN GREEN</vt:lpstr>
      <vt:lpstr>713 POLLUTION</vt:lpstr>
      <vt:lpstr>721 PM25</vt:lpstr>
      <vt:lpstr>722 PM25EXBL</vt:lpstr>
      <vt:lpstr>723 PM25Eurostat</vt:lpstr>
      <vt:lpstr>724 PM25OECD</vt:lpstr>
      <vt:lpstr>725 OZONE</vt:lpstr>
      <vt:lpstr>726 EEA PM25</vt:lpstr>
      <vt:lpstr>727 EEA PM0</vt:lpstr>
      <vt:lpstr>728 EEA 03</vt:lpstr>
      <vt:lpstr>729 EEA PM25 URBAN</vt:lpstr>
      <vt:lpstr>7291 EEA NO2</vt:lpstr>
      <vt:lpstr>7292 PM10</vt:lpstr>
      <vt:lpstr>731 BATHING</vt:lpstr>
      <vt:lpstr>732 WATSUP</vt:lpstr>
      <vt:lpstr>733 ACSAT</vt:lpstr>
      <vt:lpstr>741 FLOODS</vt:lpstr>
      <vt:lpstr>742 FIRE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Halus Martin</dc:creator>
  <cp:lastModifiedBy>Dráb Ján</cp:lastModifiedBy>
  <cp:lastPrinted>2015-02-16T08:53:13Z</cp:lastPrinted>
  <dcterms:created xsi:type="dcterms:W3CDTF">2014-12-04T09:52:52Z</dcterms:created>
  <dcterms:modified xsi:type="dcterms:W3CDTF">2017-01-03T17:21:37Z</dcterms:modified>
</cp:coreProperties>
</file>